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8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<sst xmlns="http://schemas.openxmlformats.org/spreadsheetml/2006/main" count="235" uniqueCount="164">
  <si>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</si>
  <si>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</si>
  <si>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</si>
  <si>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</si>
  <si>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</si>
  <si>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</si>
  <si>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</si>
  <si>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</si>
  <si>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</si>
  <si>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</si>
  <si>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</si>
  <si>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</si>
  <si>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</si>
  <si>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</si>
  <si>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</si>
  <si>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</si>
  <si>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</si>
  <si>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</si>
  <si>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</si>
  <si>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</si>
  <si>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</si>
  <si>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</si>
  <si>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</si>
  <si>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</si>
  <si>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</si>
  <si>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</si>
  <si>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</si>
  <si>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</si>
  <si>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</si>
  <si>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</si>
  <si>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</si>
  <si>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</si>
  <si>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</si>
  <si>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</si>
  <si>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</si>
  <si>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</si>
  <si>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</si>
  <si>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</si>
  <si>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</si>
  <si>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</si>
  <si>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</si>
  <si>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</si>
  <si>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</si>
  <si>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</si>
  <si>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</si>
  <si>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</si>
  <si>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</si>
  <si>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</si>
  <si>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</si>
  <si>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</si>
  <si>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</si>
  <si>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</si>
  <si>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</si>
  <si>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</si>
  <si>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</si>
  <si>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</si>
  <si>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</si>
  <si>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</si>
  <si>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</si>
  <si>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</si>
  <si>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</si>
  <si>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</si>
  <si>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</si>
  <si>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</si>
  <si>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</si>
  <si>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</si>
  <si>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</si>
  <si>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</si>
  <si>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</si>
  <si>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</si>
  <si>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</si>
  <si>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</si>
  <si>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</si>
  <si>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</si>
  <si>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</si>
  <si>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</si>
  <si>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</si>
  <si>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</si>
  <si>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</si>
  <si>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</si>
  <si>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</si>
  <si>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</si>
  <si>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</si>
  <si>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</si>
  <si>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</si>
  <si>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</si>
  <si>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</si>
  <si>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</si>
  <si>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</si>
  <si>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</si>
  <si>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</si>
  <si>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</si>
  <si>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</si>
  <si>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</si>
  <si>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</si>
  <si>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</si>
  <si>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</si>
  <si>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</si>
  <si>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</si>
  <si>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</si>
  <si>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</si>
  <si>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</si>
  <si>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</si>
  <si>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</si>
  <si>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</si>
  <si>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</si>
  <si>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</si>
  <si>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</si>
  <si>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</si>
  <si>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</si>
  <si>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青岛中车项目，去时火车票票价为314元，回时票价为314元，共628元。</t>
  </si>
  <si>
    <t>628元</t>
  </si>
  <si>
    <t>住宿费</t>
  </si>
  <si>
    <t>中车四方导轨列车标定每晚149元，共住11晚，共1639元。</t>
  </si>
  <si>
    <t>1639元</t>
  </si>
  <si>
    <t>打车费用</t>
  </si>
  <si>
    <t>邓庄到西山口地铁站14元，青岛站到酒店143元，酒店到中车每次9元，共10次，共90元，酒店到青岛艾迪斯车辆部件有限公司58.02元，艾迪斯到酒店49.2元，酒店到火车站101.5元，地铁站到邓庄14元。</t>
  </si>
  <si>
    <t>326.27元</t>
  </si>
  <si>
    <t>公交费</t>
  </si>
  <si>
    <t>西山口地铁站到北京南站一趟8元。北京南站到西山口8元，共16元</t>
  </si>
  <si>
    <t>16元</t>
  </si>
  <si>
    <t>合计金额</t>
  </si>
  <si>
    <t>2609.27元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</si>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</sst>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mmmm\ yyyy"/>
    <numFmt numFmtId="179" formatCode="_-* #,##0.00_-;\-* #,##0.00_-;_-* &quot;-&quot;??_-;_-@_-"/>
    <numFmt numFmtId="180" formatCode="_-* #,##0_-;\-* #,##0_-;_-* &quot;-&quot;??_-;_-@_-"/>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34" fillId="0" borderId="0" applyFont="0" applyFill="0" applyBorder="0" applyAlignment="0" applyProtection="0">
      <alignment vertical="center"/>
    </xf>
    <xf numFmtId="0" fontId="30" fillId="29" borderId="0" applyNumberFormat="0" applyBorder="0" applyAlignment="0" applyProtection="0">
      <alignment vertical="center"/>
    </xf>
    <xf numFmtId="0" fontId="45" fillId="26" borderId="40"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12" borderId="0" applyNumberFormat="0" applyBorder="0" applyAlignment="0" applyProtection="0">
      <alignment vertical="center"/>
    </xf>
    <xf numFmtId="0" fontId="38" fillId="13" borderId="0" applyNumberFormat="0" applyBorder="0" applyAlignment="0" applyProtection="0">
      <alignment vertical="center"/>
    </xf>
    <xf numFmtId="179" fontId="0" fillId="0" borderId="0" applyFont="0" applyFill="0" applyBorder="0" applyAlignment="0" applyProtection="0"/>
    <xf numFmtId="0" fontId="39" fillId="25"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37" fillId="0" borderId="0" applyNumberFormat="0" applyFill="0" applyBorder="0" applyAlignment="0" applyProtection="0">
      <alignment vertical="center"/>
    </xf>
    <xf numFmtId="0" fontId="34" fillId="19" borderId="37" applyNumberFormat="0" applyFont="0" applyAlignment="0" applyProtection="0">
      <alignment vertical="center"/>
    </xf>
    <xf numFmtId="0" fontId="39" fillId="31"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35" applyNumberFormat="0" applyFill="0" applyAlignment="0" applyProtection="0">
      <alignment vertical="center"/>
    </xf>
    <xf numFmtId="0" fontId="32" fillId="0" borderId="35" applyNumberFormat="0" applyFill="0" applyAlignment="0" applyProtection="0">
      <alignment vertical="center"/>
    </xf>
    <xf numFmtId="0" fontId="39" fillId="24" borderId="0" applyNumberFormat="0" applyBorder="0" applyAlignment="0" applyProtection="0">
      <alignment vertical="center"/>
    </xf>
    <xf numFmtId="0" fontId="36" fillId="0" borderId="39" applyNumberFormat="0" applyFill="0" applyAlignment="0" applyProtection="0">
      <alignment vertical="center"/>
    </xf>
    <xf numFmtId="0" fontId="39" fillId="23" borderId="0" applyNumberFormat="0" applyBorder="0" applyAlignment="0" applyProtection="0">
      <alignment vertical="center"/>
    </xf>
    <xf numFmtId="0" fontId="40" fillId="18" borderId="36" applyNumberFormat="0" applyAlignment="0" applyProtection="0">
      <alignment vertical="center"/>
    </xf>
    <xf numFmtId="0" fontId="48" fillId="18" borderId="40" applyNumberFormat="0" applyAlignment="0" applyProtection="0">
      <alignment vertical="center"/>
    </xf>
    <xf numFmtId="0" fontId="31" fillId="10" borderId="34" applyNumberFormat="0" applyAlignment="0" applyProtection="0">
      <alignment vertical="center"/>
    </xf>
    <xf numFmtId="0" fontId="30" fillId="28" borderId="0" applyNumberFormat="0" applyBorder="0" applyAlignment="0" applyProtection="0">
      <alignment vertical="center"/>
    </xf>
    <xf numFmtId="0" fontId="39" fillId="17" borderId="0" applyNumberFormat="0" applyBorder="0" applyAlignment="0" applyProtection="0">
      <alignment vertical="center"/>
    </xf>
    <xf numFmtId="0" fontId="47" fillId="0" borderId="41" applyNumberFormat="0" applyFill="0" applyAlignment="0" applyProtection="0">
      <alignment vertical="center"/>
    </xf>
    <xf numFmtId="0" fontId="42" fillId="0" borderId="38" applyNumberFormat="0" applyFill="0" applyAlignment="0" applyProtection="0">
      <alignment vertical="center"/>
    </xf>
    <xf numFmtId="0" fontId="46" fillId="27" borderId="0" applyNumberFormat="0" applyBorder="0" applyAlignment="0" applyProtection="0">
      <alignment vertical="center"/>
    </xf>
    <xf numFmtId="0" fontId="44" fillId="22" borderId="0" applyNumberFormat="0" applyBorder="0" applyAlignment="0" applyProtection="0">
      <alignment vertical="center"/>
    </xf>
    <xf numFmtId="0" fontId="30" fillId="35" borderId="0" applyNumberFormat="0" applyBorder="0" applyAlignment="0" applyProtection="0">
      <alignment vertical="center"/>
    </xf>
    <xf numFmtId="0" fontId="39" fillId="16" borderId="0" applyNumberFormat="0" applyBorder="0" applyAlignment="0" applyProtection="0">
      <alignment vertical="center"/>
    </xf>
    <xf numFmtId="0" fontId="30" fillId="34" borderId="0" applyNumberFormat="0" applyBorder="0" applyAlignment="0" applyProtection="0">
      <alignment vertical="center"/>
    </xf>
    <xf numFmtId="0" fontId="30" fillId="9" borderId="0" applyNumberFormat="0" applyBorder="0" applyAlignment="0" applyProtection="0">
      <alignment vertical="center"/>
    </xf>
    <xf numFmtId="0" fontId="30" fillId="33" borderId="0" applyNumberFormat="0" applyBorder="0" applyAlignment="0" applyProtection="0">
      <alignment vertical="center"/>
    </xf>
    <xf numFmtId="0" fontId="30" fillId="8" borderId="0" applyNumberFormat="0" applyBorder="0" applyAlignment="0" applyProtection="0">
      <alignment vertical="center"/>
    </xf>
    <xf numFmtId="0" fontId="39" fillId="21" borderId="0" applyNumberFormat="0" applyBorder="0" applyAlignment="0" applyProtection="0">
      <alignment vertical="center"/>
    </xf>
    <xf numFmtId="0" fontId="39" fillId="15" borderId="0" applyNumberFormat="0" applyBorder="0" applyAlignment="0" applyProtection="0">
      <alignment vertical="center"/>
    </xf>
    <xf numFmtId="0" fontId="30" fillId="32" borderId="0" applyNumberFormat="0" applyBorder="0" applyAlignment="0" applyProtection="0">
      <alignment vertical="center"/>
    </xf>
    <xf numFmtId="0" fontId="30" fillId="7" borderId="0" applyNumberFormat="0" applyBorder="0" applyAlignment="0" applyProtection="0">
      <alignment vertical="center"/>
    </xf>
    <xf numFmtId="0" fontId="39" fillId="14"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9" fillId="30" borderId="0" applyNumberFormat="0" applyBorder="0" applyAlignment="0" applyProtection="0">
      <alignment vertical="center"/>
    </xf>
    <xf numFmtId="0" fontId="39" fillId="20" borderId="0" applyNumberFormat="0" applyBorder="0" applyAlignment="0" applyProtection="0">
      <alignment vertical="center"/>
    </xf>
    <xf numFmtId="0" fontId="30" fillId="11" borderId="0" applyNumberFormat="0" applyBorder="0" applyAlignment="0" applyProtection="0">
      <alignment vertical="center"/>
    </xf>
    <xf numFmtId="0" fontId="39" fillId="36"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176"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6" fontId="22" fillId="0" borderId="7" xfId="0" applyNumberFormat="1" applyFont="1" applyFill="1" applyBorder="1" applyAlignment="1">
      <alignment horizontal="center" vertical="center" wrapText="1"/>
    </xf>
    <xf numFmtId="176" fontId="22" fillId="0" borderId="7" xfId="0" applyNumberFormat="1" applyFont="1" applyFill="1" applyBorder="1" applyAlignment="1">
      <alignment wrapText="1"/>
    </xf>
    <xf numFmtId="176"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80" fontId="0" fillId="0" borderId="0" xfId="8" applyNumberFormat="1" applyFont="1" applyBorder="1"/>
    <xf numFmtId="176"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1"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78"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9"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9"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9"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9" fontId="0" fillId="0" borderId="0" xfId="8" applyFont="1" applyFill="1" applyBorder="1" applyProtection="1">
      <protection locked="0"/>
    </xf>
    <xf numFmtId="179" fontId="1" fillId="0" borderId="0" xfId="8" applyFont="1" applyFill="1" applyBorder="1" applyProtection="1">
      <protection locked="0"/>
    </xf>
    <xf numFmtId="180"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O18" sqref="O18"/>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43711</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2">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2">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2">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2">
        <f>IF(Input!$D18="Entertaining",F13,0)</f>
        <v>0</v>
      </c>
      <c r="N13" s="44">
        <f>IF(Input!$D18="Training",F13,0)</f>
        <v>0</v>
      </c>
      <c r="O13" s="44">
        <f>IF(Input!$D18="Other",F13,0)</f>
        <v>0</v>
      </c>
      <c r="Q13" s="11" t="e">
        <f>IF(#REF!&lt;&gt;SUM(G13:O13),"ERROR","O.K.")</f>
        <v>#REF!</v>
      </c>
    </row>
    <row r="14" s="11" customFormat="1" ht="21" customHeight="1" spans="1:17">
      <c r="A14" s="40">
        <v>5</v>
      </c>
      <c r="B14" s="41"/>
      <c r="C14" s="42"/>
      <c r="D14" s="45"/>
      <c r="E14" s="44"/>
      <c r="F14" s="44"/>
      <c r="G14" s="44">
        <f>IF(Input!$D19="Travel",F14,0)</f>
        <v>0</v>
      </c>
      <c r="H14" s="46"/>
      <c r="I14" s="73"/>
      <c r="J14" s="44">
        <f>IF(Input!$D19="Hotel  Telephone",F14,0)</f>
        <v>0</v>
      </c>
      <c r="K14" s="44">
        <f>IF(Input!$D19="Hotel  Other",F14,0)</f>
        <v>0</v>
      </c>
      <c r="L14" s="44">
        <f>IF(Input!$D19="Non-hotel Subsistence",F14,0)</f>
        <v>0</v>
      </c>
      <c r="M14" s="72">
        <f>IF(Input!$D19="Entertaining",F14,0)</f>
        <v>0</v>
      </c>
      <c r="N14" s="44">
        <f>IF(Input!$D19="Training",F14,0)</f>
        <v>0</v>
      </c>
      <c r="O14" s="44">
        <f>IF(Input!$D19="Other",F14,0)</f>
        <v>0</v>
      </c>
      <c r="Q14" s="11" t="e">
        <f>IF(#REF!&lt;&gt;SUM(G14:O14),"ERROR","O.K.")</f>
        <v>#REF!</v>
      </c>
    </row>
    <row r="15" s="11" customFormat="1" ht="20.1" customHeight="1" spans="1:17">
      <c r="A15" s="40">
        <v>6</v>
      </c>
      <c r="B15" s="47"/>
      <c r="C15" s="48" t="str">
        <f>T(Input!C20)</f>
        <v/>
      </c>
      <c r="D15" s="45"/>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2">
        <f>IF(Input!$D20="Entertaining",F15,0)</f>
        <v>0</v>
      </c>
      <c r="N15" s="44">
        <f>IF(Input!$D20="Training",F15,0)</f>
        <v>0</v>
      </c>
      <c r="O15" s="44">
        <f>IF(Input!$D20="Other",F15,0)</f>
        <v>0</v>
      </c>
      <c r="Q15" s="11" t="e">
        <f>IF(#REF!&lt;&gt;SUM(G15:O15),"ERROR","O.K.")</f>
        <v>#REF!</v>
      </c>
    </row>
    <row r="16" s="11" customFormat="1" ht="18" customHeight="1" spans="1:17">
      <c r="A16" s="40">
        <v>7</v>
      </c>
      <c r="B16" s="47"/>
      <c r="C16" s="48" t="str">
        <f>T(Input!C21)</f>
        <v/>
      </c>
      <c r="D16" s="45"/>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2">
        <f>IF(Input!$D21="Entertaining",F16,0)</f>
        <v>0</v>
      </c>
      <c r="N16" s="44">
        <f>IF(Input!$D21="Training",F16,0)</f>
        <v>0</v>
      </c>
      <c r="O16" s="44">
        <f>IF(Input!$D21="Other",F16,0)</f>
        <v>0</v>
      </c>
      <c r="Q16" s="11" t="e">
        <f>IF(#REF!&lt;&gt;SUM(G16:O16),"ERROR","O.K.")</f>
        <v>#REF!</v>
      </c>
    </row>
    <row r="17" s="11" customFormat="1" ht="18" customHeight="1" spans="1:19">
      <c r="A17" s="40">
        <v>8</v>
      </c>
      <c r="B17" s="49"/>
      <c r="C17" s="48"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2">
        <f>IF(Input!$D25="Entertaining",F17,0)</f>
        <v>0</v>
      </c>
      <c r="N17" s="44">
        <f>IF(Input!$D25="Training",F17,0)</f>
        <v>0</v>
      </c>
      <c r="O17" s="44">
        <f>IF(Input!$D25="Other",F17,0)</f>
        <v>0</v>
      </c>
      <c r="Q17" s="11" t="e">
        <f>IF(#REF!&lt;&gt;SUM(G17:O17),"ERROR","O.K.")</f>
        <v>#REF!</v>
      </c>
      <c r="S17" s="11">
        <f>Input!Q20</f>
        <v>0</v>
      </c>
    </row>
    <row r="18" ht="18.75" customHeight="1" spans="1:17">
      <c r="A18" s="50"/>
      <c r="B18" s="51" t="s">
        <v>121</v>
      </c>
      <c r="C18" s="52"/>
      <c r="D18" s="53"/>
      <c r="E18" s="54"/>
      <c r="F18" s="55"/>
      <c r="G18" s="55">
        <f t="shared" ref="G18:N18" si="0">SUM(G10:G17)</f>
        <v>0</v>
      </c>
      <c r="H18" s="55">
        <f t="shared" si="0"/>
        <v>0</v>
      </c>
      <c r="I18" s="55">
        <f t="shared" si="0"/>
        <v>0</v>
      </c>
      <c r="J18" s="55">
        <f t="shared" si="0"/>
        <v>0</v>
      </c>
      <c r="K18" s="55">
        <f t="shared" si="0"/>
        <v>0</v>
      </c>
      <c r="L18" s="55">
        <f t="shared" si="0"/>
        <v>0</v>
      </c>
      <c r="M18" s="55">
        <f t="shared" si="0"/>
        <v>0</v>
      </c>
      <c r="N18" s="55">
        <f t="shared" si="0"/>
        <v>0</v>
      </c>
      <c r="O18" s="74" t="s">
        <v>122</v>
      </c>
      <c r="Q18" s="13" t="e">
        <f>IF(#REF!&lt;&gt;Input!I40,"ERROR","O.K.")</f>
        <v>#REF!</v>
      </c>
    </row>
    <row r="19" s="12" customFormat="1" ht="22.5" customHeight="1" spans="1:19">
      <c r="A19" s="56" t="s">
        <v>123</v>
      </c>
      <c r="B19" s="56"/>
      <c r="C19" s="56" t="s">
        <v>124</v>
      </c>
      <c r="D19" s="56" t="s">
        <v>125</v>
      </c>
      <c r="E19" s="56"/>
      <c r="F19" s="56"/>
      <c r="G19" s="57" t="s">
        <v>126</v>
      </c>
      <c r="H19" s="58"/>
      <c r="I19" s="58"/>
      <c r="J19" s="56" t="s">
        <v>127</v>
      </c>
      <c r="K19" s="56"/>
      <c r="L19" s="56"/>
      <c r="M19" s="75" t="s">
        <v>128</v>
      </c>
      <c r="N19" s="75"/>
      <c r="O19" s="75"/>
      <c r="S19" s="12">
        <f>SUM(S10:S18)</f>
        <v>0</v>
      </c>
    </row>
    <row r="20" ht="20.2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21.75" customHeight="1" spans="1:15">
      <c r="A22" s="56"/>
      <c r="B22" s="56"/>
      <c r="C22" s="56"/>
      <c r="D22" s="56"/>
      <c r="E22" s="56"/>
      <c r="F22" s="56"/>
      <c r="G22" s="56"/>
      <c r="H22" s="56"/>
      <c r="I22" s="56"/>
      <c r="J22" s="56"/>
      <c r="K22" s="56"/>
      <c r="L22" s="56"/>
      <c r="M22" s="75"/>
      <c r="N22" s="75"/>
      <c r="O22" s="75"/>
    </row>
    <row r="23" ht="21.75" customHeight="1" spans="1:15">
      <c r="A23" s="56"/>
      <c r="B23" s="56"/>
      <c r="C23" s="56"/>
      <c r="D23" s="56"/>
      <c r="E23" s="56"/>
      <c r="F23" s="56"/>
      <c r="G23" s="56"/>
      <c r="H23" s="56"/>
      <c r="I23" s="56"/>
      <c r="J23" s="56"/>
      <c r="K23" s="56"/>
      <c r="L23" s="56"/>
      <c r="M23" s="75"/>
      <c r="N23" s="75"/>
      <c r="O23" s="75"/>
    </row>
    <row r="24" ht="7.5" customHeight="1" spans="1:15">
      <c r="A24" s="56"/>
      <c r="B24" s="56"/>
      <c r="C24" s="56"/>
      <c r="D24" s="56"/>
      <c r="E24" s="56"/>
      <c r="F24" s="56"/>
      <c r="G24" s="56"/>
      <c r="H24" s="56"/>
      <c r="I24" s="56"/>
      <c r="J24" s="56"/>
      <c r="K24" s="56"/>
      <c r="L24" s="56"/>
      <c r="M24" s="75"/>
      <c r="N24" s="75"/>
      <c r="O24" s="75"/>
    </row>
    <row r="25" ht="7.5" customHeight="1" spans="1:15">
      <c r="A25" s="56"/>
      <c r="B25" s="56"/>
      <c r="C25" s="56"/>
      <c r="D25" s="56"/>
      <c r="E25" s="56"/>
      <c r="F25" s="56"/>
      <c r="G25" s="56"/>
      <c r="H25" s="56"/>
      <c r="I25" s="56"/>
      <c r="J25" s="56"/>
      <c r="K25" s="56"/>
      <c r="L25" s="56"/>
      <c r="M25" s="75"/>
      <c r="N25" s="75"/>
      <c r="O25" s="75"/>
    </row>
    <row r="26" ht="41.25" customHeight="1" spans="1:15">
      <c r="A26" s="59"/>
      <c r="B26" s="60"/>
      <c r="D26" s="61"/>
      <c r="E26" s="61"/>
      <c r="F26" s="61"/>
      <c r="G26" s="61"/>
      <c r="H26" s="61"/>
      <c r="I26" s="61"/>
      <c r="J26" s="61"/>
      <c r="K26" s="76" t="s">
        <v>129</v>
      </c>
      <c r="L26" s="76"/>
      <c r="M26" s="77" t="s">
        <v>130</v>
      </c>
      <c r="N26" s="78"/>
      <c r="O26" s="78"/>
    </row>
    <row r="27" ht="36.75" customHeight="1" spans="1:15">
      <c r="A27" s="59"/>
      <c r="B27" s="59"/>
      <c r="C27" s="62" t="s">
        <v>131</v>
      </c>
      <c r="K27" s="79" t="s">
        <v>132</v>
      </c>
      <c r="L27" s="79"/>
      <c r="M27" s="80" t="s">
        <v>133</v>
      </c>
      <c r="N27" s="80"/>
      <c r="O27" s="80"/>
    </row>
    <row r="28" ht="42.75" customHeight="1" spans="1:15">
      <c r="A28" s="63"/>
      <c r="B28" s="64"/>
      <c r="C28" s="65"/>
      <c r="D28" s="66" t="s">
        <v>134</v>
      </c>
      <c r="E28" s="67"/>
      <c r="F28" s="68"/>
      <c r="G28" s="69"/>
      <c r="H28" s="70"/>
      <c r="I28" s="70"/>
      <c r="J28" s="70"/>
      <c r="K28" s="79" t="s">
        <v>135</v>
      </c>
      <c r="L28" s="79"/>
      <c r="M28" s="81" t="s">
        <v>136</v>
      </c>
      <c r="N28" s="81"/>
      <c r="O28" s="81"/>
    </row>
    <row r="29" spans="1:15">
      <c r="A29" s="59"/>
      <c r="B29" s="59"/>
      <c r="C29" s="59"/>
      <c r="D29" s="59"/>
      <c r="E29" s="59"/>
      <c r="F29" s="59"/>
      <c r="G29" s="59"/>
      <c r="H29" s="59"/>
      <c r="I29" s="59"/>
      <c r="J29" s="59"/>
      <c r="K29" s="59"/>
      <c r="L29" s="59"/>
      <c r="M29" s="59"/>
      <c r="N29" s="59"/>
      <c r="O29" s="59"/>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D20:F25"/>
    <mergeCell ref="G20:I25"/>
    <mergeCell ref="J20:L25"/>
    <mergeCell ref="M20:O25"/>
    <mergeCell ref="A20:B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2019-09-06T08:43:15Z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y fmtid="{D5CDD505-2E9C-101B-9397-08002B2CF9AE}" pid="3" name="KSORubyTemplateID" linkTarget="0">
    <vt:lpwstr>14</vt:lpwstr>
  </property>
</Properties>
</file>