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9990"/>
  </bookViews>
  <sheets>
    <sheet name="济南重卡" sheetId="2" r:id="rId1"/>
  </sheets>
  <calcPr calcId="125725"/>
</workbook>
</file>

<file path=xl/calcChain.xml><?xml version="1.0" encoding="utf-8"?>
<calcChain xmlns="http://schemas.openxmlformats.org/spreadsheetml/2006/main">
  <c r="R9" i="2"/>
  <c r="Q9"/>
  <c r="P9"/>
  <c r="O9"/>
  <c r="N9"/>
  <c r="M9"/>
  <c r="L9"/>
  <c r="K9"/>
  <c r="J9"/>
  <c r="I9"/>
  <c r="R8"/>
  <c r="Q8"/>
  <c r="P8"/>
  <c r="O8"/>
  <c r="N8"/>
  <c r="M8"/>
  <c r="L8"/>
  <c r="K8"/>
  <c r="J8"/>
  <c r="I8"/>
  <c r="R7"/>
  <c r="Q7"/>
  <c r="P7"/>
  <c r="O7"/>
  <c r="N7"/>
  <c r="M7"/>
  <c r="L7"/>
  <c r="K7"/>
  <c r="J7"/>
  <c r="I7"/>
  <c r="R6"/>
  <c r="Q6"/>
  <c r="P6"/>
  <c r="O6"/>
  <c r="N6"/>
  <c r="M6"/>
  <c r="L6"/>
  <c r="K6"/>
  <c r="J6"/>
  <c r="I6"/>
  <c r="R5"/>
  <c r="Q5"/>
  <c r="P5"/>
  <c r="O5"/>
  <c r="N5"/>
  <c r="M5"/>
  <c r="L5"/>
  <c r="K5"/>
  <c r="J5"/>
  <c r="I5"/>
  <c r="R4"/>
  <c r="O4"/>
  <c r="N4"/>
  <c r="M4"/>
  <c r="L4"/>
  <c r="K4"/>
  <c r="J4"/>
  <c r="I4"/>
  <c r="P4" l="1"/>
  <c r="Q4" s="1"/>
</calcChain>
</file>

<file path=xl/sharedStrings.xml><?xml version="1.0" encoding="utf-8"?>
<sst xmlns="http://schemas.openxmlformats.org/spreadsheetml/2006/main" count="54" uniqueCount="44">
  <si>
    <t>序号</t>
  </si>
  <si>
    <t>金蝶代码</t>
  </si>
  <si>
    <t>图号</t>
  </si>
  <si>
    <t>物料名称</t>
  </si>
  <si>
    <t>客户名称</t>
  </si>
  <si>
    <t>车型</t>
  </si>
  <si>
    <t>销售单价
（不含税）</t>
  </si>
  <si>
    <t>材料成本（不含税）</t>
  </si>
  <si>
    <t>变动成本</t>
  </si>
  <si>
    <t>固定成本</t>
  </si>
  <si>
    <t>利润</t>
  </si>
  <si>
    <t>利润率</t>
  </si>
  <si>
    <t>附加值</t>
  </si>
  <si>
    <t>直接人工</t>
  </si>
  <si>
    <t>直接制费</t>
  </si>
  <si>
    <t>运费、三包费</t>
  </si>
  <si>
    <t>间接制费</t>
  </si>
  <si>
    <t>销售费用</t>
  </si>
  <si>
    <t>管理费用</t>
  </si>
  <si>
    <t>财务费用</t>
  </si>
  <si>
    <t>01.01.01.339</t>
  </si>
  <si>
    <t>712W63730-6573/1</t>
  </si>
  <si>
    <t>补盲镜（ECE）</t>
  </si>
  <si>
    <t>济南重卡</t>
  </si>
  <si>
    <t>m50</t>
  </si>
  <si>
    <t>01.01.01.338</t>
  </si>
  <si>
    <t>812W63730-6656/2</t>
  </si>
  <si>
    <t xml:space="preserve">前下视镜总成（北京荣昌）                          </t>
  </si>
  <si>
    <t>01.01.01.409</t>
  </si>
  <si>
    <t>WG1664778081</t>
  </si>
  <si>
    <t>左后视镜总成（含广角外后视镜）</t>
  </si>
  <si>
    <t>01.01.01.410</t>
  </si>
  <si>
    <t>WG1664778082</t>
  </si>
  <si>
    <t>右后视镜总成（含广角外后视镜）</t>
  </si>
  <si>
    <t>01.01.03.153</t>
  </si>
  <si>
    <t>712W63730-0002</t>
  </si>
  <si>
    <t xml:space="preserve">左下装饰盖                        </t>
  </si>
  <si>
    <t>01.01.03.154</t>
  </si>
  <si>
    <t>712W63730-0006</t>
  </si>
  <si>
    <t>右下装饰盖</t>
  </si>
  <si>
    <t>2019年用量</t>
    <phoneticPr fontId="3" type="noConversion"/>
  </si>
  <si>
    <t>新产品</t>
    <phoneticPr fontId="3" type="noConversion"/>
  </si>
  <si>
    <t>备注</t>
    <phoneticPr fontId="3" type="noConversion"/>
  </si>
  <si>
    <t>T7/CT车型通用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</si>
</sst>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[$-F800]dddd\,\ mmmm\ dd\,\ yyyy"/>
    <numFmt numFmtId="177" formatCode="#,##0.00_ "/>
  </numFmts>
  <fonts count="5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176" fontId="2" fillId="0" borderId="0"/>
    <xf numFmtId="43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0" fontId="1" fillId="4" borderId="1" xfId="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center" vertical="center"/>
    </xf>
    <xf numFmtId="10" fontId="1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</cellXfs>
  <cellStyles count="6">
    <cellStyle name="百分比" xfId="1" builtinId="5"/>
    <cellStyle name="常规" xfId="0" builtinId="0"/>
    <cellStyle name="常规 11" xfId="2"/>
    <cellStyle name="常规 19 18" xfId="3"/>
    <cellStyle name="常规 4 3" xfId="4"/>
    <cellStyle name="千位分隔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C1" workbookViewId="0">
      <selection activeCell="C4" sqref="C4:T5"/>
    </sheetView>
  </sheetViews>
  <sheetFormatPr defaultColWidth="9" defaultRowHeight="13.5"/>
  <cols>
    <col min="1" max="1" width="5.5" customWidth="1"/>
    <col min="2" max="2" width="12.5" customWidth="1"/>
    <col min="3" max="3" width="18.875" customWidth="1"/>
    <col min="4" max="4" width="18.75" customWidth="1"/>
    <col min="5" max="5" width="24.625" customWidth="1"/>
    <col min="6" max="6" width="5.75" hidden="1" customWidth="1"/>
    <col min="7" max="7" width="10.125" customWidth="1"/>
    <col min="8" max="8" width="10.25" style="1" customWidth="1"/>
    <col min="9" max="10" width="8.125" hidden="1" customWidth="1"/>
    <col min="11" max="11" width="11.875" hidden="1" customWidth="1"/>
    <col min="12" max="15" width="8.125" hidden="1" customWidth="1"/>
    <col min="16" max="16" width="6.5" customWidth="1"/>
    <col min="17" max="17" width="8.75" customWidth="1"/>
    <col min="18" max="18" width="9.875" customWidth="1"/>
    <col min="20" max="20" width="13.75" customWidth="1"/>
  </cols>
  <sheetData>
    <row r="1" spans="1:20" ht="24" customHeight="1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6" t="s">
        <v>5</v>
      </c>
      <c r="G1" s="17" t="s">
        <v>6</v>
      </c>
      <c r="H1" s="18" t="s">
        <v>7</v>
      </c>
      <c r="I1" s="12" t="s">
        <v>8</v>
      </c>
      <c r="J1" s="13"/>
      <c r="K1" s="14"/>
      <c r="L1" s="15" t="s">
        <v>9</v>
      </c>
      <c r="M1" s="15"/>
      <c r="N1" s="15"/>
      <c r="O1" s="15"/>
      <c r="P1" s="17" t="s">
        <v>10</v>
      </c>
      <c r="Q1" s="19" t="s">
        <v>11</v>
      </c>
      <c r="R1" s="17" t="s">
        <v>12</v>
      </c>
      <c r="S1" s="22" t="s">
        <v>40</v>
      </c>
      <c r="T1" s="23" t="s">
        <v>42</v>
      </c>
    </row>
    <row r="2" spans="1:20" ht="32.1" customHeight="1">
      <c r="A2" s="16"/>
      <c r="B2" s="17"/>
      <c r="C2" s="17"/>
      <c r="D2" s="17"/>
      <c r="E2" s="17"/>
      <c r="F2" s="16"/>
      <c r="G2" s="17"/>
      <c r="H2" s="18"/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17"/>
      <c r="Q2" s="20"/>
      <c r="R2" s="17"/>
      <c r="S2" s="22"/>
      <c r="T2" s="23"/>
    </row>
    <row r="3" spans="1:20" ht="26.1" customHeight="1">
      <c r="A3" s="16"/>
      <c r="B3" s="17"/>
      <c r="C3" s="17"/>
      <c r="D3" s="17"/>
      <c r="E3" s="17"/>
      <c r="F3" s="16"/>
      <c r="G3" s="17"/>
      <c r="H3" s="18"/>
      <c r="I3" s="8">
        <v>7.1999999999999995E-2</v>
      </c>
      <c r="J3" s="8">
        <v>2.5100000000000001E-2</v>
      </c>
      <c r="K3" s="8">
        <v>3.9399999999999998E-2</v>
      </c>
      <c r="L3" s="8">
        <v>5.4199999999999998E-2</v>
      </c>
      <c r="M3" s="8">
        <v>6.8999999999999999E-3</v>
      </c>
      <c r="N3" s="8">
        <v>3.6200000000000003E-2</v>
      </c>
      <c r="O3" s="8">
        <v>2.0299999999999999E-2</v>
      </c>
      <c r="P3" s="17"/>
      <c r="Q3" s="21"/>
      <c r="R3" s="17"/>
      <c r="S3" s="22"/>
      <c r="T3" s="23"/>
    </row>
    <row r="4" spans="1:20" ht="30" customHeight="1">
      <c r="A4" s="2">
        <v>1</v>
      </c>
      <c r="B4" s="3" t="s">
        <v>20</v>
      </c>
      <c r="C4" s="24" t="s">
        <v>21</v>
      </c>
      <c r="D4" s="25" t="s">
        <v>22</v>
      </c>
      <c r="E4" s="25" t="s">
        <v>23</v>
      </c>
      <c r="F4" s="24" t="s">
        <v>24</v>
      </c>
      <c r="G4" s="24">
        <v>56.13</v>
      </c>
      <c r="H4" s="26">
        <v>22.13</v>
      </c>
      <c r="I4" s="26">
        <f t="shared" ref="I4:I9" si="0">G4*$I$3</f>
        <v>4.0413600000000001</v>
      </c>
      <c r="J4" s="26">
        <f t="shared" ref="J4:J9" si="1">G4*$J$3</f>
        <v>1.4088630000000002</v>
      </c>
      <c r="K4" s="26">
        <f t="shared" ref="K4:K9" si="2">G4*$K$3</f>
        <v>2.211522</v>
      </c>
      <c r="L4" s="26">
        <f t="shared" ref="L4:L9" si="3">G4*$L$3</f>
        <v>3.042246</v>
      </c>
      <c r="M4" s="26">
        <f t="shared" ref="M4:M9" si="4">G4*$M$3</f>
        <v>0.387297</v>
      </c>
      <c r="N4" s="26">
        <f t="shared" ref="N4:N9" si="5">G4*$N$3</f>
        <v>2.0319060000000002</v>
      </c>
      <c r="O4" s="26">
        <f t="shared" ref="O4:O9" si="6">G4*$O$3</f>
        <v>1.1394389999999999</v>
      </c>
      <c r="P4" s="26">
        <f t="shared" ref="P4:P9" si="7">G4-O4-N4-M4-L4-K4-J4-I4-H4</f>
        <v>19.737367000000003</v>
      </c>
      <c r="Q4" s="27">
        <f t="shared" ref="Q4:Q9" si="8">P4/G4</f>
        <v>0.351636682700873</v>
      </c>
      <c r="R4" s="27">
        <f t="shared" ref="R4:R9" si="9">1-H4/G4</f>
        <v>0.605736682700873</v>
      </c>
      <c r="S4" s="28">
        <v>8000</v>
      </c>
      <c r="T4" s="28" t="s">
        <v>43</v>
      </c>
    </row>
    <row r="5" spans="1:20" ht="37.5" customHeight="1">
      <c r="A5" s="2">
        <v>2</v>
      </c>
      <c r="B5" s="3" t="s">
        <v>25</v>
      </c>
      <c r="C5" s="24" t="s">
        <v>26</v>
      </c>
      <c r="D5" s="25" t="s">
        <v>27</v>
      </c>
      <c r="E5" s="25" t="s">
        <v>23</v>
      </c>
      <c r="F5" s="24" t="s">
        <v>24</v>
      </c>
      <c r="G5" s="24">
        <v>76</v>
      </c>
      <c r="H5" s="26">
        <v>34.008837622000001</v>
      </c>
      <c r="I5" s="26">
        <f t="shared" si="0"/>
        <v>5.4720000000000004</v>
      </c>
      <c r="J5" s="26">
        <f t="shared" si="1"/>
        <v>1.9076</v>
      </c>
      <c r="K5" s="26">
        <f t="shared" si="2"/>
        <v>2.9944000000000002</v>
      </c>
      <c r="L5" s="26">
        <f t="shared" si="3"/>
        <v>4.1192000000000002</v>
      </c>
      <c r="M5" s="26">
        <f t="shared" si="4"/>
        <v>0.52439999999999998</v>
      </c>
      <c r="N5" s="26">
        <f t="shared" si="5"/>
        <v>2.7511999999999999</v>
      </c>
      <c r="O5" s="26">
        <f t="shared" si="6"/>
        <v>1.5427999999999999</v>
      </c>
      <c r="P5" s="26">
        <f t="shared" si="7"/>
        <v>22.679562378</v>
      </c>
      <c r="Q5" s="27">
        <f t="shared" si="8"/>
        <v>0.29841529444736797</v>
      </c>
      <c r="R5" s="27">
        <f t="shared" si="9"/>
        <v>0.55251529444736802</v>
      </c>
      <c r="S5" s="28">
        <v>17500</v>
      </c>
      <c r="T5" s="28" t="s">
        <v>43</v>
      </c>
    </row>
    <row r="6" spans="1:20" ht="42" customHeight="1">
      <c r="A6" s="2">
        <v>3</v>
      </c>
      <c r="B6" s="2" t="s">
        <v>28</v>
      </c>
      <c r="C6" s="2" t="s">
        <v>29</v>
      </c>
      <c r="D6" s="4" t="s">
        <v>30</v>
      </c>
      <c r="E6" s="4" t="s">
        <v>23</v>
      </c>
      <c r="F6" s="6"/>
      <c r="G6" s="5">
        <v>254.67672566371701</v>
      </c>
      <c r="H6" s="5">
        <v>172.83412896799999</v>
      </c>
      <c r="I6" s="5">
        <f t="shared" si="0"/>
        <v>18.3367242477876</v>
      </c>
      <c r="J6" s="5">
        <f t="shared" si="1"/>
        <v>6.3923858141592902</v>
      </c>
      <c r="K6" s="5">
        <f t="shared" si="2"/>
        <v>10.034262991150401</v>
      </c>
      <c r="L6" s="5">
        <f t="shared" si="3"/>
        <v>13.8034785309735</v>
      </c>
      <c r="M6" s="5">
        <f t="shared" si="4"/>
        <v>1.75726940707965</v>
      </c>
      <c r="N6" s="5">
        <f t="shared" si="5"/>
        <v>9.2192974690265501</v>
      </c>
      <c r="O6" s="5">
        <f t="shared" si="6"/>
        <v>5.1699375309734501</v>
      </c>
      <c r="P6" s="9">
        <f t="shared" si="7"/>
        <v>17.129240704566399</v>
      </c>
      <c r="Q6" s="10">
        <f t="shared" si="8"/>
        <v>6.7258759746991595E-2</v>
      </c>
      <c r="R6" s="11">
        <f t="shared" si="9"/>
        <v>0.32135875974699202</v>
      </c>
      <c r="S6" s="6">
        <v>0</v>
      </c>
      <c r="T6" s="6" t="s">
        <v>41</v>
      </c>
    </row>
    <row r="7" spans="1:20" ht="30" customHeight="1">
      <c r="A7" s="2">
        <v>4</v>
      </c>
      <c r="B7" s="2" t="s">
        <v>31</v>
      </c>
      <c r="C7" s="2" t="s">
        <v>32</v>
      </c>
      <c r="D7" s="4" t="s">
        <v>33</v>
      </c>
      <c r="E7" s="4" t="s">
        <v>23</v>
      </c>
      <c r="F7" s="6"/>
      <c r="G7" s="5">
        <v>254.67672566371701</v>
      </c>
      <c r="H7" s="5">
        <v>172.93</v>
      </c>
      <c r="I7" s="5">
        <f t="shared" si="0"/>
        <v>18.3367242477876</v>
      </c>
      <c r="J7" s="5">
        <f t="shared" si="1"/>
        <v>6.3923858141592902</v>
      </c>
      <c r="K7" s="5">
        <f t="shared" si="2"/>
        <v>10.034262991150401</v>
      </c>
      <c r="L7" s="5">
        <f t="shared" si="3"/>
        <v>13.8034785309735</v>
      </c>
      <c r="M7" s="5">
        <f t="shared" si="4"/>
        <v>1.75726940707965</v>
      </c>
      <c r="N7" s="5">
        <f t="shared" si="5"/>
        <v>9.2192974690265501</v>
      </c>
      <c r="O7" s="5">
        <f t="shared" si="6"/>
        <v>5.1699375309734501</v>
      </c>
      <c r="P7" s="9">
        <f t="shared" si="7"/>
        <v>17.033369672566401</v>
      </c>
      <c r="Q7" s="10">
        <f t="shared" si="8"/>
        <v>6.6882317684018797E-2</v>
      </c>
      <c r="R7" s="11">
        <f t="shared" si="9"/>
        <v>0.32098231768401903</v>
      </c>
      <c r="S7" s="6">
        <v>0</v>
      </c>
      <c r="T7" s="6" t="s">
        <v>41</v>
      </c>
    </row>
    <row r="8" spans="1:20" ht="30" customHeight="1">
      <c r="A8" s="2">
        <v>5</v>
      </c>
      <c r="B8" s="2" t="s">
        <v>34</v>
      </c>
      <c r="C8" s="2" t="s">
        <v>35</v>
      </c>
      <c r="D8" s="4" t="s">
        <v>36</v>
      </c>
      <c r="E8" s="4" t="s">
        <v>23</v>
      </c>
      <c r="F8" s="6"/>
      <c r="G8" s="5">
        <v>2.0088495575221201</v>
      </c>
      <c r="H8" s="5">
        <v>2.0499999999999998</v>
      </c>
      <c r="I8" s="5">
        <f t="shared" si="0"/>
        <v>0.144637168141593</v>
      </c>
      <c r="J8" s="5">
        <f t="shared" si="1"/>
        <v>5.04221238938053E-2</v>
      </c>
      <c r="K8" s="5">
        <f t="shared" si="2"/>
        <v>7.9148672566371703E-2</v>
      </c>
      <c r="L8" s="5">
        <f t="shared" si="3"/>
        <v>0.10887964601769901</v>
      </c>
      <c r="M8" s="5">
        <f t="shared" si="4"/>
        <v>1.38610619469027E-2</v>
      </c>
      <c r="N8" s="5">
        <f t="shared" si="5"/>
        <v>7.2720353982300895E-2</v>
      </c>
      <c r="O8" s="5">
        <f t="shared" si="6"/>
        <v>4.0779646017699102E-2</v>
      </c>
      <c r="P8" s="9">
        <f t="shared" si="7"/>
        <v>-0.55159911504424697</v>
      </c>
      <c r="Q8" s="10">
        <f t="shared" si="8"/>
        <v>-0.27458458149779702</v>
      </c>
      <c r="R8" s="11">
        <f t="shared" si="9"/>
        <v>-2.0484581497797201E-2</v>
      </c>
      <c r="S8" s="6">
        <v>0</v>
      </c>
      <c r="T8" s="6" t="s">
        <v>41</v>
      </c>
    </row>
    <row r="9" spans="1:20" ht="30" customHeight="1">
      <c r="A9" s="2">
        <v>6</v>
      </c>
      <c r="B9" s="2" t="s">
        <v>37</v>
      </c>
      <c r="C9" s="2" t="s">
        <v>38</v>
      </c>
      <c r="D9" s="4" t="s">
        <v>39</v>
      </c>
      <c r="E9" s="4" t="s">
        <v>23</v>
      </c>
      <c r="F9" s="6"/>
      <c r="G9" s="5">
        <v>2.0088495575221201</v>
      </c>
      <c r="H9" s="5">
        <v>2.0099999999999998</v>
      </c>
      <c r="I9" s="5">
        <f t="shared" si="0"/>
        <v>0.144637168141593</v>
      </c>
      <c r="J9" s="5">
        <f t="shared" si="1"/>
        <v>5.04221238938053E-2</v>
      </c>
      <c r="K9" s="5">
        <f t="shared" si="2"/>
        <v>7.9148672566371703E-2</v>
      </c>
      <c r="L9" s="5">
        <f t="shared" si="3"/>
        <v>0.10887964601769901</v>
      </c>
      <c r="M9" s="5">
        <f t="shared" si="4"/>
        <v>1.38610619469027E-2</v>
      </c>
      <c r="N9" s="5">
        <f t="shared" si="5"/>
        <v>7.2720353982300895E-2</v>
      </c>
      <c r="O9" s="5">
        <f t="shared" si="6"/>
        <v>4.0779646017699102E-2</v>
      </c>
      <c r="P9" s="9">
        <f t="shared" si="7"/>
        <v>-0.51159911504424704</v>
      </c>
      <c r="Q9" s="10">
        <f t="shared" si="8"/>
        <v>-0.25467268722466901</v>
      </c>
      <c r="R9" s="11">
        <f t="shared" si="9"/>
        <v>-5.7268722466941003E-4</v>
      </c>
      <c r="S9" s="6">
        <v>0</v>
      </c>
      <c r="T9" s="6" t="s">
        <v>41</v>
      </c>
    </row>
  </sheetData>
  <mergeCells count="15">
    <mergeCell ref="P1:P3"/>
    <mergeCell ref="Q1:Q3"/>
    <mergeCell ref="R1:R3"/>
    <mergeCell ref="S1:S3"/>
    <mergeCell ref="T1:T3"/>
    <mergeCell ref="I1:K1"/>
    <mergeCell ref="L1:O1"/>
    <mergeCell ref="A1:A3"/>
    <mergeCell ref="B1:B3"/>
    <mergeCell ref="C1:C3"/>
    <mergeCell ref="D1:D3"/>
    <mergeCell ref="E1:E3"/>
    <mergeCell ref="F1:F3"/>
    <mergeCell ref="G1:G3"/>
    <mergeCell ref="H1:H3"/>
  </mergeCells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济南重卡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2019-12-03T06:08:38Z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