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320" windowHeight="999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Sheet1!$A$2:$J$45</definedName>
  </definedNames>
  <calcPr calcId="124519"/>
</workbook>
</file>

<file path=xl/calcChain.xml><?xml version="1.0" encoding="utf-8"?>
<calcChain xmlns="http://schemas.openxmlformats.org/spreadsheetml/2006/main">
  <c r="L46" i="1"/>
  <c r="J46"/>
  <c r="M44"/>
  <c r="M5"/>
  <c r="M7"/>
  <c r="M9"/>
  <c r="M11"/>
  <c r="M13"/>
  <c r="M15"/>
  <c r="M17"/>
  <c r="M19"/>
  <c r="M21"/>
  <c r="M23"/>
  <c r="M25"/>
  <c r="M27"/>
  <c r="M29"/>
  <c r="M31"/>
  <c r="M33"/>
  <c r="M35"/>
  <c r="M36"/>
  <c r="M37"/>
  <c r="M39"/>
  <c r="M41"/>
  <c r="M43"/>
  <c r="M3"/>
  <c r="K44"/>
  <c r="K36"/>
  <c r="K4"/>
  <c r="K46" s="1"/>
  <c r="M46" s="1"/>
  <c r="K5"/>
  <c r="K6"/>
  <c r="M6" s="1"/>
  <c r="K7"/>
  <c r="K8"/>
  <c r="M8" s="1"/>
  <c r="K9"/>
  <c r="K10"/>
  <c r="M10" s="1"/>
  <c r="K11"/>
  <c r="K12"/>
  <c r="M12" s="1"/>
  <c r="K13"/>
  <c r="K14"/>
  <c r="M14" s="1"/>
  <c r="K15"/>
  <c r="K16"/>
  <c r="M16" s="1"/>
  <c r="K17"/>
  <c r="K18"/>
  <c r="M18" s="1"/>
  <c r="K19"/>
  <c r="K20"/>
  <c r="M20" s="1"/>
  <c r="K21"/>
  <c r="K22"/>
  <c r="M22" s="1"/>
  <c r="K23"/>
  <c r="K24"/>
  <c r="M24" s="1"/>
  <c r="K25"/>
  <c r="K26"/>
  <c r="M26" s="1"/>
  <c r="K27"/>
  <c r="K28"/>
  <c r="M28" s="1"/>
  <c r="K29"/>
  <c r="K30"/>
  <c r="M30" s="1"/>
  <c r="K31"/>
  <c r="K32"/>
  <c r="M32" s="1"/>
  <c r="K33"/>
  <c r="K34"/>
  <c r="M34" s="1"/>
  <c r="K37"/>
  <c r="K38"/>
  <c r="M38" s="1"/>
  <c r="K39"/>
  <c r="K40"/>
  <c r="M40" s="1"/>
  <c r="K41"/>
  <c r="K42"/>
  <c r="M42" s="1"/>
  <c r="K43"/>
  <c r="K45"/>
  <c r="M45" s="1"/>
  <c r="K3"/>
  <c r="G40"/>
  <c r="M4" l="1"/>
</calcChain>
</file>

<file path=xl/sharedStrings.xml><?xml version="1.0" encoding="utf-8"?>
<sst xmlns="http://schemas.openxmlformats.org/spreadsheetml/2006/main" count="105" uniqueCount="105">
  <si>
    <t>供应商</t>
  </si>
  <si>
    <t>AP_sub   AP_c 名称</t>
  </si>
  <si>
    <t>小于30天</t>
  </si>
  <si>
    <t>超过30天</t>
  </si>
  <si>
    <t>超过60天</t>
  </si>
  <si>
    <t>超过90天</t>
  </si>
  <si>
    <t>超过120天</t>
  </si>
  <si>
    <t>超过150天</t>
  </si>
  <si>
    <t>超过180天</t>
  </si>
  <si>
    <t>合计金额</t>
  </si>
  <si>
    <t>1913257</t>
  </si>
  <si>
    <t>安路普黄骅分公司</t>
  </si>
  <si>
    <t>1913219</t>
  </si>
  <si>
    <t>保定兆龙通用电器塑业有限公司</t>
  </si>
  <si>
    <t>1911135</t>
  </si>
  <si>
    <t>北京东方华康自动化设备</t>
  </si>
  <si>
    <t>1911037</t>
  </si>
  <si>
    <t>北京光华荣昌汽车部件有限公司</t>
  </si>
  <si>
    <t>1911141</t>
  </si>
  <si>
    <t>北京和昌明汽车内饰件有限公司</t>
  </si>
  <si>
    <t>1911108</t>
  </si>
  <si>
    <t>北京吉信气弹簧制品有限公司</t>
  </si>
  <si>
    <t>1911127</t>
  </si>
  <si>
    <t>北京浦东三浦标准件有限公司</t>
  </si>
  <si>
    <t>1911156</t>
  </si>
  <si>
    <t>北京斯特优机电设备有限公司</t>
  </si>
  <si>
    <t>1911101</t>
  </si>
  <si>
    <t>北京旺博林包装材料有限公司</t>
  </si>
  <si>
    <t>L3016</t>
  </si>
  <si>
    <t>北京祥瑞祥远运输有限责任公司</t>
  </si>
  <si>
    <t>1913701</t>
  </si>
  <si>
    <t>沧州庆方汽车部件有限公司</t>
  </si>
  <si>
    <t>1932347</t>
  </si>
  <si>
    <t>常州华阳万联汽车附件有限公司</t>
  </si>
  <si>
    <t>1913208</t>
  </si>
  <si>
    <t>高碑店京华橡胶制品有限责任</t>
  </si>
  <si>
    <t>1913225A</t>
  </si>
  <si>
    <t>高碑店市晨奥汽车部件有限公司</t>
  </si>
  <si>
    <t>1944525A</t>
  </si>
  <si>
    <t>广州市永达汽车用品有限公司</t>
  </si>
  <si>
    <t>1913023</t>
  </si>
  <si>
    <t>海兴中盛弹簧有限公司</t>
  </si>
  <si>
    <t>1913037</t>
  </si>
  <si>
    <t>河北光华荣昌汽车部件有限公司</t>
  </si>
  <si>
    <t>1913210</t>
  </si>
  <si>
    <t>河北宏广橡塑金属制品有限公司</t>
  </si>
  <si>
    <t>1943003</t>
  </si>
  <si>
    <t>衡阳标准件厂</t>
  </si>
  <si>
    <t>1913717</t>
  </si>
  <si>
    <t>黄骅汇铭汽车部件有限公司</t>
  </si>
  <si>
    <t>1913005</t>
  </si>
  <si>
    <t>黄骅市长生汽车灯镜有限公司</t>
  </si>
  <si>
    <t>1913078</t>
  </si>
  <si>
    <t>黄骅市常郭镇街西纸箱厂</t>
  </si>
  <si>
    <t>1913006</t>
  </si>
  <si>
    <t>黄骅市广亿汽车部件有限公司</t>
  </si>
  <si>
    <t>1913050A</t>
  </si>
  <si>
    <t>黄骅市恒伟五金制品有限公司</t>
  </si>
  <si>
    <t>1913101</t>
  </si>
  <si>
    <t>黄骅市建昌塑料制品有限公司</t>
  </si>
  <si>
    <t>1913019A</t>
  </si>
  <si>
    <t>黄骅市洁霸汽车零部件制造有限</t>
  </si>
  <si>
    <t>1913002</t>
  </si>
  <si>
    <t>黄骅市瑞丰五金制品有限公司</t>
  </si>
  <si>
    <t>1913001</t>
  </si>
  <si>
    <t>黄骅市泰行汽车配件厂</t>
  </si>
  <si>
    <t>1913017</t>
  </si>
  <si>
    <t>黄骅市鑫祺汽车配件有限公司</t>
  </si>
  <si>
    <t>1913018</t>
  </si>
  <si>
    <t>黄骅市益海五金制造有限公司</t>
  </si>
  <si>
    <t>1913045</t>
  </si>
  <si>
    <t>黄骅雍丰包装有限公司</t>
  </si>
  <si>
    <t>1932313</t>
  </si>
  <si>
    <t>江苏力乐汽车部件股份有限公司</t>
  </si>
  <si>
    <t>1937669</t>
  </si>
  <si>
    <t>秦皇岛卓泰包装制造有限公司</t>
  </si>
  <si>
    <t>1921003</t>
  </si>
  <si>
    <t>沈阳金杯锦恒汽车安全系统有限</t>
  </si>
  <si>
    <t>1912599</t>
  </si>
  <si>
    <t>天津琪安科技科技有限公司</t>
  </si>
  <si>
    <t>1912212</t>
  </si>
  <si>
    <t>天津生隆纤维制品有限公司</t>
  </si>
  <si>
    <t>1912220</t>
  </si>
  <si>
    <t>天津市益中汽车安全带厂</t>
  </si>
  <si>
    <t>1912584</t>
  </si>
  <si>
    <t>天津煜燊物流有限公司</t>
  </si>
  <si>
    <t>1913289</t>
  </si>
  <si>
    <t>文安县德实汽车配件有限公司</t>
  </si>
  <si>
    <t>1931396A</t>
  </si>
  <si>
    <t>芜湖市卓人汽车配件有限责任公</t>
  </si>
  <si>
    <t>1934521</t>
  </si>
  <si>
    <t>芜湖星火软轴控制索制造</t>
  </si>
  <si>
    <t>1932330</t>
  </si>
  <si>
    <t>延锋安道拓座椅机械部件有限公</t>
  </si>
  <si>
    <t>1933384A</t>
  </si>
  <si>
    <t>浙江松原汽车安全系统有限公司</t>
  </si>
  <si>
    <t>到期应付账款</t>
  </si>
  <si>
    <t>事业部建议付款金额</t>
  </si>
  <si>
    <t>付款比例</t>
  </si>
  <si>
    <t>备注</t>
  </si>
  <si>
    <t>一个月帐期</t>
    <phoneticPr fontId="1" type="noConversion"/>
  </si>
  <si>
    <t>合计</t>
    <phoneticPr fontId="1" type="noConversion"/>
  </si>
  <si>
    <r>
      <t xml:space="preserve">编制： </t>
    </r>
    <r>
      <rPr>
        <sz val="11"/>
        <color theme="1"/>
        <rFont val="宋体"/>
        <family val="3"/>
        <charset val="134"/>
        <scheme val="minor"/>
      </rPr>
      <t xml:space="preserve">        审核                 批准</t>
    </r>
    <phoneticPr fontId="1" type="noConversion"/>
  </si>
  <si>
    <t>2019年12月份天津工厂返款计划统计表</t>
    <phoneticPr fontId="1" type="noConversion"/>
  </si>
  <si>
    <t>十一月没有付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</si>
</sst>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#,##0.00_ "/>
  </numFmts>
  <fonts count="5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0" fillId="0" borderId="1" xfId="0" applyNumberFormat="1" applyBorder="1">
      <alignment vertical="center"/>
    </xf>
    <xf numFmtId="0" fontId="0" fillId="0" borderId="1" xfId="0" applyBorder="1">
      <alignment vertical="center"/>
    </xf>
    <xf numFmtId="4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  <xf numFmtId="9" fontId="0" fillId="0" borderId="1" xfId="0" applyNumberFormat="1" applyBorder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0" fillId="2" borderId="1" xfId="0" applyFill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7"/>
  <sheetViews>
    <sheetView tabSelected="1" topLeftCell="C13" workbookViewId="0">
      <selection activeCell="Q40" sqref="Q40"/>
    </sheetView>
  </sheetViews>
  <sheetFormatPr defaultColWidth="9" defaultRowHeight="13.5"/>
  <cols>
    <col min="2" max="2" width="27.375" customWidth="1"/>
    <col min="3" max="9" width="14.875"/>
    <col min="10" max="10" width="16"/>
    <col min="11" max="11" width="16.625" customWidth="1"/>
    <col min="12" max="12" width="12.5" customWidth="1"/>
  </cols>
  <sheetData>
    <row r="1" spans="1:14" ht="25.5" customHeight="1">
      <c r="A1" s="13" t="s">
        <v>103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>
      <c r="A2" s="1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96</v>
      </c>
      <c r="L2" t="s">
        <v>97</v>
      </c>
      <c r="M2" t="s">
        <v>98</v>
      </c>
      <c r="N2" t="s">
        <v>99</v>
      </c>
    </row>
    <row r="3" spans="1:14">
      <c r="A3" s="2" t="s">
        <v>10</v>
      </c>
      <c r="B3" s="3" t="s">
        <v>11</v>
      </c>
      <c r="C3" s="4">
        <v>36091.75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4">
        <v>36091.75</v>
      </c>
      <c r="K3" s="3">
        <f>E3+F3+G3+H3+I3</f>
        <v>0</v>
      </c>
      <c r="L3" s="8">
        <v>0</v>
      </c>
      <c r="M3" s="6" t="e">
        <f>L3/K3</f>
        <v>#DIV/0!</v>
      </c>
      <c r="N3" s="3"/>
    </row>
    <row r="4" spans="1:14">
      <c r="A4" s="2" t="s">
        <v>12</v>
      </c>
      <c r="B4" s="3" t="s">
        <v>13</v>
      </c>
      <c r="C4" s="4">
        <v>53978.58</v>
      </c>
      <c r="D4" s="4">
        <v>39172.81</v>
      </c>
      <c r="E4" s="4">
        <v>47331.19</v>
      </c>
      <c r="F4" s="4">
        <v>287730.32</v>
      </c>
      <c r="G4" s="3">
        <v>0</v>
      </c>
      <c r="H4" s="3">
        <v>0</v>
      </c>
      <c r="I4" s="3">
        <v>0</v>
      </c>
      <c r="J4" s="4">
        <v>428212.9</v>
      </c>
      <c r="K4" s="3">
        <f t="shared" ref="K4:K45" si="0">E4+F4+G4+H4+I4</f>
        <v>335061.51</v>
      </c>
      <c r="L4" s="8">
        <v>100000</v>
      </c>
      <c r="M4" s="6">
        <f t="shared" ref="M4:M46" si="1">L4/K4</f>
        <v>0.29845266321398717</v>
      </c>
      <c r="N4" s="3"/>
    </row>
    <row r="5" spans="1:14">
      <c r="A5" s="2" t="s">
        <v>14</v>
      </c>
      <c r="B5" s="3" t="s">
        <v>15</v>
      </c>
      <c r="C5" s="4">
        <v>22385.599999999999</v>
      </c>
      <c r="D5" s="4">
        <v>42436.04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4">
        <v>64821.64</v>
      </c>
      <c r="K5" s="3">
        <f t="shared" si="0"/>
        <v>0</v>
      </c>
      <c r="L5" s="8">
        <v>0</v>
      </c>
      <c r="M5" s="6" t="e">
        <f t="shared" si="1"/>
        <v>#DIV/0!</v>
      </c>
      <c r="N5" s="3"/>
    </row>
    <row r="6" spans="1:14">
      <c r="A6" s="2" t="s">
        <v>16</v>
      </c>
      <c r="B6" s="3" t="s">
        <v>17</v>
      </c>
      <c r="C6" s="4">
        <v>2815684.77</v>
      </c>
      <c r="D6" s="4">
        <v>1885035.81</v>
      </c>
      <c r="E6" s="3">
        <v>500000</v>
      </c>
      <c r="F6" s="4">
        <v>40050000</v>
      </c>
      <c r="G6" s="3">
        <v>723765.07</v>
      </c>
      <c r="H6" s="4">
        <v>8843.7800000000007</v>
      </c>
      <c r="I6" s="3">
        <v>3601324.67</v>
      </c>
      <c r="J6" s="4">
        <v>49584654.100000001</v>
      </c>
      <c r="K6" s="3">
        <f t="shared" si="0"/>
        <v>44883933.520000003</v>
      </c>
      <c r="L6" s="8">
        <v>0</v>
      </c>
      <c r="M6" s="6">
        <f t="shared" si="1"/>
        <v>0</v>
      </c>
      <c r="N6" s="3"/>
    </row>
    <row r="7" spans="1:14">
      <c r="A7" s="2" t="s">
        <v>18</v>
      </c>
      <c r="B7" s="3" t="s">
        <v>19</v>
      </c>
      <c r="C7" s="4">
        <v>7283.5</v>
      </c>
      <c r="D7" s="3">
        <v>0</v>
      </c>
      <c r="E7" s="4">
        <v>4529.32</v>
      </c>
      <c r="F7" s="4">
        <v>4771.3599999999997</v>
      </c>
      <c r="G7" s="4">
        <v>5066.37</v>
      </c>
      <c r="H7" s="4">
        <v>8471.43</v>
      </c>
      <c r="I7" s="4">
        <v>10733.59</v>
      </c>
      <c r="J7" s="4">
        <v>40855.57</v>
      </c>
      <c r="K7" s="3">
        <f t="shared" si="0"/>
        <v>33572.07</v>
      </c>
      <c r="L7" s="8">
        <v>15000</v>
      </c>
      <c r="M7" s="6">
        <f t="shared" si="1"/>
        <v>0.44679997390688153</v>
      </c>
      <c r="N7" s="3"/>
    </row>
    <row r="8" spans="1:14">
      <c r="A8" s="2" t="s">
        <v>20</v>
      </c>
      <c r="B8" s="3" t="s">
        <v>21</v>
      </c>
      <c r="C8" s="4">
        <v>28758.73</v>
      </c>
      <c r="D8" s="4">
        <v>75462.19</v>
      </c>
      <c r="E8" s="4">
        <v>95096.28</v>
      </c>
      <c r="F8" s="4">
        <v>33173.64</v>
      </c>
      <c r="G8" s="4">
        <v>77518.23</v>
      </c>
      <c r="H8" s="4">
        <v>84472.99</v>
      </c>
      <c r="I8" s="3">
        <v>0</v>
      </c>
      <c r="J8" s="4">
        <v>394482.06</v>
      </c>
      <c r="K8" s="3">
        <f t="shared" si="0"/>
        <v>290261.14</v>
      </c>
      <c r="L8" s="8">
        <v>100000</v>
      </c>
      <c r="M8" s="6">
        <f t="shared" si="1"/>
        <v>0.34451735426933139</v>
      </c>
      <c r="N8" s="3"/>
    </row>
    <row r="9" spans="1:14">
      <c r="A9" s="2" t="s">
        <v>22</v>
      </c>
      <c r="B9" s="3" t="s">
        <v>23</v>
      </c>
      <c r="C9" s="4">
        <v>54575.82</v>
      </c>
      <c r="D9" s="4">
        <v>40401.81</v>
      </c>
      <c r="E9" s="4">
        <v>47700.959999999999</v>
      </c>
      <c r="F9" s="4">
        <v>44584.26</v>
      </c>
      <c r="G9" s="4">
        <v>41294.839999999997</v>
      </c>
      <c r="H9" s="4">
        <v>149890.88</v>
      </c>
      <c r="I9" s="4">
        <v>3141.98</v>
      </c>
      <c r="J9" s="4">
        <v>381590.55</v>
      </c>
      <c r="K9" s="3">
        <f t="shared" si="0"/>
        <v>286612.92</v>
      </c>
      <c r="L9" s="8">
        <v>100000</v>
      </c>
      <c r="M9" s="6">
        <f t="shared" si="1"/>
        <v>0.34890262448740972</v>
      </c>
      <c r="N9" s="3"/>
    </row>
    <row r="10" spans="1:14">
      <c r="A10" s="2" t="s">
        <v>24</v>
      </c>
      <c r="B10" s="3" t="s">
        <v>25</v>
      </c>
      <c r="C10" s="3">
        <v>0</v>
      </c>
      <c r="D10" s="3">
        <v>0</v>
      </c>
      <c r="E10" s="3">
        <v>0</v>
      </c>
      <c r="F10" s="3">
        <v>0</v>
      </c>
      <c r="G10" s="4">
        <v>22107.33</v>
      </c>
      <c r="H10" s="3">
        <v>0</v>
      </c>
      <c r="I10" s="4">
        <v>29278.3</v>
      </c>
      <c r="J10" s="4">
        <v>51385.63</v>
      </c>
      <c r="K10" s="3">
        <f t="shared" si="0"/>
        <v>51385.630000000005</v>
      </c>
      <c r="L10" s="8">
        <v>18000</v>
      </c>
      <c r="M10" s="6">
        <f t="shared" si="1"/>
        <v>0.35029248449420586</v>
      </c>
      <c r="N10" s="3"/>
    </row>
    <row r="11" spans="1:14">
      <c r="A11" s="2" t="s">
        <v>26</v>
      </c>
      <c r="B11" s="3" t="s">
        <v>27</v>
      </c>
      <c r="C11" s="4">
        <v>38180.239999999998</v>
      </c>
      <c r="D11" s="3">
        <v>0</v>
      </c>
      <c r="E11" s="4">
        <v>15960.37</v>
      </c>
      <c r="F11" s="4">
        <v>17182.580000000002</v>
      </c>
      <c r="G11" s="4">
        <v>23412.15</v>
      </c>
      <c r="H11" s="4">
        <v>30117.93</v>
      </c>
      <c r="I11" s="4">
        <v>31353.68</v>
      </c>
      <c r="J11" s="4">
        <v>156206.95000000001</v>
      </c>
      <c r="K11" s="3">
        <f t="shared" si="0"/>
        <v>118026.70999999999</v>
      </c>
      <c r="L11" s="8">
        <v>40000</v>
      </c>
      <c r="M11" s="6">
        <f t="shared" si="1"/>
        <v>0.33890633738752868</v>
      </c>
      <c r="N11" s="3"/>
    </row>
    <row r="12" spans="1:14">
      <c r="A12" s="2" t="s">
        <v>28</v>
      </c>
      <c r="B12" s="3" t="s">
        <v>29</v>
      </c>
      <c r="C12" s="4">
        <v>144000</v>
      </c>
      <c r="D12" s="4">
        <v>81300</v>
      </c>
      <c r="E12" s="4">
        <v>218400</v>
      </c>
      <c r="F12" s="4">
        <v>210000</v>
      </c>
      <c r="G12" s="4">
        <v>482100</v>
      </c>
      <c r="H12" s="4">
        <v>210000</v>
      </c>
      <c r="I12" s="4">
        <v>1217100</v>
      </c>
      <c r="J12" s="4">
        <v>2562900</v>
      </c>
      <c r="K12" s="3">
        <f t="shared" si="0"/>
        <v>2337600</v>
      </c>
      <c r="L12" s="8">
        <v>400000</v>
      </c>
      <c r="M12" s="6">
        <f t="shared" si="1"/>
        <v>0.17111567419575632</v>
      </c>
      <c r="N12" s="3"/>
    </row>
    <row r="13" spans="1:14">
      <c r="A13" s="2" t="s">
        <v>30</v>
      </c>
      <c r="B13" s="3" t="s">
        <v>31</v>
      </c>
      <c r="C13" s="4">
        <v>71776.38</v>
      </c>
      <c r="D13" s="4">
        <v>53946.080000000002</v>
      </c>
      <c r="E13" s="4">
        <v>59194.720000000001</v>
      </c>
      <c r="F13" s="4">
        <v>138323.66</v>
      </c>
      <c r="G13" s="4">
        <v>106041.89</v>
      </c>
      <c r="H13" s="4">
        <v>77581.91</v>
      </c>
      <c r="I13" s="3">
        <v>0</v>
      </c>
      <c r="J13" s="4">
        <v>506864.64000000001</v>
      </c>
      <c r="K13" s="3">
        <f t="shared" si="0"/>
        <v>381142.18000000005</v>
      </c>
      <c r="L13" s="8">
        <v>130000</v>
      </c>
      <c r="M13" s="6">
        <f t="shared" si="1"/>
        <v>0.34108006623669934</v>
      </c>
      <c r="N13" s="3"/>
    </row>
    <row r="14" spans="1:14">
      <c r="A14" s="2" t="s">
        <v>32</v>
      </c>
      <c r="B14" s="3" t="s">
        <v>33</v>
      </c>
      <c r="C14" s="4">
        <v>14364.97</v>
      </c>
      <c r="D14" s="3">
        <v>800.67</v>
      </c>
      <c r="E14" s="4">
        <v>1403.77</v>
      </c>
      <c r="F14" s="4">
        <v>3855.17</v>
      </c>
      <c r="G14" s="4">
        <v>24566.22</v>
      </c>
      <c r="H14" s="4">
        <v>6746.5</v>
      </c>
      <c r="I14" s="3">
        <v>0</v>
      </c>
      <c r="J14" s="4">
        <v>51737.3</v>
      </c>
      <c r="K14" s="3">
        <f t="shared" si="0"/>
        <v>36571.660000000003</v>
      </c>
      <c r="L14" s="8">
        <v>13000</v>
      </c>
      <c r="M14" s="6">
        <f t="shared" si="1"/>
        <v>0.35546650056355111</v>
      </c>
      <c r="N14" s="3"/>
    </row>
    <row r="15" spans="1:14">
      <c r="A15" s="2" t="s">
        <v>34</v>
      </c>
      <c r="B15" s="3" t="s">
        <v>35</v>
      </c>
      <c r="C15" s="4">
        <v>7712.85</v>
      </c>
      <c r="D15" s="4">
        <v>5166.1099999999997</v>
      </c>
      <c r="E15" s="4">
        <v>6474.2</v>
      </c>
      <c r="F15" s="4">
        <v>1810.74</v>
      </c>
      <c r="G15" s="3">
        <v>0</v>
      </c>
      <c r="H15" s="3">
        <v>0</v>
      </c>
      <c r="I15" s="3">
        <v>0</v>
      </c>
      <c r="J15" s="4">
        <v>21163.9</v>
      </c>
      <c r="K15" s="3">
        <f t="shared" si="0"/>
        <v>8284.94</v>
      </c>
      <c r="L15" s="8">
        <v>8284.94</v>
      </c>
      <c r="M15" s="6">
        <f t="shared" si="1"/>
        <v>1</v>
      </c>
      <c r="N15" s="3"/>
    </row>
    <row r="16" spans="1:14">
      <c r="A16" s="2" t="s">
        <v>36</v>
      </c>
      <c r="B16" s="3" t="s">
        <v>37</v>
      </c>
      <c r="C16" s="3">
        <v>0</v>
      </c>
      <c r="D16" s="4">
        <v>37208.79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4">
        <v>37208.79</v>
      </c>
      <c r="K16" s="3">
        <f t="shared" si="0"/>
        <v>0</v>
      </c>
      <c r="L16" s="8"/>
      <c r="M16" s="6" t="e">
        <f t="shared" si="1"/>
        <v>#DIV/0!</v>
      </c>
      <c r="N16" s="3"/>
    </row>
    <row r="17" spans="1:14">
      <c r="A17" s="2" t="s">
        <v>38</v>
      </c>
      <c r="B17" s="3" t="s">
        <v>39</v>
      </c>
      <c r="C17" s="4">
        <v>19617.84</v>
      </c>
      <c r="D17" s="4">
        <v>20181.46</v>
      </c>
      <c r="E17" s="4">
        <v>27024.560000000001</v>
      </c>
      <c r="F17" s="4">
        <v>33757.980000000003</v>
      </c>
      <c r="G17" s="4">
        <v>29222.01</v>
      </c>
      <c r="H17" s="4">
        <v>63267.11</v>
      </c>
      <c r="I17" s="4">
        <v>16814.349999999999</v>
      </c>
      <c r="J17" s="4">
        <v>209885.31</v>
      </c>
      <c r="K17" s="3">
        <f t="shared" si="0"/>
        <v>170086.01</v>
      </c>
      <c r="L17" s="8">
        <v>60000</v>
      </c>
      <c r="M17" s="6">
        <f t="shared" si="1"/>
        <v>0.3527626992954917</v>
      </c>
      <c r="N17" s="3"/>
    </row>
    <row r="18" spans="1:14">
      <c r="A18" s="2" t="s">
        <v>40</v>
      </c>
      <c r="B18" s="3" t="s">
        <v>41</v>
      </c>
      <c r="C18" s="4">
        <v>4570.2299999999996</v>
      </c>
      <c r="D18" s="4">
        <v>3064.74</v>
      </c>
      <c r="E18" s="4">
        <v>3939.19</v>
      </c>
      <c r="F18" s="4">
        <v>28476.55</v>
      </c>
      <c r="G18" s="3">
        <v>0</v>
      </c>
      <c r="H18" s="3">
        <v>0</v>
      </c>
      <c r="I18" s="3">
        <v>0</v>
      </c>
      <c r="J18" s="4">
        <v>40050.71</v>
      </c>
      <c r="K18" s="3">
        <f t="shared" si="0"/>
        <v>32415.739999999998</v>
      </c>
      <c r="L18" s="8">
        <v>12000</v>
      </c>
      <c r="M18" s="6">
        <f t="shared" si="1"/>
        <v>0.37019053089641024</v>
      </c>
      <c r="N18" s="3"/>
    </row>
    <row r="19" spans="1:14">
      <c r="A19" s="2" t="s">
        <v>42</v>
      </c>
      <c r="B19" s="3" t="s">
        <v>43</v>
      </c>
      <c r="C19" s="4">
        <v>9134403.4700000007</v>
      </c>
      <c r="D19" s="4">
        <v>6656961.1299999999</v>
      </c>
      <c r="E19" s="4">
        <v>10016167.24</v>
      </c>
      <c r="F19" s="4">
        <v>10355374.029999999</v>
      </c>
      <c r="G19" s="4">
        <v>6626484.6100000003</v>
      </c>
      <c r="H19" s="4">
        <v>8753363.1600000001</v>
      </c>
      <c r="I19" s="4">
        <v>28111629.010000002</v>
      </c>
      <c r="J19" s="4">
        <v>79654382.650000006</v>
      </c>
      <c r="K19" s="3">
        <f t="shared" si="0"/>
        <v>63863018.049999997</v>
      </c>
      <c r="L19" s="8">
        <v>0</v>
      </c>
      <c r="M19" s="6">
        <f t="shared" si="1"/>
        <v>0</v>
      </c>
      <c r="N19" s="3"/>
    </row>
    <row r="20" spans="1:14">
      <c r="A20" s="2" t="s">
        <v>44</v>
      </c>
      <c r="B20" s="3" t="s">
        <v>45</v>
      </c>
      <c r="C20" s="4">
        <v>7461.35</v>
      </c>
      <c r="D20" s="4">
        <v>5793.87</v>
      </c>
      <c r="E20" s="4">
        <v>8773.76</v>
      </c>
      <c r="F20" s="3">
        <v>0</v>
      </c>
      <c r="G20" s="4">
        <v>5160.41</v>
      </c>
      <c r="H20" s="4">
        <v>47246.3</v>
      </c>
      <c r="I20" s="3">
        <v>0</v>
      </c>
      <c r="J20" s="4">
        <v>74435.69</v>
      </c>
      <c r="K20" s="3">
        <f t="shared" si="0"/>
        <v>61180.47</v>
      </c>
      <c r="L20" s="8">
        <v>20000</v>
      </c>
      <c r="M20" s="6">
        <f t="shared" si="1"/>
        <v>0.32690170572406518</v>
      </c>
      <c r="N20" s="3"/>
    </row>
    <row r="21" spans="1:14">
      <c r="A21" s="2" t="s">
        <v>46</v>
      </c>
      <c r="B21" s="3" t="s">
        <v>47</v>
      </c>
      <c r="C21" s="3">
        <v>0</v>
      </c>
      <c r="D21" s="3">
        <v>0</v>
      </c>
      <c r="E21" s="3">
        <v>0</v>
      </c>
      <c r="F21" s="4">
        <v>3796.8</v>
      </c>
      <c r="G21" s="3">
        <v>0</v>
      </c>
      <c r="H21" s="3">
        <v>0</v>
      </c>
      <c r="I21" s="4">
        <v>3973.98</v>
      </c>
      <c r="J21" s="4">
        <v>7770.78</v>
      </c>
      <c r="K21" s="3">
        <f t="shared" si="0"/>
        <v>7770.7800000000007</v>
      </c>
      <c r="L21" s="8">
        <v>7770.78</v>
      </c>
      <c r="M21" s="6">
        <f t="shared" si="1"/>
        <v>0.99999999999999989</v>
      </c>
      <c r="N21" s="3"/>
    </row>
    <row r="22" spans="1:14">
      <c r="A22" s="2" t="s">
        <v>48</v>
      </c>
      <c r="B22" s="3" t="s">
        <v>49</v>
      </c>
      <c r="C22" s="4">
        <v>188230.59</v>
      </c>
      <c r="D22" s="4">
        <v>130846.88</v>
      </c>
      <c r="E22" s="4">
        <v>160639.95000000001</v>
      </c>
      <c r="F22" s="4">
        <v>123126.3</v>
      </c>
      <c r="G22" s="4">
        <v>313323.62</v>
      </c>
      <c r="H22" s="3">
        <v>0</v>
      </c>
      <c r="I22" s="4">
        <v>400217.58</v>
      </c>
      <c r="J22" s="4">
        <v>1316384.92</v>
      </c>
      <c r="K22" s="3">
        <f t="shared" si="0"/>
        <v>997307.45</v>
      </c>
      <c r="L22" s="8">
        <v>300000</v>
      </c>
      <c r="M22" s="6">
        <f t="shared" si="1"/>
        <v>0.30080994581961662</v>
      </c>
      <c r="N22" s="3"/>
    </row>
    <row r="23" spans="1:14">
      <c r="A23" s="2" t="s">
        <v>50</v>
      </c>
      <c r="B23" s="3" t="s">
        <v>51</v>
      </c>
      <c r="C23" s="4">
        <v>817486.58</v>
      </c>
      <c r="D23" s="4">
        <v>699501.48</v>
      </c>
      <c r="E23" s="4">
        <v>729693.53</v>
      </c>
      <c r="F23" s="4">
        <v>550040.48</v>
      </c>
      <c r="G23" s="4">
        <v>530896.18999999994</v>
      </c>
      <c r="H23" s="4">
        <v>757478.71</v>
      </c>
      <c r="I23" s="4">
        <v>3481627.42</v>
      </c>
      <c r="J23" s="4">
        <v>7566724.3899999997</v>
      </c>
      <c r="K23" s="3">
        <f t="shared" si="0"/>
        <v>6049736.3300000001</v>
      </c>
      <c r="L23" s="8">
        <v>1000000</v>
      </c>
      <c r="M23" s="6">
        <f t="shared" si="1"/>
        <v>0.16529646011861809</v>
      </c>
      <c r="N23" s="3"/>
    </row>
    <row r="24" spans="1:14">
      <c r="A24" s="2" t="s">
        <v>52</v>
      </c>
      <c r="B24" s="3" t="s">
        <v>53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4">
        <v>39721.39</v>
      </c>
      <c r="J24" s="4">
        <v>39721.39</v>
      </c>
      <c r="K24" s="3">
        <f t="shared" si="0"/>
        <v>39721.39</v>
      </c>
      <c r="L24" s="8">
        <v>15000</v>
      </c>
      <c r="M24" s="6">
        <f t="shared" si="1"/>
        <v>0.37763028937305571</v>
      </c>
      <c r="N24" s="3"/>
    </row>
    <row r="25" spans="1:14">
      <c r="A25" s="2" t="s">
        <v>54</v>
      </c>
      <c r="B25" s="3" t="s">
        <v>55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4">
        <v>1877.72</v>
      </c>
      <c r="I25" s="4">
        <v>7680.09</v>
      </c>
      <c r="J25" s="4">
        <v>9557.81</v>
      </c>
      <c r="K25" s="3">
        <f t="shared" si="0"/>
        <v>9557.81</v>
      </c>
      <c r="L25" s="8">
        <v>5000</v>
      </c>
      <c r="M25" s="6">
        <f t="shared" si="1"/>
        <v>0.52313239120677224</v>
      </c>
      <c r="N25" s="3"/>
    </row>
    <row r="26" spans="1:14">
      <c r="A26" s="2" t="s">
        <v>56</v>
      </c>
      <c r="B26" s="3" t="s">
        <v>57</v>
      </c>
      <c r="C26" s="4">
        <v>247092.08</v>
      </c>
      <c r="D26" s="4">
        <v>180646.93</v>
      </c>
      <c r="E26" s="4">
        <v>193202.16</v>
      </c>
      <c r="F26" s="4">
        <v>164610.56</v>
      </c>
      <c r="G26" s="4">
        <v>158217.48000000001</v>
      </c>
      <c r="H26" s="4">
        <v>256567.79</v>
      </c>
      <c r="I26" s="4">
        <v>633916.78</v>
      </c>
      <c r="J26" s="4">
        <v>1834253.78</v>
      </c>
      <c r="K26" s="3">
        <f t="shared" si="0"/>
        <v>1406514.77</v>
      </c>
      <c r="L26" s="8">
        <v>400000</v>
      </c>
      <c r="M26" s="6">
        <f t="shared" si="1"/>
        <v>0.28439089907317505</v>
      </c>
      <c r="N26" s="3"/>
    </row>
    <row r="27" spans="1:14">
      <c r="A27" s="2" t="s">
        <v>58</v>
      </c>
      <c r="B27" s="3" t="s">
        <v>59</v>
      </c>
      <c r="C27" s="4">
        <v>75835.19</v>
      </c>
      <c r="D27" s="4">
        <v>62575.09</v>
      </c>
      <c r="E27" s="4">
        <v>73128.3</v>
      </c>
      <c r="F27" s="4">
        <v>71845.48</v>
      </c>
      <c r="G27" s="4">
        <v>224946.44</v>
      </c>
      <c r="H27" s="3">
        <v>0</v>
      </c>
      <c r="I27" s="4">
        <v>96362.13</v>
      </c>
      <c r="J27" s="4">
        <v>604692.63</v>
      </c>
      <c r="K27" s="3">
        <f t="shared" si="0"/>
        <v>466282.35</v>
      </c>
      <c r="L27" s="8">
        <v>150000</v>
      </c>
      <c r="M27" s="6">
        <f t="shared" si="1"/>
        <v>0.32169349751282672</v>
      </c>
      <c r="N27" s="3"/>
    </row>
    <row r="28" spans="1:14">
      <c r="A28" s="2" t="s">
        <v>60</v>
      </c>
      <c r="B28" s="3" t="s">
        <v>61</v>
      </c>
      <c r="C28" s="3">
        <v>0</v>
      </c>
      <c r="D28" s="3">
        <v>0</v>
      </c>
      <c r="E28" s="3">
        <v>0</v>
      </c>
      <c r="F28" s="4">
        <v>224902.89</v>
      </c>
      <c r="G28" s="3">
        <v>0</v>
      </c>
      <c r="H28" s="4">
        <v>222450.56</v>
      </c>
      <c r="I28" s="3">
        <v>0</v>
      </c>
      <c r="J28" s="4">
        <v>447353.45</v>
      </c>
      <c r="K28" s="3">
        <f t="shared" si="0"/>
        <v>447353.45</v>
      </c>
      <c r="L28" s="8">
        <v>150000</v>
      </c>
      <c r="M28" s="6">
        <f t="shared" si="1"/>
        <v>0.33530533854159389</v>
      </c>
      <c r="N28" s="3"/>
    </row>
    <row r="29" spans="1:14">
      <c r="A29" s="2" t="s">
        <v>62</v>
      </c>
      <c r="B29" s="3" t="s">
        <v>63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4">
        <v>8220.7800000000007</v>
      </c>
      <c r="J29" s="4">
        <v>8220.7800000000007</v>
      </c>
      <c r="K29" s="3">
        <f t="shared" si="0"/>
        <v>8220.7800000000007</v>
      </c>
      <c r="L29" s="8">
        <v>8220.7800000000007</v>
      </c>
      <c r="M29" s="6">
        <f t="shared" si="1"/>
        <v>1</v>
      </c>
      <c r="N29" s="3"/>
    </row>
    <row r="30" spans="1:14">
      <c r="A30" s="2" t="s">
        <v>64</v>
      </c>
      <c r="B30" s="3" t="s">
        <v>65</v>
      </c>
      <c r="C30" s="4">
        <v>351243.64</v>
      </c>
      <c r="D30" s="4">
        <v>480804.75</v>
      </c>
      <c r="E30" s="4">
        <v>493226.77</v>
      </c>
      <c r="F30" s="4">
        <v>248000.41</v>
      </c>
      <c r="G30" s="4">
        <v>865483.46</v>
      </c>
      <c r="H30" s="4">
        <v>540564.54</v>
      </c>
      <c r="I30" s="4">
        <v>409292.54</v>
      </c>
      <c r="J30" s="4">
        <v>3388616.11</v>
      </c>
      <c r="K30" s="3">
        <f t="shared" si="0"/>
        <v>2556567.7200000002</v>
      </c>
      <c r="L30" s="8">
        <v>500000</v>
      </c>
      <c r="M30" s="6">
        <f t="shared" si="1"/>
        <v>0.19557471374159413</v>
      </c>
      <c r="N30" s="3"/>
    </row>
    <row r="31" spans="1:14">
      <c r="A31" s="2" t="s">
        <v>66</v>
      </c>
      <c r="B31" s="3" t="s">
        <v>67</v>
      </c>
      <c r="C31" s="4">
        <v>32038.39</v>
      </c>
      <c r="D31" s="4">
        <v>23968.31</v>
      </c>
      <c r="E31" s="4">
        <v>28888.9</v>
      </c>
      <c r="F31" s="4">
        <v>55449.5</v>
      </c>
      <c r="G31" s="3">
        <v>0</v>
      </c>
      <c r="H31" s="3">
        <v>0</v>
      </c>
      <c r="I31" s="3">
        <v>0</v>
      </c>
      <c r="J31" s="4">
        <v>140345.1</v>
      </c>
      <c r="K31" s="3">
        <f t="shared" si="0"/>
        <v>84338.4</v>
      </c>
      <c r="L31" s="8">
        <v>30000</v>
      </c>
      <c r="M31" s="6">
        <f t="shared" si="1"/>
        <v>0.35570985458581145</v>
      </c>
      <c r="N31" s="3"/>
    </row>
    <row r="32" spans="1:14">
      <c r="A32" s="2" t="s">
        <v>68</v>
      </c>
      <c r="B32" s="3" t="s">
        <v>69</v>
      </c>
      <c r="C32" s="4">
        <v>67578.05</v>
      </c>
      <c r="D32" s="4">
        <v>110017.7</v>
      </c>
      <c r="E32" s="3">
        <v>0</v>
      </c>
      <c r="F32" s="4">
        <v>128038.98</v>
      </c>
      <c r="G32" s="3">
        <v>0</v>
      </c>
      <c r="H32" s="3">
        <v>0</v>
      </c>
      <c r="I32" s="3">
        <v>0</v>
      </c>
      <c r="J32" s="4">
        <v>305634.73</v>
      </c>
      <c r="K32" s="3">
        <f t="shared" si="0"/>
        <v>128038.98</v>
      </c>
      <c r="L32" s="8">
        <v>40000</v>
      </c>
      <c r="M32" s="6">
        <f t="shared" si="1"/>
        <v>0.31240486295657777</v>
      </c>
      <c r="N32" s="3"/>
    </row>
    <row r="33" spans="1:14">
      <c r="A33" s="2" t="s">
        <v>70</v>
      </c>
      <c r="B33" s="3" t="s">
        <v>71</v>
      </c>
      <c r="C33" s="4">
        <v>33462.47</v>
      </c>
      <c r="D33" s="4">
        <v>25643.64</v>
      </c>
      <c r="E33" s="4">
        <v>31376.57</v>
      </c>
      <c r="F33" s="4">
        <v>37162.28</v>
      </c>
      <c r="G33" s="4">
        <v>18671.7</v>
      </c>
      <c r="H33" s="3">
        <v>0</v>
      </c>
      <c r="I33" s="3">
        <v>0</v>
      </c>
      <c r="J33" s="4">
        <v>146316.66</v>
      </c>
      <c r="K33" s="3">
        <f t="shared" si="0"/>
        <v>87210.55</v>
      </c>
      <c r="L33" s="8">
        <v>30000</v>
      </c>
      <c r="M33" s="6">
        <f t="shared" si="1"/>
        <v>0.34399507857707579</v>
      </c>
      <c r="N33" s="3"/>
    </row>
    <row r="34" spans="1:14">
      <c r="A34" s="2" t="s">
        <v>72</v>
      </c>
      <c r="B34" s="3" t="s">
        <v>73</v>
      </c>
      <c r="C34" s="4">
        <v>93814.87</v>
      </c>
      <c r="D34" s="4">
        <v>77817.03</v>
      </c>
      <c r="E34" s="4">
        <v>68826.53</v>
      </c>
      <c r="F34" s="4">
        <v>66689.929999999993</v>
      </c>
      <c r="G34" s="4">
        <v>70566.61</v>
      </c>
      <c r="H34" s="4">
        <v>86393.16</v>
      </c>
      <c r="I34" s="4">
        <v>337966.66</v>
      </c>
      <c r="J34" s="4">
        <v>802074.79</v>
      </c>
      <c r="K34" s="3">
        <f t="shared" si="0"/>
        <v>630442.8899999999</v>
      </c>
      <c r="L34" s="8">
        <v>200000</v>
      </c>
      <c r="M34" s="6">
        <f t="shared" si="1"/>
        <v>0.31723729963867153</v>
      </c>
      <c r="N34" s="3"/>
    </row>
    <row r="35" spans="1:14">
      <c r="A35" s="2" t="s">
        <v>74</v>
      </c>
      <c r="B35" s="3" t="s">
        <v>75</v>
      </c>
      <c r="C35" s="4">
        <v>5385.45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4">
        <v>5385.45</v>
      </c>
      <c r="K35" s="3">
        <v>5385.45</v>
      </c>
      <c r="L35" s="8">
        <v>5385.45</v>
      </c>
      <c r="M35" s="6">
        <f t="shared" si="1"/>
        <v>1</v>
      </c>
      <c r="N35" s="7" t="s">
        <v>100</v>
      </c>
    </row>
    <row r="36" spans="1:14">
      <c r="A36" s="2" t="s">
        <v>76</v>
      </c>
      <c r="B36" s="3" t="s">
        <v>77</v>
      </c>
      <c r="C36" s="4"/>
      <c r="D36" s="4">
        <v>100616.5</v>
      </c>
      <c r="E36" s="3">
        <v>0</v>
      </c>
      <c r="F36" s="4">
        <v>89740.08</v>
      </c>
      <c r="G36" s="4">
        <v>224350.2</v>
      </c>
      <c r="H36" s="4">
        <v>24350.2</v>
      </c>
      <c r="I36" s="3">
        <v>0</v>
      </c>
      <c r="J36" s="4">
        <v>439056.98</v>
      </c>
      <c r="K36" s="5">
        <f>F36+G36+H36+I36</f>
        <v>338440.48000000004</v>
      </c>
      <c r="L36" s="8">
        <v>338440.48</v>
      </c>
      <c r="M36" s="6">
        <f t="shared" si="1"/>
        <v>0.99999999999999978</v>
      </c>
      <c r="N36" s="3"/>
    </row>
    <row r="37" spans="1:14">
      <c r="A37" s="2" t="s">
        <v>78</v>
      </c>
      <c r="B37" s="3" t="s">
        <v>79</v>
      </c>
      <c r="C37" s="4">
        <v>30526.67</v>
      </c>
      <c r="D37" s="4">
        <v>75261.100000000006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4">
        <v>105787.77</v>
      </c>
      <c r="K37" s="3">
        <f t="shared" si="0"/>
        <v>0</v>
      </c>
      <c r="L37" s="8">
        <v>0</v>
      </c>
      <c r="M37" s="6" t="e">
        <f t="shared" si="1"/>
        <v>#DIV/0!</v>
      </c>
      <c r="N37" s="3"/>
    </row>
    <row r="38" spans="1:14">
      <c r="A38" s="2" t="s">
        <v>80</v>
      </c>
      <c r="B38" s="9" t="s">
        <v>81</v>
      </c>
      <c r="C38" s="4">
        <v>146387.41</v>
      </c>
      <c r="D38" s="4">
        <v>90168.02</v>
      </c>
      <c r="E38" s="4">
        <v>103027.3</v>
      </c>
      <c r="F38" s="4">
        <v>117987.39</v>
      </c>
      <c r="G38" s="3">
        <v>0</v>
      </c>
      <c r="H38" s="4">
        <v>573276.22</v>
      </c>
      <c r="I38" s="3">
        <v>0</v>
      </c>
      <c r="J38" s="4">
        <v>1030846.34</v>
      </c>
      <c r="K38" s="3">
        <f t="shared" si="0"/>
        <v>794290.90999999992</v>
      </c>
      <c r="L38" s="8">
        <v>300000</v>
      </c>
      <c r="M38" s="6">
        <f t="shared" si="1"/>
        <v>0.37769537108261764</v>
      </c>
      <c r="N38" s="3"/>
    </row>
    <row r="39" spans="1:14">
      <c r="A39" s="2" t="s">
        <v>82</v>
      </c>
      <c r="B39" s="3" t="s">
        <v>83</v>
      </c>
      <c r="C39" s="4">
        <v>196559.09</v>
      </c>
      <c r="D39" s="4">
        <v>170406.03</v>
      </c>
      <c r="E39" s="4">
        <v>292966</v>
      </c>
      <c r="F39" s="4">
        <v>195573.5</v>
      </c>
      <c r="G39" s="4">
        <v>223929.62</v>
      </c>
      <c r="H39" s="4">
        <v>299828.96000000002</v>
      </c>
      <c r="I39" s="4">
        <v>224343.27</v>
      </c>
      <c r="J39" s="4">
        <v>1603606.47</v>
      </c>
      <c r="K39" s="3">
        <f t="shared" si="0"/>
        <v>1236641.3500000001</v>
      </c>
      <c r="L39" s="8">
        <v>500000</v>
      </c>
      <c r="M39" s="6">
        <f t="shared" si="1"/>
        <v>0.40432094559995102</v>
      </c>
      <c r="N39" s="3" t="s">
        <v>104</v>
      </c>
    </row>
    <row r="40" spans="1:14">
      <c r="A40" s="2" t="s">
        <v>84</v>
      </c>
      <c r="B40" s="3" t="s">
        <v>85</v>
      </c>
      <c r="C40" s="3"/>
      <c r="D40" s="3">
        <v>6800</v>
      </c>
      <c r="E40" s="3"/>
      <c r="F40" s="4">
        <v>0</v>
      </c>
      <c r="G40" s="3">
        <f>62600-15000</f>
        <v>47600</v>
      </c>
      <c r="H40" s="4">
        <v>21900</v>
      </c>
      <c r="I40" s="4">
        <v>100850</v>
      </c>
      <c r="J40" s="4">
        <v>177150</v>
      </c>
      <c r="K40" s="3">
        <f t="shared" si="0"/>
        <v>170350</v>
      </c>
      <c r="L40" s="8">
        <v>50000</v>
      </c>
      <c r="M40" s="6">
        <f t="shared" si="1"/>
        <v>0.29351335485764601</v>
      </c>
      <c r="N40" s="3"/>
    </row>
    <row r="41" spans="1:14">
      <c r="A41" s="2" t="s">
        <v>86</v>
      </c>
      <c r="B41" s="3" t="s">
        <v>87</v>
      </c>
      <c r="C41" s="4">
        <v>21416.400000000001</v>
      </c>
      <c r="D41" s="3">
        <v>0</v>
      </c>
      <c r="E41" s="4">
        <v>8407.92</v>
      </c>
      <c r="F41" s="3">
        <v>0</v>
      </c>
      <c r="G41" s="4">
        <v>79610.84</v>
      </c>
      <c r="H41" s="3">
        <v>0</v>
      </c>
      <c r="I41" s="4">
        <v>259376.89</v>
      </c>
      <c r="J41" s="4">
        <v>368812.05</v>
      </c>
      <c r="K41" s="3">
        <f t="shared" si="0"/>
        <v>347395.65</v>
      </c>
      <c r="L41" s="8">
        <v>100000</v>
      </c>
      <c r="M41" s="6">
        <f t="shared" si="1"/>
        <v>0.28785622387614812</v>
      </c>
      <c r="N41" s="3"/>
    </row>
    <row r="42" spans="1:14">
      <c r="A42" s="2" t="s">
        <v>88</v>
      </c>
      <c r="B42" s="3" t="s">
        <v>89</v>
      </c>
      <c r="C42" s="4">
        <v>25544.23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4">
        <v>25544.23</v>
      </c>
      <c r="K42" s="3">
        <f t="shared" si="0"/>
        <v>0</v>
      </c>
      <c r="L42" s="8">
        <v>0</v>
      </c>
      <c r="M42" s="6" t="e">
        <f t="shared" si="1"/>
        <v>#DIV/0!</v>
      </c>
      <c r="N42" s="3"/>
    </row>
    <row r="43" spans="1:14">
      <c r="A43" s="2" t="s">
        <v>90</v>
      </c>
      <c r="B43" s="9" t="s">
        <v>91</v>
      </c>
      <c r="C43" s="4">
        <v>84130.67</v>
      </c>
      <c r="D43" s="4">
        <v>62811.06</v>
      </c>
      <c r="E43" s="4">
        <v>75073.2</v>
      </c>
      <c r="F43" s="4">
        <v>163074.74</v>
      </c>
      <c r="G43" s="4">
        <v>110563.59</v>
      </c>
      <c r="H43" s="3">
        <v>0</v>
      </c>
      <c r="I43" s="3">
        <v>0</v>
      </c>
      <c r="J43" s="4">
        <v>495653.26</v>
      </c>
      <c r="K43" s="3">
        <f t="shared" si="0"/>
        <v>348711.53</v>
      </c>
      <c r="L43" s="8">
        <v>100000</v>
      </c>
      <c r="M43" s="6">
        <f t="shared" si="1"/>
        <v>0.28676998434780748</v>
      </c>
      <c r="N43" s="3"/>
    </row>
    <row r="44" spans="1:14">
      <c r="A44" s="2" t="s">
        <v>92</v>
      </c>
      <c r="B44" s="3" t="s">
        <v>93</v>
      </c>
      <c r="C44" s="3">
        <v>0</v>
      </c>
      <c r="D44" s="4">
        <v>155478.96</v>
      </c>
      <c r="E44" s="4">
        <v>1372.4</v>
      </c>
      <c r="F44" s="3">
        <v>0</v>
      </c>
      <c r="G44" s="3">
        <v>0</v>
      </c>
      <c r="H44" s="3">
        <v>0</v>
      </c>
      <c r="I44" s="3">
        <v>0</v>
      </c>
      <c r="J44" s="4">
        <v>156851.35999999999</v>
      </c>
      <c r="K44" s="3">
        <f>F44+G44+H44+I44</f>
        <v>0</v>
      </c>
      <c r="L44" s="8">
        <v>0</v>
      </c>
      <c r="M44" s="6" t="e">
        <f t="shared" si="1"/>
        <v>#DIV/0!</v>
      </c>
      <c r="N44" s="3"/>
    </row>
    <row r="45" spans="1:14">
      <c r="A45" s="2" t="s">
        <v>94</v>
      </c>
      <c r="B45" s="3" t="s">
        <v>95</v>
      </c>
      <c r="C45" s="3">
        <v>0</v>
      </c>
      <c r="D45" s="3">
        <v>0</v>
      </c>
      <c r="E45" s="3">
        <v>0</v>
      </c>
      <c r="F45" s="4">
        <v>5991.24</v>
      </c>
      <c r="G45" s="3">
        <v>0</v>
      </c>
      <c r="H45" s="3">
        <v>0</v>
      </c>
      <c r="I45" s="4">
        <v>215889.25</v>
      </c>
      <c r="J45" s="4">
        <v>221880.49</v>
      </c>
      <c r="K45" s="3">
        <f t="shared" si="0"/>
        <v>221880.49</v>
      </c>
      <c r="L45" s="8">
        <v>70000</v>
      </c>
      <c r="M45" s="6">
        <f t="shared" si="1"/>
        <v>0.31548515148853334</v>
      </c>
      <c r="N45" s="3"/>
    </row>
    <row r="46" spans="1:14" ht="19.5" customHeight="1">
      <c r="A46" s="10" t="s">
        <v>101</v>
      </c>
      <c r="B46" s="11"/>
      <c r="C46" s="11"/>
      <c r="D46" s="11"/>
      <c r="E46" s="11"/>
      <c r="F46" s="11"/>
      <c r="G46" s="11"/>
      <c r="H46" s="11"/>
      <c r="I46" s="12"/>
      <c r="J46" s="4">
        <f>SUM(J3:J45)</f>
        <v>155545171.85999995</v>
      </c>
      <c r="K46" s="4">
        <f>SUM(K3:K45)</f>
        <v>129271312.06</v>
      </c>
      <c r="L46" s="3">
        <f>SUM(L3:L45)</f>
        <v>5316102.43</v>
      </c>
      <c r="M46" s="6">
        <f t="shared" si="1"/>
        <v>4.1123605425560955E-2</v>
      </c>
      <c r="N46" s="3"/>
    </row>
    <row r="47" spans="1:14" ht="23.25" customHeight="1">
      <c r="A47" s="14" t="s">
        <v>102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</row>
  </sheetData>
  <autoFilter ref="A2:J45">
    <sortState ref="A2:J44">
      <sortCondition ref="B1"/>
    </sortState>
    <extLst/>
  </autoFilter>
  <mergeCells count="3">
    <mergeCell ref="A46:I46"/>
    <mergeCell ref="A1:N1"/>
    <mergeCell ref="A47:N47"/>
  </mergeCells>
  <phoneticPr fontId="1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孙岩兵</cp:lastModifiedBy>
  <dcterms:created xsi:type="dcterms:W3CDTF">2019-12-06T01:11:41Z</dcterms:created>
  <dcterms:modified xsi:type="dcterms:W3CDTF">2019-12-11T03:41:44Z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