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externalLinks/externalLink4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comments2.xml" ContentType="application/vnd.openxmlformats-officedocument.spreadsheetml.comment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19320" windowHeight="9540" activeTab="2"/>
  </bookViews>
  <sheets>
    <sheet name="Sheet1" sheetId="5" r:id="rId1"/>
    <sheet name="Sheet2" sheetId="6" r:id="rId2"/>
    <sheet name="应付账款（材料）明细表" sheetId="8" r:id="rId3"/>
    <sheet name="Sheet3" sheetId="7" r:id="rId4"/>
  </sheets>
  <externalReferences>
    <externalReference r:id="rId5"/>
    <externalReference r:id="rId6"/>
    <externalReference r:id="rId7"/>
    <externalReference r:id="rId8"/>
  </externalReferences>
  <definedNames>
    <definedName name="_xlnm._FilterDatabase" localSheetId="0" hidden="1">Sheet1!$3:$232</definedName>
    <definedName name="_xlnm._FilterDatabase" localSheetId="1" hidden="1">Sheet2!$3:$229</definedName>
    <definedName name="_xlnm._FilterDatabase" localSheetId="2" hidden="1">'应付账款（材料）明细表'!$A$3:$A$244</definedName>
    <definedName name="_xlnm.Print_Titles" localSheetId="2">'应付账款（材料）明细表'!$1:$3</definedName>
  </definedNames>
  <calcPr calcId="125725"/>
</workbook>
</file>

<file path=xl/calcChain.xml><?xml version="1.0" encoding="utf-8"?>
<calcChain xmlns="http://schemas.openxmlformats.org/spreadsheetml/2006/main">
  <c r="BG138" i="8"/>
  <c r="BG210"/>
  <c r="BG243"/>
  <c r="BN5"/>
  <c r="BN6"/>
  <c r="BN7"/>
  <c r="BN8"/>
  <c r="BN9"/>
  <c r="BN10"/>
  <c r="BN11"/>
  <c r="BN12"/>
  <c r="BN13"/>
  <c r="BN14"/>
  <c r="BN15"/>
  <c r="BN16"/>
  <c r="BN17"/>
  <c r="BN18"/>
  <c r="BN19"/>
  <c r="BN20"/>
  <c r="BN21"/>
  <c r="BN22"/>
  <c r="BN23"/>
  <c r="BN24"/>
  <c r="BN25"/>
  <c r="BN26"/>
  <c r="BN27"/>
  <c r="BN28"/>
  <c r="BN29"/>
  <c r="BN30"/>
  <c r="BN31"/>
  <c r="BN32"/>
  <c r="BN33"/>
  <c r="BN34"/>
  <c r="BN35"/>
  <c r="BN36"/>
  <c r="BN37"/>
  <c r="BN38"/>
  <c r="BN39"/>
  <c r="BN40"/>
  <c r="BN41"/>
  <c r="BN42"/>
  <c r="BN43"/>
  <c r="BN44"/>
  <c r="BN45"/>
  <c r="BN46"/>
  <c r="BN47"/>
  <c r="BN48"/>
  <c r="BN49"/>
  <c r="BN50"/>
  <c r="BN51"/>
  <c r="BN52"/>
  <c r="BN53"/>
  <c r="BN54"/>
  <c r="BN55"/>
  <c r="BN56"/>
  <c r="BN57"/>
  <c r="BN58"/>
  <c r="BN59"/>
  <c r="BN60"/>
  <c r="BN61"/>
  <c r="BN62"/>
  <c r="BN63"/>
  <c r="BN64"/>
  <c r="BN65"/>
  <c r="BN66"/>
  <c r="BN67"/>
  <c r="BN68"/>
  <c r="BN69"/>
  <c r="BN70"/>
  <c r="BN71"/>
  <c r="BN72"/>
  <c r="BN73"/>
  <c r="BN74"/>
  <c r="BN75"/>
  <c r="BN76"/>
  <c r="BN77"/>
  <c r="BN78"/>
  <c r="BN79"/>
  <c r="BN80"/>
  <c r="BN81"/>
  <c r="BN82"/>
  <c r="BN83"/>
  <c r="BN84"/>
  <c r="BN85"/>
  <c r="BN86"/>
  <c r="BN87"/>
  <c r="BN88"/>
  <c r="BN89"/>
  <c r="BN90"/>
  <c r="BN91"/>
  <c r="BN92"/>
  <c r="BN93"/>
  <c r="BN94"/>
  <c r="BN95"/>
  <c r="BN96"/>
  <c r="BN97"/>
  <c r="BN98"/>
  <c r="BN99"/>
  <c r="BN100"/>
  <c r="BN101"/>
  <c r="BN102"/>
  <c r="BN103"/>
  <c r="BN104"/>
  <c r="BN105"/>
  <c r="BN106"/>
  <c r="BN107"/>
  <c r="BN108"/>
  <c r="BN109"/>
  <c r="BN110"/>
  <c r="BN111"/>
  <c r="BN112"/>
  <c r="BN113"/>
  <c r="BN114"/>
  <c r="BN115"/>
  <c r="BN116"/>
  <c r="BN117"/>
  <c r="BN118"/>
  <c r="BN119"/>
  <c r="BN120"/>
  <c r="BN121"/>
  <c r="BN122"/>
  <c r="BN123"/>
  <c r="BN124"/>
  <c r="BN125"/>
  <c r="BN126"/>
  <c r="BN127"/>
  <c r="BN128"/>
  <c r="BN129"/>
  <c r="BN130"/>
  <c r="BN131"/>
  <c r="BN132"/>
  <c r="BN133"/>
  <c r="BN134"/>
  <c r="BN135"/>
  <c r="BN136"/>
  <c r="BN137"/>
  <c r="BN139"/>
  <c r="BN140"/>
  <c r="BN141"/>
  <c r="BN142"/>
  <c r="BN143"/>
  <c r="BN144"/>
  <c r="BN145"/>
  <c r="BN146"/>
  <c r="BN147"/>
  <c r="BN148"/>
  <c r="BN149"/>
  <c r="BN150"/>
  <c r="BN151"/>
  <c r="BN152"/>
  <c r="BN153"/>
  <c r="BN154"/>
  <c r="BN155"/>
  <c r="BN156"/>
  <c r="BN157"/>
  <c r="BN158"/>
  <c r="BN159"/>
  <c r="BN160"/>
  <c r="BN161"/>
  <c r="BN162"/>
  <c r="BN163"/>
  <c r="BN164"/>
  <c r="BN165"/>
  <c r="BN166"/>
  <c r="BN167"/>
  <c r="BN168"/>
  <c r="BN169"/>
  <c r="BN170"/>
  <c r="BN171"/>
  <c r="BN172"/>
  <c r="BN173"/>
  <c r="BN174"/>
  <c r="BN175"/>
  <c r="BN176"/>
  <c r="BN177"/>
  <c r="BN178"/>
  <c r="BN179"/>
  <c r="BN180"/>
  <c r="BN181"/>
  <c r="BN182"/>
  <c r="BN183"/>
  <c r="BN184"/>
  <c r="BN185"/>
  <c r="BN186"/>
  <c r="BN187"/>
  <c r="BN188"/>
  <c r="BN189"/>
  <c r="BN190"/>
  <c r="BN191"/>
  <c r="BN192"/>
  <c r="BN193"/>
  <c r="BN194"/>
  <c r="BN195"/>
  <c r="BN196"/>
  <c r="BN197"/>
  <c r="BN198"/>
  <c r="BN199"/>
  <c r="BN200"/>
  <c r="BN201"/>
  <c r="BN202"/>
  <c r="BN203"/>
  <c r="BN204"/>
  <c r="BN205"/>
  <c r="BN206"/>
  <c r="BN207"/>
  <c r="BN208"/>
  <c r="BN209"/>
  <c r="BN211"/>
  <c r="BN212"/>
  <c r="BN213"/>
  <c r="BN214"/>
  <c r="BN215"/>
  <c r="BN216"/>
  <c r="BN217"/>
  <c r="BN218"/>
  <c r="BN219"/>
  <c r="BN220"/>
  <c r="BN221"/>
  <c r="BN222"/>
  <c r="BN223"/>
  <c r="BN224"/>
  <c r="BN225"/>
  <c r="BN226"/>
  <c r="BN227"/>
  <c r="BN228"/>
  <c r="BN229"/>
  <c r="BN230"/>
  <c r="BN231"/>
  <c r="BN232"/>
  <c r="BN233"/>
  <c r="BN234"/>
  <c r="BN235"/>
  <c r="BN236"/>
  <c r="BN237"/>
  <c r="BN238"/>
  <c r="BN239"/>
  <c r="BN240"/>
  <c r="BN241"/>
  <c r="BN242"/>
  <c r="BN4"/>
  <c r="BL244"/>
  <c r="BK244"/>
  <c r="BJ244"/>
  <c r="BI244"/>
  <c r="BF244"/>
  <c r="BE244"/>
  <c r="BC244"/>
  <c r="BB244"/>
  <c r="BA244"/>
  <c r="AZ244"/>
  <c r="AY244"/>
  <c r="AX244"/>
  <c r="AW244"/>
  <c r="AV244"/>
  <c r="AU244"/>
  <c r="AT244"/>
  <c r="AS244"/>
  <c r="AR244"/>
  <c r="AQ244"/>
  <c r="AP244"/>
  <c r="AO244"/>
  <c r="AN244"/>
  <c r="AM244"/>
  <c r="AL244"/>
  <c r="AK244"/>
  <c r="AJ244"/>
  <c r="AI244"/>
  <c r="AH244"/>
  <c r="AG244"/>
  <c r="AF244"/>
  <c r="AE244"/>
  <c r="AD244"/>
  <c r="AC244"/>
  <c r="AB244"/>
  <c r="AA244"/>
  <c r="Z244"/>
  <c r="Y244"/>
  <c r="X244"/>
  <c r="W244"/>
  <c r="V244"/>
  <c r="U244"/>
  <c r="T244"/>
  <c r="S244"/>
  <c r="R244"/>
  <c r="Q244"/>
  <c r="P244"/>
  <c r="O244"/>
  <c r="N244"/>
  <c r="M244"/>
  <c r="L244"/>
  <c r="K244"/>
  <c r="J244"/>
  <c r="I244"/>
  <c r="H244"/>
  <c r="G244"/>
  <c r="BM243"/>
  <c r="BK243"/>
  <c r="BJ243"/>
  <c r="BI243"/>
  <c r="BH243"/>
  <c r="BN243" s="1"/>
  <c r="BF243"/>
  <c r="BE243"/>
  <c r="BD243"/>
  <c r="BC243"/>
  <c r="BB243"/>
  <c r="BA243"/>
  <c r="AZ243"/>
  <c r="AY243"/>
  <c r="AX243"/>
  <c r="AW243"/>
  <c r="AV243"/>
  <c r="AU243"/>
  <c r="AT243"/>
  <c r="AS243"/>
  <c r="AR243"/>
  <c r="AQ243"/>
  <c r="AP243"/>
  <c r="AO243"/>
  <c r="AN243"/>
  <c r="AM243"/>
  <c r="AL243"/>
  <c r="AK243"/>
  <c r="AJ243"/>
  <c r="AI243"/>
  <c r="AH243"/>
  <c r="AG243"/>
  <c r="AF243"/>
  <c r="AE243"/>
  <c r="AD243"/>
  <c r="AC243"/>
  <c r="AB243"/>
  <c r="AA243"/>
  <c r="Z243"/>
  <c r="Y243"/>
  <c r="X243"/>
  <c r="W243"/>
  <c r="V243"/>
  <c r="U243"/>
  <c r="T243"/>
  <c r="S243"/>
  <c r="R243"/>
  <c r="Q243"/>
  <c r="P243"/>
  <c r="O243"/>
  <c r="N243"/>
  <c r="M243"/>
  <c r="L243"/>
  <c r="K243"/>
  <c r="J243"/>
  <c r="I243"/>
  <c r="H243"/>
  <c r="G243"/>
  <c r="F243"/>
  <c r="BM242"/>
  <c r="BK242"/>
  <c r="BJ242"/>
  <c r="BI242"/>
  <c r="BD242"/>
  <c r="BB242"/>
  <c r="BA242"/>
  <c r="AY242"/>
  <c r="BM241"/>
  <c r="BJ241"/>
  <c r="BI241"/>
  <c r="BD241"/>
  <c r="BB241"/>
  <c r="BA241"/>
  <c r="AY241"/>
  <c r="A241"/>
  <c r="BM240"/>
  <c r="BJ240"/>
  <c r="BI240"/>
  <c r="BD240"/>
  <c r="BB240"/>
  <c r="BA240"/>
  <c r="AY240"/>
  <c r="BM239"/>
  <c r="BJ239"/>
  <c r="BI239"/>
  <c r="BD239"/>
  <c r="BB239"/>
  <c r="BA239"/>
  <c r="AY239"/>
  <c r="A239"/>
  <c r="BM238"/>
  <c r="BK238"/>
  <c r="BJ238"/>
  <c r="BI238"/>
  <c r="BD238"/>
  <c r="BB238"/>
  <c r="BA238"/>
  <c r="AY238"/>
  <c r="A238"/>
  <c r="BM237"/>
  <c r="BJ237"/>
  <c r="BI237"/>
  <c r="BD237"/>
  <c r="BB237"/>
  <c r="BA237"/>
  <c r="AY237"/>
  <c r="A237"/>
  <c r="BM236"/>
  <c r="BJ236"/>
  <c r="BI236"/>
  <c r="BD236"/>
  <c r="BB236"/>
  <c r="BA236"/>
  <c r="AY236"/>
  <c r="A236"/>
  <c r="BM235"/>
  <c r="BJ235"/>
  <c r="BI235"/>
  <c r="BD235"/>
  <c r="BB235"/>
  <c r="BA235"/>
  <c r="AY235"/>
  <c r="A235"/>
  <c r="BM234"/>
  <c r="BJ234"/>
  <c r="BI234"/>
  <c r="BD234"/>
  <c r="BB234"/>
  <c r="BA234"/>
  <c r="AY234"/>
  <c r="A234"/>
  <c r="BM233"/>
  <c r="BK233"/>
  <c r="BJ233"/>
  <c r="BI233"/>
  <c r="BD233"/>
  <c r="BB233"/>
  <c r="BA233"/>
  <c r="AY233"/>
  <c r="A233"/>
  <c r="BM232"/>
  <c r="BJ232"/>
  <c r="BI232"/>
  <c r="BD232"/>
  <c r="BB232"/>
  <c r="BA232"/>
  <c r="AY232"/>
  <c r="A232"/>
  <c r="BM231"/>
  <c r="BJ231"/>
  <c r="BI231"/>
  <c r="BD231"/>
  <c r="BB231"/>
  <c r="BA231"/>
  <c r="AY231"/>
  <c r="A231"/>
  <c r="BM230"/>
  <c r="BJ230"/>
  <c r="BI230"/>
  <c r="BD230"/>
  <c r="BB230"/>
  <c r="BA230"/>
  <c r="AY230"/>
  <c r="A230"/>
  <c r="BM229"/>
  <c r="BJ229"/>
  <c r="BI229"/>
  <c r="BD229"/>
  <c r="BB229"/>
  <c r="BA229"/>
  <c r="AY229"/>
  <c r="A229"/>
  <c r="BM228"/>
  <c r="BJ228"/>
  <c r="BI228"/>
  <c r="BD228"/>
  <c r="BB228"/>
  <c r="BA228"/>
  <c r="AY228"/>
  <c r="A228"/>
  <c r="BM227"/>
  <c r="BK227"/>
  <c r="BJ227"/>
  <c r="BI227"/>
  <c r="BD227"/>
  <c r="BB227"/>
  <c r="BA227"/>
  <c r="AY227"/>
  <c r="A227"/>
  <c r="BM226"/>
  <c r="BJ226"/>
  <c r="BI226"/>
  <c r="BD226"/>
  <c r="BB226"/>
  <c r="BA226"/>
  <c r="AY226"/>
  <c r="A226"/>
  <c r="BM225"/>
  <c r="BK225"/>
  <c r="BJ225"/>
  <c r="BI225"/>
  <c r="BD225"/>
  <c r="BB225"/>
  <c r="BA225"/>
  <c r="AY225"/>
  <c r="A225"/>
  <c r="BM224"/>
  <c r="BK224"/>
  <c r="BJ224"/>
  <c r="BI224"/>
  <c r="BB224"/>
  <c r="BA224"/>
  <c r="AY224"/>
  <c r="A224"/>
  <c r="BM223"/>
  <c r="BK223"/>
  <c r="BJ223"/>
  <c r="BI223"/>
  <c r="BD223"/>
  <c r="BB223"/>
  <c r="BA223"/>
  <c r="AY223"/>
  <c r="A223"/>
  <c r="BM222"/>
  <c r="BK222"/>
  <c r="BJ222"/>
  <c r="BI222"/>
  <c r="BB222"/>
  <c r="BA222"/>
  <c r="AY222"/>
  <c r="A222"/>
  <c r="BM221"/>
  <c r="BK221"/>
  <c r="BJ221"/>
  <c r="BI221"/>
  <c r="BD221"/>
  <c r="BB221"/>
  <c r="BA221"/>
  <c r="AY221"/>
  <c r="A221"/>
  <c r="BM220"/>
  <c r="BJ220"/>
  <c r="BI220"/>
  <c r="BB220"/>
  <c r="BA220"/>
  <c r="AY220"/>
  <c r="A220"/>
  <c r="BM219"/>
  <c r="BJ219"/>
  <c r="BI219"/>
  <c r="BD219"/>
  <c r="BB219"/>
  <c r="BA219"/>
  <c r="AY219"/>
  <c r="A219"/>
  <c r="BM218"/>
  <c r="BJ218"/>
  <c r="BI218"/>
  <c r="BD218"/>
  <c r="BB218"/>
  <c r="BA218"/>
  <c r="AY218"/>
  <c r="A218"/>
  <c r="BM217"/>
  <c r="BK217"/>
  <c r="BJ217"/>
  <c r="BI217"/>
  <c r="BD217"/>
  <c r="BB217"/>
  <c r="BA217"/>
  <c r="AY217"/>
  <c r="A217"/>
  <c r="BM216"/>
  <c r="BK216"/>
  <c r="BJ216"/>
  <c r="BI216"/>
  <c r="BD216"/>
  <c r="BB216"/>
  <c r="BA216"/>
  <c r="AY216"/>
  <c r="A216"/>
  <c r="BM215"/>
  <c r="BJ215"/>
  <c r="BI215"/>
  <c r="BD215"/>
  <c r="BB215"/>
  <c r="BA215"/>
  <c r="AY215"/>
  <c r="A215"/>
  <c r="BM214"/>
  <c r="BJ214"/>
  <c r="BI214"/>
  <c r="BD214"/>
  <c r="BB214"/>
  <c r="BA214"/>
  <c r="AY214"/>
  <c r="A214"/>
  <c r="BM213"/>
  <c r="BK213"/>
  <c r="BJ213"/>
  <c r="BI213"/>
  <c r="BD213"/>
  <c r="BB213"/>
  <c r="BA213"/>
  <c r="AY213"/>
  <c r="A213"/>
  <c r="BM212"/>
  <c r="BK212"/>
  <c r="BJ212"/>
  <c r="BI212"/>
  <c r="BD212"/>
  <c r="BB212"/>
  <c r="BA212"/>
  <c r="AY212"/>
  <c r="A212"/>
  <c r="BM211"/>
  <c r="BI210"/>
  <c r="BH210"/>
  <c r="BN210" s="1"/>
  <c r="BM210"/>
  <c r="BF210"/>
  <c r="BD210"/>
  <c r="BC210"/>
  <c r="BB210"/>
  <c r="BA210"/>
  <c r="AZ210"/>
  <c r="AY210"/>
  <c r="AX210"/>
  <c r="AW210"/>
  <c r="AV210"/>
  <c r="AU210"/>
  <c r="AT210"/>
  <c r="AS210"/>
  <c r="AR210"/>
  <c r="AQ210"/>
  <c r="AP210"/>
  <c r="AO210"/>
  <c r="AN210"/>
  <c r="AM210"/>
  <c r="AL210"/>
  <c r="AK210"/>
  <c r="AJ210"/>
  <c r="AI210"/>
  <c r="AH210"/>
  <c r="AG210"/>
  <c r="AF210"/>
  <c r="AE210"/>
  <c r="AD210"/>
  <c r="AC210"/>
  <c r="AB210"/>
  <c r="AA210"/>
  <c r="Z210"/>
  <c r="Y210"/>
  <c r="X210"/>
  <c r="W210"/>
  <c r="V210"/>
  <c r="U210"/>
  <c r="T210"/>
  <c r="S210"/>
  <c r="R210"/>
  <c r="Q210"/>
  <c r="P210"/>
  <c r="O210"/>
  <c r="N210"/>
  <c r="M210"/>
  <c r="L210"/>
  <c r="K210"/>
  <c r="J210"/>
  <c r="I210"/>
  <c r="H210"/>
  <c r="G210"/>
  <c r="F210"/>
  <c r="BM209"/>
  <c r="BK209"/>
  <c r="BJ209"/>
  <c r="BI209"/>
  <c r="BD209"/>
  <c r="BB209"/>
  <c r="BA209"/>
  <c r="AY209"/>
  <c r="A209"/>
  <c r="BM208"/>
  <c r="BK208"/>
  <c r="BJ208"/>
  <c r="BI208"/>
  <c r="BD208"/>
  <c r="BB208"/>
  <c r="BA208"/>
  <c r="AY208"/>
  <c r="A208"/>
  <c r="BM207"/>
  <c r="BK207"/>
  <c r="BJ207"/>
  <c r="BI207"/>
  <c r="BD207"/>
  <c r="BB207"/>
  <c r="BA207"/>
  <c r="AY207"/>
  <c r="A207"/>
  <c r="BM206"/>
  <c r="BK206"/>
  <c r="BJ206"/>
  <c r="BI206"/>
  <c r="BD206"/>
  <c r="BB206"/>
  <c r="BA206"/>
  <c r="AY206"/>
  <c r="A206"/>
  <c r="BM205"/>
  <c r="BK205"/>
  <c r="BJ205"/>
  <c r="BI205"/>
  <c r="BD205"/>
  <c r="BB205"/>
  <c r="BA205"/>
  <c r="AY205"/>
  <c r="A205"/>
  <c r="BM204"/>
  <c r="BK204"/>
  <c r="BJ204"/>
  <c r="BI204"/>
  <c r="BD204"/>
  <c r="BB204"/>
  <c r="BA204"/>
  <c r="AY204"/>
  <c r="A204"/>
  <c r="BM203"/>
  <c r="BK203"/>
  <c r="BJ203"/>
  <c r="BI203"/>
  <c r="BD203"/>
  <c r="BB203"/>
  <c r="BA203"/>
  <c r="AY203"/>
  <c r="A203"/>
  <c r="BM202"/>
  <c r="BK202"/>
  <c r="BJ202"/>
  <c r="BI202"/>
  <c r="BD202"/>
  <c r="BB202"/>
  <c r="BA202"/>
  <c r="AY202"/>
  <c r="A202"/>
  <c r="BM201"/>
  <c r="BK201"/>
  <c r="BJ201"/>
  <c r="BI201"/>
  <c r="BD201"/>
  <c r="BB201"/>
  <c r="BA201"/>
  <c r="AY201"/>
  <c r="A201"/>
  <c r="BM200"/>
  <c r="BK200"/>
  <c r="BJ200"/>
  <c r="BI200"/>
  <c r="BD200"/>
  <c r="BB200"/>
  <c r="BA200"/>
  <c r="AY200"/>
  <c r="A200"/>
  <c r="BM199"/>
  <c r="BK199"/>
  <c r="BJ199"/>
  <c r="BI199"/>
  <c r="BD199"/>
  <c r="BB199"/>
  <c r="BA199"/>
  <c r="AY199"/>
  <c r="A199"/>
  <c r="BM198"/>
  <c r="BK198"/>
  <c r="BJ198"/>
  <c r="BI198"/>
  <c r="BD198"/>
  <c r="BB198"/>
  <c r="BA198"/>
  <c r="AY198"/>
  <c r="A198"/>
  <c r="BM197"/>
  <c r="BK197"/>
  <c r="BJ197"/>
  <c r="BI197"/>
  <c r="BD197"/>
  <c r="BB197"/>
  <c r="BA197"/>
  <c r="AY197"/>
  <c r="A197"/>
  <c r="BM196"/>
  <c r="BK196"/>
  <c r="BJ196"/>
  <c r="BI196"/>
  <c r="BD196"/>
  <c r="BB196"/>
  <c r="BA196"/>
  <c r="AY196"/>
  <c r="A196"/>
  <c r="BM195"/>
  <c r="BK195"/>
  <c r="BJ195"/>
  <c r="BI195"/>
  <c r="BD195"/>
  <c r="BB195"/>
  <c r="BA195"/>
  <c r="AY195"/>
  <c r="A195"/>
  <c r="BM194"/>
  <c r="BK194"/>
  <c r="BJ194"/>
  <c r="BI194"/>
  <c r="BD194"/>
  <c r="BB194"/>
  <c r="BA194"/>
  <c r="AY194"/>
  <c r="A194"/>
  <c r="BM193"/>
  <c r="BK193"/>
  <c r="BJ193"/>
  <c r="BI193"/>
  <c r="BD193"/>
  <c r="BB193"/>
  <c r="BA193"/>
  <c r="AY193"/>
  <c r="A193"/>
  <c r="BM192"/>
  <c r="BK192"/>
  <c r="BJ192"/>
  <c r="BI192"/>
  <c r="BD192"/>
  <c r="BB192"/>
  <c r="BA192"/>
  <c r="AY192"/>
  <c r="A192"/>
  <c r="BM191"/>
  <c r="BK191"/>
  <c r="BJ191"/>
  <c r="BI191"/>
  <c r="BD191"/>
  <c r="BB191"/>
  <c r="BA191"/>
  <c r="AY191"/>
  <c r="A191"/>
  <c r="BM190"/>
  <c r="BK190"/>
  <c r="BJ190"/>
  <c r="BI190"/>
  <c r="BD190"/>
  <c r="BB190"/>
  <c r="BA190"/>
  <c r="AY190"/>
  <c r="A190"/>
  <c r="BM189"/>
  <c r="BK189"/>
  <c r="BJ189"/>
  <c r="BI189"/>
  <c r="BD189"/>
  <c r="BB189"/>
  <c r="BA189"/>
  <c r="AY189"/>
  <c r="A189"/>
  <c r="BM188"/>
  <c r="BK188"/>
  <c r="BJ188"/>
  <c r="BI188"/>
  <c r="BD188"/>
  <c r="BB188"/>
  <c r="BA188"/>
  <c r="AY188"/>
  <c r="A188"/>
  <c r="BM187"/>
  <c r="BK187"/>
  <c r="BJ187"/>
  <c r="BI187"/>
  <c r="BD187"/>
  <c r="BB187"/>
  <c r="BA187"/>
  <c r="AY187"/>
  <c r="A187"/>
  <c r="BM186"/>
  <c r="BK186"/>
  <c r="BJ186"/>
  <c r="BI186"/>
  <c r="BD186"/>
  <c r="BB186"/>
  <c r="BA186"/>
  <c r="AY186"/>
  <c r="A186"/>
  <c r="BM185"/>
  <c r="BK185"/>
  <c r="BJ185"/>
  <c r="BI185"/>
  <c r="BD185"/>
  <c r="BB185"/>
  <c r="BA185"/>
  <c r="AY185"/>
  <c r="A185"/>
  <c r="BM184"/>
  <c r="BK184"/>
  <c r="BJ184"/>
  <c r="BI184"/>
  <c r="BD184"/>
  <c r="BB184"/>
  <c r="BA184"/>
  <c r="AY184"/>
  <c r="A184"/>
  <c r="BM183"/>
  <c r="BK183"/>
  <c r="BJ183"/>
  <c r="BI183"/>
  <c r="BD183"/>
  <c r="BB183"/>
  <c r="BA183"/>
  <c r="AY183"/>
  <c r="A183"/>
  <c r="BM182"/>
  <c r="BK182"/>
  <c r="BJ182"/>
  <c r="BI182"/>
  <c r="BD182"/>
  <c r="BB182"/>
  <c r="BA182"/>
  <c r="AY182"/>
  <c r="A182"/>
  <c r="BM181"/>
  <c r="BK181"/>
  <c r="BJ181"/>
  <c r="BI181"/>
  <c r="BD181"/>
  <c r="BB181"/>
  <c r="BA181"/>
  <c r="AY181"/>
  <c r="A181"/>
  <c r="BM180"/>
  <c r="BK180"/>
  <c r="BJ180"/>
  <c r="BI180"/>
  <c r="BD180"/>
  <c r="BB180"/>
  <c r="BA180"/>
  <c r="AY180"/>
  <c r="A180"/>
  <c r="BM179"/>
  <c r="BK179"/>
  <c r="BJ179"/>
  <c r="BI179"/>
  <c r="BD179"/>
  <c r="BB179"/>
  <c r="BA179"/>
  <c r="AY179"/>
  <c r="A179"/>
  <c r="BM178"/>
  <c r="BJ178"/>
  <c r="BI178"/>
  <c r="BD178"/>
  <c r="BB178"/>
  <c r="BA178"/>
  <c r="AY178"/>
  <c r="A178"/>
  <c r="BM177"/>
  <c r="BJ177"/>
  <c r="BI177"/>
  <c r="BD177"/>
  <c r="BB177"/>
  <c r="BA177"/>
  <c r="AY177"/>
  <c r="A177"/>
  <c r="BM176"/>
  <c r="BJ176"/>
  <c r="BI176"/>
  <c r="BD176"/>
  <c r="BB176"/>
  <c r="BA176"/>
  <c r="AY176"/>
  <c r="A176"/>
  <c r="BM175"/>
  <c r="BK175"/>
  <c r="BJ175"/>
  <c r="BI175"/>
  <c r="BD175"/>
  <c r="BB175"/>
  <c r="BA175"/>
  <c r="AY175"/>
  <c r="A175"/>
  <c r="BM174"/>
  <c r="BK174"/>
  <c r="BJ174"/>
  <c r="BI174"/>
  <c r="BD174"/>
  <c r="BB174"/>
  <c r="BA174"/>
  <c r="AY174"/>
  <c r="A174"/>
  <c r="BM173"/>
  <c r="BK173"/>
  <c r="BJ173"/>
  <c r="BI173"/>
  <c r="BD173"/>
  <c r="BB173"/>
  <c r="BA173"/>
  <c r="AY173"/>
  <c r="A173"/>
  <c r="BM172"/>
  <c r="BK172"/>
  <c r="BJ172"/>
  <c r="BI172"/>
  <c r="BD172"/>
  <c r="BB172"/>
  <c r="BA172"/>
  <c r="AY172"/>
  <c r="A172"/>
  <c r="BM171"/>
  <c r="BK171"/>
  <c r="BJ171"/>
  <c r="BI171"/>
  <c r="BD171"/>
  <c r="BB171"/>
  <c r="BA171"/>
  <c r="AY171"/>
  <c r="A171"/>
  <c r="BM170"/>
  <c r="BK170"/>
  <c r="BJ170"/>
  <c r="BI170"/>
  <c r="BD170"/>
  <c r="BB170"/>
  <c r="BA170"/>
  <c r="AY170"/>
  <c r="A170"/>
  <c r="BM169"/>
  <c r="BK169"/>
  <c r="BJ169"/>
  <c r="BI169"/>
  <c r="BD169"/>
  <c r="BB169"/>
  <c r="BA169"/>
  <c r="AY169"/>
  <c r="A169"/>
  <c r="BM168"/>
  <c r="BK168"/>
  <c r="BJ168"/>
  <c r="BI168"/>
  <c r="BD168"/>
  <c r="BB168"/>
  <c r="BA168"/>
  <c r="AY168"/>
  <c r="A168"/>
  <c r="BM167"/>
  <c r="BK167"/>
  <c r="BJ167"/>
  <c r="BI167"/>
  <c r="BD167"/>
  <c r="BB167"/>
  <c r="BA167"/>
  <c r="AY167"/>
  <c r="A167"/>
  <c r="BM166"/>
  <c r="BK166"/>
  <c r="BJ166"/>
  <c r="BI166"/>
  <c r="BD166"/>
  <c r="BB166"/>
  <c r="BA166"/>
  <c r="AY166"/>
  <c r="A166"/>
  <c r="BM165"/>
  <c r="BK165"/>
  <c r="BJ165"/>
  <c r="BI165"/>
  <c r="BD165"/>
  <c r="BB165"/>
  <c r="BA165"/>
  <c r="AY165"/>
  <c r="A165"/>
  <c r="BM164"/>
  <c r="BK164"/>
  <c r="BJ164"/>
  <c r="BI164"/>
  <c r="BD164"/>
  <c r="BB164"/>
  <c r="BA164"/>
  <c r="AY164"/>
  <c r="A164"/>
  <c r="BM163"/>
  <c r="BJ163"/>
  <c r="BI163"/>
  <c r="BD163"/>
  <c r="BB163"/>
  <c r="BA163"/>
  <c r="AY163"/>
  <c r="A163"/>
  <c r="BM162"/>
  <c r="BK162"/>
  <c r="BJ162"/>
  <c r="BI162"/>
  <c r="BD162"/>
  <c r="BB162"/>
  <c r="BA162"/>
  <c r="AY162"/>
  <c r="A162"/>
  <c r="BM161"/>
  <c r="BK161"/>
  <c r="BJ161"/>
  <c r="BI161"/>
  <c r="BD161"/>
  <c r="BB161"/>
  <c r="BA161"/>
  <c r="AY161"/>
  <c r="A161"/>
  <c r="BM160"/>
  <c r="BK160"/>
  <c r="BJ160"/>
  <c r="BI160"/>
  <c r="BD160"/>
  <c r="BB160"/>
  <c r="BA160"/>
  <c r="AY160"/>
  <c r="A160"/>
  <c r="BM159"/>
  <c r="BJ159"/>
  <c r="BI159"/>
  <c r="BD159"/>
  <c r="BB159"/>
  <c r="BA159"/>
  <c r="AY159"/>
  <c r="A159"/>
  <c r="BM158"/>
  <c r="BK158"/>
  <c r="BJ158"/>
  <c r="BI158"/>
  <c r="BD158"/>
  <c r="BB158"/>
  <c r="BA158"/>
  <c r="AY158"/>
  <c r="A158"/>
  <c r="BM157"/>
  <c r="BK157"/>
  <c r="BJ157"/>
  <c r="BI157"/>
  <c r="BD157"/>
  <c r="BB157"/>
  <c r="BA157"/>
  <c r="AY157"/>
  <c r="A157"/>
  <c r="BM156"/>
  <c r="BK156"/>
  <c r="BJ156"/>
  <c r="BI156"/>
  <c r="BD156"/>
  <c r="BB156"/>
  <c r="BA156"/>
  <c r="AY156"/>
  <c r="A156"/>
  <c r="BM155"/>
  <c r="BK155"/>
  <c r="BJ155"/>
  <c r="BI155"/>
  <c r="BD155"/>
  <c r="BB155"/>
  <c r="BA155"/>
  <c r="AY155"/>
  <c r="A155"/>
  <c r="BM154"/>
  <c r="BK154"/>
  <c r="BJ154"/>
  <c r="BI154"/>
  <c r="BD154"/>
  <c r="BB154"/>
  <c r="BA154"/>
  <c r="AY154"/>
  <c r="A154"/>
  <c r="BM153"/>
  <c r="BK153"/>
  <c r="BJ153"/>
  <c r="BI153"/>
  <c r="BD153"/>
  <c r="BB153"/>
  <c r="BA153"/>
  <c r="AY153"/>
  <c r="A153"/>
  <c r="BM152"/>
  <c r="BK152"/>
  <c r="BJ152"/>
  <c r="BI152"/>
  <c r="BD152"/>
  <c r="BB152"/>
  <c r="BA152"/>
  <c r="AY152"/>
  <c r="A152"/>
  <c r="BM151"/>
  <c r="BK151"/>
  <c r="BJ151"/>
  <c r="BI151"/>
  <c r="BD151"/>
  <c r="BB151"/>
  <c r="BA151"/>
  <c r="AY151"/>
  <c r="A151"/>
  <c r="BM150"/>
  <c r="BK150"/>
  <c r="BJ150"/>
  <c r="BI150"/>
  <c r="BD150"/>
  <c r="BB150"/>
  <c r="BA150"/>
  <c r="AY150"/>
  <c r="A150"/>
  <c r="BM149"/>
  <c r="BK149"/>
  <c r="BJ149"/>
  <c r="BI149"/>
  <c r="BD149"/>
  <c r="BB149"/>
  <c r="BA149"/>
  <c r="AY149"/>
  <c r="A149"/>
  <c r="BM148"/>
  <c r="BK148"/>
  <c r="BJ148"/>
  <c r="BI148"/>
  <c r="BD148"/>
  <c r="BB148"/>
  <c r="BA148"/>
  <c r="AY148"/>
  <c r="A148"/>
  <c r="BM147"/>
  <c r="BK147"/>
  <c r="BJ147"/>
  <c r="BI147"/>
  <c r="BD147"/>
  <c r="BB147"/>
  <c r="BA147"/>
  <c r="AY147"/>
  <c r="A147"/>
  <c r="BM146"/>
  <c r="BK146"/>
  <c r="BJ146"/>
  <c r="BI146"/>
  <c r="BD146"/>
  <c r="BB146"/>
  <c r="BA146"/>
  <c r="AY146"/>
  <c r="A146"/>
  <c r="BM145"/>
  <c r="BK145"/>
  <c r="BJ145"/>
  <c r="BI145"/>
  <c r="BD145"/>
  <c r="BB145"/>
  <c r="BA145"/>
  <c r="AY145"/>
  <c r="A145"/>
  <c r="BM144"/>
  <c r="BK144"/>
  <c r="BJ144"/>
  <c r="BI144"/>
  <c r="BD144"/>
  <c r="BB144"/>
  <c r="BA144"/>
  <c r="AY144"/>
  <c r="A144"/>
  <c r="BM143"/>
  <c r="BK143"/>
  <c r="BJ143"/>
  <c r="BI143"/>
  <c r="BD143"/>
  <c r="BB143"/>
  <c r="BA143"/>
  <c r="AY143"/>
  <c r="A143"/>
  <c r="BM142"/>
  <c r="BK142"/>
  <c r="BJ142"/>
  <c r="BI142"/>
  <c r="BD142"/>
  <c r="BB142"/>
  <c r="BA142"/>
  <c r="AY142"/>
  <c r="A142"/>
  <c r="BM141"/>
  <c r="BK141"/>
  <c r="BJ141"/>
  <c r="BI141"/>
  <c r="BD141"/>
  <c r="BB141"/>
  <c r="BA141"/>
  <c r="AY141"/>
  <c r="A141"/>
  <c r="BM140"/>
  <c r="BK140"/>
  <c r="BJ140"/>
  <c r="BI140"/>
  <c r="BD140"/>
  <c r="BB140"/>
  <c r="BA140"/>
  <c r="AY140"/>
  <c r="A140"/>
  <c r="BM139"/>
  <c r="A139"/>
  <c r="BI138"/>
  <c r="BH138"/>
  <c r="BG244"/>
  <c r="BF138"/>
  <c r="BD138"/>
  <c r="BD244" s="1"/>
  <c r="BC138"/>
  <c r="BB138"/>
  <c r="BA138"/>
  <c r="AZ138"/>
  <c r="AY138"/>
  <c r="AX138"/>
  <c r="AW138"/>
  <c r="AV138"/>
  <c r="AU138"/>
  <c r="AT138"/>
  <c r="AS138"/>
  <c r="AR138"/>
  <c r="AQ138"/>
  <c r="AP138"/>
  <c r="AO138"/>
  <c r="AN138"/>
  <c r="AM138"/>
  <c r="AL138"/>
  <c r="AK138"/>
  <c r="AJ138"/>
  <c r="AI138"/>
  <c r="AH138"/>
  <c r="AG138"/>
  <c r="AF138"/>
  <c r="AE138"/>
  <c r="AD138"/>
  <c r="AC138"/>
  <c r="AB138"/>
  <c r="AA138"/>
  <c r="Z138"/>
  <c r="Y138"/>
  <c r="X138"/>
  <c r="W138"/>
  <c r="V138"/>
  <c r="U138"/>
  <c r="T138"/>
  <c r="S138"/>
  <c r="R138"/>
  <c r="Q138"/>
  <c r="P138"/>
  <c r="O138"/>
  <c r="N138"/>
  <c r="M138"/>
  <c r="L138"/>
  <c r="K138"/>
  <c r="J138"/>
  <c r="I138"/>
  <c r="H138"/>
  <c r="G138"/>
  <c r="F138"/>
  <c r="A138"/>
  <c r="BM137"/>
  <c r="BK137"/>
  <c r="BJ137"/>
  <c r="BI137"/>
  <c r="BD137"/>
  <c r="BB137"/>
  <c r="BA137"/>
  <c r="AY137"/>
  <c r="A137"/>
  <c r="BM136"/>
  <c r="BK136"/>
  <c r="BJ136"/>
  <c r="BI136"/>
  <c r="BD136"/>
  <c r="BB136"/>
  <c r="BA136"/>
  <c r="AY136"/>
  <c r="A136"/>
  <c r="BM135"/>
  <c r="BK135"/>
  <c r="BJ135"/>
  <c r="BI135"/>
  <c r="BD135"/>
  <c r="BB135"/>
  <c r="BA135"/>
  <c r="AY135"/>
  <c r="A135"/>
  <c r="BM134"/>
  <c r="BK134"/>
  <c r="BJ134"/>
  <c r="BI134"/>
  <c r="BD134"/>
  <c r="BB134"/>
  <c r="BA134"/>
  <c r="AY134"/>
  <c r="A134"/>
  <c r="BM133"/>
  <c r="BK133"/>
  <c r="BJ133"/>
  <c r="BI133"/>
  <c r="BB133"/>
  <c r="BA133"/>
  <c r="AY133"/>
  <c r="A133"/>
  <c r="BM132"/>
  <c r="BK132"/>
  <c r="BJ132"/>
  <c r="BI132"/>
  <c r="BD132"/>
  <c r="BB132"/>
  <c r="BA132"/>
  <c r="AY132"/>
  <c r="A132"/>
  <c r="BM131"/>
  <c r="BK131"/>
  <c r="BJ131"/>
  <c r="BI131"/>
  <c r="BD131"/>
  <c r="BB131"/>
  <c r="BA131"/>
  <c r="AY131"/>
  <c r="A131"/>
  <c r="BM130"/>
  <c r="BK130"/>
  <c r="BJ130"/>
  <c r="BI130"/>
  <c r="BD130"/>
  <c r="BB130"/>
  <c r="BA130"/>
  <c r="AY130"/>
  <c r="A130"/>
  <c r="BM129"/>
  <c r="BK129"/>
  <c r="BJ129"/>
  <c r="BI129"/>
  <c r="BD129"/>
  <c r="BB129"/>
  <c r="BA129"/>
  <c r="AY129"/>
  <c r="A129"/>
  <c r="BM128"/>
  <c r="BK128"/>
  <c r="BJ128"/>
  <c r="BI128"/>
  <c r="BD128"/>
  <c r="BB128"/>
  <c r="BA128"/>
  <c r="AY128"/>
  <c r="A128"/>
  <c r="BM127"/>
  <c r="BK127"/>
  <c r="BJ127"/>
  <c r="BI127"/>
  <c r="BB127"/>
  <c r="BA127"/>
  <c r="AY127"/>
  <c r="A127"/>
  <c r="BM126"/>
  <c r="BK126"/>
  <c r="BJ126"/>
  <c r="BI126"/>
  <c r="BD126"/>
  <c r="BB126"/>
  <c r="BA126"/>
  <c r="AY126"/>
  <c r="BM125"/>
  <c r="BK125"/>
  <c r="BJ125"/>
  <c r="BI125"/>
  <c r="BB125"/>
  <c r="BA125"/>
  <c r="AY125"/>
  <c r="A125"/>
  <c r="BM124"/>
  <c r="BJ124"/>
  <c r="BI124"/>
  <c r="BD124"/>
  <c r="BB124"/>
  <c r="BA124"/>
  <c r="AY124"/>
  <c r="A124"/>
  <c r="BM123"/>
  <c r="BJ123"/>
  <c r="BI123"/>
  <c r="BD123"/>
  <c r="BB123"/>
  <c r="BA123"/>
  <c r="AY123"/>
  <c r="A123"/>
  <c r="BM122"/>
  <c r="BK122"/>
  <c r="BJ122"/>
  <c r="BI122"/>
  <c r="BD122"/>
  <c r="BB122"/>
  <c r="BA122"/>
  <c r="AY122"/>
  <c r="A122"/>
  <c r="BM121"/>
  <c r="BK121"/>
  <c r="BJ121"/>
  <c r="BI121"/>
  <c r="BD121"/>
  <c r="BB121"/>
  <c r="BA121"/>
  <c r="AY121"/>
  <c r="A121"/>
  <c r="BM120"/>
  <c r="BK120"/>
  <c r="BJ120"/>
  <c r="BI120"/>
  <c r="BD120"/>
  <c r="BB120"/>
  <c r="BA120"/>
  <c r="AY120"/>
  <c r="A120"/>
  <c r="BM119"/>
  <c r="BK119"/>
  <c r="BJ119"/>
  <c r="BI119"/>
  <c r="BB119"/>
  <c r="BA119"/>
  <c r="AY119"/>
  <c r="A119"/>
  <c r="BM118"/>
  <c r="BJ118"/>
  <c r="BI118"/>
  <c r="BD118"/>
  <c r="BB118"/>
  <c r="BA118"/>
  <c r="AY118"/>
  <c r="A118"/>
  <c r="BM117"/>
  <c r="BK117"/>
  <c r="BJ117"/>
  <c r="BI117"/>
  <c r="BD117"/>
  <c r="BB117"/>
  <c r="BA117"/>
  <c r="AY117"/>
  <c r="A117"/>
  <c r="BM116"/>
  <c r="BJ116"/>
  <c r="BI116"/>
  <c r="BD116"/>
  <c r="BB116"/>
  <c r="BA116"/>
  <c r="AY116"/>
  <c r="A116"/>
  <c r="BM115"/>
  <c r="BK115"/>
  <c r="BJ115"/>
  <c r="BI115"/>
  <c r="BD115"/>
  <c r="BB115"/>
  <c r="BA115"/>
  <c r="AY115"/>
  <c r="A115"/>
  <c r="BM114"/>
  <c r="BK114"/>
  <c r="BJ114"/>
  <c r="BI114"/>
  <c r="BD114"/>
  <c r="BB114"/>
  <c r="BA114"/>
  <c r="AY114"/>
  <c r="A114"/>
  <c r="BM113"/>
  <c r="BK113"/>
  <c r="BJ113"/>
  <c r="BI113"/>
  <c r="BD113"/>
  <c r="BB113"/>
  <c r="BA113"/>
  <c r="AY113"/>
  <c r="A113"/>
  <c r="BM112"/>
  <c r="BK112"/>
  <c r="BJ112"/>
  <c r="BI112"/>
  <c r="BD112"/>
  <c r="BB112"/>
  <c r="BA112"/>
  <c r="AY112"/>
  <c r="A112"/>
  <c r="BM111"/>
  <c r="BK111"/>
  <c r="BJ111"/>
  <c r="BI111"/>
  <c r="BD111"/>
  <c r="BB111"/>
  <c r="BA111"/>
  <c r="AY111"/>
  <c r="A111"/>
  <c r="BM110"/>
  <c r="BK110"/>
  <c r="BJ110"/>
  <c r="BI110"/>
  <c r="BD110"/>
  <c r="BB110"/>
  <c r="BA110"/>
  <c r="AY110"/>
  <c r="A110"/>
  <c r="BM109"/>
  <c r="BK109"/>
  <c r="BJ109"/>
  <c r="BI109"/>
  <c r="BD109"/>
  <c r="BB109"/>
  <c r="BA109"/>
  <c r="AY109"/>
  <c r="A109"/>
  <c r="BM108"/>
  <c r="BK108"/>
  <c r="BJ108"/>
  <c r="BI108"/>
  <c r="BD108"/>
  <c r="BB108"/>
  <c r="BA108"/>
  <c r="AY108"/>
  <c r="A108"/>
  <c r="BM107"/>
  <c r="BK107"/>
  <c r="BJ107"/>
  <c r="BI107"/>
  <c r="BD107"/>
  <c r="BB107"/>
  <c r="BA107"/>
  <c r="AY107"/>
  <c r="A107"/>
  <c r="BM106"/>
  <c r="BK106"/>
  <c r="BJ106"/>
  <c r="BI106"/>
  <c r="BD106"/>
  <c r="BB106"/>
  <c r="BA106"/>
  <c r="AY106"/>
  <c r="A106"/>
  <c r="BM105"/>
  <c r="BK105"/>
  <c r="BJ105"/>
  <c r="BI105"/>
  <c r="BB105"/>
  <c r="BA105"/>
  <c r="AY105"/>
  <c r="A105"/>
  <c r="BM104"/>
  <c r="BK104"/>
  <c r="BJ104"/>
  <c r="BI104"/>
  <c r="BD104"/>
  <c r="BB104"/>
  <c r="BA104"/>
  <c r="AY104"/>
  <c r="A104"/>
  <c r="BM103"/>
  <c r="BM102"/>
  <c r="BK102"/>
  <c r="BJ102"/>
  <c r="BI102"/>
  <c r="BD102"/>
  <c r="BB102"/>
  <c r="BA102"/>
  <c r="AY102"/>
  <c r="A102"/>
  <c r="BM101"/>
  <c r="BK101"/>
  <c r="BJ101"/>
  <c r="BI101"/>
  <c r="BD101"/>
  <c r="BB101"/>
  <c r="BA101"/>
  <c r="AY101"/>
  <c r="A101"/>
  <c r="BM100"/>
  <c r="BK100"/>
  <c r="BJ100"/>
  <c r="BI100"/>
  <c r="BD100"/>
  <c r="BB100"/>
  <c r="BA100"/>
  <c r="AY100"/>
  <c r="A100"/>
  <c r="BM99"/>
  <c r="BK99"/>
  <c r="BJ99"/>
  <c r="BI99"/>
  <c r="BD99"/>
  <c r="BB99"/>
  <c r="BA99"/>
  <c r="AY99"/>
  <c r="A99"/>
  <c r="BM98"/>
  <c r="BK98"/>
  <c r="BJ98"/>
  <c r="BI98"/>
  <c r="BD98"/>
  <c r="BB98"/>
  <c r="BA98"/>
  <c r="AY98"/>
  <c r="A98"/>
  <c r="BM97"/>
  <c r="BK97"/>
  <c r="BJ97"/>
  <c r="BI97"/>
  <c r="BD97"/>
  <c r="BB97"/>
  <c r="BA97"/>
  <c r="AY97"/>
  <c r="A97"/>
  <c r="BM96"/>
  <c r="BK96"/>
  <c r="BJ96"/>
  <c r="BI96"/>
  <c r="BD96"/>
  <c r="BB96"/>
  <c r="BA96"/>
  <c r="AY96"/>
  <c r="A96"/>
  <c r="BM95"/>
  <c r="BK95"/>
  <c r="BJ95"/>
  <c r="BI95"/>
  <c r="BD95"/>
  <c r="BB95"/>
  <c r="BA95"/>
  <c r="AY95"/>
  <c r="A95"/>
  <c r="BM94"/>
  <c r="BK94"/>
  <c r="BJ94"/>
  <c r="BI94"/>
  <c r="BD94"/>
  <c r="BB94"/>
  <c r="BA94"/>
  <c r="AY94"/>
  <c r="A94"/>
  <c r="BM93"/>
  <c r="BK93"/>
  <c r="BJ93"/>
  <c r="BI93"/>
  <c r="BD93"/>
  <c r="BB93"/>
  <c r="BA93"/>
  <c r="AY93"/>
  <c r="A93"/>
  <c r="BM92"/>
  <c r="BK92"/>
  <c r="BJ92"/>
  <c r="BI92"/>
  <c r="BD92"/>
  <c r="BB92"/>
  <c r="BA92"/>
  <c r="AY92"/>
  <c r="A92"/>
  <c r="BM91"/>
  <c r="BJ91"/>
  <c r="BI91"/>
  <c r="BD91"/>
  <c r="BB91"/>
  <c r="BA91"/>
  <c r="AY91"/>
  <c r="A91"/>
  <c r="BM90"/>
  <c r="BK90"/>
  <c r="BJ90"/>
  <c r="BI90"/>
  <c r="BD90"/>
  <c r="BB90"/>
  <c r="BA90"/>
  <c r="AY90"/>
  <c r="A90"/>
  <c r="BM89"/>
  <c r="BK89"/>
  <c r="BJ89"/>
  <c r="BI89"/>
  <c r="BD89"/>
  <c r="BB89"/>
  <c r="BA89"/>
  <c r="AY89"/>
  <c r="A89"/>
  <c r="BM88"/>
  <c r="BK88"/>
  <c r="BJ88"/>
  <c r="BI88"/>
  <c r="BD88"/>
  <c r="BB88"/>
  <c r="BA88"/>
  <c r="AY88"/>
  <c r="A88"/>
  <c r="BM87"/>
  <c r="BK87"/>
  <c r="BJ87"/>
  <c r="BI87"/>
  <c r="BD87"/>
  <c r="BB87"/>
  <c r="BA87"/>
  <c r="AY87"/>
  <c r="A87"/>
  <c r="BM86"/>
  <c r="BK86"/>
  <c r="BJ86"/>
  <c r="BI86"/>
  <c r="BD86"/>
  <c r="BB86"/>
  <c r="BA86"/>
  <c r="AY86"/>
  <c r="A86"/>
  <c r="BM85"/>
  <c r="BK85"/>
  <c r="BJ85"/>
  <c r="BI85"/>
  <c r="BD85"/>
  <c r="BB85"/>
  <c r="BA85"/>
  <c r="AY85"/>
  <c r="A85"/>
  <c r="BM84"/>
  <c r="BK84"/>
  <c r="BJ84"/>
  <c r="BI84"/>
  <c r="BD84"/>
  <c r="BB84"/>
  <c r="BA84"/>
  <c r="AY84"/>
  <c r="A84"/>
  <c r="BM83"/>
  <c r="BK83"/>
  <c r="BJ83"/>
  <c r="BI83"/>
  <c r="BD83"/>
  <c r="BB83"/>
  <c r="BA83"/>
  <c r="AY83"/>
  <c r="A83"/>
  <c r="BM82"/>
  <c r="BK82"/>
  <c r="BJ82"/>
  <c r="BI82"/>
  <c r="BD82"/>
  <c r="BB82"/>
  <c r="BA82"/>
  <c r="AY82"/>
  <c r="A82"/>
  <c r="BM81"/>
  <c r="BK81"/>
  <c r="BJ81"/>
  <c r="BI81"/>
  <c r="BD81"/>
  <c r="BB81"/>
  <c r="BA81"/>
  <c r="AY81"/>
  <c r="A81"/>
  <c r="BM80"/>
  <c r="BK80"/>
  <c r="BJ80"/>
  <c r="BI80"/>
  <c r="BD80"/>
  <c r="BB80"/>
  <c r="BA80"/>
  <c r="AY80"/>
  <c r="A80"/>
  <c r="BM79"/>
  <c r="BK79"/>
  <c r="BJ79"/>
  <c r="BI79"/>
  <c r="BD79"/>
  <c r="BB79"/>
  <c r="BA79"/>
  <c r="AY79"/>
  <c r="A79"/>
  <c r="BM78"/>
  <c r="BK78"/>
  <c r="BJ78"/>
  <c r="BI78"/>
  <c r="BD78"/>
  <c r="BB78"/>
  <c r="BA78"/>
  <c r="AY78"/>
  <c r="A78"/>
  <c r="BM77"/>
  <c r="BJ77"/>
  <c r="BI77"/>
  <c r="BD77"/>
  <c r="BB77"/>
  <c r="BA77"/>
  <c r="AY77"/>
  <c r="A77"/>
  <c r="BM76"/>
  <c r="BK76"/>
  <c r="BJ76"/>
  <c r="BI76"/>
  <c r="BD76"/>
  <c r="BB76"/>
  <c r="BA76"/>
  <c r="AY76"/>
  <c r="A76"/>
  <c r="BM75"/>
  <c r="BK75"/>
  <c r="BJ75"/>
  <c r="BI75"/>
  <c r="BD75"/>
  <c r="BB75"/>
  <c r="BA75"/>
  <c r="AY75"/>
  <c r="A75"/>
  <c r="BM74"/>
  <c r="BK74"/>
  <c r="BJ74"/>
  <c r="BI74"/>
  <c r="BD74"/>
  <c r="BB74"/>
  <c r="BA74"/>
  <c r="AY74"/>
  <c r="A74"/>
  <c r="BM73"/>
  <c r="BK73"/>
  <c r="BJ73"/>
  <c r="BI73"/>
  <c r="BD73"/>
  <c r="BB73"/>
  <c r="BA73"/>
  <c r="AY73"/>
  <c r="A73"/>
  <c r="BM72"/>
  <c r="BK72"/>
  <c r="BJ72"/>
  <c r="BI72"/>
  <c r="BD72"/>
  <c r="BB72"/>
  <c r="BA72"/>
  <c r="AY72"/>
  <c r="A72"/>
  <c r="BM71"/>
  <c r="BK71"/>
  <c r="BJ71"/>
  <c r="BI71"/>
  <c r="BB71"/>
  <c r="BA71"/>
  <c r="AY71"/>
  <c r="A71"/>
  <c r="BM70"/>
  <c r="BK70"/>
  <c r="BJ70"/>
  <c r="BI70"/>
  <c r="BB70"/>
  <c r="BA70"/>
  <c r="AY70"/>
  <c r="A70"/>
  <c r="BM69"/>
  <c r="BK69"/>
  <c r="BJ69"/>
  <c r="BI69"/>
  <c r="BD69"/>
  <c r="BB69"/>
  <c r="BA69"/>
  <c r="AY69"/>
  <c r="A69"/>
  <c r="BM68"/>
  <c r="BK68"/>
  <c r="BJ68"/>
  <c r="BI68"/>
  <c r="BD68"/>
  <c r="BB68"/>
  <c r="BA68"/>
  <c r="AY68"/>
  <c r="A68"/>
  <c r="BM67"/>
  <c r="BJ67"/>
  <c r="BI67"/>
  <c r="BD67"/>
  <c r="BB67"/>
  <c r="BA67"/>
  <c r="AY67"/>
  <c r="A67"/>
  <c r="BM66"/>
  <c r="BK66"/>
  <c r="BJ66"/>
  <c r="BI66"/>
  <c r="BD66"/>
  <c r="BB66"/>
  <c r="BA66"/>
  <c r="AY66"/>
  <c r="A66"/>
  <c r="BM65"/>
  <c r="BK65"/>
  <c r="BJ65"/>
  <c r="BI65"/>
  <c r="BD65"/>
  <c r="BB65"/>
  <c r="BA65"/>
  <c r="AY65"/>
  <c r="A65"/>
  <c r="BM64"/>
  <c r="BK64"/>
  <c r="BJ64"/>
  <c r="BI64"/>
  <c r="BD64"/>
  <c r="BB64"/>
  <c r="BA64"/>
  <c r="AY64"/>
  <c r="A64"/>
  <c r="BM63"/>
  <c r="BK63"/>
  <c r="BJ63"/>
  <c r="BI63"/>
  <c r="BB63"/>
  <c r="BA63"/>
  <c r="AY63"/>
  <c r="A63"/>
  <c r="BM62"/>
  <c r="BK62"/>
  <c r="BJ62"/>
  <c r="BI62"/>
  <c r="BB62"/>
  <c r="BA62"/>
  <c r="AY62"/>
  <c r="A62"/>
  <c r="BM61"/>
  <c r="BK61"/>
  <c r="BJ61"/>
  <c r="BI61"/>
  <c r="BB61"/>
  <c r="BA61"/>
  <c r="AY61"/>
  <c r="A61"/>
  <c r="BM60"/>
  <c r="BJ60"/>
  <c r="BI60"/>
  <c r="BB60"/>
  <c r="BA60"/>
  <c r="AY60"/>
  <c r="A60"/>
  <c r="BM59"/>
  <c r="BK59"/>
  <c r="BJ59"/>
  <c r="BI59"/>
  <c r="BD59"/>
  <c r="BB59"/>
  <c r="BA59"/>
  <c r="AY59"/>
  <c r="A59"/>
  <c r="BM58"/>
  <c r="BK58"/>
  <c r="BJ58"/>
  <c r="BI58"/>
  <c r="BD58"/>
  <c r="BB58"/>
  <c r="BA58"/>
  <c r="AY58"/>
  <c r="A58"/>
  <c r="BM57"/>
  <c r="BK57"/>
  <c r="BJ57"/>
  <c r="BI57"/>
  <c r="BD57"/>
  <c r="BB57"/>
  <c r="BA57"/>
  <c r="AY57"/>
  <c r="A57"/>
  <c r="BM56"/>
  <c r="BK56"/>
  <c r="BJ56"/>
  <c r="BI56"/>
  <c r="BD56"/>
  <c r="BB56"/>
  <c r="BA56"/>
  <c r="AY56"/>
  <c r="A56"/>
  <c r="BM55"/>
  <c r="BK55"/>
  <c r="BJ55"/>
  <c r="BI55"/>
  <c r="BD55"/>
  <c r="BB55"/>
  <c r="BA55"/>
  <c r="AY55"/>
  <c r="A55"/>
  <c r="BM54"/>
  <c r="BK54"/>
  <c r="BJ54"/>
  <c r="BI54"/>
  <c r="BD54"/>
  <c r="BB54"/>
  <c r="BA54"/>
  <c r="AY54"/>
  <c r="A54"/>
  <c r="BM53"/>
  <c r="BK53"/>
  <c r="BJ53"/>
  <c r="BI53"/>
  <c r="BD53"/>
  <c r="BB53"/>
  <c r="BA53"/>
  <c r="AY53"/>
  <c r="A53"/>
  <c r="BM52"/>
  <c r="BK52"/>
  <c r="BJ52"/>
  <c r="BI52"/>
  <c r="BD52"/>
  <c r="BB52"/>
  <c r="BA52"/>
  <c r="AY52"/>
  <c r="A52"/>
  <c r="BM51"/>
  <c r="BK51"/>
  <c r="BJ51"/>
  <c r="BI51"/>
  <c r="BD51"/>
  <c r="BB51"/>
  <c r="BA51"/>
  <c r="AY51"/>
  <c r="A51"/>
  <c r="BM50"/>
  <c r="BK50"/>
  <c r="BJ50"/>
  <c r="BI50"/>
  <c r="BB50"/>
  <c r="BA50"/>
  <c r="AY50"/>
  <c r="A50"/>
  <c r="BM49"/>
  <c r="BK49"/>
  <c r="BJ49"/>
  <c r="BI49"/>
  <c r="BB49"/>
  <c r="BA49"/>
  <c r="AY49"/>
  <c r="A49"/>
  <c r="BM48"/>
  <c r="BK48"/>
  <c r="BJ48"/>
  <c r="BI48"/>
  <c r="BD48"/>
  <c r="BB48"/>
  <c r="BA48"/>
  <c r="AY48"/>
  <c r="A48"/>
  <c r="BM47"/>
  <c r="BK47"/>
  <c r="BJ47"/>
  <c r="BI47"/>
  <c r="BD47"/>
  <c r="BB47"/>
  <c r="BA47"/>
  <c r="AY47"/>
  <c r="A47"/>
  <c r="BM46"/>
  <c r="BK46"/>
  <c r="BJ46"/>
  <c r="BI46"/>
  <c r="BD46"/>
  <c r="BB46"/>
  <c r="BA46"/>
  <c r="AY46"/>
  <c r="A46"/>
  <c r="BM45"/>
  <c r="BK45"/>
  <c r="BJ45"/>
  <c r="BI45"/>
  <c r="BD45"/>
  <c r="BB45"/>
  <c r="BA45"/>
  <c r="AY45"/>
  <c r="A45"/>
  <c r="BM44"/>
  <c r="BK44"/>
  <c r="BJ44"/>
  <c r="BI44"/>
  <c r="BD44"/>
  <c r="BB44"/>
  <c r="BA44"/>
  <c r="AY44"/>
  <c r="A44"/>
  <c r="BM43"/>
  <c r="BK43"/>
  <c r="BJ43"/>
  <c r="BI43"/>
  <c r="BB43"/>
  <c r="BA43"/>
  <c r="AY43"/>
  <c r="A43"/>
  <c r="BM42"/>
  <c r="BK42"/>
  <c r="BJ42"/>
  <c r="BI42"/>
  <c r="BD42"/>
  <c r="BB42"/>
  <c r="BA42"/>
  <c r="AY42"/>
  <c r="A42"/>
  <c r="BM41"/>
  <c r="BL41"/>
  <c r="BK41"/>
  <c r="BJ41"/>
  <c r="BI41"/>
  <c r="BD41"/>
  <c r="BB41"/>
  <c r="BA41"/>
  <c r="AY41"/>
  <c r="C41"/>
  <c r="A41"/>
  <c r="BM40"/>
  <c r="BK40"/>
  <c r="BJ40"/>
  <c r="BI40"/>
  <c r="BB40"/>
  <c r="BA40"/>
  <c r="AY40"/>
  <c r="A40"/>
  <c r="BM39"/>
  <c r="BK39"/>
  <c r="BJ39"/>
  <c r="BI39"/>
  <c r="BD39"/>
  <c r="BB39"/>
  <c r="BA39"/>
  <c r="AY39"/>
  <c r="A39"/>
  <c r="BM38"/>
  <c r="BK38"/>
  <c r="BJ38"/>
  <c r="BI38"/>
  <c r="BD38"/>
  <c r="BB38"/>
  <c r="BA38"/>
  <c r="AY38"/>
  <c r="A38"/>
  <c r="BM37"/>
  <c r="BK37"/>
  <c r="BJ37"/>
  <c r="BI37"/>
  <c r="BB37"/>
  <c r="BA37"/>
  <c r="AY37"/>
  <c r="A37"/>
  <c r="BM36"/>
  <c r="BK36"/>
  <c r="BJ36"/>
  <c r="BI36"/>
  <c r="BD36"/>
  <c r="BB36"/>
  <c r="BA36"/>
  <c r="AY36"/>
  <c r="A36"/>
  <c r="BM35"/>
  <c r="BK35"/>
  <c r="BJ35"/>
  <c r="BI35"/>
  <c r="BD35"/>
  <c r="BB35"/>
  <c r="BA35"/>
  <c r="AY35"/>
  <c r="A35"/>
  <c r="BM34"/>
  <c r="BK34"/>
  <c r="BJ34"/>
  <c r="BI34"/>
  <c r="BD34"/>
  <c r="BB34"/>
  <c r="BA34"/>
  <c r="AY34"/>
  <c r="A34"/>
  <c r="BM33"/>
  <c r="BK33"/>
  <c r="BJ33"/>
  <c r="BI33"/>
  <c r="BB33"/>
  <c r="BA33"/>
  <c r="AY33"/>
  <c r="A33"/>
  <c r="BM32"/>
  <c r="BK32"/>
  <c r="BJ32"/>
  <c r="BI32"/>
  <c r="BD32"/>
  <c r="BB32"/>
  <c r="BA32"/>
  <c r="AY32"/>
  <c r="A32"/>
  <c r="BM31"/>
  <c r="BK31"/>
  <c r="BJ31"/>
  <c r="BI31"/>
  <c r="BD31"/>
  <c r="BB31"/>
  <c r="BA31"/>
  <c r="AY31"/>
  <c r="A31"/>
  <c r="BM30"/>
  <c r="BK30"/>
  <c r="BJ30"/>
  <c r="BI30"/>
  <c r="BD30"/>
  <c r="BB30"/>
  <c r="BA30"/>
  <c r="AY30"/>
  <c r="A30"/>
  <c r="BM29"/>
  <c r="BK29"/>
  <c r="BJ29"/>
  <c r="BI29"/>
  <c r="BD29"/>
  <c r="BB29"/>
  <c r="BA29"/>
  <c r="AY29"/>
  <c r="A29"/>
  <c r="BM28"/>
  <c r="BK28"/>
  <c r="BJ28"/>
  <c r="BI28"/>
  <c r="BD28"/>
  <c r="BB28"/>
  <c r="BA28"/>
  <c r="AY28"/>
  <c r="A28"/>
  <c r="BM27"/>
  <c r="BK27"/>
  <c r="BJ27"/>
  <c r="BI27"/>
  <c r="BD27"/>
  <c r="BB27"/>
  <c r="BA27"/>
  <c r="AY27"/>
  <c r="A27"/>
  <c r="BM26"/>
  <c r="BK26"/>
  <c r="BJ26"/>
  <c r="BI26"/>
  <c r="BD26"/>
  <c r="BB26"/>
  <c r="BA26"/>
  <c r="AY26"/>
  <c r="A26"/>
  <c r="BM25"/>
  <c r="BK25"/>
  <c r="BJ25"/>
  <c r="BI25"/>
  <c r="BD25"/>
  <c r="BB25"/>
  <c r="BA25"/>
  <c r="AY25"/>
  <c r="A25"/>
  <c r="BM24"/>
  <c r="BK24"/>
  <c r="BJ24"/>
  <c r="BI24"/>
  <c r="BB24"/>
  <c r="BA24"/>
  <c r="AY24"/>
  <c r="A24"/>
  <c r="BM23"/>
  <c r="BK23"/>
  <c r="BJ23"/>
  <c r="BI23"/>
  <c r="BD23"/>
  <c r="BB23"/>
  <c r="BA23"/>
  <c r="AY23"/>
  <c r="A23"/>
  <c r="BM22"/>
  <c r="BK22"/>
  <c r="BJ22"/>
  <c r="BI22"/>
  <c r="BD22"/>
  <c r="BB22"/>
  <c r="BA22"/>
  <c r="AY22"/>
  <c r="A22"/>
  <c r="BM21"/>
  <c r="BK21"/>
  <c r="BJ21"/>
  <c r="BI21"/>
  <c r="BB21"/>
  <c r="BA21"/>
  <c r="AY21"/>
  <c r="A21"/>
  <c r="BM20"/>
  <c r="BM19"/>
  <c r="BK19"/>
  <c r="BJ19"/>
  <c r="BI19"/>
  <c r="BB19"/>
  <c r="BA19"/>
  <c r="AY19"/>
  <c r="A19"/>
  <c r="BM18"/>
  <c r="BK18"/>
  <c r="BJ18"/>
  <c r="BI18"/>
  <c r="BD18"/>
  <c r="BB18"/>
  <c r="BA18"/>
  <c r="AY18"/>
  <c r="A18"/>
  <c r="BM17"/>
  <c r="BK17"/>
  <c r="BJ17"/>
  <c r="BI17"/>
  <c r="BD17"/>
  <c r="BB17"/>
  <c r="BA17"/>
  <c r="AY17"/>
  <c r="A17"/>
  <c r="BM16"/>
  <c r="BK16"/>
  <c r="BJ16"/>
  <c r="BI16"/>
  <c r="BD16"/>
  <c r="BB16"/>
  <c r="BA16"/>
  <c r="AY16"/>
  <c r="A16"/>
  <c r="BM15"/>
  <c r="BK15"/>
  <c r="BJ15"/>
  <c r="BI15"/>
  <c r="BD15"/>
  <c r="BB15"/>
  <c r="BA15"/>
  <c r="AY15"/>
  <c r="A15"/>
  <c r="BM14"/>
  <c r="BK14"/>
  <c r="BJ14"/>
  <c r="BI14"/>
  <c r="BD14"/>
  <c r="BB14"/>
  <c r="BA14"/>
  <c r="AY14"/>
  <c r="A14"/>
  <c r="BM13"/>
  <c r="BK13"/>
  <c r="BJ13"/>
  <c r="BI13"/>
  <c r="BB13"/>
  <c r="BA13"/>
  <c r="AY13"/>
  <c r="A13"/>
  <c r="BM12"/>
  <c r="BK12"/>
  <c r="BJ12"/>
  <c r="BI12"/>
  <c r="BB12"/>
  <c r="BA12"/>
  <c r="AY12"/>
  <c r="A12"/>
  <c r="BM11"/>
  <c r="BK11"/>
  <c r="BJ11"/>
  <c r="BI11"/>
  <c r="BB11"/>
  <c r="BA11"/>
  <c r="AY11"/>
  <c r="A11"/>
  <c r="BM10"/>
  <c r="BK10"/>
  <c r="BJ10"/>
  <c r="BI10"/>
  <c r="BD10"/>
  <c r="BB10"/>
  <c r="BA10"/>
  <c r="AY10"/>
  <c r="A10"/>
  <c r="BM9"/>
  <c r="BK9"/>
  <c r="BJ9"/>
  <c r="BI9"/>
  <c r="BD9"/>
  <c r="BB9"/>
  <c r="BA9"/>
  <c r="AY9"/>
  <c r="A9"/>
  <c r="BM8"/>
  <c r="BK8"/>
  <c r="BJ8"/>
  <c r="BI8"/>
  <c r="BD8"/>
  <c r="BB8"/>
  <c r="BA8"/>
  <c r="AY8"/>
  <c r="A8"/>
  <c r="BM7"/>
  <c r="BK7"/>
  <c r="BJ7"/>
  <c r="BI7"/>
  <c r="BD7"/>
  <c r="BB7"/>
  <c r="BA7"/>
  <c r="AY7"/>
  <c r="A7"/>
  <c r="BM6"/>
  <c r="BK6"/>
  <c r="BJ6"/>
  <c r="BI6"/>
  <c r="BD6"/>
  <c r="BB6"/>
  <c r="BA6"/>
  <c r="AY6"/>
  <c r="A6"/>
  <c r="BK5"/>
  <c r="BJ5"/>
  <c r="BI5"/>
  <c r="BD5"/>
  <c r="BB5"/>
  <c r="BA5"/>
  <c r="AY5"/>
  <c r="A5"/>
  <c r="BM4"/>
  <c r="BK4"/>
  <c r="BJ4"/>
  <c r="BI4"/>
  <c r="BB4"/>
  <c r="BA4"/>
  <c r="AY4"/>
  <c r="A4"/>
  <c r="AV234" i="6"/>
  <c r="AR234"/>
  <c r="AN234"/>
  <c r="AJ234"/>
  <c r="AF234"/>
  <c r="AB234"/>
  <c r="X234"/>
  <c r="T234"/>
  <c r="P234"/>
  <c r="L234"/>
  <c r="AZ232"/>
  <c r="AY232"/>
  <c r="AX232"/>
  <c r="AW232"/>
  <c r="AV232"/>
  <c r="AU232"/>
  <c r="AT232"/>
  <c r="AS232"/>
  <c r="AR232"/>
  <c r="AQ232"/>
  <c r="AP232"/>
  <c r="AO232"/>
  <c r="AN232"/>
  <c r="AM232"/>
  <c r="AL232"/>
  <c r="AK232"/>
  <c r="AJ232"/>
  <c r="AI232"/>
  <c r="AH232"/>
  <c r="AG232"/>
  <c r="AF232"/>
  <c r="AE232"/>
  <c r="AD232"/>
  <c r="AC232"/>
  <c r="AB232"/>
  <c r="AA232"/>
  <c r="Z232"/>
  <c r="Y232"/>
  <c r="X232"/>
  <c r="W232"/>
  <c r="V232"/>
  <c r="U232"/>
  <c r="T232"/>
  <c r="S232"/>
  <c r="R232"/>
  <c r="Q232"/>
  <c r="P232"/>
  <c r="O232"/>
  <c r="N232"/>
  <c r="M232"/>
  <c r="L232"/>
  <c r="K232"/>
  <c r="J232"/>
  <c r="I232"/>
  <c r="H232"/>
  <c r="G232"/>
  <c r="F232"/>
  <c r="BI229"/>
  <c r="A229"/>
  <c r="BI228"/>
  <c r="A228"/>
  <c r="BK227"/>
  <c r="BJ227"/>
  <c r="BI227"/>
  <c r="BH227"/>
  <c r="A227"/>
  <c r="BK226"/>
  <c r="BJ226"/>
  <c r="BI226"/>
  <c r="BH226"/>
  <c r="A226"/>
  <c r="BK225"/>
  <c r="BJ225"/>
  <c r="BI225"/>
  <c r="BH225"/>
  <c r="C225"/>
  <c r="A225"/>
  <c r="BK224"/>
  <c r="BJ224"/>
  <c r="BI224"/>
  <c r="BH224"/>
  <c r="C224"/>
  <c r="A224"/>
  <c r="BK223"/>
  <c r="BJ223"/>
  <c r="BI223"/>
  <c r="BH223"/>
  <c r="C223"/>
  <c r="A223"/>
  <c r="BK222"/>
  <c r="BJ222"/>
  <c r="BI222"/>
  <c r="BH222"/>
  <c r="A222"/>
  <c r="BK221"/>
  <c r="BJ221"/>
  <c r="BI221"/>
  <c r="BH221"/>
  <c r="C221"/>
  <c r="A221"/>
  <c r="BK220"/>
  <c r="BJ220"/>
  <c r="BI220"/>
  <c r="BH220"/>
  <c r="C220"/>
  <c r="A220"/>
  <c r="BK219"/>
  <c r="BJ219"/>
  <c r="BI219"/>
  <c r="BH219"/>
  <c r="A219"/>
  <c r="BK218"/>
  <c r="BJ218"/>
  <c r="BI218"/>
  <c r="BH218"/>
  <c r="C218"/>
  <c r="A218"/>
  <c r="BK217"/>
  <c r="BJ217"/>
  <c r="BI217"/>
  <c r="BH217"/>
  <c r="A217"/>
  <c r="BK216"/>
  <c r="BJ216"/>
  <c r="BI216"/>
  <c r="BH216"/>
  <c r="A216"/>
  <c r="BK215"/>
  <c r="BJ215"/>
  <c r="BI215"/>
  <c r="BH215"/>
  <c r="A215"/>
  <c r="BK214"/>
  <c r="BJ214"/>
  <c r="BI214"/>
  <c r="BH214"/>
  <c r="C214"/>
  <c r="A214"/>
  <c r="BK213"/>
  <c r="BJ213"/>
  <c r="BI213"/>
  <c r="BH213"/>
  <c r="C213"/>
  <c r="A213"/>
  <c r="BK212"/>
  <c r="BJ212"/>
  <c r="BI212"/>
  <c r="BH212"/>
  <c r="C212"/>
  <c r="A212"/>
  <c r="BK211"/>
  <c r="BJ211"/>
  <c r="BI211"/>
  <c r="BH211"/>
  <c r="A211"/>
  <c r="BK210"/>
  <c r="BJ210"/>
  <c r="BI210"/>
  <c r="BH210"/>
  <c r="C210"/>
  <c r="A210"/>
  <c r="BK209"/>
  <c r="BJ209"/>
  <c r="BI209"/>
  <c r="BH209"/>
  <c r="C209"/>
  <c r="A209"/>
  <c r="BK208"/>
  <c r="BJ208"/>
  <c r="BI208"/>
  <c r="BH208"/>
  <c r="C208"/>
  <c r="A208"/>
  <c r="BK207"/>
  <c r="BJ207"/>
  <c r="BI207"/>
  <c r="BH207"/>
  <c r="C207"/>
  <c r="A207"/>
  <c r="BK206"/>
  <c r="BJ206"/>
  <c r="BI206"/>
  <c r="BH206"/>
  <c r="C206"/>
  <c r="A206"/>
  <c r="BK205"/>
  <c r="BJ205"/>
  <c r="BI205"/>
  <c r="BH205"/>
  <c r="A205"/>
  <c r="BK204"/>
  <c r="BJ204"/>
  <c r="BI204"/>
  <c r="BH204"/>
  <c r="A204"/>
  <c r="BK203"/>
  <c r="BJ203"/>
  <c r="BI203"/>
  <c r="BH203"/>
  <c r="A203"/>
  <c r="BK202"/>
  <c r="BJ202"/>
  <c r="BI202"/>
  <c r="BH202"/>
  <c r="A202"/>
  <c r="BK201"/>
  <c r="BJ201"/>
  <c r="BI201"/>
  <c r="BH201"/>
  <c r="C201"/>
  <c r="A201"/>
  <c r="BK200"/>
  <c r="BJ200"/>
  <c r="BI200"/>
  <c r="BH200"/>
  <c r="A200"/>
  <c r="BK199"/>
  <c r="BJ199"/>
  <c r="BI199"/>
  <c r="BH199"/>
  <c r="C199"/>
  <c r="A199"/>
  <c r="BK198"/>
  <c r="BJ198"/>
  <c r="BI198"/>
  <c r="BH198"/>
  <c r="C198"/>
  <c r="A198"/>
  <c r="BK197"/>
  <c r="BJ197"/>
  <c r="BI197"/>
  <c r="BH197"/>
  <c r="C197"/>
  <c r="A197"/>
  <c r="BK196"/>
  <c r="BJ196"/>
  <c r="BI196"/>
  <c r="BH196"/>
  <c r="C196"/>
  <c r="A196"/>
  <c r="BK195"/>
  <c r="BJ195"/>
  <c r="BI195"/>
  <c r="BH195"/>
  <c r="C195"/>
  <c r="A195"/>
  <c r="BK194"/>
  <c r="BJ194"/>
  <c r="BI194"/>
  <c r="BH194"/>
  <c r="A194"/>
  <c r="BK193"/>
  <c r="BJ193"/>
  <c r="BI193"/>
  <c r="BH193"/>
  <c r="A193"/>
  <c r="BK192"/>
  <c r="BJ192"/>
  <c r="BI192"/>
  <c r="BH192"/>
  <c r="A192"/>
  <c r="BK191"/>
  <c r="BJ191"/>
  <c r="BI191"/>
  <c r="BH191"/>
  <c r="C191"/>
  <c r="A191"/>
  <c r="BK190"/>
  <c r="BJ190"/>
  <c r="BI190"/>
  <c r="BH190"/>
  <c r="A190"/>
  <c r="BK189"/>
  <c r="BJ189"/>
  <c r="BI189"/>
  <c r="BH189"/>
  <c r="A189"/>
  <c r="BJ188"/>
  <c r="BI188"/>
  <c r="BH188"/>
  <c r="A188"/>
  <c r="BK187"/>
  <c r="BJ187"/>
  <c r="BI187"/>
  <c r="BH187"/>
  <c r="C187"/>
  <c r="A187"/>
  <c r="BK186"/>
  <c r="BJ186"/>
  <c r="BI186"/>
  <c r="BH186"/>
  <c r="C186"/>
  <c r="A186"/>
  <c r="BK185"/>
  <c r="BJ185"/>
  <c r="BI185"/>
  <c r="BH185"/>
  <c r="C185"/>
  <c r="A185"/>
  <c r="BK184"/>
  <c r="BJ184"/>
  <c r="BI184"/>
  <c r="BH184"/>
  <c r="C184"/>
  <c r="A184"/>
  <c r="BI183"/>
  <c r="BK182"/>
  <c r="BJ182"/>
  <c r="BI182"/>
  <c r="BH182"/>
  <c r="C182"/>
  <c r="A182"/>
  <c r="BK181"/>
  <c r="BJ181"/>
  <c r="BI181"/>
  <c r="BH181"/>
  <c r="A181"/>
  <c r="BK180"/>
  <c r="BJ180"/>
  <c r="BI180"/>
  <c r="BH180"/>
  <c r="A180"/>
  <c r="BK179"/>
  <c r="BJ179"/>
  <c r="BI179"/>
  <c r="BH179"/>
  <c r="C179"/>
  <c r="A179"/>
  <c r="BK178"/>
  <c r="BJ178"/>
  <c r="BI178"/>
  <c r="BH178"/>
  <c r="A178"/>
  <c r="BK177"/>
  <c r="BJ177"/>
  <c r="BI177"/>
  <c r="BH177"/>
  <c r="C177"/>
  <c r="A177"/>
  <c r="BK176"/>
  <c r="BJ176"/>
  <c r="BI176"/>
  <c r="BH176"/>
  <c r="C176"/>
  <c r="A176"/>
  <c r="BK175"/>
  <c r="BJ175"/>
  <c r="BI175"/>
  <c r="BH175"/>
  <c r="C175"/>
  <c r="A175"/>
  <c r="BK174"/>
  <c r="BJ174"/>
  <c r="BI174"/>
  <c r="BH174"/>
  <c r="A174"/>
  <c r="BK173"/>
  <c r="BJ173"/>
  <c r="BI173"/>
  <c r="BH173"/>
  <c r="C173"/>
  <c r="A173"/>
  <c r="BK172"/>
  <c r="BJ172"/>
  <c r="BI172"/>
  <c r="BH172"/>
  <c r="C172"/>
  <c r="A172"/>
  <c r="BK171"/>
  <c r="BJ171"/>
  <c r="BI171"/>
  <c r="BH171"/>
  <c r="C171"/>
  <c r="A171"/>
  <c r="BK170"/>
  <c r="BI170"/>
  <c r="BH170"/>
  <c r="A170"/>
  <c r="BK169"/>
  <c r="BJ169"/>
  <c r="BI169"/>
  <c r="BH169"/>
  <c r="A169"/>
  <c r="BK168"/>
  <c r="BJ168"/>
  <c r="BI168"/>
  <c r="BH168"/>
  <c r="A168"/>
  <c r="BK167"/>
  <c r="BJ167"/>
  <c r="BI167"/>
  <c r="BH167"/>
  <c r="C167"/>
  <c r="A167"/>
  <c r="BK166"/>
  <c r="BJ166"/>
  <c r="BI166"/>
  <c r="BH166"/>
  <c r="C166"/>
  <c r="A166"/>
  <c r="BK165"/>
  <c r="BJ165"/>
  <c r="BI165"/>
  <c r="BH165"/>
  <c r="C165"/>
  <c r="A165"/>
  <c r="BK164"/>
  <c r="BJ164"/>
  <c r="BI164"/>
  <c r="BH164"/>
  <c r="C164"/>
  <c r="A164"/>
  <c r="BK163"/>
  <c r="BJ163"/>
  <c r="BI163"/>
  <c r="BH163"/>
  <c r="C163"/>
  <c r="A163"/>
  <c r="BK162"/>
  <c r="BJ162"/>
  <c r="BI162"/>
  <c r="BH162"/>
  <c r="C162"/>
  <c r="A162"/>
  <c r="BK161"/>
  <c r="BJ161"/>
  <c r="BI161"/>
  <c r="BH161"/>
  <c r="C161"/>
  <c r="A161"/>
  <c r="BK160"/>
  <c r="BJ160"/>
  <c r="BI160"/>
  <c r="BH160"/>
  <c r="C160"/>
  <c r="A160"/>
  <c r="BK159"/>
  <c r="BJ159"/>
  <c r="BI159"/>
  <c r="BH159"/>
  <c r="C159"/>
  <c r="A159"/>
  <c r="BK158"/>
  <c r="BJ158"/>
  <c r="BI158"/>
  <c r="BH158"/>
  <c r="C158"/>
  <c r="A158"/>
  <c r="BK157"/>
  <c r="BJ157"/>
  <c r="BI157"/>
  <c r="BH157"/>
  <c r="C157"/>
  <c r="A157"/>
  <c r="BK156"/>
  <c r="BJ156"/>
  <c r="BI156"/>
  <c r="BH156"/>
  <c r="C156"/>
  <c r="A156"/>
  <c r="BK155"/>
  <c r="BJ155"/>
  <c r="BI155"/>
  <c r="BH155"/>
  <c r="A155"/>
  <c r="BK154"/>
  <c r="BJ154"/>
  <c r="BI154"/>
  <c r="BH154"/>
  <c r="C154"/>
  <c r="A154"/>
  <c r="BK153"/>
  <c r="BJ153"/>
  <c r="BI153"/>
  <c r="BH153"/>
  <c r="C153"/>
  <c r="A153"/>
  <c r="BK152"/>
  <c r="BJ152"/>
  <c r="BI152"/>
  <c r="BH152"/>
  <c r="A152"/>
  <c r="BK151"/>
  <c r="BJ151"/>
  <c r="BI151"/>
  <c r="BH151"/>
  <c r="C151"/>
  <c r="A151"/>
  <c r="BK150"/>
  <c r="BI150"/>
  <c r="BH150"/>
  <c r="A150"/>
  <c r="BK149"/>
  <c r="BJ149"/>
  <c r="BI149"/>
  <c r="BH149"/>
  <c r="C149"/>
  <c r="A149"/>
  <c r="BK148"/>
  <c r="BJ148"/>
  <c r="BI148"/>
  <c r="BH148"/>
  <c r="A148"/>
  <c r="BK147"/>
  <c r="BJ147"/>
  <c r="BI147"/>
  <c r="BH147"/>
  <c r="C147"/>
  <c r="A147"/>
  <c r="BK146"/>
  <c r="BJ146"/>
  <c r="BI146"/>
  <c r="BH146"/>
  <c r="A146"/>
  <c r="BK145"/>
  <c r="BJ145"/>
  <c r="BI145"/>
  <c r="BH145"/>
  <c r="C145"/>
  <c r="A145"/>
  <c r="BK144"/>
  <c r="BJ144"/>
  <c r="BI144"/>
  <c r="BH144"/>
  <c r="A144"/>
  <c r="BK143"/>
  <c r="BI143"/>
  <c r="BH143"/>
  <c r="A143"/>
  <c r="BK142"/>
  <c r="BJ142"/>
  <c r="BI142"/>
  <c r="BH142"/>
  <c r="C142"/>
  <c r="A142"/>
  <c r="BI141"/>
  <c r="BH141"/>
  <c r="A141"/>
  <c r="BK140"/>
  <c r="BJ140"/>
  <c r="BI140"/>
  <c r="BH140"/>
  <c r="A140"/>
  <c r="BK139"/>
  <c r="BJ139"/>
  <c r="BI139"/>
  <c r="BH139"/>
  <c r="C139"/>
  <c r="A139"/>
  <c r="BK138"/>
  <c r="BI138"/>
  <c r="BH138"/>
  <c r="A138"/>
  <c r="BK137"/>
  <c r="BI137"/>
  <c r="BH137"/>
  <c r="A137"/>
  <c r="BK136"/>
  <c r="BJ136"/>
  <c r="BI136"/>
  <c r="BH136"/>
  <c r="A136"/>
  <c r="BK135"/>
  <c r="BI135"/>
  <c r="BH135"/>
  <c r="A135"/>
  <c r="BK134"/>
  <c r="BJ134"/>
  <c r="BI134"/>
  <c r="BH134"/>
  <c r="C134"/>
  <c r="A134"/>
  <c r="BK133"/>
  <c r="BI133"/>
  <c r="BH133"/>
  <c r="A133"/>
  <c r="BK132"/>
  <c r="BJ132"/>
  <c r="BI132"/>
  <c r="BH132"/>
  <c r="A132"/>
  <c r="BK131"/>
  <c r="BJ131"/>
  <c r="BI131"/>
  <c r="BH131"/>
  <c r="A131"/>
  <c r="BK130"/>
  <c r="BJ130"/>
  <c r="BI130"/>
  <c r="BH130"/>
  <c r="A130"/>
  <c r="BK129"/>
  <c r="BJ129"/>
  <c r="BI129"/>
  <c r="BH129"/>
  <c r="C129"/>
  <c r="A129"/>
  <c r="BK128"/>
  <c r="BJ128"/>
  <c r="BI128"/>
  <c r="BH128"/>
  <c r="A128"/>
  <c r="BK127"/>
  <c r="BJ127"/>
  <c r="BI127"/>
  <c r="BH127"/>
  <c r="A127"/>
  <c r="BK126"/>
  <c r="BJ126"/>
  <c r="BI126"/>
  <c r="BH126"/>
  <c r="A126"/>
  <c r="BK125"/>
  <c r="BJ125"/>
  <c r="BI125"/>
  <c r="BH125"/>
  <c r="C125"/>
  <c r="A125"/>
  <c r="BI124"/>
  <c r="A124"/>
  <c r="BK123"/>
  <c r="BJ123"/>
  <c r="BI123"/>
  <c r="BH123"/>
  <c r="C123"/>
  <c r="A123"/>
  <c r="BK122"/>
  <c r="BJ122"/>
  <c r="BI122"/>
  <c r="BH122"/>
  <c r="C122"/>
  <c r="A122"/>
  <c r="BK121"/>
  <c r="BJ121"/>
  <c r="BI121"/>
  <c r="BH121"/>
  <c r="C121"/>
  <c r="A121"/>
  <c r="BK120"/>
  <c r="BJ120"/>
  <c r="BI120"/>
  <c r="BH120"/>
  <c r="A120"/>
  <c r="BK119"/>
  <c r="BJ119"/>
  <c r="BI119"/>
  <c r="BH119"/>
  <c r="A119"/>
  <c r="BK118"/>
  <c r="BJ118"/>
  <c r="BI118"/>
  <c r="BH118"/>
  <c r="A118"/>
  <c r="BK117"/>
  <c r="BJ117"/>
  <c r="BI117"/>
  <c r="BH117"/>
  <c r="A117"/>
  <c r="BK116"/>
  <c r="BJ116"/>
  <c r="BI116"/>
  <c r="BH116"/>
  <c r="C116"/>
  <c r="A116"/>
  <c r="BK115"/>
  <c r="BJ115"/>
  <c r="BI115"/>
  <c r="BH115"/>
  <c r="C115"/>
  <c r="A115"/>
  <c r="BK114"/>
  <c r="BJ114"/>
  <c r="BI114"/>
  <c r="BH114"/>
  <c r="A114"/>
  <c r="BK113"/>
  <c r="BI113"/>
  <c r="BH113"/>
  <c r="A113"/>
  <c r="BK112"/>
  <c r="BI112"/>
  <c r="BH112"/>
  <c r="A112"/>
  <c r="BK111"/>
  <c r="BJ111"/>
  <c r="BI111"/>
  <c r="BH111"/>
  <c r="C111"/>
  <c r="A111"/>
  <c r="BK110"/>
  <c r="BJ110"/>
  <c r="BI110"/>
  <c r="BH110"/>
  <c r="C110"/>
  <c r="A110"/>
  <c r="BK109"/>
  <c r="BJ109"/>
  <c r="BI109"/>
  <c r="BH109"/>
  <c r="C109"/>
  <c r="A109"/>
  <c r="BK108"/>
  <c r="BI108"/>
  <c r="BH108"/>
  <c r="A108"/>
  <c r="BK107"/>
  <c r="BJ107"/>
  <c r="BI107"/>
  <c r="BH107"/>
  <c r="C107"/>
  <c r="A107"/>
  <c r="BK106"/>
  <c r="BJ106"/>
  <c r="BI106"/>
  <c r="BH106"/>
  <c r="C106"/>
  <c r="A106"/>
  <c r="BK105"/>
  <c r="BJ105"/>
  <c r="BI105"/>
  <c r="BH105"/>
  <c r="A105"/>
  <c r="BK104"/>
  <c r="BI104"/>
  <c r="BH104"/>
  <c r="A104"/>
  <c r="BK103"/>
  <c r="BJ103"/>
  <c r="BI103"/>
  <c r="BH103"/>
  <c r="C103"/>
  <c r="A103"/>
  <c r="BK102"/>
  <c r="BI102"/>
  <c r="BH102"/>
  <c r="A102"/>
  <c r="BK101"/>
  <c r="BJ101"/>
  <c r="BI101"/>
  <c r="BH101"/>
  <c r="C101"/>
  <c r="A101"/>
  <c r="BK100"/>
  <c r="BJ100"/>
  <c r="BI100"/>
  <c r="BH100"/>
  <c r="C100"/>
  <c r="A100"/>
  <c r="BK99"/>
  <c r="BJ99"/>
  <c r="BI99"/>
  <c r="BH99"/>
  <c r="C99"/>
  <c r="A99"/>
  <c r="BK98"/>
  <c r="BJ98"/>
  <c r="BI98"/>
  <c r="BH98"/>
  <c r="A98"/>
  <c r="BK97"/>
  <c r="BI97"/>
  <c r="BH97"/>
  <c r="A97"/>
  <c r="BK96"/>
  <c r="BI96"/>
  <c r="BH96"/>
  <c r="A96"/>
  <c r="BK95"/>
  <c r="BJ95"/>
  <c r="BI95"/>
  <c r="BH95"/>
  <c r="C95"/>
  <c r="A95"/>
  <c r="BK94"/>
  <c r="BI94"/>
  <c r="BH94"/>
  <c r="A94"/>
  <c r="BK93"/>
  <c r="BI93"/>
  <c r="BH93"/>
  <c r="A93"/>
  <c r="BK92"/>
  <c r="BI92"/>
  <c r="BH92"/>
  <c r="A92"/>
  <c r="BK91"/>
  <c r="BJ91"/>
  <c r="BI91"/>
  <c r="BH91"/>
  <c r="C91"/>
  <c r="A91"/>
  <c r="BK90"/>
  <c r="BI90"/>
  <c r="BH90"/>
  <c r="A90"/>
  <c r="BK89"/>
  <c r="BJ89"/>
  <c r="BI89"/>
  <c r="BH89"/>
  <c r="C89"/>
  <c r="A89"/>
  <c r="BK88"/>
  <c r="BJ88"/>
  <c r="BI88"/>
  <c r="BH88"/>
  <c r="A88"/>
  <c r="BK87"/>
  <c r="BJ87"/>
  <c r="BI87"/>
  <c r="BH87"/>
  <c r="A87"/>
  <c r="BK86"/>
  <c r="BJ86"/>
  <c r="BI86"/>
  <c r="BH86"/>
  <c r="C86"/>
  <c r="A86"/>
  <c r="BK85"/>
  <c r="BJ85"/>
  <c r="BI85"/>
  <c r="BH85"/>
  <c r="C85"/>
  <c r="A85"/>
  <c r="BK84"/>
  <c r="BJ84"/>
  <c r="BI84"/>
  <c r="BH84"/>
  <c r="C84"/>
  <c r="A84"/>
  <c r="BK83"/>
  <c r="BJ83"/>
  <c r="BI83"/>
  <c r="BH83"/>
  <c r="A83"/>
  <c r="BK82"/>
  <c r="BI82"/>
  <c r="BH82"/>
  <c r="A82"/>
  <c r="BK81"/>
  <c r="BI81"/>
  <c r="BH81"/>
  <c r="A81"/>
  <c r="BK80"/>
  <c r="BJ80"/>
  <c r="BI80"/>
  <c r="BH80"/>
  <c r="A80"/>
  <c r="BK79"/>
  <c r="BJ79"/>
  <c r="BI79"/>
  <c r="BH79"/>
  <c r="A79"/>
  <c r="BK78"/>
  <c r="BJ78"/>
  <c r="BI78"/>
  <c r="BH78"/>
  <c r="A78"/>
  <c r="BK77"/>
  <c r="BJ77"/>
  <c r="BI77"/>
  <c r="BH77"/>
  <c r="A77"/>
  <c r="BK76"/>
  <c r="BJ76"/>
  <c r="BI76"/>
  <c r="BH76"/>
  <c r="A76"/>
  <c r="BK75"/>
  <c r="BJ75"/>
  <c r="BI75"/>
  <c r="BH75"/>
  <c r="A75"/>
  <c r="BK74"/>
  <c r="BJ74"/>
  <c r="BI74"/>
  <c r="BH74"/>
  <c r="C74"/>
  <c r="A74"/>
  <c r="BK73"/>
  <c r="BJ73"/>
  <c r="BI73"/>
  <c r="BH73"/>
  <c r="A73"/>
  <c r="BK72"/>
  <c r="BJ72"/>
  <c r="BI72"/>
  <c r="BH72"/>
  <c r="C72"/>
  <c r="A72"/>
  <c r="BK71"/>
  <c r="BJ71"/>
  <c r="BI71"/>
  <c r="BH71"/>
  <c r="A71"/>
  <c r="BK70"/>
  <c r="BJ70"/>
  <c r="BI70"/>
  <c r="BH70"/>
  <c r="C70"/>
  <c r="A70"/>
  <c r="BK69"/>
  <c r="BJ69"/>
  <c r="BI69"/>
  <c r="BH69"/>
  <c r="A69"/>
  <c r="BK68"/>
  <c r="BJ68"/>
  <c r="BI68"/>
  <c r="BH68"/>
  <c r="C68"/>
  <c r="A68"/>
  <c r="BK67"/>
  <c r="BJ67"/>
  <c r="BI67"/>
  <c r="BH67"/>
  <c r="A67"/>
  <c r="BK66"/>
  <c r="BJ66"/>
  <c r="BI66"/>
  <c r="BH66"/>
  <c r="A66"/>
  <c r="BK65"/>
  <c r="BJ65"/>
  <c r="BI65"/>
  <c r="BH65"/>
  <c r="C65"/>
  <c r="A65"/>
  <c r="BK64"/>
  <c r="BJ64"/>
  <c r="BI64"/>
  <c r="BH64"/>
  <c r="A64"/>
  <c r="BK63"/>
  <c r="BJ63"/>
  <c r="BI63"/>
  <c r="BH63"/>
  <c r="A63"/>
  <c r="BK62"/>
  <c r="BI62"/>
  <c r="BH62"/>
  <c r="A62"/>
  <c r="BK61"/>
  <c r="BI61"/>
  <c r="BH61"/>
  <c r="A61"/>
  <c r="BK60"/>
  <c r="BJ60"/>
  <c r="BI60"/>
  <c r="BH60"/>
  <c r="C60"/>
  <c r="A60"/>
  <c r="BK59"/>
  <c r="BI59"/>
  <c r="BH59"/>
  <c r="A59"/>
  <c r="BK58"/>
  <c r="BJ58"/>
  <c r="BI58"/>
  <c r="BH58"/>
  <c r="C58"/>
  <c r="A58"/>
  <c r="BK57"/>
  <c r="BJ57"/>
  <c r="BI57"/>
  <c r="BH57"/>
  <c r="A57"/>
  <c r="BK56"/>
  <c r="BJ56"/>
  <c r="BI56"/>
  <c r="BH56"/>
  <c r="C56"/>
  <c r="A56"/>
  <c r="BI55"/>
  <c r="A55"/>
  <c r="BK54"/>
  <c r="BJ54"/>
  <c r="BI54"/>
  <c r="BH54"/>
  <c r="A54"/>
  <c r="BK53"/>
  <c r="BJ53"/>
  <c r="BI53"/>
  <c r="BH53"/>
  <c r="C53"/>
  <c r="A53"/>
  <c r="BK52"/>
  <c r="BJ52"/>
  <c r="BI52"/>
  <c r="BH52"/>
  <c r="C52"/>
  <c r="A52"/>
  <c r="BK51"/>
  <c r="BI51"/>
  <c r="BH51"/>
  <c r="A51"/>
  <c r="BK50"/>
  <c r="BJ50"/>
  <c r="BI50"/>
  <c r="BH50"/>
  <c r="C50"/>
  <c r="A50"/>
  <c r="BK49"/>
  <c r="BI49"/>
  <c r="BH49"/>
  <c r="A49"/>
  <c r="BK48"/>
  <c r="BI48"/>
  <c r="BH48"/>
  <c r="C48"/>
  <c r="A48"/>
  <c r="BK47"/>
  <c r="BJ47"/>
  <c r="BI47"/>
  <c r="BH47"/>
  <c r="C47"/>
  <c r="A47"/>
  <c r="BK46"/>
  <c r="BJ46"/>
  <c r="BI46"/>
  <c r="BH46"/>
  <c r="C46"/>
  <c r="A46"/>
  <c r="BK45"/>
  <c r="BI45"/>
  <c r="BH45"/>
  <c r="C45"/>
  <c r="A45"/>
  <c r="BK44"/>
  <c r="BJ44"/>
  <c r="BI44"/>
  <c r="BH44"/>
  <c r="C44"/>
  <c r="A44"/>
  <c r="BK43"/>
  <c r="BJ43"/>
  <c r="BI43"/>
  <c r="BH43"/>
  <c r="C43"/>
  <c r="A43"/>
  <c r="BK42"/>
  <c r="BJ42"/>
  <c r="BI42"/>
  <c r="BH42"/>
  <c r="A42"/>
  <c r="BK41"/>
  <c r="BJ41"/>
  <c r="BI41"/>
  <c r="BH41"/>
  <c r="A41"/>
  <c r="BK40"/>
  <c r="BJ40"/>
  <c r="BI40"/>
  <c r="BH40"/>
  <c r="C40"/>
  <c r="A40"/>
  <c r="BK39"/>
  <c r="BJ39"/>
  <c r="BI39"/>
  <c r="BH39"/>
  <c r="C39"/>
  <c r="A39"/>
  <c r="BK38"/>
  <c r="BJ38"/>
  <c r="BI38"/>
  <c r="BH38"/>
  <c r="A38"/>
  <c r="BK37"/>
  <c r="BJ37"/>
  <c r="BI37"/>
  <c r="BH37"/>
  <c r="C37"/>
  <c r="A37"/>
  <c r="BK36"/>
  <c r="BJ36"/>
  <c r="BI36"/>
  <c r="BH36"/>
  <c r="C36"/>
  <c r="A36"/>
  <c r="BK35"/>
  <c r="BJ35"/>
  <c r="BI35"/>
  <c r="BH35"/>
  <c r="A35"/>
  <c r="BK34"/>
  <c r="BJ34"/>
  <c r="BI34"/>
  <c r="BH34"/>
  <c r="C34"/>
  <c r="A34"/>
  <c r="BK33"/>
  <c r="BJ33"/>
  <c r="BI33"/>
  <c r="BH33"/>
  <c r="A33"/>
  <c r="BK32"/>
  <c r="BJ32"/>
  <c r="BI32"/>
  <c r="BH32"/>
  <c r="A32"/>
  <c r="BK31"/>
  <c r="BJ31"/>
  <c r="BI31"/>
  <c r="BH31"/>
  <c r="A31"/>
  <c r="BK30"/>
  <c r="BJ30"/>
  <c r="BI30"/>
  <c r="BH30"/>
  <c r="C30"/>
  <c r="A30"/>
  <c r="BK29"/>
  <c r="BJ29"/>
  <c r="BI29"/>
  <c r="BH29"/>
  <c r="C29"/>
  <c r="A29"/>
  <c r="BK28"/>
  <c r="BJ28"/>
  <c r="BI28"/>
  <c r="BH28"/>
  <c r="C28"/>
  <c r="A28"/>
  <c r="BK27"/>
  <c r="BJ27"/>
  <c r="BI27"/>
  <c r="BH27"/>
  <c r="C27"/>
  <c r="A27"/>
  <c r="BK26"/>
  <c r="BJ26"/>
  <c r="BI26"/>
  <c r="BH26"/>
  <c r="C26"/>
  <c r="A26"/>
  <c r="BK25"/>
  <c r="BJ25"/>
  <c r="BI25"/>
  <c r="BH25"/>
  <c r="C25"/>
  <c r="A25"/>
  <c r="BK24"/>
  <c r="BJ24"/>
  <c r="BI24"/>
  <c r="BH24"/>
  <c r="C24"/>
  <c r="A24"/>
  <c r="BK23"/>
  <c r="BJ23"/>
  <c r="BI23"/>
  <c r="BH23"/>
  <c r="C23"/>
  <c r="A23"/>
  <c r="BK22"/>
  <c r="BJ22"/>
  <c r="BI22"/>
  <c r="BH22"/>
  <c r="C22"/>
  <c r="A22"/>
  <c r="BK21"/>
  <c r="BJ21"/>
  <c r="BI21"/>
  <c r="BH21"/>
  <c r="C21"/>
  <c r="A21"/>
  <c r="BK20"/>
  <c r="BJ20"/>
  <c r="BI20"/>
  <c r="BH20"/>
  <c r="A20"/>
  <c r="BK19"/>
  <c r="BJ19"/>
  <c r="BI19"/>
  <c r="BH19"/>
  <c r="C19"/>
  <c r="A19"/>
  <c r="BK18"/>
  <c r="BJ18"/>
  <c r="BI18"/>
  <c r="BH18"/>
  <c r="A18"/>
  <c r="BK17"/>
  <c r="BJ17"/>
  <c r="BI17"/>
  <c r="BH17"/>
  <c r="C17"/>
  <c r="A17"/>
  <c r="BK16"/>
  <c r="BJ16"/>
  <c r="BI16"/>
  <c r="BH16"/>
  <c r="C16"/>
  <c r="A16"/>
  <c r="BK15"/>
  <c r="BJ15"/>
  <c r="BI15"/>
  <c r="BH15"/>
  <c r="C15"/>
  <c r="A15"/>
  <c r="BK14"/>
  <c r="BJ14"/>
  <c r="BI14"/>
  <c r="BH14"/>
  <c r="C14"/>
  <c r="A14"/>
  <c r="BK13"/>
  <c r="BJ13"/>
  <c r="BI13"/>
  <c r="BH13"/>
  <c r="C13"/>
  <c r="A13"/>
  <c r="BK12"/>
  <c r="BJ12"/>
  <c r="BI12"/>
  <c r="BH12"/>
  <c r="C12"/>
  <c r="A12"/>
  <c r="BK11"/>
  <c r="BJ11"/>
  <c r="BI11"/>
  <c r="BH11"/>
  <c r="C11"/>
  <c r="A11"/>
  <c r="BK10"/>
  <c r="BJ10"/>
  <c r="BI10"/>
  <c r="BH10"/>
  <c r="C10"/>
  <c r="A10"/>
  <c r="BK9"/>
  <c r="BJ9"/>
  <c r="BI9"/>
  <c r="BH9"/>
  <c r="C9"/>
  <c r="A9"/>
  <c r="BK8"/>
  <c r="BJ8"/>
  <c r="BI8"/>
  <c r="BH8"/>
  <c r="C8"/>
  <c r="A8"/>
  <c r="BK7"/>
  <c r="BJ7"/>
  <c r="BI7"/>
  <c r="BH7"/>
  <c r="C7"/>
  <c r="A7"/>
  <c r="BK6"/>
  <c r="BJ6"/>
  <c r="BI6"/>
  <c r="BH6"/>
  <c r="C6"/>
  <c r="A6"/>
  <c r="BK5"/>
  <c r="BJ5"/>
  <c r="BI5"/>
  <c r="BH5"/>
  <c r="C5"/>
  <c r="A5"/>
  <c r="BK4"/>
  <c r="BJ4"/>
  <c r="BI4"/>
  <c r="BH4"/>
  <c r="C4"/>
  <c r="A4"/>
  <c r="AV234" i="5"/>
  <c r="AR234"/>
  <c r="AN234"/>
  <c r="AJ234"/>
  <c r="AF234"/>
  <c r="AB234"/>
  <c r="X234"/>
  <c r="T234"/>
  <c r="P234"/>
  <c r="L234"/>
  <c r="AZ232"/>
  <c r="AY232"/>
  <c r="AX232"/>
  <c r="AW232"/>
  <c r="AV232"/>
  <c r="AU232"/>
  <c r="AT232"/>
  <c r="AS232"/>
  <c r="AR232"/>
  <c r="AQ232"/>
  <c r="AP232"/>
  <c r="AO232"/>
  <c r="AN232"/>
  <c r="AM232"/>
  <c r="AL232"/>
  <c r="AK232"/>
  <c r="AJ232"/>
  <c r="AI232"/>
  <c r="AH232"/>
  <c r="AG232"/>
  <c r="AF232"/>
  <c r="AE232"/>
  <c r="AD232"/>
  <c r="AC232"/>
  <c r="AB232"/>
  <c r="AA232"/>
  <c r="Z232"/>
  <c r="Y232"/>
  <c r="X232"/>
  <c r="W232"/>
  <c r="V232"/>
  <c r="U232"/>
  <c r="T232"/>
  <c r="S232"/>
  <c r="R232"/>
  <c r="Q232"/>
  <c r="P232"/>
  <c r="O232"/>
  <c r="N232"/>
  <c r="M232"/>
  <c r="L232"/>
  <c r="K232"/>
  <c r="J232"/>
  <c r="I232"/>
  <c r="H232"/>
  <c r="G232"/>
  <c r="F232"/>
  <c r="BJ229"/>
  <c r="BI229"/>
  <c r="BH229"/>
  <c r="AZ229"/>
  <c r="AX229"/>
  <c r="AW229"/>
  <c r="AV229"/>
  <c r="AU229"/>
  <c r="A229"/>
  <c r="BJ228"/>
  <c r="BI228"/>
  <c r="BH228"/>
  <c r="AZ228"/>
  <c r="AX228"/>
  <c r="AW228"/>
  <c r="AV228"/>
  <c r="AU228"/>
  <c r="AR228"/>
  <c r="A228"/>
  <c r="BK227"/>
  <c r="BJ227"/>
  <c r="BI227"/>
  <c r="BH227"/>
  <c r="AZ227"/>
  <c r="AX227"/>
  <c r="AW227"/>
  <c r="AV227"/>
  <c r="AU227"/>
  <c r="AT227"/>
  <c r="AS227"/>
  <c r="AR227"/>
  <c r="AQ227"/>
  <c r="AP227"/>
  <c r="AO227"/>
  <c r="AN227"/>
  <c r="AM227"/>
  <c r="AL227"/>
  <c r="AK227"/>
  <c r="AJ227"/>
  <c r="AI227"/>
  <c r="AH227"/>
  <c r="AG227"/>
  <c r="AF227"/>
  <c r="AE227"/>
  <c r="AD227"/>
  <c r="AC227"/>
  <c r="AB227"/>
  <c r="AA227"/>
  <c r="Z227"/>
  <c r="Y227"/>
  <c r="X227"/>
  <c r="W227"/>
  <c r="V227"/>
  <c r="U227"/>
  <c r="S227"/>
  <c r="R227"/>
  <c r="Q227"/>
  <c r="P227"/>
  <c r="O227"/>
  <c r="L227"/>
  <c r="F227"/>
  <c r="A227"/>
  <c r="BK226"/>
  <c r="BJ226"/>
  <c r="BI226"/>
  <c r="BH226"/>
  <c r="AZ226"/>
  <c r="AX226"/>
  <c r="AW226"/>
  <c r="AV226"/>
  <c r="AU226"/>
  <c r="AT226"/>
  <c r="AS226"/>
  <c r="AR226"/>
  <c r="AQ226"/>
  <c r="AP226"/>
  <c r="AO226"/>
  <c r="AN226"/>
  <c r="AM226"/>
  <c r="AL226"/>
  <c r="AK226"/>
  <c r="AJ226"/>
  <c r="AI226"/>
  <c r="AH226"/>
  <c r="AG226"/>
  <c r="AF226"/>
  <c r="AE226"/>
  <c r="AD226"/>
  <c r="AC226"/>
  <c r="AB226"/>
  <c r="AA226"/>
  <c r="Z226"/>
  <c r="Y226"/>
  <c r="X226"/>
  <c r="W226"/>
  <c r="V226"/>
  <c r="U226"/>
  <c r="S226"/>
  <c r="R226"/>
  <c r="Q226"/>
  <c r="P226"/>
  <c r="O226"/>
  <c r="L226"/>
  <c r="F226"/>
  <c r="A226"/>
  <c r="BK225"/>
  <c r="BJ225"/>
  <c r="BI225"/>
  <c r="BH225"/>
  <c r="AZ225"/>
  <c r="AX225"/>
  <c r="AW225"/>
  <c r="AV225"/>
  <c r="AU225"/>
  <c r="AT225"/>
  <c r="AS225"/>
  <c r="AR225"/>
  <c r="AQ225"/>
  <c r="AP225"/>
  <c r="AO225"/>
  <c r="AN225"/>
  <c r="AM225"/>
  <c r="AL225"/>
  <c r="AK225"/>
  <c r="AJ225"/>
  <c r="AI225"/>
  <c r="AH225"/>
  <c r="AG225"/>
  <c r="AF225"/>
  <c r="AE225"/>
  <c r="AD225"/>
  <c r="AC225"/>
  <c r="AB225"/>
  <c r="AA225"/>
  <c r="Z225"/>
  <c r="Y225"/>
  <c r="X225"/>
  <c r="W225"/>
  <c r="V225"/>
  <c r="U225"/>
  <c r="S225"/>
  <c r="R225"/>
  <c r="Q225"/>
  <c r="P225"/>
  <c r="O225"/>
  <c r="N225"/>
  <c r="M225"/>
  <c r="L225"/>
  <c r="K225"/>
  <c r="J225"/>
  <c r="I225"/>
  <c r="H225"/>
  <c r="G225"/>
  <c r="F225"/>
  <c r="C225"/>
  <c r="A225"/>
  <c r="BK224"/>
  <c r="BJ224"/>
  <c r="BI224"/>
  <c r="BH224"/>
  <c r="AZ224"/>
  <c r="AX224"/>
  <c r="AW224"/>
  <c r="AV224"/>
  <c r="AU224"/>
  <c r="AT224"/>
  <c r="AS224"/>
  <c r="AR224"/>
  <c r="AQ224"/>
  <c r="AP224"/>
  <c r="AO224"/>
  <c r="AN224"/>
  <c r="AM224"/>
  <c r="AL224"/>
  <c r="AK224"/>
  <c r="AJ224"/>
  <c r="AI224"/>
  <c r="AH224"/>
  <c r="AG224"/>
  <c r="AF224"/>
  <c r="AE224"/>
  <c r="AD224"/>
  <c r="AC224"/>
  <c r="AB224"/>
  <c r="AA224"/>
  <c r="Z224"/>
  <c r="Y224"/>
  <c r="X224"/>
  <c r="W224"/>
  <c r="V224"/>
  <c r="U224"/>
  <c r="S224"/>
  <c r="R224"/>
  <c r="Q224"/>
  <c r="P224"/>
  <c r="O224"/>
  <c r="L224"/>
  <c r="F224"/>
  <c r="C224"/>
  <c r="A224"/>
  <c r="BK223"/>
  <c r="BJ223"/>
  <c r="BI223"/>
  <c r="BH223"/>
  <c r="AZ223"/>
  <c r="AX223"/>
  <c r="AW223"/>
  <c r="AV223"/>
  <c r="AU223"/>
  <c r="AT223"/>
  <c r="AS223"/>
  <c r="AR223"/>
  <c r="AQ223"/>
  <c r="AP223"/>
  <c r="AO223"/>
  <c r="AN223"/>
  <c r="AM223"/>
  <c r="AL223"/>
  <c r="AK223"/>
  <c r="AJ223"/>
  <c r="AI223"/>
  <c r="AH223"/>
  <c r="AG223"/>
  <c r="AF223"/>
  <c r="AE223"/>
  <c r="AD223"/>
  <c r="AC223"/>
  <c r="AB223"/>
  <c r="AA223"/>
  <c r="Z223"/>
  <c r="Y223"/>
  <c r="X223"/>
  <c r="W223"/>
  <c r="V223"/>
  <c r="U223"/>
  <c r="S223"/>
  <c r="R223"/>
  <c r="Q223"/>
  <c r="P223"/>
  <c r="O223"/>
  <c r="N223"/>
  <c r="M223"/>
  <c r="L223"/>
  <c r="K223"/>
  <c r="J223"/>
  <c r="I223"/>
  <c r="H223"/>
  <c r="G223"/>
  <c r="F223"/>
  <c r="C223"/>
  <c r="A223"/>
  <c r="BK222"/>
  <c r="BJ222"/>
  <c r="BI222"/>
  <c r="BH222"/>
  <c r="AZ222"/>
  <c r="AX222"/>
  <c r="AW222"/>
  <c r="AV222"/>
  <c r="AU222"/>
  <c r="AT222"/>
  <c r="AS222"/>
  <c r="AR222"/>
  <c r="AQ222"/>
  <c r="AP222"/>
  <c r="AO222"/>
  <c r="AN222"/>
  <c r="AM222"/>
  <c r="AL222"/>
  <c r="AK222"/>
  <c r="AJ222"/>
  <c r="AI222"/>
  <c r="AH222"/>
  <c r="AG222"/>
  <c r="AF222"/>
  <c r="AE222"/>
  <c r="AD222"/>
  <c r="AC222"/>
  <c r="AB222"/>
  <c r="AA222"/>
  <c r="Z222"/>
  <c r="Y222"/>
  <c r="X222"/>
  <c r="W222"/>
  <c r="V222"/>
  <c r="U222"/>
  <c r="S222"/>
  <c r="R222"/>
  <c r="Q222"/>
  <c r="P222"/>
  <c r="O222"/>
  <c r="L222"/>
  <c r="F222"/>
  <c r="A222"/>
  <c r="BK221"/>
  <c r="BJ221"/>
  <c r="BI221"/>
  <c r="BH221"/>
  <c r="AZ221"/>
  <c r="AX221"/>
  <c r="AW221"/>
  <c r="AV221"/>
  <c r="AU221"/>
  <c r="AT221"/>
  <c r="AS221"/>
  <c r="AR221"/>
  <c r="AQ221"/>
  <c r="AP221"/>
  <c r="AO221"/>
  <c r="AN221"/>
  <c r="AM221"/>
  <c r="AL221"/>
  <c r="AK221"/>
  <c r="AJ221"/>
  <c r="AI221"/>
  <c r="AH221"/>
  <c r="AG221"/>
  <c r="AF221"/>
  <c r="AE221"/>
  <c r="AD221"/>
  <c r="AC221"/>
  <c r="AB221"/>
  <c r="AA221"/>
  <c r="Z221"/>
  <c r="Y221"/>
  <c r="X221"/>
  <c r="W221"/>
  <c r="V221"/>
  <c r="U221"/>
  <c r="S221"/>
  <c r="R221"/>
  <c r="Q221"/>
  <c r="P221"/>
  <c r="O221"/>
  <c r="N221"/>
  <c r="M221"/>
  <c r="L221"/>
  <c r="K221"/>
  <c r="J221"/>
  <c r="I221"/>
  <c r="H221"/>
  <c r="G221"/>
  <c r="F221"/>
  <c r="C221"/>
  <c r="A221"/>
  <c r="BK220"/>
  <c r="BJ220"/>
  <c r="BI220"/>
  <c r="BH220"/>
  <c r="AZ220"/>
  <c r="AX220"/>
  <c r="AW220"/>
  <c r="AV220"/>
  <c r="AU220"/>
  <c r="AT220"/>
  <c r="AS220"/>
  <c r="AR220"/>
  <c r="AQ220"/>
  <c r="AP220"/>
  <c r="AO220"/>
  <c r="AN220"/>
  <c r="AM220"/>
  <c r="AL220"/>
  <c r="AK220"/>
  <c r="AJ220"/>
  <c r="AI220"/>
  <c r="AH220"/>
  <c r="AG220"/>
  <c r="AF220"/>
  <c r="AE220"/>
  <c r="AD220"/>
  <c r="AC220"/>
  <c r="AB220"/>
  <c r="AA220"/>
  <c r="Z220"/>
  <c r="Y220"/>
  <c r="X220"/>
  <c r="W220"/>
  <c r="V220"/>
  <c r="U220"/>
  <c r="S220"/>
  <c r="R220"/>
  <c r="Q220"/>
  <c r="P220"/>
  <c r="O220"/>
  <c r="N220"/>
  <c r="M220"/>
  <c r="L220"/>
  <c r="K220"/>
  <c r="J220"/>
  <c r="I220"/>
  <c r="H220"/>
  <c r="G220"/>
  <c r="F220"/>
  <c r="C220"/>
  <c r="A220"/>
  <c r="BK219"/>
  <c r="BJ219"/>
  <c r="BI219"/>
  <c r="BH219"/>
  <c r="AZ219"/>
  <c r="AX219"/>
  <c r="AW219"/>
  <c r="AV219"/>
  <c r="AU219"/>
  <c r="AT219"/>
  <c r="AS219"/>
  <c r="AR219"/>
  <c r="AQ219"/>
  <c r="AP219"/>
  <c r="AO219"/>
  <c r="AN219"/>
  <c r="AM219"/>
  <c r="AL219"/>
  <c r="AK219"/>
  <c r="AJ219"/>
  <c r="AI219"/>
  <c r="AH219"/>
  <c r="AG219"/>
  <c r="AF219"/>
  <c r="AE219"/>
  <c r="AD219"/>
  <c r="AC219"/>
  <c r="AB219"/>
  <c r="AA219"/>
  <c r="Z219"/>
  <c r="Y219"/>
  <c r="X219"/>
  <c r="W219"/>
  <c r="V219"/>
  <c r="U219"/>
  <c r="S219"/>
  <c r="R219"/>
  <c r="Q219"/>
  <c r="P219"/>
  <c r="O219"/>
  <c r="L219"/>
  <c r="F219"/>
  <c r="A219"/>
  <c r="BK218"/>
  <c r="BJ218"/>
  <c r="BI218"/>
  <c r="BH218"/>
  <c r="AZ218"/>
  <c r="AX218"/>
  <c r="AW218"/>
  <c r="AV218"/>
  <c r="AU218"/>
  <c r="AT218"/>
  <c r="AS218"/>
  <c r="AR218"/>
  <c r="AQ218"/>
  <c r="AP218"/>
  <c r="AO218"/>
  <c r="AN218"/>
  <c r="AM218"/>
  <c r="AL218"/>
  <c r="AK218"/>
  <c r="AJ218"/>
  <c r="AI218"/>
  <c r="AH218"/>
  <c r="AG218"/>
  <c r="AF218"/>
  <c r="AE218"/>
  <c r="AD218"/>
  <c r="AC218"/>
  <c r="AB218"/>
  <c r="AA218"/>
  <c r="Z218"/>
  <c r="Y218"/>
  <c r="X218"/>
  <c r="W218"/>
  <c r="V218"/>
  <c r="U218"/>
  <c r="S218"/>
  <c r="R218"/>
  <c r="Q218"/>
  <c r="P218"/>
  <c r="O218"/>
  <c r="N218"/>
  <c r="M218"/>
  <c r="L218"/>
  <c r="K218"/>
  <c r="J218"/>
  <c r="I218"/>
  <c r="H218"/>
  <c r="G218"/>
  <c r="F218"/>
  <c r="C218"/>
  <c r="A218"/>
  <c r="BK217"/>
  <c r="BJ217"/>
  <c r="BI217"/>
  <c r="BH217"/>
  <c r="AZ217"/>
  <c r="AX217"/>
  <c r="AW217"/>
  <c r="AV217"/>
  <c r="AU217"/>
  <c r="AT217"/>
  <c r="AS217"/>
  <c r="AR217"/>
  <c r="AQ217"/>
  <c r="AP217"/>
  <c r="AO217"/>
  <c r="AN217"/>
  <c r="AM217"/>
  <c r="AL217"/>
  <c r="AK217"/>
  <c r="AJ217"/>
  <c r="AI217"/>
  <c r="AH217"/>
  <c r="AG217"/>
  <c r="AF217"/>
  <c r="AE217"/>
  <c r="AD217"/>
  <c r="AC217"/>
  <c r="AB217"/>
  <c r="AA217"/>
  <c r="Z217"/>
  <c r="Y217"/>
  <c r="X217"/>
  <c r="W217"/>
  <c r="V217"/>
  <c r="U217"/>
  <c r="S217"/>
  <c r="R217"/>
  <c r="Q217"/>
  <c r="P217"/>
  <c r="O217"/>
  <c r="N217"/>
  <c r="M217"/>
  <c r="L217"/>
  <c r="K217"/>
  <c r="J217"/>
  <c r="I217"/>
  <c r="H217"/>
  <c r="G217"/>
  <c r="F217"/>
  <c r="A217"/>
  <c r="BK216"/>
  <c r="BJ216"/>
  <c r="BI216"/>
  <c r="BH216"/>
  <c r="AZ216"/>
  <c r="AX216"/>
  <c r="AW216"/>
  <c r="AV216"/>
  <c r="AU216"/>
  <c r="AT216"/>
  <c r="AS216"/>
  <c r="AR216"/>
  <c r="AQ216"/>
  <c r="AP216"/>
  <c r="AO216"/>
  <c r="AN216"/>
  <c r="AM216"/>
  <c r="AL216"/>
  <c r="AK216"/>
  <c r="AJ216"/>
  <c r="AI216"/>
  <c r="AH216"/>
  <c r="AG216"/>
  <c r="AF216"/>
  <c r="AE216"/>
  <c r="AD216"/>
  <c r="AC216"/>
  <c r="AB216"/>
  <c r="AA216"/>
  <c r="Z216"/>
  <c r="Y216"/>
  <c r="X216"/>
  <c r="W216"/>
  <c r="V216"/>
  <c r="U216"/>
  <c r="T216"/>
  <c r="S216"/>
  <c r="R216"/>
  <c r="Q216"/>
  <c r="P216"/>
  <c r="O216"/>
  <c r="N216"/>
  <c r="M216"/>
  <c r="L216"/>
  <c r="K216"/>
  <c r="J216"/>
  <c r="I216"/>
  <c r="H216"/>
  <c r="G216"/>
  <c r="F216"/>
  <c r="A216"/>
  <c r="BK215"/>
  <c r="BJ215"/>
  <c r="BI215"/>
  <c r="BH215"/>
  <c r="AZ215"/>
  <c r="AX215"/>
  <c r="AW215"/>
  <c r="AV215"/>
  <c r="AU215"/>
  <c r="AT215"/>
  <c r="AS215"/>
  <c r="AR215"/>
  <c r="AQ215"/>
  <c r="AP215"/>
  <c r="AO215"/>
  <c r="AN215"/>
  <c r="AM215"/>
  <c r="AL215"/>
  <c r="AK215"/>
  <c r="AJ215"/>
  <c r="AI215"/>
  <c r="AH215"/>
  <c r="AG215"/>
  <c r="AF215"/>
  <c r="AE215"/>
  <c r="AD215"/>
  <c r="AC215"/>
  <c r="AB215"/>
  <c r="AA215"/>
  <c r="Z215"/>
  <c r="Y215"/>
  <c r="X215"/>
  <c r="W215"/>
  <c r="V215"/>
  <c r="U215"/>
  <c r="T215"/>
  <c r="S215"/>
  <c r="R215"/>
  <c r="Q215"/>
  <c r="P215"/>
  <c r="O215"/>
  <c r="N215"/>
  <c r="M215"/>
  <c r="L215"/>
  <c r="K215"/>
  <c r="J215"/>
  <c r="I215"/>
  <c r="H215"/>
  <c r="G215"/>
  <c r="F215"/>
  <c r="A215"/>
  <c r="BK214"/>
  <c r="BJ214"/>
  <c r="BI214"/>
  <c r="BH214"/>
  <c r="AZ214"/>
  <c r="AX214"/>
  <c r="AW214"/>
  <c r="AV214"/>
  <c r="AU214"/>
  <c r="AT214"/>
  <c r="AS214"/>
  <c r="AR214"/>
  <c r="AQ214"/>
  <c r="AP214"/>
  <c r="AO214"/>
  <c r="AN214"/>
  <c r="AM214"/>
  <c r="AL214"/>
  <c r="AK214"/>
  <c r="AJ214"/>
  <c r="AI214"/>
  <c r="AH214"/>
  <c r="AG214"/>
  <c r="AF214"/>
  <c r="AE214"/>
  <c r="AD214"/>
  <c r="AC214"/>
  <c r="AB214"/>
  <c r="AA214"/>
  <c r="Z214"/>
  <c r="Y214"/>
  <c r="X214"/>
  <c r="W214"/>
  <c r="V214"/>
  <c r="U214"/>
  <c r="T214"/>
  <c r="S214"/>
  <c r="R214"/>
  <c r="Q214"/>
  <c r="P214"/>
  <c r="O214"/>
  <c r="N214"/>
  <c r="M214"/>
  <c r="L214"/>
  <c r="K214"/>
  <c r="J214"/>
  <c r="I214"/>
  <c r="H214"/>
  <c r="G214"/>
  <c r="F214"/>
  <c r="C214"/>
  <c r="A214"/>
  <c r="BK213"/>
  <c r="BJ213"/>
  <c r="BI213"/>
  <c r="BH213"/>
  <c r="AZ213"/>
  <c r="AX213"/>
  <c r="AW213"/>
  <c r="AV213"/>
  <c r="AU213"/>
  <c r="AT213"/>
  <c r="AS213"/>
  <c r="AR213"/>
  <c r="AQ213"/>
  <c r="AP213"/>
  <c r="AO213"/>
  <c r="AN213"/>
  <c r="AM213"/>
  <c r="AL213"/>
  <c r="AK213"/>
  <c r="AJ213"/>
  <c r="AI213"/>
  <c r="AH213"/>
  <c r="AG213"/>
  <c r="AF213"/>
  <c r="AE213"/>
  <c r="AD213"/>
  <c r="AC213"/>
  <c r="AB213"/>
  <c r="AA213"/>
  <c r="Z213"/>
  <c r="Y213"/>
  <c r="X213"/>
  <c r="W213"/>
  <c r="V213"/>
  <c r="U213"/>
  <c r="T213"/>
  <c r="S213"/>
  <c r="R213"/>
  <c r="Q213"/>
  <c r="P213"/>
  <c r="O213"/>
  <c r="N213"/>
  <c r="M213"/>
  <c r="L213"/>
  <c r="K213"/>
  <c r="J213"/>
  <c r="I213"/>
  <c r="H213"/>
  <c r="G213"/>
  <c r="F213"/>
  <c r="C213"/>
  <c r="A213"/>
  <c r="BK212"/>
  <c r="BJ212"/>
  <c r="BI212"/>
  <c r="BH212"/>
  <c r="AZ212"/>
  <c r="AX212"/>
  <c r="AW212"/>
  <c r="AV212"/>
  <c r="AU212"/>
  <c r="AT212"/>
  <c r="AS212"/>
  <c r="AR212"/>
  <c r="AQ212"/>
  <c r="AP212"/>
  <c r="AO212"/>
  <c r="AN212"/>
  <c r="AM212"/>
  <c r="AL212"/>
  <c r="AK212"/>
  <c r="AJ212"/>
  <c r="AI212"/>
  <c r="AH212"/>
  <c r="AG212"/>
  <c r="AF212"/>
  <c r="AE212"/>
  <c r="AD212"/>
  <c r="AC212"/>
  <c r="AB212"/>
  <c r="AA212"/>
  <c r="Z212"/>
  <c r="Y212"/>
  <c r="X212"/>
  <c r="W212"/>
  <c r="V212"/>
  <c r="U212"/>
  <c r="T212"/>
  <c r="S212"/>
  <c r="R212"/>
  <c r="Q212"/>
  <c r="P212"/>
  <c r="O212"/>
  <c r="N212"/>
  <c r="M212"/>
  <c r="L212"/>
  <c r="K212"/>
  <c r="J212"/>
  <c r="I212"/>
  <c r="H212"/>
  <c r="G212"/>
  <c r="F212"/>
  <c r="C212"/>
  <c r="A212"/>
  <c r="BK211"/>
  <c r="BJ211"/>
  <c r="BI211"/>
  <c r="BH211"/>
  <c r="AZ211"/>
  <c r="AX211"/>
  <c r="AW211"/>
  <c r="AV211"/>
  <c r="AU211"/>
  <c r="AT211"/>
  <c r="AS211"/>
  <c r="AR211"/>
  <c r="AQ211"/>
  <c r="AP211"/>
  <c r="AO211"/>
  <c r="AN211"/>
  <c r="AM211"/>
  <c r="AL211"/>
  <c r="AK211"/>
  <c r="AJ211"/>
  <c r="AI211"/>
  <c r="AH211"/>
  <c r="AG211"/>
  <c r="AF211"/>
  <c r="AE211"/>
  <c r="AD211"/>
  <c r="AC211"/>
  <c r="AB211"/>
  <c r="AA211"/>
  <c r="Z211"/>
  <c r="Y211"/>
  <c r="X211"/>
  <c r="W211"/>
  <c r="V211"/>
  <c r="U211"/>
  <c r="T211"/>
  <c r="S211"/>
  <c r="R211"/>
  <c r="Q211"/>
  <c r="P211"/>
  <c r="O211"/>
  <c r="N211"/>
  <c r="M211"/>
  <c r="L211"/>
  <c r="K211"/>
  <c r="J211"/>
  <c r="I211"/>
  <c r="H211"/>
  <c r="G211"/>
  <c r="F211"/>
  <c r="A211"/>
  <c r="BK210"/>
  <c r="BJ210"/>
  <c r="BI210"/>
  <c r="BH210"/>
  <c r="AZ210"/>
  <c r="AX210"/>
  <c r="AW210"/>
  <c r="AV210"/>
  <c r="AU210"/>
  <c r="AT210"/>
  <c r="AS210"/>
  <c r="AR210"/>
  <c r="AQ210"/>
  <c r="AP210"/>
  <c r="AO210"/>
  <c r="AN210"/>
  <c r="AM210"/>
  <c r="AL210"/>
  <c r="AK210"/>
  <c r="AJ210"/>
  <c r="AI210"/>
  <c r="AH210"/>
  <c r="AG210"/>
  <c r="AF210"/>
  <c r="AE210"/>
  <c r="AD210"/>
  <c r="AC210"/>
  <c r="AB210"/>
  <c r="AA210"/>
  <c r="Z210"/>
  <c r="Y210"/>
  <c r="X210"/>
  <c r="W210"/>
  <c r="V210"/>
  <c r="U210"/>
  <c r="T210"/>
  <c r="S210"/>
  <c r="R210"/>
  <c r="Q210"/>
  <c r="P210"/>
  <c r="O210"/>
  <c r="N210"/>
  <c r="M210"/>
  <c r="L210"/>
  <c r="K210"/>
  <c r="J210"/>
  <c r="I210"/>
  <c r="H210"/>
  <c r="G210"/>
  <c r="F210"/>
  <c r="C210"/>
  <c r="A210"/>
  <c r="BK209"/>
  <c r="BJ209"/>
  <c r="BI209"/>
  <c r="BH209"/>
  <c r="AZ209"/>
  <c r="AX209"/>
  <c r="AW209"/>
  <c r="AV209"/>
  <c r="AU209"/>
  <c r="AT209"/>
  <c r="AS209"/>
  <c r="AR209"/>
  <c r="AQ209"/>
  <c r="AP209"/>
  <c r="AO209"/>
  <c r="AN209"/>
  <c r="AM209"/>
  <c r="AL209"/>
  <c r="AK209"/>
  <c r="AJ209"/>
  <c r="AI209"/>
  <c r="AH209"/>
  <c r="AG209"/>
  <c r="AF209"/>
  <c r="AE209"/>
  <c r="AD209"/>
  <c r="AC209"/>
  <c r="AB209"/>
  <c r="AA209"/>
  <c r="Z209"/>
  <c r="Y209"/>
  <c r="X209"/>
  <c r="W209"/>
  <c r="V209"/>
  <c r="U209"/>
  <c r="T209"/>
  <c r="S209"/>
  <c r="R209"/>
  <c r="Q209"/>
  <c r="P209"/>
  <c r="O209"/>
  <c r="N209"/>
  <c r="M209"/>
  <c r="L209"/>
  <c r="K209"/>
  <c r="J209"/>
  <c r="I209"/>
  <c r="H209"/>
  <c r="G209"/>
  <c r="F209"/>
  <c r="C209"/>
  <c r="A209"/>
  <c r="BK208"/>
  <c r="BJ208"/>
  <c r="BI208"/>
  <c r="BH208"/>
  <c r="AZ208"/>
  <c r="AX208"/>
  <c r="AW208"/>
  <c r="AV208"/>
  <c r="AU208"/>
  <c r="AT208"/>
  <c r="AS208"/>
  <c r="AR208"/>
  <c r="AQ208"/>
  <c r="AP208"/>
  <c r="AO208"/>
  <c r="AN208"/>
  <c r="AM208"/>
  <c r="AL208"/>
  <c r="AK208"/>
  <c r="AJ208"/>
  <c r="AI208"/>
  <c r="AH208"/>
  <c r="AG208"/>
  <c r="AF208"/>
  <c r="AE208"/>
  <c r="AD208"/>
  <c r="AC208"/>
  <c r="AB208"/>
  <c r="AA208"/>
  <c r="Z208"/>
  <c r="Y208"/>
  <c r="X208"/>
  <c r="W208"/>
  <c r="V208"/>
  <c r="U208"/>
  <c r="T208"/>
  <c r="S208"/>
  <c r="R208"/>
  <c r="Q208"/>
  <c r="P208"/>
  <c r="O208"/>
  <c r="N208"/>
  <c r="M208"/>
  <c r="L208"/>
  <c r="K208"/>
  <c r="J208"/>
  <c r="I208"/>
  <c r="H208"/>
  <c r="G208"/>
  <c r="F208"/>
  <c r="C208"/>
  <c r="A208"/>
  <c r="BK207"/>
  <c r="BJ207"/>
  <c r="BI207"/>
  <c r="BH207"/>
  <c r="AZ207"/>
  <c r="AX207"/>
  <c r="AW207"/>
  <c r="AV207"/>
  <c r="AU207"/>
  <c r="AT207"/>
  <c r="AS207"/>
  <c r="AR207"/>
  <c r="AQ207"/>
  <c r="AP207"/>
  <c r="AO207"/>
  <c r="AN207"/>
  <c r="AM207"/>
  <c r="AL207"/>
  <c r="AK207"/>
  <c r="AJ207"/>
  <c r="AI207"/>
  <c r="AH207"/>
  <c r="AG207"/>
  <c r="AF207"/>
  <c r="AE207"/>
  <c r="AD207"/>
  <c r="AC207"/>
  <c r="AB207"/>
  <c r="AA207"/>
  <c r="Z207"/>
  <c r="Y207"/>
  <c r="X207"/>
  <c r="W207"/>
  <c r="V207"/>
  <c r="U207"/>
  <c r="T207"/>
  <c r="S207"/>
  <c r="R207"/>
  <c r="Q207"/>
  <c r="P207"/>
  <c r="O207"/>
  <c r="N207"/>
  <c r="M207"/>
  <c r="L207"/>
  <c r="K207"/>
  <c r="J207"/>
  <c r="I207"/>
  <c r="H207"/>
  <c r="G207"/>
  <c r="F207"/>
  <c r="C207"/>
  <c r="A207"/>
  <c r="BK206"/>
  <c r="BJ206"/>
  <c r="BI206"/>
  <c r="BH206"/>
  <c r="AZ206"/>
  <c r="AX206"/>
  <c r="AW206"/>
  <c r="AV206"/>
  <c r="AU206"/>
  <c r="AT206"/>
  <c r="AS206"/>
  <c r="AR206"/>
  <c r="AQ206"/>
  <c r="AP206"/>
  <c r="AO206"/>
  <c r="AN206"/>
  <c r="AM206"/>
  <c r="AL206"/>
  <c r="AK206"/>
  <c r="AJ206"/>
  <c r="AI206"/>
  <c r="AH206"/>
  <c r="AG206"/>
  <c r="AF206"/>
  <c r="AE206"/>
  <c r="AD206"/>
  <c r="AC206"/>
  <c r="AB206"/>
  <c r="AA206"/>
  <c r="Z206"/>
  <c r="Y206"/>
  <c r="X206"/>
  <c r="W206"/>
  <c r="V206"/>
  <c r="U206"/>
  <c r="T206"/>
  <c r="S206"/>
  <c r="R206"/>
  <c r="Q206"/>
  <c r="P206"/>
  <c r="O206"/>
  <c r="L206"/>
  <c r="F206"/>
  <c r="C206"/>
  <c r="A206"/>
  <c r="BK205"/>
  <c r="BJ205"/>
  <c r="BI205"/>
  <c r="BH205"/>
  <c r="AZ205"/>
  <c r="AX205"/>
  <c r="AW205"/>
  <c r="AV205"/>
  <c r="AU205"/>
  <c r="AT205"/>
  <c r="AS205"/>
  <c r="AR205"/>
  <c r="AQ205"/>
  <c r="AP205"/>
  <c r="AO205"/>
  <c r="AN205"/>
  <c r="AM205"/>
  <c r="AL205"/>
  <c r="AK205"/>
  <c r="AJ205"/>
  <c r="AI205"/>
  <c r="AH205"/>
  <c r="AG205"/>
  <c r="AF205"/>
  <c r="AE205"/>
  <c r="AD205"/>
  <c r="AC205"/>
  <c r="AB205"/>
  <c r="AA205"/>
  <c r="Z205"/>
  <c r="Y205"/>
  <c r="X205"/>
  <c r="W205"/>
  <c r="V205"/>
  <c r="U205"/>
  <c r="T205"/>
  <c r="S205"/>
  <c r="R205"/>
  <c r="Q205"/>
  <c r="P205"/>
  <c r="O205"/>
  <c r="N205"/>
  <c r="M205"/>
  <c r="L205"/>
  <c r="K205"/>
  <c r="J205"/>
  <c r="I205"/>
  <c r="H205"/>
  <c r="G205"/>
  <c r="F205"/>
  <c r="A205"/>
  <c r="BK204"/>
  <c r="BJ204"/>
  <c r="BI204"/>
  <c r="BH204"/>
  <c r="AZ204"/>
  <c r="AX204"/>
  <c r="AW204"/>
  <c r="AV204"/>
  <c r="AU204"/>
  <c r="AT204"/>
  <c r="AS204"/>
  <c r="AR204"/>
  <c r="AQ204"/>
  <c r="AP204"/>
  <c r="AO204"/>
  <c r="AN204"/>
  <c r="AM204"/>
  <c r="AL204"/>
  <c r="AK204"/>
  <c r="AJ204"/>
  <c r="AI204"/>
  <c r="AH204"/>
  <c r="AG204"/>
  <c r="AF204"/>
  <c r="AE204"/>
  <c r="AD204"/>
  <c r="AC204"/>
  <c r="AB204"/>
  <c r="AA204"/>
  <c r="Z204"/>
  <c r="Y204"/>
  <c r="X204"/>
  <c r="W204"/>
  <c r="V204"/>
  <c r="U204"/>
  <c r="T204"/>
  <c r="S204"/>
  <c r="R204"/>
  <c r="Q204"/>
  <c r="P204"/>
  <c r="O204"/>
  <c r="N204"/>
  <c r="M204"/>
  <c r="L204"/>
  <c r="K204"/>
  <c r="J204"/>
  <c r="I204"/>
  <c r="H204"/>
  <c r="G204"/>
  <c r="F204"/>
  <c r="A204"/>
  <c r="BK203"/>
  <c r="BJ203"/>
  <c r="BI203"/>
  <c r="BH203"/>
  <c r="AZ203"/>
  <c r="AX203"/>
  <c r="AW203"/>
  <c r="AV203"/>
  <c r="AU203"/>
  <c r="AT203"/>
  <c r="AS203"/>
  <c r="AR203"/>
  <c r="AQ203"/>
  <c r="AP203"/>
  <c r="AO203"/>
  <c r="AN203"/>
  <c r="AM203"/>
  <c r="AL203"/>
  <c r="AK203"/>
  <c r="AJ203"/>
  <c r="AI203"/>
  <c r="AH203"/>
  <c r="AG203"/>
  <c r="AF203"/>
  <c r="AE203"/>
  <c r="AD203"/>
  <c r="AC203"/>
  <c r="AB203"/>
  <c r="AA203"/>
  <c r="Z203"/>
  <c r="Y203"/>
  <c r="X203"/>
  <c r="W203"/>
  <c r="V203"/>
  <c r="U203"/>
  <c r="T203"/>
  <c r="S203"/>
  <c r="R203"/>
  <c r="Q203"/>
  <c r="P203"/>
  <c r="O203"/>
  <c r="N203"/>
  <c r="M203"/>
  <c r="L203"/>
  <c r="K203"/>
  <c r="J203"/>
  <c r="I203"/>
  <c r="H203"/>
  <c r="G203"/>
  <c r="F203"/>
  <c r="A203"/>
  <c r="BK202"/>
  <c r="BJ202"/>
  <c r="BI202"/>
  <c r="BH202"/>
  <c r="AZ202"/>
  <c r="AX202"/>
  <c r="AW202"/>
  <c r="AV202"/>
  <c r="AU202"/>
  <c r="AT202"/>
  <c r="AS202"/>
  <c r="AR202"/>
  <c r="AQ202"/>
  <c r="AP202"/>
  <c r="AO202"/>
  <c r="AN202"/>
  <c r="AM202"/>
  <c r="AL202"/>
  <c r="AK202"/>
  <c r="AJ202"/>
  <c r="AI202"/>
  <c r="AH202"/>
  <c r="AG202"/>
  <c r="AF202"/>
  <c r="AE202"/>
  <c r="AD202"/>
  <c r="AC202"/>
  <c r="AB202"/>
  <c r="AA202"/>
  <c r="Z202"/>
  <c r="Y202"/>
  <c r="X202"/>
  <c r="W202"/>
  <c r="V202"/>
  <c r="U202"/>
  <c r="T202"/>
  <c r="S202"/>
  <c r="R202"/>
  <c r="Q202"/>
  <c r="P202"/>
  <c r="O202"/>
  <c r="N202"/>
  <c r="M202"/>
  <c r="L202"/>
  <c r="K202"/>
  <c r="J202"/>
  <c r="I202"/>
  <c r="H202"/>
  <c r="G202"/>
  <c r="F202"/>
  <c r="A202"/>
  <c r="BK201"/>
  <c r="BJ201"/>
  <c r="BI201"/>
  <c r="BH201"/>
  <c r="AZ201"/>
  <c r="AX201"/>
  <c r="AW201"/>
  <c r="AV201"/>
  <c r="AU201"/>
  <c r="AT201"/>
  <c r="AS201"/>
  <c r="AR201"/>
  <c r="AQ201"/>
  <c r="AP201"/>
  <c r="AO201"/>
  <c r="AN201"/>
  <c r="AM201"/>
  <c r="AL201"/>
  <c r="AK201"/>
  <c r="AJ201"/>
  <c r="AI201"/>
  <c r="AH201"/>
  <c r="AG201"/>
  <c r="AF201"/>
  <c r="AE201"/>
  <c r="AD201"/>
  <c r="AC201"/>
  <c r="AB201"/>
  <c r="AA201"/>
  <c r="Z201"/>
  <c r="Y201"/>
  <c r="X201"/>
  <c r="W201"/>
  <c r="V201"/>
  <c r="U201"/>
  <c r="T201"/>
  <c r="S201"/>
  <c r="R201"/>
  <c r="Q201"/>
  <c r="P201"/>
  <c r="O201"/>
  <c r="N201"/>
  <c r="M201"/>
  <c r="L201"/>
  <c r="K201"/>
  <c r="J201"/>
  <c r="I201"/>
  <c r="H201"/>
  <c r="G201"/>
  <c r="F201"/>
  <c r="C201"/>
  <c r="A201"/>
  <c r="BK200"/>
  <c r="BJ200"/>
  <c r="BI200"/>
  <c r="BH200"/>
  <c r="AZ200"/>
  <c r="AX200"/>
  <c r="AW200"/>
  <c r="AV200"/>
  <c r="AU200"/>
  <c r="AT200"/>
  <c r="AS200"/>
  <c r="AR200"/>
  <c r="AQ200"/>
  <c r="AP200"/>
  <c r="AO200"/>
  <c r="AN200"/>
  <c r="AM200"/>
  <c r="AL200"/>
  <c r="AK200"/>
  <c r="AJ200"/>
  <c r="AI200"/>
  <c r="AH200"/>
  <c r="AG200"/>
  <c r="AF200"/>
  <c r="AE200"/>
  <c r="AD200"/>
  <c r="AC200"/>
  <c r="AB200"/>
  <c r="AA200"/>
  <c r="Z200"/>
  <c r="Y200"/>
  <c r="X200"/>
  <c r="W200"/>
  <c r="V200"/>
  <c r="U200"/>
  <c r="T200"/>
  <c r="S200"/>
  <c r="R200"/>
  <c r="Q200"/>
  <c r="P200"/>
  <c r="O200"/>
  <c r="N200"/>
  <c r="M200"/>
  <c r="L200"/>
  <c r="K200"/>
  <c r="J200"/>
  <c r="I200"/>
  <c r="H200"/>
  <c r="G200"/>
  <c r="F200"/>
  <c r="A200"/>
  <c r="BK199"/>
  <c r="BJ199"/>
  <c r="BI199"/>
  <c r="BH199"/>
  <c r="AZ199"/>
  <c r="AX199"/>
  <c r="AW199"/>
  <c r="AV199"/>
  <c r="AU199"/>
  <c r="AT199"/>
  <c r="AS199"/>
  <c r="AR199"/>
  <c r="AQ199"/>
  <c r="AP199"/>
  <c r="AO199"/>
  <c r="AN199"/>
  <c r="AM199"/>
  <c r="AL199"/>
  <c r="AK199"/>
  <c r="AJ199"/>
  <c r="AI199"/>
  <c r="AH199"/>
  <c r="AG199"/>
  <c r="AF199"/>
  <c r="AE199"/>
  <c r="AD199"/>
  <c r="AC199"/>
  <c r="AB199"/>
  <c r="AA199"/>
  <c r="Z199"/>
  <c r="Y199"/>
  <c r="X199"/>
  <c r="W199"/>
  <c r="V199"/>
  <c r="U199"/>
  <c r="T199"/>
  <c r="S199"/>
  <c r="R199"/>
  <c r="Q199"/>
  <c r="P199"/>
  <c r="O199"/>
  <c r="N199"/>
  <c r="M199"/>
  <c r="L199"/>
  <c r="K199"/>
  <c r="J199"/>
  <c r="I199"/>
  <c r="H199"/>
  <c r="G199"/>
  <c r="F199"/>
  <c r="C199"/>
  <c r="A199"/>
  <c r="BK198"/>
  <c r="BJ198"/>
  <c r="BI198"/>
  <c r="BH198"/>
  <c r="AZ198"/>
  <c r="AX198"/>
  <c r="AW198"/>
  <c r="AV198"/>
  <c r="AU198"/>
  <c r="AT198"/>
  <c r="AS198"/>
  <c r="AR198"/>
  <c r="AQ198"/>
  <c r="AP198"/>
  <c r="AO198"/>
  <c r="AN198"/>
  <c r="AM198"/>
  <c r="AL198"/>
  <c r="AK198"/>
  <c r="AJ198"/>
  <c r="AI198"/>
  <c r="AH198"/>
  <c r="AG198"/>
  <c r="AF198"/>
  <c r="AE198"/>
  <c r="AD198"/>
  <c r="AC198"/>
  <c r="AB198"/>
  <c r="AA198"/>
  <c r="Z198"/>
  <c r="Y198"/>
  <c r="X198"/>
  <c r="W198"/>
  <c r="V198"/>
  <c r="U198"/>
  <c r="T198"/>
  <c r="S198"/>
  <c r="R198"/>
  <c r="Q198"/>
  <c r="P198"/>
  <c r="O198"/>
  <c r="N198"/>
  <c r="M198"/>
  <c r="L198"/>
  <c r="K198"/>
  <c r="J198"/>
  <c r="I198"/>
  <c r="H198"/>
  <c r="G198"/>
  <c r="F198"/>
  <c r="C198"/>
  <c r="A198"/>
  <c r="BK197"/>
  <c r="BJ197"/>
  <c r="BI197"/>
  <c r="BH197"/>
  <c r="AZ197"/>
  <c r="AX197"/>
  <c r="AW197"/>
  <c r="AV197"/>
  <c r="AU197"/>
  <c r="AT197"/>
  <c r="AS197"/>
  <c r="AR197"/>
  <c r="AQ197"/>
  <c r="AP197"/>
  <c r="AO197"/>
  <c r="AN197"/>
  <c r="AM197"/>
  <c r="AL197"/>
  <c r="AK197"/>
  <c r="AJ197"/>
  <c r="AI197"/>
  <c r="AH197"/>
  <c r="AG197"/>
  <c r="AF197"/>
  <c r="AE197"/>
  <c r="AD197"/>
  <c r="AC197"/>
  <c r="AB197"/>
  <c r="AA197"/>
  <c r="Z197"/>
  <c r="Y197"/>
  <c r="X197"/>
  <c r="W197"/>
  <c r="V197"/>
  <c r="U197"/>
  <c r="T197"/>
  <c r="S197"/>
  <c r="R197"/>
  <c r="Q197"/>
  <c r="P197"/>
  <c r="O197"/>
  <c r="N197"/>
  <c r="M197"/>
  <c r="L197"/>
  <c r="K197"/>
  <c r="J197"/>
  <c r="I197"/>
  <c r="H197"/>
  <c r="G197"/>
  <c r="F197"/>
  <c r="C197"/>
  <c r="A197"/>
  <c r="BK196"/>
  <c r="BJ196"/>
  <c r="BI196"/>
  <c r="BH196"/>
  <c r="AZ196"/>
  <c r="AX196"/>
  <c r="AW196"/>
  <c r="AV196"/>
  <c r="AU196"/>
  <c r="AT196"/>
  <c r="AS196"/>
  <c r="AR196"/>
  <c r="AQ196"/>
  <c r="AP196"/>
  <c r="AO196"/>
  <c r="AN196"/>
  <c r="AM196"/>
  <c r="AL196"/>
  <c r="AK196"/>
  <c r="AJ196"/>
  <c r="AI196"/>
  <c r="AH196"/>
  <c r="AG196"/>
  <c r="AF196"/>
  <c r="AE196"/>
  <c r="AD196"/>
  <c r="AC196"/>
  <c r="AB196"/>
  <c r="AA196"/>
  <c r="Z196"/>
  <c r="Y196"/>
  <c r="X196"/>
  <c r="W196"/>
  <c r="V196"/>
  <c r="U196"/>
  <c r="T196"/>
  <c r="S196"/>
  <c r="R196"/>
  <c r="Q196"/>
  <c r="P196"/>
  <c r="O196"/>
  <c r="N196"/>
  <c r="M196"/>
  <c r="L196"/>
  <c r="K196"/>
  <c r="J196"/>
  <c r="I196"/>
  <c r="H196"/>
  <c r="G196"/>
  <c r="F196"/>
  <c r="C196"/>
  <c r="A196"/>
  <c r="BK195"/>
  <c r="BJ195"/>
  <c r="BI195"/>
  <c r="BH195"/>
  <c r="AZ195"/>
  <c r="AX195"/>
  <c r="AW195"/>
  <c r="AV195"/>
  <c r="AU195"/>
  <c r="AT195"/>
  <c r="AS195"/>
  <c r="AR195"/>
  <c r="AQ195"/>
  <c r="AP195"/>
  <c r="AO195"/>
  <c r="AN195"/>
  <c r="AM195"/>
  <c r="AL195"/>
  <c r="AK195"/>
  <c r="AJ195"/>
  <c r="AI195"/>
  <c r="AH195"/>
  <c r="AG195"/>
  <c r="AF195"/>
  <c r="AE195"/>
  <c r="AD195"/>
  <c r="AC195"/>
  <c r="AB195"/>
  <c r="AA195"/>
  <c r="Z195"/>
  <c r="Y195"/>
  <c r="X195"/>
  <c r="W195"/>
  <c r="V195"/>
  <c r="U195"/>
  <c r="T195"/>
  <c r="S195"/>
  <c r="R195"/>
  <c r="Q195"/>
  <c r="P195"/>
  <c r="O195"/>
  <c r="N195"/>
  <c r="M195"/>
  <c r="L195"/>
  <c r="K195"/>
  <c r="J195"/>
  <c r="I195"/>
  <c r="H195"/>
  <c r="G195"/>
  <c r="F195"/>
  <c r="C195"/>
  <c r="A195"/>
  <c r="BK194"/>
  <c r="BJ194"/>
  <c r="BI194"/>
  <c r="BH194"/>
  <c r="AZ194"/>
  <c r="AX194"/>
  <c r="AW194"/>
  <c r="AV194"/>
  <c r="AU194"/>
  <c r="AT194"/>
  <c r="AS194"/>
  <c r="AR194"/>
  <c r="AQ194"/>
  <c r="AP194"/>
  <c r="AO194"/>
  <c r="AN194"/>
  <c r="AM194"/>
  <c r="AL194"/>
  <c r="AK194"/>
  <c r="AJ194"/>
  <c r="AI194"/>
  <c r="AH194"/>
  <c r="AG194"/>
  <c r="AF194"/>
  <c r="AE194"/>
  <c r="AD194"/>
  <c r="AC194"/>
  <c r="AB194"/>
  <c r="AA194"/>
  <c r="Z194"/>
  <c r="Y194"/>
  <c r="X194"/>
  <c r="W194"/>
  <c r="V194"/>
  <c r="U194"/>
  <c r="T194"/>
  <c r="S194"/>
  <c r="R194"/>
  <c r="Q194"/>
  <c r="P194"/>
  <c r="O194"/>
  <c r="N194"/>
  <c r="M194"/>
  <c r="L194"/>
  <c r="K194"/>
  <c r="J194"/>
  <c r="I194"/>
  <c r="H194"/>
  <c r="G194"/>
  <c r="F194"/>
  <c r="A194"/>
  <c r="BK193"/>
  <c r="BJ193"/>
  <c r="BI193"/>
  <c r="BH193"/>
  <c r="AZ193"/>
  <c r="AX193"/>
  <c r="AW193"/>
  <c r="AV193"/>
  <c r="AU193"/>
  <c r="AT193"/>
  <c r="AS193"/>
  <c r="AR193"/>
  <c r="AQ193"/>
  <c r="AP193"/>
  <c r="AO193"/>
  <c r="AN193"/>
  <c r="AM193"/>
  <c r="AL193"/>
  <c r="AK193"/>
  <c r="AJ193"/>
  <c r="AI193"/>
  <c r="AH193"/>
  <c r="AG193"/>
  <c r="AF193"/>
  <c r="AE193"/>
  <c r="AD193"/>
  <c r="AC193"/>
  <c r="AB193"/>
  <c r="AA193"/>
  <c r="Z193"/>
  <c r="Y193"/>
  <c r="X193"/>
  <c r="W193"/>
  <c r="V193"/>
  <c r="U193"/>
  <c r="T193"/>
  <c r="S193"/>
  <c r="R193"/>
  <c r="Q193"/>
  <c r="P193"/>
  <c r="O193"/>
  <c r="N193"/>
  <c r="M193"/>
  <c r="L193"/>
  <c r="K193"/>
  <c r="J193"/>
  <c r="I193"/>
  <c r="H193"/>
  <c r="G193"/>
  <c r="F193"/>
  <c r="A193"/>
  <c r="BK192"/>
  <c r="BJ192"/>
  <c r="BI192"/>
  <c r="BH192"/>
  <c r="AZ192"/>
  <c r="AX192"/>
  <c r="AW192"/>
  <c r="AV192"/>
  <c r="AU192"/>
  <c r="AT192"/>
  <c r="AS192"/>
  <c r="AR192"/>
  <c r="AQ192"/>
  <c r="AP192"/>
  <c r="AO192"/>
  <c r="AN192"/>
  <c r="AM192"/>
  <c r="AL192"/>
  <c r="AK192"/>
  <c r="AJ192"/>
  <c r="AI192"/>
  <c r="AH192"/>
  <c r="AG192"/>
  <c r="AF192"/>
  <c r="AE192"/>
  <c r="AD192"/>
  <c r="AC192"/>
  <c r="AB192"/>
  <c r="AA192"/>
  <c r="Z192"/>
  <c r="Y192"/>
  <c r="X192"/>
  <c r="W192"/>
  <c r="V192"/>
  <c r="U192"/>
  <c r="T192"/>
  <c r="S192"/>
  <c r="R192"/>
  <c r="Q192"/>
  <c r="P192"/>
  <c r="O192"/>
  <c r="N192"/>
  <c r="M192"/>
  <c r="L192"/>
  <c r="K192"/>
  <c r="J192"/>
  <c r="I192"/>
  <c r="H192"/>
  <c r="G192"/>
  <c r="F192"/>
  <c r="A192"/>
  <c r="BK191"/>
  <c r="BJ191"/>
  <c r="BI191"/>
  <c r="BH191"/>
  <c r="AZ191"/>
  <c r="AX191"/>
  <c r="AW191"/>
  <c r="AV191"/>
  <c r="AU191"/>
  <c r="AT191"/>
  <c r="AS191"/>
  <c r="AR191"/>
  <c r="AQ191"/>
  <c r="AP191"/>
  <c r="AO191"/>
  <c r="AN191"/>
  <c r="AM191"/>
  <c r="AL191"/>
  <c r="AK191"/>
  <c r="AJ191"/>
  <c r="AI191"/>
  <c r="AH191"/>
  <c r="AG191"/>
  <c r="AF191"/>
  <c r="AE191"/>
  <c r="AD191"/>
  <c r="AC191"/>
  <c r="AB191"/>
  <c r="AA191"/>
  <c r="Z191"/>
  <c r="Y191"/>
  <c r="X191"/>
  <c r="W191"/>
  <c r="V191"/>
  <c r="U191"/>
  <c r="T191"/>
  <c r="S191"/>
  <c r="R191"/>
  <c r="Q191"/>
  <c r="P191"/>
  <c r="O191"/>
  <c r="N191"/>
  <c r="M191"/>
  <c r="L191"/>
  <c r="K191"/>
  <c r="J191"/>
  <c r="I191"/>
  <c r="H191"/>
  <c r="G191"/>
  <c r="F191"/>
  <c r="C191"/>
  <c r="A191"/>
  <c r="BK190"/>
  <c r="BJ190"/>
  <c r="BI190"/>
  <c r="BH190"/>
  <c r="AZ190"/>
  <c r="AX190"/>
  <c r="AW190"/>
  <c r="AV190"/>
  <c r="AU190"/>
  <c r="AT190"/>
  <c r="AS190"/>
  <c r="AR190"/>
  <c r="AQ190"/>
  <c r="AP190"/>
  <c r="AO190"/>
  <c r="AN190"/>
  <c r="AM190"/>
  <c r="AL190"/>
  <c r="AK190"/>
  <c r="AJ190"/>
  <c r="AI190"/>
  <c r="AH190"/>
  <c r="AG190"/>
  <c r="AF190"/>
  <c r="AE190"/>
  <c r="AD190"/>
  <c r="AC190"/>
  <c r="AB190"/>
  <c r="AA190"/>
  <c r="Z190"/>
  <c r="Y190"/>
  <c r="X190"/>
  <c r="W190"/>
  <c r="V190"/>
  <c r="U190"/>
  <c r="T190"/>
  <c r="S190"/>
  <c r="R190"/>
  <c r="Q190"/>
  <c r="P190"/>
  <c r="O190"/>
  <c r="L190"/>
  <c r="F190"/>
  <c r="A190"/>
  <c r="BK189"/>
  <c r="BJ189"/>
  <c r="BI189"/>
  <c r="BH189"/>
  <c r="AZ189"/>
  <c r="AX189"/>
  <c r="AW189"/>
  <c r="AV189"/>
  <c r="AU189"/>
  <c r="AT189"/>
  <c r="AS189"/>
  <c r="AR189"/>
  <c r="AQ189"/>
  <c r="AP189"/>
  <c r="AO189"/>
  <c r="AN189"/>
  <c r="AM189"/>
  <c r="AL189"/>
  <c r="AK189"/>
  <c r="AJ189"/>
  <c r="AI189"/>
  <c r="AH189"/>
  <c r="AG189"/>
  <c r="AF189"/>
  <c r="AE189"/>
  <c r="AD189"/>
  <c r="AC189"/>
  <c r="AB189"/>
  <c r="AA189"/>
  <c r="Z189"/>
  <c r="Y189"/>
  <c r="X189"/>
  <c r="W189"/>
  <c r="V189"/>
  <c r="U189"/>
  <c r="T189"/>
  <c r="S189"/>
  <c r="R189"/>
  <c r="Q189"/>
  <c r="P189"/>
  <c r="O189"/>
  <c r="N189"/>
  <c r="M189"/>
  <c r="L189"/>
  <c r="K189"/>
  <c r="J189"/>
  <c r="I189"/>
  <c r="H189"/>
  <c r="G189"/>
  <c r="F189"/>
  <c r="A189"/>
  <c r="BJ188"/>
  <c r="BI188"/>
  <c r="BH188"/>
  <c r="AZ188"/>
  <c r="AX188"/>
  <c r="AW188"/>
  <c r="AV188"/>
  <c r="AU188"/>
  <c r="AT188"/>
  <c r="AS188"/>
  <c r="AR188"/>
  <c r="AQ188"/>
  <c r="AP188"/>
  <c r="AO188"/>
  <c r="AN188"/>
  <c r="AM188"/>
  <c r="AL188"/>
  <c r="AK188"/>
  <c r="AJ188"/>
  <c r="AI188"/>
  <c r="AH188"/>
  <c r="AG188"/>
  <c r="AF188"/>
  <c r="AE188"/>
  <c r="AD188"/>
  <c r="AC188"/>
  <c r="AB188"/>
  <c r="AA188"/>
  <c r="Z188"/>
  <c r="Y188"/>
  <c r="X188"/>
  <c r="W188"/>
  <c r="V188"/>
  <c r="U188"/>
  <c r="T188"/>
  <c r="S188"/>
  <c r="R188"/>
  <c r="Q188"/>
  <c r="P188"/>
  <c r="O188"/>
  <c r="N188"/>
  <c r="M188"/>
  <c r="L188"/>
  <c r="K188"/>
  <c r="J188"/>
  <c r="I188"/>
  <c r="H188"/>
  <c r="G188"/>
  <c r="F188"/>
  <c r="A188"/>
  <c r="BK187"/>
  <c r="BJ187"/>
  <c r="BI187"/>
  <c r="BH187"/>
  <c r="AZ187"/>
  <c r="AX187"/>
  <c r="AW187"/>
  <c r="AV187"/>
  <c r="AU187"/>
  <c r="AT187"/>
  <c r="AS187"/>
  <c r="AR187"/>
  <c r="AQ187"/>
  <c r="AP187"/>
  <c r="AO187"/>
  <c r="AN187"/>
  <c r="AM187"/>
  <c r="AL187"/>
  <c r="AK187"/>
  <c r="AJ187"/>
  <c r="AI187"/>
  <c r="AH187"/>
  <c r="AG187"/>
  <c r="AF187"/>
  <c r="AE187"/>
  <c r="AD187"/>
  <c r="AC187"/>
  <c r="AB187"/>
  <c r="AA187"/>
  <c r="Z187"/>
  <c r="Y187"/>
  <c r="X187"/>
  <c r="W187"/>
  <c r="V187"/>
  <c r="U187"/>
  <c r="T187"/>
  <c r="S187"/>
  <c r="R187"/>
  <c r="Q187"/>
  <c r="P187"/>
  <c r="O187"/>
  <c r="N187"/>
  <c r="M187"/>
  <c r="L187"/>
  <c r="K187"/>
  <c r="J187"/>
  <c r="I187"/>
  <c r="H187"/>
  <c r="G187"/>
  <c r="F187"/>
  <c r="C187"/>
  <c r="A187"/>
  <c r="BK186"/>
  <c r="BJ186"/>
  <c r="BI186"/>
  <c r="BH186"/>
  <c r="AZ186"/>
  <c r="AX186"/>
  <c r="AW186"/>
  <c r="AV186"/>
  <c r="AU186"/>
  <c r="AT186"/>
  <c r="AS186"/>
  <c r="AR186"/>
  <c r="AQ186"/>
  <c r="AP186"/>
  <c r="AO186"/>
  <c r="AN186"/>
  <c r="AM186"/>
  <c r="AL186"/>
  <c r="AK186"/>
  <c r="AJ186"/>
  <c r="AI186"/>
  <c r="AH186"/>
  <c r="AG186"/>
  <c r="AF186"/>
  <c r="AE186"/>
  <c r="AD186"/>
  <c r="AC186"/>
  <c r="AB186"/>
  <c r="AA186"/>
  <c r="Z186"/>
  <c r="Y186"/>
  <c r="X186"/>
  <c r="W186"/>
  <c r="V186"/>
  <c r="U186"/>
  <c r="T186"/>
  <c r="S186"/>
  <c r="R186"/>
  <c r="Q186"/>
  <c r="P186"/>
  <c r="O186"/>
  <c r="N186"/>
  <c r="M186"/>
  <c r="L186"/>
  <c r="K186"/>
  <c r="J186"/>
  <c r="I186"/>
  <c r="H186"/>
  <c r="G186"/>
  <c r="F186"/>
  <c r="C186"/>
  <c r="A186"/>
  <c r="BK185"/>
  <c r="BJ185"/>
  <c r="BI185"/>
  <c r="BH185"/>
  <c r="AZ185"/>
  <c r="AX185"/>
  <c r="AW185"/>
  <c r="AV185"/>
  <c r="AU185"/>
  <c r="AT185"/>
  <c r="AS185"/>
  <c r="AR185"/>
  <c r="AQ185"/>
  <c r="AP185"/>
  <c r="AO185"/>
  <c r="AN185"/>
  <c r="AM185"/>
  <c r="AL185"/>
  <c r="AK185"/>
  <c r="AJ185"/>
  <c r="AI185"/>
  <c r="AH185"/>
  <c r="AG185"/>
  <c r="AF185"/>
  <c r="AE185"/>
  <c r="AD185"/>
  <c r="AC185"/>
  <c r="AB185"/>
  <c r="AA185"/>
  <c r="Z185"/>
  <c r="Y185"/>
  <c r="X185"/>
  <c r="W185"/>
  <c r="V185"/>
  <c r="U185"/>
  <c r="T185"/>
  <c r="S185"/>
  <c r="R185"/>
  <c r="Q185"/>
  <c r="P185"/>
  <c r="O185"/>
  <c r="N185"/>
  <c r="M185"/>
  <c r="L185"/>
  <c r="K185"/>
  <c r="J185"/>
  <c r="I185"/>
  <c r="H185"/>
  <c r="G185"/>
  <c r="F185"/>
  <c r="C185"/>
  <c r="A185"/>
  <c r="BK184"/>
  <c r="BJ184"/>
  <c r="BI184"/>
  <c r="BH184"/>
  <c r="AZ184"/>
  <c r="AX184"/>
  <c r="AW184"/>
  <c r="AV184"/>
  <c r="AU184"/>
  <c r="AT184"/>
  <c r="AS184"/>
  <c r="AR184"/>
  <c r="AQ184"/>
  <c r="AP184"/>
  <c r="AO184"/>
  <c r="AN184"/>
  <c r="AM184"/>
  <c r="AL184"/>
  <c r="AK184"/>
  <c r="AJ184"/>
  <c r="AI184"/>
  <c r="AH184"/>
  <c r="AG184"/>
  <c r="AF184"/>
  <c r="AE184"/>
  <c r="AD184"/>
  <c r="AC184"/>
  <c r="AB184"/>
  <c r="AA184"/>
  <c r="Z184"/>
  <c r="Y184"/>
  <c r="X184"/>
  <c r="W184"/>
  <c r="V184"/>
  <c r="U184"/>
  <c r="T184"/>
  <c r="S184"/>
  <c r="R184"/>
  <c r="Q184"/>
  <c r="P184"/>
  <c r="O184"/>
  <c r="N184"/>
  <c r="M184"/>
  <c r="L184"/>
  <c r="K184"/>
  <c r="J184"/>
  <c r="I184"/>
  <c r="H184"/>
  <c r="G184"/>
  <c r="F184"/>
  <c r="C184"/>
  <c r="A184"/>
  <c r="BI183"/>
  <c r="AZ183"/>
  <c r="AX183"/>
  <c r="AW183"/>
  <c r="AV183"/>
  <c r="AU183"/>
  <c r="AR183"/>
  <c r="BK182"/>
  <c r="BJ182"/>
  <c r="BI182"/>
  <c r="BH182"/>
  <c r="AZ182"/>
  <c r="AX182"/>
  <c r="AW182"/>
  <c r="AV182"/>
  <c r="AU182"/>
  <c r="AT182"/>
  <c r="AS182"/>
  <c r="AR182"/>
  <c r="AQ182"/>
  <c r="AP182"/>
  <c r="AO182"/>
  <c r="AN182"/>
  <c r="AM182"/>
  <c r="AL182"/>
  <c r="AK182"/>
  <c r="AJ182"/>
  <c r="AI182"/>
  <c r="AH182"/>
  <c r="AG182"/>
  <c r="AF182"/>
  <c r="AE182"/>
  <c r="AD182"/>
  <c r="AC182"/>
  <c r="AB182"/>
  <c r="AA182"/>
  <c r="Z182"/>
  <c r="Y182"/>
  <c r="X182"/>
  <c r="W182"/>
  <c r="V182"/>
  <c r="U182"/>
  <c r="T182"/>
  <c r="S182"/>
  <c r="R182"/>
  <c r="Q182"/>
  <c r="P182"/>
  <c r="O182"/>
  <c r="N182"/>
  <c r="M182"/>
  <c r="L182"/>
  <c r="K182"/>
  <c r="J182"/>
  <c r="I182"/>
  <c r="H182"/>
  <c r="G182"/>
  <c r="F182"/>
  <c r="C182"/>
  <c r="A182"/>
  <c r="BK181"/>
  <c r="BJ181"/>
  <c r="BI181"/>
  <c r="BH181"/>
  <c r="AZ181"/>
  <c r="AX181"/>
  <c r="AW181"/>
  <c r="AV181"/>
  <c r="AU181"/>
  <c r="AT181"/>
  <c r="AS181"/>
  <c r="AR181"/>
  <c r="AQ181"/>
  <c r="AP181"/>
  <c r="AO181"/>
  <c r="AN181"/>
  <c r="AM181"/>
  <c r="AL181"/>
  <c r="AK181"/>
  <c r="AJ181"/>
  <c r="AI181"/>
  <c r="AH181"/>
  <c r="AG181"/>
  <c r="AF181"/>
  <c r="AE181"/>
  <c r="AD181"/>
  <c r="AC181"/>
  <c r="AB181"/>
  <c r="AA181"/>
  <c r="Z181"/>
  <c r="Y181"/>
  <c r="X181"/>
  <c r="W181"/>
  <c r="V181"/>
  <c r="U181"/>
  <c r="T181"/>
  <c r="S181"/>
  <c r="R181"/>
  <c r="Q181"/>
  <c r="P181"/>
  <c r="O181"/>
  <c r="N181"/>
  <c r="M181"/>
  <c r="L181"/>
  <c r="K181"/>
  <c r="J181"/>
  <c r="I181"/>
  <c r="H181"/>
  <c r="G181"/>
  <c r="F181"/>
  <c r="A181"/>
  <c r="BK180"/>
  <c r="BJ180"/>
  <c r="BI180"/>
  <c r="BH180"/>
  <c r="AZ180"/>
  <c r="AX180"/>
  <c r="AW180"/>
  <c r="AV180"/>
  <c r="AU180"/>
  <c r="AT180"/>
  <c r="AS180"/>
  <c r="AR180"/>
  <c r="AQ180"/>
  <c r="AP180"/>
  <c r="AO180"/>
  <c r="AN180"/>
  <c r="AM180"/>
  <c r="AL180"/>
  <c r="AK180"/>
  <c r="AJ180"/>
  <c r="AI180"/>
  <c r="AH180"/>
  <c r="AG180"/>
  <c r="AF180"/>
  <c r="AE180"/>
  <c r="AD180"/>
  <c r="AC180"/>
  <c r="AB180"/>
  <c r="AA180"/>
  <c r="Z180"/>
  <c r="Y180"/>
  <c r="X180"/>
  <c r="W180"/>
  <c r="V180"/>
  <c r="U180"/>
  <c r="T180"/>
  <c r="S180"/>
  <c r="R180"/>
  <c r="Q180"/>
  <c r="P180"/>
  <c r="O180"/>
  <c r="N180"/>
  <c r="M180"/>
  <c r="L180"/>
  <c r="K180"/>
  <c r="J180"/>
  <c r="I180"/>
  <c r="H180"/>
  <c r="G180"/>
  <c r="F180"/>
  <c r="A180"/>
  <c r="BK179"/>
  <c r="BJ179"/>
  <c r="BI179"/>
  <c r="BH179"/>
  <c r="AZ179"/>
  <c r="AX179"/>
  <c r="AW179"/>
  <c r="AV179"/>
  <c r="AU179"/>
  <c r="AT179"/>
  <c r="AS179"/>
  <c r="AR179"/>
  <c r="AQ179"/>
  <c r="AP179"/>
  <c r="AO179"/>
  <c r="AN179"/>
  <c r="AM179"/>
  <c r="AL179"/>
  <c r="AK179"/>
  <c r="AJ179"/>
  <c r="AI179"/>
  <c r="AH179"/>
  <c r="AG179"/>
  <c r="AF179"/>
  <c r="AE179"/>
  <c r="AD179"/>
  <c r="AC179"/>
  <c r="AB179"/>
  <c r="AA179"/>
  <c r="Z179"/>
  <c r="Y179"/>
  <c r="X179"/>
  <c r="W179"/>
  <c r="V179"/>
  <c r="U179"/>
  <c r="T179"/>
  <c r="S179"/>
  <c r="R179"/>
  <c r="Q179"/>
  <c r="P179"/>
  <c r="O179"/>
  <c r="N179"/>
  <c r="M179"/>
  <c r="L179"/>
  <c r="K179"/>
  <c r="J179"/>
  <c r="I179"/>
  <c r="H179"/>
  <c r="G179"/>
  <c r="F179"/>
  <c r="C179"/>
  <c r="A179"/>
  <c r="BK178"/>
  <c r="BJ178"/>
  <c r="BI178"/>
  <c r="BH178"/>
  <c r="AZ178"/>
  <c r="AX178"/>
  <c r="AW178"/>
  <c r="AV178"/>
  <c r="AU178"/>
  <c r="AT178"/>
  <c r="AS178"/>
  <c r="AR178"/>
  <c r="AQ178"/>
  <c r="AP178"/>
  <c r="AO178"/>
  <c r="AN178"/>
  <c r="AM178"/>
  <c r="AL178"/>
  <c r="AK178"/>
  <c r="AJ178"/>
  <c r="AI178"/>
  <c r="AH178"/>
  <c r="AG178"/>
  <c r="AF178"/>
  <c r="AE178"/>
  <c r="AD178"/>
  <c r="AC178"/>
  <c r="AB178"/>
  <c r="AA178"/>
  <c r="Z178"/>
  <c r="Y178"/>
  <c r="X178"/>
  <c r="W178"/>
  <c r="V178"/>
  <c r="U178"/>
  <c r="T178"/>
  <c r="S178"/>
  <c r="R178"/>
  <c r="Q178"/>
  <c r="P178"/>
  <c r="O178"/>
  <c r="N178"/>
  <c r="M178"/>
  <c r="L178"/>
  <c r="K178"/>
  <c r="J178"/>
  <c r="I178"/>
  <c r="H178"/>
  <c r="G178"/>
  <c r="F178"/>
  <c r="A178"/>
  <c r="BK177"/>
  <c r="BJ177"/>
  <c r="BI177"/>
  <c r="BH177"/>
  <c r="AZ177"/>
  <c r="AX177"/>
  <c r="AW177"/>
  <c r="AV177"/>
  <c r="AU177"/>
  <c r="AT177"/>
  <c r="AS177"/>
  <c r="AR177"/>
  <c r="AQ177"/>
  <c r="AP177"/>
  <c r="AO177"/>
  <c r="AN177"/>
  <c r="AM177"/>
  <c r="AL177"/>
  <c r="AK177"/>
  <c r="AJ177"/>
  <c r="AI177"/>
  <c r="AH177"/>
  <c r="AG177"/>
  <c r="AF177"/>
  <c r="AE177"/>
  <c r="AD177"/>
  <c r="AC177"/>
  <c r="AB177"/>
  <c r="AA177"/>
  <c r="Z177"/>
  <c r="Y177"/>
  <c r="X177"/>
  <c r="W177"/>
  <c r="V177"/>
  <c r="U177"/>
  <c r="T177"/>
  <c r="S177"/>
  <c r="R177"/>
  <c r="Q177"/>
  <c r="P177"/>
  <c r="O177"/>
  <c r="N177"/>
  <c r="M177"/>
  <c r="L177"/>
  <c r="K177"/>
  <c r="J177"/>
  <c r="I177"/>
  <c r="H177"/>
  <c r="G177"/>
  <c r="F177"/>
  <c r="C177"/>
  <c r="A177"/>
  <c r="BK176"/>
  <c r="BJ176"/>
  <c r="BI176"/>
  <c r="BH176"/>
  <c r="AZ176"/>
  <c r="AX176"/>
  <c r="AW176"/>
  <c r="AV176"/>
  <c r="AU176"/>
  <c r="AT176"/>
  <c r="AS176"/>
  <c r="AR176"/>
  <c r="AQ176"/>
  <c r="AP176"/>
  <c r="AO176"/>
  <c r="AN176"/>
  <c r="AM176"/>
  <c r="AL176"/>
  <c r="AK176"/>
  <c r="AJ176"/>
  <c r="AI176"/>
  <c r="AH176"/>
  <c r="AG176"/>
  <c r="AF176"/>
  <c r="AE176"/>
  <c r="AD176"/>
  <c r="AC176"/>
  <c r="AB176"/>
  <c r="AA176"/>
  <c r="Z176"/>
  <c r="Y176"/>
  <c r="X176"/>
  <c r="W176"/>
  <c r="V176"/>
  <c r="U176"/>
  <c r="T176"/>
  <c r="S176"/>
  <c r="R176"/>
  <c r="Q176"/>
  <c r="P176"/>
  <c r="O176"/>
  <c r="N176"/>
  <c r="M176"/>
  <c r="L176"/>
  <c r="K176"/>
  <c r="J176"/>
  <c r="I176"/>
  <c r="H176"/>
  <c r="G176"/>
  <c r="F176"/>
  <c r="C176"/>
  <c r="A176"/>
  <c r="BK175"/>
  <c r="BJ175"/>
  <c r="BI175"/>
  <c r="BH175"/>
  <c r="AZ175"/>
  <c r="AX175"/>
  <c r="AW175"/>
  <c r="AV175"/>
  <c r="AU175"/>
  <c r="AT175"/>
  <c r="AS175"/>
  <c r="AR175"/>
  <c r="AQ175"/>
  <c r="AP175"/>
  <c r="AO175"/>
  <c r="AN175"/>
  <c r="AM175"/>
  <c r="AL175"/>
  <c r="AK175"/>
  <c r="AJ175"/>
  <c r="AI175"/>
  <c r="AH175"/>
  <c r="AG175"/>
  <c r="AF175"/>
  <c r="AE175"/>
  <c r="AD175"/>
  <c r="AC175"/>
  <c r="AB175"/>
  <c r="AA175"/>
  <c r="Z175"/>
  <c r="Y175"/>
  <c r="X175"/>
  <c r="W175"/>
  <c r="V175"/>
  <c r="U175"/>
  <c r="T175"/>
  <c r="S175"/>
  <c r="R175"/>
  <c r="Q175"/>
  <c r="P175"/>
  <c r="O175"/>
  <c r="N175"/>
  <c r="M175"/>
  <c r="L175"/>
  <c r="K175"/>
  <c r="J175"/>
  <c r="I175"/>
  <c r="H175"/>
  <c r="G175"/>
  <c r="F175"/>
  <c r="C175"/>
  <c r="A175"/>
  <c r="BK174"/>
  <c r="BJ174"/>
  <c r="BI174"/>
  <c r="BH174"/>
  <c r="AZ174"/>
  <c r="AX174"/>
  <c r="AW174"/>
  <c r="AV174"/>
  <c r="AU174"/>
  <c r="AT174"/>
  <c r="AS174"/>
  <c r="AR174"/>
  <c r="AQ174"/>
  <c r="AP174"/>
  <c r="AO174"/>
  <c r="AN174"/>
  <c r="AM174"/>
  <c r="AL174"/>
  <c r="AK174"/>
  <c r="AJ174"/>
  <c r="AI174"/>
  <c r="AH174"/>
  <c r="AG174"/>
  <c r="AF174"/>
  <c r="AE174"/>
  <c r="AD174"/>
  <c r="AC174"/>
  <c r="AB174"/>
  <c r="AA174"/>
  <c r="Z174"/>
  <c r="Y174"/>
  <c r="X174"/>
  <c r="W174"/>
  <c r="V174"/>
  <c r="U174"/>
  <c r="T174"/>
  <c r="S174"/>
  <c r="R174"/>
  <c r="Q174"/>
  <c r="P174"/>
  <c r="O174"/>
  <c r="N174"/>
  <c r="M174"/>
  <c r="L174"/>
  <c r="K174"/>
  <c r="J174"/>
  <c r="I174"/>
  <c r="H174"/>
  <c r="G174"/>
  <c r="F174"/>
  <c r="A174"/>
  <c r="BK173"/>
  <c r="BJ173"/>
  <c r="BI173"/>
  <c r="BH173"/>
  <c r="AZ173"/>
  <c r="AX173"/>
  <c r="AW173"/>
  <c r="AV173"/>
  <c r="AU173"/>
  <c r="AT173"/>
  <c r="AS173"/>
  <c r="AR173"/>
  <c r="AQ173"/>
  <c r="AP173"/>
  <c r="AO173"/>
  <c r="AN173"/>
  <c r="AM173"/>
  <c r="AL173"/>
  <c r="AK173"/>
  <c r="AJ173"/>
  <c r="AI173"/>
  <c r="AH173"/>
  <c r="AG173"/>
  <c r="AF173"/>
  <c r="AE173"/>
  <c r="AD173"/>
  <c r="AC173"/>
  <c r="AB173"/>
  <c r="AA173"/>
  <c r="Z173"/>
  <c r="Y173"/>
  <c r="X173"/>
  <c r="W173"/>
  <c r="V173"/>
  <c r="U173"/>
  <c r="T173"/>
  <c r="S173"/>
  <c r="R173"/>
  <c r="Q173"/>
  <c r="P173"/>
  <c r="O173"/>
  <c r="N173"/>
  <c r="M173"/>
  <c r="L173"/>
  <c r="K173"/>
  <c r="J173"/>
  <c r="I173"/>
  <c r="H173"/>
  <c r="G173"/>
  <c r="F173"/>
  <c r="C173"/>
  <c r="A173"/>
  <c r="BK172"/>
  <c r="BJ172"/>
  <c r="BI172"/>
  <c r="BH172"/>
  <c r="AZ172"/>
  <c r="AX172"/>
  <c r="AW172"/>
  <c r="AV172"/>
  <c r="AU172"/>
  <c r="AT172"/>
  <c r="AS172"/>
  <c r="AR172"/>
  <c r="AQ172"/>
  <c r="AP172"/>
  <c r="AO172"/>
  <c r="AN172"/>
  <c r="AM172"/>
  <c r="AL172"/>
  <c r="AK172"/>
  <c r="AJ172"/>
  <c r="AI172"/>
  <c r="AH172"/>
  <c r="AG172"/>
  <c r="AF172"/>
  <c r="AE172"/>
  <c r="AD172"/>
  <c r="AC172"/>
  <c r="AB172"/>
  <c r="AA172"/>
  <c r="Z172"/>
  <c r="Y172"/>
  <c r="X172"/>
  <c r="W172"/>
  <c r="V172"/>
  <c r="U172"/>
  <c r="T172"/>
  <c r="S172"/>
  <c r="R172"/>
  <c r="Q172"/>
  <c r="P172"/>
  <c r="O172"/>
  <c r="N172"/>
  <c r="M172"/>
  <c r="L172"/>
  <c r="K172"/>
  <c r="J172"/>
  <c r="I172"/>
  <c r="H172"/>
  <c r="G172"/>
  <c r="F172"/>
  <c r="C172"/>
  <c r="A172"/>
  <c r="BK171"/>
  <c r="BJ171"/>
  <c r="BI171"/>
  <c r="BH171"/>
  <c r="AZ171"/>
  <c r="AX171"/>
  <c r="AW171"/>
  <c r="AV171"/>
  <c r="AU171"/>
  <c r="AT171"/>
  <c r="AS171"/>
  <c r="AR171"/>
  <c r="AQ171"/>
  <c r="AP171"/>
  <c r="AO171"/>
  <c r="AN171"/>
  <c r="AM171"/>
  <c r="AL171"/>
  <c r="AK171"/>
  <c r="AJ171"/>
  <c r="AI171"/>
  <c r="AH171"/>
  <c r="AG171"/>
  <c r="AF171"/>
  <c r="AE171"/>
  <c r="AD171"/>
  <c r="AC171"/>
  <c r="AB171"/>
  <c r="AA171"/>
  <c r="Z171"/>
  <c r="Y171"/>
  <c r="X171"/>
  <c r="W171"/>
  <c r="V171"/>
  <c r="U171"/>
  <c r="T171"/>
  <c r="S171"/>
  <c r="R171"/>
  <c r="Q171"/>
  <c r="P171"/>
  <c r="O171"/>
  <c r="N171"/>
  <c r="M171"/>
  <c r="L171"/>
  <c r="K171"/>
  <c r="J171"/>
  <c r="I171"/>
  <c r="H171"/>
  <c r="G171"/>
  <c r="F171"/>
  <c r="C171"/>
  <c r="A171"/>
  <c r="BK170"/>
  <c r="BI170"/>
  <c r="BH170"/>
  <c r="AZ170"/>
  <c r="AX170"/>
  <c r="AW170"/>
  <c r="AV170"/>
  <c r="AU170"/>
  <c r="AT170"/>
  <c r="AS170"/>
  <c r="AR170"/>
  <c r="AQ170"/>
  <c r="AP170"/>
  <c r="AO170"/>
  <c r="AN170"/>
  <c r="AM170"/>
  <c r="AL170"/>
  <c r="AK170"/>
  <c r="AJ170"/>
  <c r="AI170"/>
  <c r="AH170"/>
  <c r="AG170"/>
  <c r="AF170"/>
  <c r="AE170"/>
  <c r="AD170"/>
  <c r="AC170"/>
  <c r="AB170"/>
  <c r="AA170"/>
  <c r="Z170"/>
  <c r="Y170"/>
  <c r="X170"/>
  <c r="W170"/>
  <c r="V170"/>
  <c r="U170"/>
  <c r="T170"/>
  <c r="S170"/>
  <c r="R170"/>
  <c r="Q170"/>
  <c r="P170"/>
  <c r="O170"/>
  <c r="N170"/>
  <c r="M170"/>
  <c r="L170"/>
  <c r="K170"/>
  <c r="J170"/>
  <c r="I170"/>
  <c r="A170"/>
  <c r="BK169"/>
  <c r="BJ169"/>
  <c r="BI169"/>
  <c r="BH169"/>
  <c r="AZ169"/>
  <c r="AX169"/>
  <c r="AW169"/>
  <c r="AV169"/>
  <c r="AU169"/>
  <c r="AT169"/>
  <c r="AS169"/>
  <c r="AR169"/>
  <c r="AQ169"/>
  <c r="AP169"/>
  <c r="AO169"/>
  <c r="AN169"/>
  <c r="AM169"/>
  <c r="AL169"/>
  <c r="AK169"/>
  <c r="AJ169"/>
  <c r="AI169"/>
  <c r="AH169"/>
  <c r="AG169"/>
  <c r="AF169"/>
  <c r="AE169"/>
  <c r="AD169"/>
  <c r="AC169"/>
  <c r="AB169"/>
  <c r="AA169"/>
  <c r="Z169"/>
  <c r="Y169"/>
  <c r="X169"/>
  <c r="W169"/>
  <c r="V169"/>
  <c r="U169"/>
  <c r="T169"/>
  <c r="S169"/>
  <c r="R169"/>
  <c r="Q169"/>
  <c r="P169"/>
  <c r="O169"/>
  <c r="N169"/>
  <c r="M169"/>
  <c r="L169"/>
  <c r="K169"/>
  <c r="J169"/>
  <c r="I169"/>
  <c r="H169"/>
  <c r="G169"/>
  <c r="F169"/>
  <c r="A169"/>
  <c r="BK168"/>
  <c r="BJ168"/>
  <c r="BI168"/>
  <c r="BH168"/>
  <c r="AZ168"/>
  <c r="AX168"/>
  <c r="AW168"/>
  <c r="AV168"/>
  <c r="AU168"/>
  <c r="AT168"/>
  <c r="AS168"/>
  <c r="AR168"/>
  <c r="AQ168"/>
  <c r="AP168"/>
  <c r="AO168"/>
  <c r="AN168"/>
  <c r="AM168"/>
  <c r="AL168"/>
  <c r="AK168"/>
  <c r="AJ168"/>
  <c r="AI168"/>
  <c r="AH168"/>
  <c r="AG168"/>
  <c r="AF168"/>
  <c r="AE168"/>
  <c r="AD168"/>
  <c r="AC168"/>
  <c r="AB168"/>
  <c r="AA168"/>
  <c r="Z168"/>
  <c r="Y168"/>
  <c r="X168"/>
  <c r="W168"/>
  <c r="V168"/>
  <c r="U168"/>
  <c r="T168"/>
  <c r="S168"/>
  <c r="R168"/>
  <c r="Q168"/>
  <c r="P168"/>
  <c r="O168"/>
  <c r="N168"/>
  <c r="M168"/>
  <c r="L168"/>
  <c r="K168"/>
  <c r="J168"/>
  <c r="I168"/>
  <c r="H168"/>
  <c r="G168"/>
  <c r="F168"/>
  <c r="A168"/>
  <c r="BK167"/>
  <c r="BJ167"/>
  <c r="BI167"/>
  <c r="BH167"/>
  <c r="AZ167"/>
  <c r="AX167"/>
  <c r="AW167"/>
  <c r="AV167"/>
  <c r="AU167"/>
  <c r="AT167"/>
  <c r="AS167"/>
  <c r="AR167"/>
  <c r="AQ167"/>
  <c r="AP167"/>
  <c r="AO167"/>
  <c r="AN167"/>
  <c r="AM167"/>
  <c r="AL167"/>
  <c r="AK167"/>
  <c r="AJ167"/>
  <c r="AI167"/>
  <c r="AH167"/>
  <c r="AG167"/>
  <c r="AF167"/>
  <c r="AE167"/>
  <c r="AD167"/>
  <c r="AC167"/>
  <c r="AB167"/>
  <c r="AA167"/>
  <c r="Z167"/>
  <c r="Y167"/>
  <c r="X167"/>
  <c r="W167"/>
  <c r="V167"/>
  <c r="U167"/>
  <c r="T167"/>
  <c r="S167"/>
  <c r="R167"/>
  <c r="Q167"/>
  <c r="P167"/>
  <c r="O167"/>
  <c r="N167"/>
  <c r="M167"/>
  <c r="L167"/>
  <c r="K167"/>
  <c r="J167"/>
  <c r="I167"/>
  <c r="H167"/>
  <c r="G167"/>
  <c r="F167"/>
  <c r="C167"/>
  <c r="A167"/>
  <c r="BK166"/>
  <c r="BJ166"/>
  <c r="BI166"/>
  <c r="BH166"/>
  <c r="AZ166"/>
  <c r="AX166"/>
  <c r="AW166"/>
  <c r="AV166"/>
  <c r="AU166"/>
  <c r="AT166"/>
  <c r="AS166"/>
  <c r="AR166"/>
  <c r="AQ166"/>
  <c r="AP166"/>
  <c r="AO166"/>
  <c r="AN166"/>
  <c r="AM166"/>
  <c r="AL166"/>
  <c r="AK166"/>
  <c r="AJ166"/>
  <c r="AI166"/>
  <c r="AH166"/>
  <c r="AG166"/>
  <c r="AF166"/>
  <c r="AE166"/>
  <c r="AD166"/>
  <c r="AC166"/>
  <c r="AB166"/>
  <c r="AA166"/>
  <c r="Z166"/>
  <c r="Y166"/>
  <c r="X166"/>
  <c r="W166"/>
  <c r="V166"/>
  <c r="U166"/>
  <c r="T166"/>
  <c r="S166"/>
  <c r="R166"/>
  <c r="Q166"/>
  <c r="P166"/>
  <c r="O166"/>
  <c r="N166"/>
  <c r="M166"/>
  <c r="L166"/>
  <c r="K166"/>
  <c r="J166"/>
  <c r="I166"/>
  <c r="H166"/>
  <c r="G166"/>
  <c r="F166"/>
  <c r="C166"/>
  <c r="A166"/>
  <c r="BK165"/>
  <c r="BJ165"/>
  <c r="BI165"/>
  <c r="BH165"/>
  <c r="AZ165"/>
  <c r="AX165"/>
  <c r="AW165"/>
  <c r="AV165"/>
  <c r="AU165"/>
  <c r="AT165"/>
  <c r="AS165"/>
  <c r="AR165"/>
  <c r="AQ165"/>
  <c r="AP165"/>
  <c r="AO165"/>
  <c r="AN165"/>
  <c r="AM165"/>
  <c r="AL165"/>
  <c r="AK165"/>
  <c r="AJ165"/>
  <c r="AI165"/>
  <c r="AH165"/>
  <c r="AG165"/>
  <c r="AF165"/>
  <c r="AE165"/>
  <c r="AD165"/>
  <c r="AC165"/>
  <c r="AB165"/>
  <c r="AA165"/>
  <c r="Z165"/>
  <c r="Y165"/>
  <c r="X165"/>
  <c r="W165"/>
  <c r="V165"/>
  <c r="U165"/>
  <c r="T165"/>
  <c r="S165"/>
  <c r="R165"/>
  <c r="Q165"/>
  <c r="P165"/>
  <c r="O165"/>
  <c r="N165"/>
  <c r="M165"/>
  <c r="L165"/>
  <c r="K165"/>
  <c r="J165"/>
  <c r="I165"/>
  <c r="H165"/>
  <c r="G165"/>
  <c r="F165"/>
  <c r="C165"/>
  <c r="A165"/>
  <c r="BK164"/>
  <c r="BJ164"/>
  <c r="BI164"/>
  <c r="BH164"/>
  <c r="AZ164"/>
  <c r="AX164"/>
  <c r="AW164"/>
  <c r="AV164"/>
  <c r="AU164"/>
  <c r="AT164"/>
  <c r="AS164"/>
  <c r="AR164"/>
  <c r="AQ164"/>
  <c r="AP164"/>
  <c r="AO164"/>
  <c r="AN164"/>
  <c r="AM164"/>
  <c r="AL164"/>
  <c r="AK164"/>
  <c r="AJ164"/>
  <c r="AI164"/>
  <c r="AH164"/>
  <c r="AG164"/>
  <c r="AF164"/>
  <c r="AE164"/>
  <c r="AD164"/>
  <c r="AC164"/>
  <c r="AB164"/>
  <c r="AA164"/>
  <c r="Z164"/>
  <c r="Y164"/>
  <c r="X164"/>
  <c r="W164"/>
  <c r="V164"/>
  <c r="U164"/>
  <c r="T164"/>
  <c r="S164"/>
  <c r="R164"/>
  <c r="Q164"/>
  <c r="P164"/>
  <c r="O164"/>
  <c r="N164"/>
  <c r="M164"/>
  <c r="L164"/>
  <c r="K164"/>
  <c r="J164"/>
  <c r="I164"/>
  <c r="H164"/>
  <c r="G164"/>
  <c r="F164"/>
  <c r="C164"/>
  <c r="A164"/>
  <c r="BK163"/>
  <c r="BJ163"/>
  <c r="BI163"/>
  <c r="BH163"/>
  <c r="AZ163"/>
  <c r="AX163"/>
  <c r="AW163"/>
  <c r="AV163"/>
  <c r="AU163"/>
  <c r="AT163"/>
  <c r="AS163"/>
  <c r="AR163"/>
  <c r="AQ163"/>
  <c r="AP163"/>
  <c r="AO163"/>
  <c r="AN163"/>
  <c r="AM163"/>
  <c r="AL163"/>
  <c r="AK163"/>
  <c r="AJ163"/>
  <c r="AI163"/>
  <c r="AH163"/>
  <c r="AG163"/>
  <c r="AF163"/>
  <c r="AE163"/>
  <c r="AD163"/>
  <c r="AC163"/>
  <c r="AB163"/>
  <c r="AA163"/>
  <c r="Z163"/>
  <c r="Y163"/>
  <c r="X163"/>
  <c r="W163"/>
  <c r="V163"/>
  <c r="U163"/>
  <c r="T163"/>
  <c r="S163"/>
  <c r="R163"/>
  <c r="Q163"/>
  <c r="P163"/>
  <c r="O163"/>
  <c r="N163"/>
  <c r="M163"/>
  <c r="L163"/>
  <c r="K163"/>
  <c r="J163"/>
  <c r="I163"/>
  <c r="H163"/>
  <c r="G163"/>
  <c r="F163"/>
  <c r="C163"/>
  <c r="A163"/>
  <c r="BK162"/>
  <c r="BJ162"/>
  <c r="BI162"/>
  <c r="BH162"/>
  <c r="AZ162"/>
  <c r="AX162"/>
  <c r="AW162"/>
  <c r="AV162"/>
  <c r="AU162"/>
  <c r="AT162"/>
  <c r="AS162"/>
  <c r="AR162"/>
  <c r="AQ162"/>
  <c r="AP162"/>
  <c r="AO162"/>
  <c r="AN162"/>
  <c r="AM162"/>
  <c r="AL162"/>
  <c r="AK162"/>
  <c r="AJ162"/>
  <c r="AI162"/>
  <c r="AH162"/>
  <c r="AG162"/>
  <c r="AF162"/>
  <c r="AE162"/>
  <c r="AD162"/>
  <c r="AC162"/>
  <c r="AB162"/>
  <c r="AA162"/>
  <c r="Z162"/>
  <c r="Y162"/>
  <c r="X162"/>
  <c r="W162"/>
  <c r="V162"/>
  <c r="U162"/>
  <c r="T162"/>
  <c r="S162"/>
  <c r="R162"/>
  <c r="Q162"/>
  <c r="P162"/>
  <c r="O162"/>
  <c r="N162"/>
  <c r="M162"/>
  <c r="L162"/>
  <c r="K162"/>
  <c r="J162"/>
  <c r="I162"/>
  <c r="H162"/>
  <c r="G162"/>
  <c r="F162"/>
  <c r="C162"/>
  <c r="A162"/>
  <c r="BK161"/>
  <c r="BJ161"/>
  <c r="BI161"/>
  <c r="BH161"/>
  <c r="AZ161"/>
  <c r="AX161"/>
  <c r="AW161"/>
  <c r="AV161"/>
  <c r="AU161"/>
  <c r="AT161"/>
  <c r="AS161"/>
  <c r="AR161"/>
  <c r="AQ161"/>
  <c r="AP161"/>
  <c r="AO161"/>
  <c r="AN161"/>
  <c r="AM161"/>
  <c r="AL161"/>
  <c r="AK161"/>
  <c r="AJ161"/>
  <c r="AI161"/>
  <c r="AH161"/>
  <c r="AG161"/>
  <c r="AF161"/>
  <c r="AE161"/>
  <c r="AD161"/>
  <c r="AC161"/>
  <c r="AB161"/>
  <c r="AA161"/>
  <c r="Z161"/>
  <c r="Y161"/>
  <c r="X161"/>
  <c r="W161"/>
  <c r="V161"/>
  <c r="U161"/>
  <c r="T161"/>
  <c r="S161"/>
  <c r="R161"/>
  <c r="Q161"/>
  <c r="P161"/>
  <c r="O161"/>
  <c r="N161"/>
  <c r="M161"/>
  <c r="L161"/>
  <c r="K161"/>
  <c r="J161"/>
  <c r="I161"/>
  <c r="H161"/>
  <c r="G161"/>
  <c r="F161"/>
  <c r="C161"/>
  <c r="A161"/>
  <c r="BK160"/>
  <c r="BJ160"/>
  <c r="BI160"/>
  <c r="BH160"/>
  <c r="AZ160"/>
  <c r="AX160"/>
  <c r="AW160"/>
  <c r="AV160"/>
  <c r="AU160"/>
  <c r="AT160"/>
  <c r="AS160"/>
  <c r="AR160"/>
  <c r="AQ160"/>
  <c r="AP160"/>
  <c r="AO160"/>
  <c r="AN160"/>
  <c r="AM160"/>
  <c r="AL160"/>
  <c r="AK160"/>
  <c r="AJ160"/>
  <c r="AI160"/>
  <c r="AH160"/>
  <c r="AG160"/>
  <c r="AF160"/>
  <c r="AE160"/>
  <c r="AD160"/>
  <c r="AC160"/>
  <c r="AB160"/>
  <c r="AA160"/>
  <c r="Z160"/>
  <c r="Y160"/>
  <c r="X160"/>
  <c r="W160"/>
  <c r="V160"/>
  <c r="U160"/>
  <c r="T160"/>
  <c r="S160"/>
  <c r="R160"/>
  <c r="Q160"/>
  <c r="P160"/>
  <c r="O160"/>
  <c r="N160"/>
  <c r="M160"/>
  <c r="L160"/>
  <c r="K160"/>
  <c r="J160"/>
  <c r="I160"/>
  <c r="H160"/>
  <c r="G160"/>
  <c r="F160"/>
  <c r="C160"/>
  <c r="A160"/>
  <c r="BK159"/>
  <c r="BJ159"/>
  <c r="BI159"/>
  <c r="BH159"/>
  <c r="AZ159"/>
  <c r="AX159"/>
  <c r="AW159"/>
  <c r="AV159"/>
  <c r="AU159"/>
  <c r="AT159"/>
  <c r="AS159"/>
  <c r="AR159"/>
  <c r="AQ159"/>
  <c r="AP159"/>
  <c r="AO159"/>
  <c r="AN159"/>
  <c r="AM159"/>
  <c r="AL159"/>
  <c r="AK159"/>
  <c r="AJ159"/>
  <c r="AI159"/>
  <c r="AH159"/>
  <c r="AG159"/>
  <c r="AF159"/>
  <c r="AE159"/>
  <c r="AD159"/>
  <c r="AC159"/>
  <c r="AB159"/>
  <c r="AA159"/>
  <c r="Z159"/>
  <c r="Y159"/>
  <c r="X159"/>
  <c r="W159"/>
  <c r="V159"/>
  <c r="U159"/>
  <c r="T159"/>
  <c r="S159"/>
  <c r="R159"/>
  <c r="Q159"/>
  <c r="P159"/>
  <c r="O159"/>
  <c r="N159"/>
  <c r="M159"/>
  <c r="L159"/>
  <c r="K159"/>
  <c r="J159"/>
  <c r="I159"/>
  <c r="H159"/>
  <c r="G159"/>
  <c r="C159"/>
  <c r="A159"/>
  <c r="BK158"/>
  <c r="BJ158"/>
  <c r="BI158"/>
  <c r="BH158"/>
  <c r="AZ158"/>
  <c r="AX158"/>
  <c r="AW158"/>
  <c r="AV158"/>
  <c r="AU158"/>
  <c r="AT158"/>
  <c r="AS158"/>
  <c r="AR158"/>
  <c r="AQ158"/>
  <c r="AP158"/>
  <c r="AO158"/>
  <c r="AN158"/>
  <c r="AM158"/>
  <c r="AL158"/>
  <c r="AK158"/>
  <c r="AJ158"/>
  <c r="AI158"/>
  <c r="AH158"/>
  <c r="AG158"/>
  <c r="AF158"/>
  <c r="AE158"/>
  <c r="AD158"/>
  <c r="AC158"/>
  <c r="AB158"/>
  <c r="AA158"/>
  <c r="Z158"/>
  <c r="Y158"/>
  <c r="X158"/>
  <c r="W158"/>
  <c r="V158"/>
  <c r="U158"/>
  <c r="T158"/>
  <c r="S158"/>
  <c r="R158"/>
  <c r="Q158"/>
  <c r="P158"/>
  <c r="O158"/>
  <c r="N158"/>
  <c r="M158"/>
  <c r="L158"/>
  <c r="K158"/>
  <c r="J158"/>
  <c r="I158"/>
  <c r="H158"/>
  <c r="G158"/>
  <c r="F158"/>
  <c r="C158"/>
  <c r="A158"/>
  <c r="BK157"/>
  <c r="BJ157"/>
  <c r="BI157"/>
  <c r="BH157"/>
  <c r="AZ157"/>
  <c r="AX157"/>
  <c r="AW157"/>
  <c r="AV157"/>
  <c r="AU157"/>
  <c r="AT157"/>
  <c r="AS157"/>
  <c r="AR157"/>
  <c r="AQ157"/>
  <c r="AP157"/>
  <c r="AO157"/>
  <c r="AN157"/>
  <c r="AM157"/>
  <c r="AL157"/>
  <c r="AK157"/>
  <c r="AJ157"/>
  <c r="AI157"/>
  <c r="AH157"/>
  <c r="AG157"/>
  <c r="AF157"/>
  <c r="AE157"/>
  <c r="AD157"/>
  <c r="AC157"/>
  <c r="AB157"/>
  <c r="AA157"/>
  <c r="Z157"/>
  <c r="Y157"/>
  <c r="X157"/>
  <c r="W157"/>
  <c r="V157"/>
  <c r="U157"/>
  <c r="T157"/>
  <c r="S157"/>
  <c r="R157"/>
  <c r="Q157"/>
  <c r="P157"/>
  <c r="O157"/>
  <c r="N157"/>
  <c r="M157"/>
  <c r="L157"/>
  <c r="K157"/>
  <c r="J157"/>
  <c r="I157"/>
  <c r="H157"/>
  <c r="G157"/>
  <c r="F157"/>
  <c r="C157"/>
  <c r="A157"/>
  <c r="BK156"/>
  <c r="BJ156"/>
  <c r="BI156"/>
  <c r="BH156"/>
  <c r="AZ156"/>
  <c r="AX156"/>
  <c r="AW156"/>
  <c r="AV156"/>
  <c r="AU156"/>
  <c r="AT156"/>
  <c r="AS156"/>
  <c r="AR156"/>
  <c r="AQ156"/>
  <c r="AP156"/>
  <c r="AO156"/>
  <c r="AN156"/>
  <c r="AM156"/>
  <c r="AL156"/>
  <c r="AK156"/>
  <c r="AJ156"/>
  <c r="AI156"/>
  <c r="AH156"/>
  <c r="AG156"/>
  <c r="AF156"/>
  <c r="AE156"/>
  <c r="AD156"/>
  <c r="AC156"/>
  <c r="AB156"/>
  <c r="AA156"/>
  <c r="Z156"/>
  <c r="Y156"/>
  <c r="X156"/>
  <c r="W156"/>
  <c r="V156"/>
  <c r="U156"/>
  <c r="T156"/>
  <c r="S156"/>
  <c r="R156"/>
  <c r="Q156"/>
  <c r="P156"/>
  <c r="O156"/>
  <c r="N156"/>
  <c r="M156"/>
  <c r="L156"/>
  <c r="K156"/>
  <c r="J156"/>
  <c r="I156"/>
  <c r="H156"/>
  <c r="G156"/>
  <c r="F156"/>
  <c r="C156"/>
  <c r="A156"/>
  <c r="BK155"/>
  <c r="BJ155"/>
  <c r="BI155"/>
  <c r="BH155"/>
  <c r="AZ155"/>
  <c r="AX155"/>
  <c r="AW155"/>
  <c r="AV155"/>
  <c r="AU155"/>
  <c r="AT155"/>
  <c r="AS155"/>
  <c r="AR155"/>
  <c r="AQ155"/>
  <c r="AP155"/>
  <c r="AO155"/>
  <c r="AN155"/>
  <c r="AM155"/>
  <c r="AL155"/>
  <c r="AK155"/>
  <c r="AJ155"/>
  <c r="AI155"/>
  <c r="AH155"/>
  <c r="AG155"/>
  <c r="AF155"/>
  <c r="AE155"/>
  <c r="AD155"/>
  <c r="AC155"/>
  <c r="AB155"/>
  <c r="AA155"/>
  <c r="Z155"/>
  <c r="Y155"/>
  <c r="X155"/>
  <c r="W155"/>
  <c r="V155"/>
  <c r="U155"/>
  <c r="T155"/>
  <c r="S155"/>
  <c r="R155"/>
  <c r="Q155"/>
  <c r="P155"/>
  <c r="O155"/>
  <c r="N155"/>
  <c r="M155"/>
  <c r="L155"/>
  <c r="K155"/>
  <c r="J155"/>
  <c r="I155"/>
  <c r="H155"/>
  <c r="G155"/>
  <c r="F155"/>
  <c r="A155"/>
  <c r="BK154"/>
  <c r="BJ154"/>
  <c r="BI154"/>
  <c r="BH154"/>
  <c r="AZ154"/>
  <c r="AX154"/>
  <c r="AW154"/>
  <c r="AV154"/>
  <c r="AU154"/>
  <c r="AT154"/>
  <c r="AS154"/>
  <c r="AR154"/>
  <c r="AQ154"/>
  <c r="AP154"/>
  <c r="AO154"/>
  <c r="AN154"/>
  <c r="AM154"/>
  <c r="AL154"/>
  <c r="AK154"/>
  <c r="AJ154"/>
  <c r="AI154"/>
  <c r="AH154"/>
  <c r="AG154"/>
  <c r="AF154"/>
  <c r="AE154"/>
  <c r="AD154"/>
  <c r="AC154"/>
  <c r="AB154"/>
  <c r="AA154"/>
  <c r="Z154"/>
  <c r="Y154"/>
  <c r="X154"/>
  <c r="W154"/>
  <c r="V154"/>
  <c r="U154"/>
  <c r="T154"/>
  <c r="S154"/>
  <c r="R154"/>
  <c r="Q154"/>
  <c r="P154"/>
  <c r="O154"/>
  <c r="N154"/>
  <c r="M154"/>
  <c r="L154"/>
  <c r="K154"/>
  <c r="J154"/>
  <c r="I154"/>
  <c r="H154"/>
  <c r="G154"/>
  <c r="F154"/>
  <c r="C154"/>
  <c r="A154"/>
  <c r="BK153"/>
  <c r="BJ153"/>
  <c r="BI153"/>
  <c r="BH153"/>
  <c r="AZ153"/>
  <c r="AX153"/>
  <c r="AW153"/>
  <c r="AV153"/>
  <c r="AU153"/>
  <c r="AT153"/>
  <c r="AS153"/>
  <c r="AR153"/>
  <c r="AQ153"/>
  <c r="AP153"/>
  <c r="AO153"/>
  <c r="AN153"/>
  <c r="AM153"/>
  <c r="AL153"/>
  <c r="AK153"/>
  <c r="AJ153"/>
  <c r="AI153"/>
  <c r="AH153"/>
  <c r="AG153"/>
  <c r="AF153"/>
  <c r="AE153"/>
  <c r="AD153"/>
  <c r="AC153"/>
  <c r="AB153"/>
  <c r="AA153"/>
  <c r="Z153"/>
  <c r="Y153"/>
  <c r="X153"/>
  <c r="W153"/>
  <c r="V153"/>
  <c r="U153"/>
  <c r="T153"/>
  <c r="S153"/>
  <c r="R153"/>
  <c r="Q153"/>
  <c r="P153"/>
  <c r="O153"/>
  <c r="N153"/>
  <c r="M153"/>
  <c r="L153"/>
  <c r="K153"/>
  <c r="J153"/>
  <c r="I153"/>
  <c r="H153"/>
  <c r="G153"/>
  <c r="F153"/>
  <c r="C153"/>
  <c r="A153"/>
  <c r="BK152"/>
  <c r="BJ152"/>
  <c r="BI152"/>
  <c r="BH152"/>
  <c r="AZ152"/>
  <c r="AX152"/>
  <c r="AW152"/>
  <c r="AV152"/>
  <c r="AU152"/>
  <c r="AT152"/>
  <c r="AS152"/>
  <c r="AR152"/>
  <c r="AQ152"/>
  <c r="AP152"/>
  <c r="AO152"/>
  <c r="AN152"/>
  <c r="AM152"/>
  <c r="AL152"/>
  <c r="AK152"/>
  <c r="AJ152"/>
  <c r="AI152"/>
  <c r="AH152"/>
  <c r="AG152"/>
  <c r="AF152"/>
  <c r="AE152"/>
  <c r="AD152"/>
  <c r="AC152"/>
  <c r="AB152"/>
  <c r="AA152"/>
  <c r="Z152"/>
  <c r="Y152"/>
  <c r="X152"/>
  <c r="W152"/>
  <c r="V152"/>
  <c r="U152"/>
  <c r="T152"/>
  <c r="S152"/>
  <c r="R152"/>
  <c r="Q152"/>
  <c r="P152"/>
  <c r="O152"/>
  <c r="N152"/>
  <c r="M152"/>
  <c r="L152"/>
  <c r="K152"/>
  <c r="J152"/>
  <c r="I152"/>
  <c r="H152"/>
  <c r="G152"/>
  <c r="F152"/>
  <c r="A152"/>
  <c r="BK151"/>
  <c r="BJ151"/>
  <c r="BI151"/>
  <c r="BH151"/>
  <c r="AZ151"/>
  <c r="AX151"/>
  <c r="AW151"/>
  <c r="AV151"/>
  <c r="AU151"/>
  <c r="AT151"/>
  <c r="AS151"/>
  <c r="AR151"/>
  <c r="AQ151"/>
  <c r="AP151"/>
  <c r="AO151"/>
  <c r="AN151"/>
  <c r="AM151"/>
  <c r="AL151"/>
  <c r="AK151"/>
  <c r="AJ151"/>
  <c r="AI151"/>
  <c r="AH151"/>
  <c r="AG151"/>
  <c r="AF151"/>
  <c r="AE151"/>
  <c r="AD151"/>
  <c r="AC151"/>
  <c r="AB151"/>
  <c r="AA151"/>
  <c r="Z151"/>
  <c r="Y151"/>
  <c r="X151"/>
  <c r="W151"/>
  <c r="V151"/>
  <c r="U151"/>
  <c r="T151"/>
  <c r="S151"/>
  <c r="R151"/>
  <c r="Q151"/>
  <c r="P151"/>
  <c r="O151"/>
  <c r="N151"/>
  <c r="M151"/>
  <c r="L151"/>
  <c r="K151"/>
  <c r="J151"/>
  <c r="I151"/>
  <c r="H151"/>
  <c r="G151"/>
  <c r="F151"/>
  <c r="C151"/>
  <c r="A151"/>
  <c r="BK150"/>
  <c r="BI150"/>
  <c r="BH150"/>
  <c r="AZ150"/>
  <c r="AX150"/>
  <c r="AW150"/>
  <c r="AV150"/>
  <c r="AU150"/>
  <c r="AT150"/>
  <c r="AS150"/>
  <c r="AR150"/>
  <c r="AQ150"/>
  <c r="AP150"/>
  <c r="AO150"/>
  <c r="AN150"/>
  <c r="AM150"/>
  <c r="AL150"/>
  <c r="AK150"/>
  <c r="AJ150"/>
  <c r="AI150"/>
  <c r="AH150"/>
  <c r="AG150"/>
  <c r="AF150"/>
  <c r="AE150"/>
  <c r="AD150"/>
  <c r="AC150"/>
  <c r="AB150"/>
  <c r="AA150"/>
  <c r="Z150"/>
  <c r="Y150"/>
  <c r="X150"/>
  <c r="W150"/>
  <c r="V150"/>
  <c r="U150"/>
  <c r="T150"/>
  <c r="S150"/>
  <c r="R150"/>
  <c r="Q150"/>
  <c r="P150"/>
  <c r="O150"/>
  <c r="N150"/>
  <c r="M150"/>
  <c r="L150"/>
  <c r="K150"/>
  <c r="J150"/>
  <c r="I150"/>
  <c r="H150"/>
  <c r="G150"/>
  <c r="F150"/>
  <c r="A150"/>
  <c r="BK149"/>
  <c r="BJ149"/>
  <c r="BI149"/>
  <c r="BH149"/>
  <c r="AZ149"/>
  <c r="AX149"/>
  <c r="AW149"/>
  <c r="AV149"/>
  <c r="AU149"/>
  <c r="AT149"/>
  <c r="AS149"/>
  <c r="AR149"/>
  <c r="AQ149"/>
  <c r="AP149"/>
  <c r="AO149"/>
  <c r="AN149"/>
  <c r="AM149"/>
  <c r="AL149"/>
  <c r="AK149"/>
  <c r="AJ149"/>
  <c r="AI149"/>
  <c r="AH149"/>
  <c r="AG149"/>
  <c r="AF149"/>
  <c r="AE149"/>
  <c r="AD149"/>
  <c r="AC149"/>
  <c r="AB149"/>
  <c r="AA149"/>
  <c r="Z149"/>
  <c r="Y149"/>
  <c r="X149"/>
  <c r="W149"/>
  <c r="V149"/>
  <c r="U149"/>
  <c r="T149"/>
  <c r="S149"/>
  <c r="R149"/>
  <c r="Q149"/>
  <c r="P149"/>
  <c r="O149"/>
  <c r="N149"/>
  <c r="M149"/>
  <c r="L149"/>
  <c r="K149"/>
  <c r="J149"/>
  <c r="I149"/>
  <c r="H149"/>
  <c r="G149"/>
  <c r="F149"/>
  <c r="C149"/>
  <c r="A149"/>
  <c r="BK148"/>
  <c r="BJ148"/>
  <c r="BI148"/>
  <c r="BH148"/>
  <c r="AZ148"/>
  <c r="AX148"/>
  <c r="AW148"/>
  <c r="AV148"/>
  <c r="AU148"/>
  <c r="AT148"/>
  <c r="AS148"/>
  <c r="AR148"/>
  <c r="AQ148"/>
  <c r="AP148"/>
  <c r="AO148"/>
  <c r="AN148"/>
  <c r="AM148"/>
  <c r="AL148"/>
  <c r="AK148"/>
  <c r="AJ148"/>
  <c r="AI148"/>
  <c r="AH148"/>
  <c r="AG148"/>
  <c r="AF148"/>
  <c r="AE148"/>
  <c r="AD148"/>
  <c r="AC148"/>
  <c r="AB148"/>
  <c r="AA148"/>
  <c r="Z148"/>
  <c r="Y148"/>
  <c r="X148"/>
  <c r="W148"/>
  <c r="V148"/>
  <c r="U148"/>
  <c r="T148"/>
  <c r="S148"/>
  <c r="R148"/>
  <c r="Q148"/>
  <c r="P148"/>
  <c r="O148"/>
  <c r="N148"/>
  <c r="M148"/>
  <c r="L148"/>
  <c r="K148"/>
  <c r="J148"/>
  <c r="I148"/>
  <c r="H148"/>
  <c r="G148"/>
  <c r="F148"/>
  <c r="A148"/>
  <c r="BK147"/>
  <c r="BJ147"/>
  <c r="BI147"/>
  <c r="BH147"/>
  <c r="AZ147"/>
  <c r="AX147"/>
  <c r="AW147"/>
  <c r="AV147"/>
  <c r="AU147"/>
  <c r="AT147"/>
  <c r="AS147"/>
  <c r="AR147"/>
  <c r="AQ147"/>
  <c r="AP147"/>
  <c r="AO147"/>
  <c r="AN147"/>
  <c r="AM147"/>
  <c r="AL147"/>
  <c r="AK147"/>
  <c r="AJ147"/>
  <c r="AI147"/>
  <c r="AH147"/>
  <c r="AG147"/>
  <c r="AF147"/>
  <c r="AE147"/>
  <c r="AD147"/>
  <c r="AC147"/>
  <c r="AB147"/>
  <c r="AA147"/>
  <c r="Z147"/>
  <c r="Y147"/>
  <c r="X147"/>
  <c r="W147"/>
  <c r="V147"/>
  <c r="U147"/>
  <c r="T147"/>
  <c r="S147"/>
  <c r="R147"/>
  <c r="Q147"/>
  <c r="P147"/>
  <c r="O147"/>
  <c r="N147"/>
  <c r="M147"/>
  <c r="L147"/>
  <c r="K147"/>
  <c r="J147"/>
  <c r="I147"/>
  <c r="H147"/>
  <c r="G147"/>
  <c r="F147"/>
  <c r="C147"/>
  <c r="A147"/>
  <c r="BK146"/>
  <c r="BJ146"/>
  <c r="BI146"/>
  <c r="BH146"/>
  <c r="AZ146"/>
  <c r="AX146"/>
  <c r="AW146"/>
  <c r="AV146"/>
  <c r="AU146"/>
  <c r="AT146"/>
  <c r="AS146"/>
  <c r="AR146"/>
  <c r="AQ146"/>
  <c r="AP146"/>
  <c r="AO146"/>
  <c r="AN146"/>
  <c r="AM146"/>
  <c r="AL146"/>
  <c r="AK146"/>
  <c r="AJ146"/>
  <c r="AI146"/>
  <c r="AH146"/>
  <c r="AG146"/>
  <c r="AF146"/>
  <c r="AE146"/>
  <c r="AD146"/>
  <c r="AC146"/>
  <c r="AB146"/>
  <c r="AA146"/>
  <c r="Z146"/>
  <c r="Y146"/>
  <c r="X146"/>
  <c r="W146"/>
  <c r="V146"/>
  <c r="U146"/>
  <c r="T146"/>
  <c r="S146"/>
  <c r="R146"/>
  <c r="Q146"/>
  <c r="P146"/>
  <c r="O146"/>
  <c r="N146"/>
  <c r="M146"/>
  <c r="L146"/>
  <c r="K146"/>
  <c r="J146"/>
  <c r="I146"/>
  <c r="H146"/>
  <c r="G146"/>
  <c r="F146"/>
  <c r="A146"/>
  <c r="BK145"/>
  <c r="BJ145"/>
  <c r="BI145"/>
  <c r="BH145"/>
  <c r="AZ145"/>
  <c r="AX145"/>
  <c r="AW145"/>
  <c r="AV145"/>
  <c r="AU145"/>
  <c r="AT145"/>
  <c r="AS145"/>
  <c r="AR145"/>
  <c r="AQ145"/>
  <c r="AP145"/>
  <c r="AO145"/>
  <c r="AN145"/>
  <c r="AM145"/>
  <c r="AL145"/>
  <c r="AK145"/>
  <c r="AJ145"/>
  <c r="AI145"/>
  <c r="AH145"/>
  <c r="AG145"/>
  <c r="AF145"/>
  <c r="AE145"/>
  <c r="AD145"/>
  <c r="AC145"/>
  <c r="AB145"/>
  <c r="AA145"/>
  <c r="Z145"/>
  <c r="Y145"/>
  <c r="X145"/>
  <c r="W145"/>
  <c r="V145"/>
  <c r="U145"/>
  <c r="T145"/>
  <c r="S145"/>
  <c r="R145"/>
  <c r="Q145"/>
  <c r="P145"/>
  <c r="O145"/>
  <c r="N145"/>
  <c r="M145"/>
  <c r="L145"/>
  <c r="K145"/>
  <c r="J145"/>
  <c r="I145"/>
  <c r="H145"/>
  <c r="G145"/>
  <c r="F145"/>
  <c r="C145"/>
  <c r="A145"/>
  <c r="BK144"/>
  <c r="BJ144"/>
  <c r="BI144"/>
  <c r="BH144"/>
  <c r="AZ144"/>
  <c r="AX144"/>
  <c r="AW144"/>
  <c r="AV144"/>
  <c r="AU144"/>
  <c r="AT144"/>
  <c r="AS144"/>
  <c r="AR144"/>
  <c r="AQ144"/>
  <c r="AP144"/>
  <c r="AO144"/>
  <c r="AN144"/>
  <c r="AM144"/>
  <c r="AL144"/>
  <c r="AK144"/>
  <c r="AJ144"/>
  <c r="AI144"/>
  <c r="AH144"/>
  <c r="AG144"/>
  <c r="AF144"/>
  <c r="AE144"/>
  <c r="AD144"/>
  <c r="AC144"/>
  <c r="AB144"/>
  <c r="AA144"/>
  <c r="Z144"/>
  <c r="Y144"/>
  <c r="X144"/>
  <c r="W144"/>
  <c r="V144"/>
  <c r="U144"/>
  <c r="T144"/>
  <c r="S144"/>
  <c r="R144"/>
  <c r="Q144"/>
  <c r="P144"/>
  <c r="O144"/>
  <c r="N144"/>
  <c r="M144"/>
  <c r="L144"/>
  <c r="K144"/>
  <c r="J144"/>
  <c r="I144"/>
  <c r="H144"/>
  <c r="G144"/>
  <c r="F144"/>
  <c r="A144"/>
  <c r="BK143"/>
  <c r="BI143"/>
  <c r="BH143"/>
  <c r="AZ143"/>
  <c r="AX143"/>
  <c r="AW143"/>
  <c r="AV143"/>
  <c r="AU143"/>
  <c r="AT143"/>
  <c r="AS143"/>
  <c r="AR143"/>
  <c r="AQ143"/>
  <c r="AP143"/>
  <c r="AO143"/>
  <c r="AN143"/>
  <c r="AM143"/>
  <c r="AL143"/>
  <c r="AK143"/>
  <c r="AJ143"/>
  <c r="AI143"/>
  <c r="AH143"/>
  <c r="AG143"/>
  <c r="AF143"/>
  <c r="AE143"/>
  <c r="AD143"/>
  <c r="AC143"/>
  <c r="AB143"/>
  <c r="AA143"/>
  <c r="Z143"/>
  <c r="Y143"/>
  <c r="X143"/>
  <c r="W143"/>
  <c r="V143"/>
  <c r="U143"/>
  <c r="T143"/>
  <c r="S143"/>
  <c r="R143"/>
  <c r="Q143"/>
  <c r="P143"/>
  <c r="O143"/>
  <c r="N143"/>
  <c r="M143"/>
  <c r="L143"/>
  <c r="K143"/>
  <c r="J143"/>
  <c r="I143"/>
  <c r="H143"/>
  <c r="G143"/>
  <c r="F143"/>
  <c r="A143"/>
  <c r="BK142"/>
  <c r="BJ142"/>
  <c r="BI142"/>
  <c r="BH142"/>
  <c r="AZ142"/>
  <c r="AX142"/>
  <c r="AW142"/>
  <c r="AV142"/>
  <c r="AU142"/>
  <c r="AT142"/>
  <c r="AS142"/>
  <c r="AR142"/>
  <c r="AQ142"/>
  <c r="AP142"/>
  <c r="AO142"/>
  <c r="AN142"/>
  <c r="AM142"/>
  <c r="AL142"/>
  <c r="AK142"/>
  <c r="AJ142"/>
  <c r="AI142"/>
  <c r="AH142"/>
  <c r="AG142"/>
  <c r="AF142"/>
  <c r="AE142"/>
  <c r="AD142"/>
  <c r="AC142"/>
  <c r="AB142"/>
  <c r="AA142"/>
  <c r="Z142"/>
  <c r="Y142"/>
  <c r="X142"/>
  <c r="W142"/>
  <c r="V142"/>
  <c r="U142"/>
  <c r="T142"/>
  <c r="S142"/>
  <c r="R142"/>
  <c r="Q142"/>
  <c r="P142"/>
  <c r="O142"/>
  <c r="N142"/>
  <c r="M142"/>
  <c r="L142"/>
  <c r="K142"/>
  <c r="J142"/>
  <c r="I142"/>
  <c r="H142"/>
  <c r="G142"/>
  <c r="F142"/>
  <c r="C142"/>
  <c r="A142"/>
  <c r="BI141"/>
  <c r="BH141"/>
  <c r="AZ141"/>
  <c r="AX141"/>
  <c r="AW141"/>
  <c r="AV141"/>
  <c r="AU141"/>
  <c r="AT141"/>
  <c r="AS141"/>
  <c r="AR141"/>
  <c r="AQ141"/>
  <c r="AP141"/>
  <c r="AO141"/>
  <c r="AN141"/>
  <c r="AM141"/>
  <c r="AL141"/>
  <c r="AK141"/>
  <c r="AJ141"/>
  <c r="AI141"/>
  <c r="AH141"/>
  <c r="AG141"/>
  <c r="AF141"/>
  <c r="AE141"/>
  <c r="AD141"/>
  <c r="AC141"/>
  <c r="AB141"/>
  <c r="AA141"/>
  <c r="Z141"/>
  <c r="Y141"/>
  <c r="X141"/>
  <c r="W141"/>
  <c r="V141"/>
  <c r="U141"/>
  <c r="T141"/>
  <c r="S141"/>
  <c r="R141"/>
  <c r="Q141"/>
  <c r="P141"/>
  <c r="O141"/>
  <c r="N141"/>
  <c r="M141"/>
  <c r="L141"/>
  <c r="K141"/>
  <c r="J141"/>
  <c r="I141"/>
  <c r="H141"/>
  <c r="G141"/>
  <c r="F141"/>
  <c r="A141"/>
  <c r="BK140"/>
  <c r="BJ140"/>
  <c r="BI140"/>
  <c r="BH140"/>
  <c r="AZ140"/>
  <c r="AX140"/>
  <c r="AW140"/>
  <c r="AV140"/>
  <c r="AU140"/>
  <c r="AT140"/>
  <c r="AS140"/>
  <c r="AR140"/>
  <c r="AQ140"/>
  <c r="AP140"/>
  <c r="AO140"/>
  <c r="AN140"/>
  <c r="AM140"/>
  <c r="AL140"/>
  <c r="AK140"/>
  <c r="AJ140"/>
  <c r="AI140"/>
  <c r="AH140"/>
  <c r="AG140"/>
  <c r="AF140"/>
  <c r="AE140"/>
  <c r="AD140"/>
  <c r="AC140"/>
  <c r="AB140"/>
  <c r="AA140"/>
  <c r="Z140"/>
  <c r="Y140"/>
  <c r="X140"/>
  <c r="W140"/>
  <c r="V140"/>
  <c r="U140"/>
  <c r="T140"/>
  <c r="S140"/>
  <c r="R140"/>
  <c r="Q140"/>
  <c r="P140"/>
  <c r="O140"/>
  <c r="N140"/>
  <c r="M140"/>
  <c r="L140"/>
  <c r="K140"/>
  <c r="J140"/>
  <c r="I140"/>
  <c r="H140"/>
  <c r="G140"/>
  <c r="F140"/>
  <c r="A140"/>
  <c r="BK139"/>
  <c r="BJ139"/>
  <c r="BI139"/>
  <c r="BH139"/>
  <c r="AZ139"/>
  <c r="AX139"/>
  <c r="AW139"/>
  <c r="AV139"/>
  <c r="AU139"/>
  <c r="AT139"/>
  <c r="AS139"/>
  <c r="AR139"/>
  <c r="AQ139"/>
  <c r="AP139"/>
  <c r="AO139"/>
  <c r="AN139"/>
  <c r="AM139"/>
  <c r="AL139"/>
  <c r="AK139"/>
  <c r="AJ139"/>
  <c r="AI139"/>
  <c r="AH139"/>
  <c r="AG139"/>
  <c r="AF139"/>
  <c r="AE139"/>
  <c r="AD139"/>
  <c r="AC139"/>
  <c r="AB139"/>
  <c r="AA139"/>
  <c r="Z139"/>
  <c r="Y139"/>
  <c r="X139"/>
  <c r="W139"/>
  <c r="V139"/>
  <c r="U139"/>
  <c r="T139"/>
  <c r="S139"/>
  <c r="R139"/>
  <c r="Q139"/>
  <c r="P139"/>
  <c r="O139"/>
  <c r="N139"/>
  <c r="M139"/>
  <c r="L139"/>
  <c r="K139"/>
  <c r="J139"/>
  <c r="I139"/>
  <c r="H139"/>
  <c r="G139"/>
  <c r="F139"/>
  <c r="C139"/>
  <c r="A139"/>
  <c r="BK138"/>
  <c r="BI138"/>
  <c r="BH138"/>
  <c r="AZ138"/>
  <c r="AX138"/>
  <c r="AW138"/>
  <c r="AV138"/>
  <c r="AU138"/>
  <c r="AT138"/>
  <c r="AS138"/>
  <c r="AR138"/>
  <c r="AQ138"/>
  <c r="AP138"/>
  <c r="AO138"/>
  <c r="AN138"/>
  <c r="AM138"/>
  <c r="AL138"/>
  <c r="AK138"/>
  <c r="AJ138"/>
  <c r="AI138"/>
  <c r="AH138"/>
  <c r="AG138"/>
  <c r="AF138"/>
  <c r="AE138"/>
  <c r="AD138"/>
  <c r="AC138"/>
  <c r="AB138"/>
  <c r="AA138"/>
  <c r="Z138"/>
  <c r="Y138"/>
  <c r="X138"/>
  <c r="W138"/>
  <c r="V138"/>
  <c r="U138"/>
  <c r="T138"/>
  <c r="S138"/>
  <c r="R138"/>
  <c r="Q138"/>
  <c r="P138"/>
  <c r="O138"/>
  <c r="N138"/>
  <c r="M138"/>
  <c r="L138"/>
  <c r="K138"/>
  <c r="J138"/>
  <c r="I138"/>
  <c r="H138"/>
  <c r="G138"/>
  <c r="F138"/>
  <c r="A138"/>
  <c r="BK137"/>
  <c r="BI137"/>
  <c r="BH137"/>
  <c r="AZ137"/>
  <c r="AX137"/>
  <c r="AW137"/>
  <c r="AV137"/>
  <c r="AU137"/>
  <c r="AT137"/>
  <c r="AS137"/>
  <c r="AR137"/>
  <c r="AQ137"/>
  <c r="AP137"/>
  <c r="AO137"/>
  <c r="AN137"/>
  <c r="AM137"/>
  <c r="AL137"/>
  <c r="AK137"/>
  <c r="AJ137"/>
  <c r="AI137"/>
  <c r="AH137"/>
  <c r="AG137"/>
  <c r="AF137"/>
  <c r="AE137"/>
  <c r="AD137"/>
  <c r="AC137"/>
  <c r="AB137"/>
  <c r="AA137"/>
  <c r="Z137"/>
  <c r="Y137"/>
  <c r="X137"/>
  <c r="W137"/>
  <c r="V137"/>
  <c r="U137"/>
  <c r="T137"/>
  <c r="S137"/>
  <c r="R137"/>
  <c r="Q137"/>
  <c r="P137"/>
  <c r="O137"/>
  <c r="N137"/>
  <c r="M137"/>
  <c r="L137"/>
  <c r="K137"/>
  <c r="J137"/>
  <c r="I137"/>
  <c r="H137"/>
  <c r="G137"/>
  <c r="F137"/>
  <c r="A137"/>
  <c r="BK136"/>
  <c r="BJ136"/>
  <c r="BI136"/>
  <c r="BH136"/>
  <c r="AZ136"/>
  <c r="AX136"/>
  <c r="AW136"/>
  <c r="AV136"/>
  <c r="AU136"/>
  <c r="AT136"/>
  <c r="AS136"/>
  <c r="AR136"/>
  <c r="AQ136"/>
  <c r="AP136"/>
  <c r="AO136"/>
  <c r="AN136"/>
  <c r="AM136"/>
  <c r="AL136"/>
  <c r="AK136"/>
  <c r="AJ136"/>
  <c r="AI136"/>
  <c r="AH136"/>
  <c r="AG136"/>
  <c r="AF136"/>
  <c r="AE136"/>
  <c r="AD136"/>
  <c r="AC136"/>
  <c r="AB136"/>
  <c r="AA136"/>
  <c r="Z136"/>
  <c r="Y136"/>
  <c r="X136"/>
  <c r="W136"/>
  <c r="V136"/>
  <c r="U136"/>
  <c r="T136"/>
  <c r="S136"/>
  <c r="R136"/>
  <c r="Q136"/>
  <c r="P136"/>
  <c r="O136"/>
  <c r="N136"/>
  <c r="M136"/>
  <c r="L136"/>
  <c r="K136"/>
  <c r="J136"/>
  <c r="I136"/>
  <c r="H136"/>
  <c r="G136"/>
  <c r="F136"/>
  <c r="A136"/>
  <c r="BK135"/>
  <c r="BI135"/>
  <c r="BH135"/>
  <c r="AZ135"/>
  <c r="AX135"/>
  <c r="AW135"/>
  <c r="AV135"/>
  <c r="AU135"/>
  <c r="AT135"/>
  <c r="AS135"/>
  <c r="AR135"/>
  <c r="AQ135"/>
  <c r="AP135"/>
  <c r="AO135"/>
  <c r="AN135"/>
  <c r="AM135"/>
  <c r="AL135"/>
  <c r="AK135"/>
  <c r="AJ135"/>
  <c r="AI135"/>
  <c r="AH135"/>
  <c r="AG135"/>
  <c r="AF135"/>
  <c r="AE135"/>
  <c r="AD135"/>
  <c r="AC135"/>
  <c r="AB135"/>
  <c r="AA135"/>
  <c r="Z135"/>
  <c r="Y135"/>
  <c r="X135"/>
  <c r="W135"/>
  <c r="V135"/>
  <c r="U135"/>
  <c r="T135"/>
  <c r="S135"/>
  <c r="R135"/>
  <c r="Q135"/>
  <c r="P135"/>
  <c r="O135"/>
  <c r="N135"/>
  <c r="M135"/>
  <c r="L135"/>
  <c r="K135"/>
  <c r="J135"/>
  <c r="I135"/>
  <c r="H135"/>
  <c r="G135"/>
  <c r="F135"/>
  <c r="A135"/>
  <c r="BK134"/>
  <c r="BJ134"/>
  <c r="BI134"/>
  <c r="BH134"/>
  <c r="AZ134"/>
  <c r="AX134"/>
  <c r="AW134"/>
  <c r="AV134"/>
  <c r="AU134"/>
  <c r="AT134"/>
  <c r="AS134"/>
  <c r="AR134"/>
  <c r="AQ134"/>
  <c r="AP134"/>
  <c r="AO134"/>
  <c r="AN134"/>
  <c r="AM134"/>
  <c r="AL134"/>
  <c r="AK134"/>
  <c r="AJ134"/>
  <c r="AI134"/>
  <c r="AH134"/>
  <c r="AG134"/>
  <c r="AF134"/>
  <c r="AE134"/>
  <c r="AD134"/>
  <c r="AC134"/>
  <c r="AB134"/>
  <c r="AA134"/>
  <c r="Z134"/>
  <c r="Y134"/>
  <c r="X134"/>
  <c r="W134"/>
  <c r="V134"/>
  <c r="U134"/>
  <c r="T134"/>
  <c r="S134"/>
  <c r="R134"/>
  <c r="Q134"/>
  <c r="P134"/>
  <c r="O134"/>
  <c r="N134"/>
  <c r="M134"/>
  <c r="L134"/>
  <c r="K134"/>
  <c r="J134"/>
  <c r="I134"/>
  <c r="H134"/>
  <c r="G134"/>
  <c r="F134"/>
  <c r="C134"/>
  <c r="A134"/>
  <c r="BK133"/>
  <c r="BI133"/>
  <c r="BH133"/>
  <c r="AZ133"/>
  <c r="AX133"/>
  <c r="AW133"/>
  <c r="AV133"/>
  <c r="AU133"/>
  <c r="AT133"/>
  <c r="AS133"/>
  <c r="AR133"/>
  <c r="AQ133"/>
  <c r="AP133"/>
  <c r="AO133"/>
  <c r="AN133"/>
  <c r="AM133"/>
  <c r="AL133"/>
  <c r="AK133"/>
  <c r="AJ133"/>
  <c r="AI133"/>
  <c r="AH133"/>
  <c r="AG133"/>
  <c r="AF133"/>
  <c r="AE133"/>
  <c r="AD133"/>
  <c r="AC133"/>
  <c r="AB133"/>
  <c r="AA133"/>
  <c r="Z133"/>
  <c r="Y133"/>
  <c r="X133"/>
  <c r="W133"/>
  <c r="V133"/>
  <c r="U133"/>
  <c r="T133"/>
  <c r="S133"/>
  <c r="R133"/>
  <c r="Q133"/>
  <c r="P133"/>
  <c r="O133"/>
  <c r="N133"/>
  <c r="M133"/>
  <c r="L133"/>
  <c r="K133"/>
  <c r="J133"/>
  <c r="I133"/>
  <c r="H133"/>
  <c r="G133"/>
  <c r="F133"/>
  <c r="A133"/>
  <c r="BK132"/>
  <c r="BJ132"/>
  <c r="BI132"/>
  <c r="BH132"/>
  <c r="AZ132"/>
  <c r="AX132"/>
  <c r="AW132"/>
  <c r="AV132"/>
  <c r="AU132"/>
  <c r="AT132"/>
  <c r="AS132"/>
  <c r="AR132"/>
  <c r="AQ132"/>
  <c r="AP132"/>
  <c r="AO132"/>
  <c r="AN132"/>
  <c r="AM132"/>
  <c r="AL132"/>
  <c r="AK132"/>
  <c r="AJ132"/>
  <c r="AI132"/>
  <c r="AH132"/>
  <c r="AG132"/>
  <c r="AF132"/>
  <c r="AE132"/>
  <c r="AD132"/>
  <c r="AC132"/>
  <c r="AB132"/>
  <c r="AA132"/>
  <c r="Z132"/>
  <c r="Y132"/>
  <c r="X132"/>
  <c r="W132"/>
  <c r="V132"/>
  <c r="U132"/>
  <c r="T132"/>
  <c r="S132"/>
  <c r="R132"/>
  <c r="Q132"/>
  <c r="P132"/>
  <c r="O132"/>
  <c r="N132"/>
  <c r="M132"/>
  <c r="L132"/>
  <c r="K132"/>
  <c r="J132"/>
  <c r="I132"/>
  <c r="H132"/>
  <c r="G132"/>
  <c r="F132"/>
  <c r="A132"/>
  <c r="BK131"/>
  <c r="BJ131"/>
  <c r="BI131"/>
  <c r="BH131"/>
  <c r="AZ131"/>
  <c r="AX131"/>
  <c r="AW131"/>
  <c r="AV131"/>
  <c r="AU131"/>
  <c r="AT131"/>
  <c r="AS131"/>
  <c r="AR131"/>
  <c r="AQ131"/>
  <c r="AP131"/>
  <c r="AO131"/>
  <c r="AN131"/>
  <c r="AM131"/>
  <c r="AL131"/>
  <c r="AK131"/>
  <c r="AJ131"/>
  <c r="AI131"/>
  <c r="AH131"/>
  <c r="AG131"/>
  <c r="AF131"/>
  <c r="AE131"/>
  <c r="AD131"/>
  <c r="AC131"/>
  <c r="AB131"/>
  <c r="AA131"/>
  <c r="Z131"/>
  <c r="Y131"/>
  <c r="X131"/>
  <c r="W131"/>
  <c r="V131"/>
  <c r="U131"/>
  <c r="T131"/>
  <c r="S131"/>
  <c r="R131"/>
  <c r="Q131"/>
  <c r="P131"/>
  <c r="O131"/>
  <c r="N131"/>
  <c r="M131"/>
  <c r="L131"/>
  <c r="K131"/>
  <c r="J131"/>
  <c r="I131"/>
  <c r="H131"/>
  <c r="G131"/>
  <c r="F131"/>
  <c r="A131"/>
  <c r="BK130"/>
  <c r="BJ130"/>
  <c r="BI130"/>
  <c r="BH130"/>
  <c r="AZ130"/>
  <c r="AX130"/>
  <c r="AW130"/>
  <c r="AV130"/>
  <c r="AU130"/>
  <c r="AT130"/>
  <c r="AS130"/>
  <c r="AR130"/>
  <c r="AQ130"/>
  <c r="AP130"/>
  <c r="AO130"/>
  <c r="AN130"/>
  <c r="AM130"/>
  <c r="AL130"/>
  <c r="AK130"/>
  <c r="AJ130"/>
  <c r="AI130"/>
  <c r="AH130"/>
  <c r="AG130"/>
  <c r="AF130"/>
  <c r="AE130"/>
  <c r="AD130"/>
  <c r="AC130"/>
  <c r="AB130"/>
  <c r="AA130"/>
  <c r="Z130"/>
  <c r="Y130"/>
  <c r="X130"/>
  <c r="W130"/>
  <c r="V130"/>
  <c r="U130"/>
  <c r="T130"/>
  <c r="S130"/>
  <c r="R130"/>
  <c r="Q130"/>
  <c r="P130"/>
  <c r="O130"/>
  <c r="N130"/>
  <c r="M130"/>
  <c r="L130"/>
  <c r="K130"/>
  <c r="J130"/>
  <c r="I130"/>
  <c r="H130"/>
  <c r="G130"/>
  <c r="F130"/>
  <c r="A130"/>
  <c r="BK129"/>
  <c r="BJ129"/>
  <c r="BI129"/>
  <c r="BH129"/>
  <c r="AZ129"/>
  <c r="AX129"/>
  <c r="AW129"/>
  <c r="AV129"/>
  <c r="AU129"/>
  <c r="AT129"/>
  <c r="AS129"/>
  <c r="AR129"/>
  <c r="AQ129"/>
  <c r="AP129"/>
  <c r="AO129"/>
  <c r="AN129"/>
  <c r="AM129"/>
  <c r="AL129"/>
  <c r="AK129"/>
  <c r="AJ129"/>
  <c r="AI129"/>
  <c r="AH129"/>
  <c r="AG129"/>
  <c r="AF129"/>
  <c r="AE129"/>
  <c r="AD129"/>
  <c r="AC129"/>
  <c r="AB129"/>
  <c r="AA129"/>
  <c r="Z129"/>
  <c r="Y129"/>
  <c r="X129"/>
  <c r="W129"/>
  <c r="V129"/>
  <c r="U129"/>
  <c r="T129"/>
  <c r="S129"/>
  <c r="R129"/>
  <c r="Q129"/>
  <c r="P129"/>
  <c r="O129"/>
  <c r="N129"/>
  <c r="M129"/>
  <c r="L129"/>
  <c r="K129"/>
  <c r="J129"/>
  <c r="I129"/>
  <c r="H129"/>
  <c r="G129"/>
  <c r="F129"/>
  <c r="C129"/>
  <c r="A129"/>
  <c r="BK128"/>
  <c r="BJ128"/>
  <c r="BI128"/>
  <c r="BH128"/>
  <c r="AZ128"/>
  <c r="AX128"/>
  <c r="AW128"/>
  <c r="AV128"/>
  <c r="AU128"/>
  <c r="AT128"/>
  <c r="AS128"/>
  <c r="AR128"/>
  <c r="AQ128"/>
  <c r="AP128"/>
  <c r="AO128"/>
  <c r="AN128"/>
  <c r="AM128"/>
  <c r="AL128"/>
  <c r="AK128"/>
  <c r="AJ128"/>
  <c r="AI128"/>
  <c r="AH128"/>
  <c r="AG128"/>
  <c r="AF128"/>
  <c r="AE128"/>
  <c r="AD128"/>
  <c r="AC128"/>
  <c r="AB128"/>
  <c r="AA128"/>
  <c r="Z128"/>
  <c r="Y128"/>
  <c r="X128"/>
  <c r="W128"/>
  <c r="V128"/>
  <c r="U128"/>
  <c r="T128"/>
  <c r="S128"/>
  <c r="R128"/>
  <c r="Q128"/>
  <c r="P128"/>
  <c r="O128"/>
  <c r="N128"/>
  <c r="M128"/>
  <c r="L128"/>
  <c r="K128"/>
  <c r="J128"/>
  <c r="I128"/>
  <c r="H128"/>
  <c r="G128"/>
  <c r="F128"/>
  <c r="A128"/>
  <c r="BK127"/>
  <c r="BJ127"/>
  <c r="BI127"/>
  <c r="BH127"/>
  <c r="AZ127"/>
  <c r="AX127"/>
  <c r="AW127"/>
  <c r="AV127"/>
  <c r="AU127"/>
  <c r="AT127"/>
  <c r="AS127"/>
  <c r="AR127"/>
  <c r="AQ127"/>
  <c r="AP127"/>
  <c r="AO127"/>
  <c r="AN127"/>
  <c r="AM127"/>
  <c r="AL127"/>
  <c r="AK127"/>
  <c r="AJ127"/>
  <c r="AI127"/>
  <c r="AH127"/>
  <c r="AG127"/>
  <c r="AF127"/>
  <c r="AE127"/>
  <c r="AD127"/>
  <c r="AC127"/>
  <c r="AB127"/>
  <c r="AA127"/>
  <c r="Z127"/>
  <c r="Y127"/>
  <c r="X127"/>
  <c r="W127"/>
  <c r="V127"/>
  <c r="U127"/>
  <c r="T127"/>
  <c r="S127"/>
  <c r="R127"/>
  <c r="Q127"/>
  <c r="P127"/>
  <c r="O127"/>
  <c r="N127"/>
  <c r="M127"/>
  <c r="L127"/>
  <c r="K127"/>
  <c r="J127"/>
  <c r="I127"/>
  <c r="A127"/>
  <c r="BK126"/>
  <c r="BJ126"/>
  <c r="BI126"/>
  <c r="BH126"/>
  <c r="AZ126"/>
  <c r="AX126"/>
  <c r="AW126"/>
  <c r="AV126"/>
  <c r="AU126"/>
  <c r="AT126"/>
  <c r="AS126"/>
  <c r="AR126"/>
  <c r="AQ126"/>
  <c r="AP126"/>
  <c r="AO126"/>
  <c r="AN126"/>
  <c r="AM126"/>
  <c r="AL126"/>
  <c r="AK126"/>
  <c r="AJ126"/>
  <c r="AI126"/>
  <c r="AH126"/>
  <c r="AG126"/>
  <c r="AF126"/>
  <c r="AE126"/>
  <c r="AD126"/>
  <c r="AC126"/>
  <c r="AB126"/>
  <c r="AA126"/>
  <c r="Z126"/>
  <c r="Y126"/>
  <c r="X126"/>
  <c r="W126"/>
  <c r="V126"/>
  <c r="U126"/>
  <c r="T126"/>
  <c r="S126"/>
  <c r="R126"/>
  <c r="Q126"/>
  <c r="P126"/>
  <c r="O126"/>
  <c r="N126"/>
  <c r="M126"/>
  <c r="L126"/>
  <c r="K126"/>
  <c r="J126"/>
  <c r="I126"/>
  <c r="H126"/>
  <c r="G126"/>
  <c r="F126"/>
  <c r="A126"/>
  <c r="BK125"/>
  <c r="BJ125"/>
  <c r="BI125"/>
  <c r="BH125"/>
  <c r="AZ125"/>
  <c r="AX125"/>
  <c r="AW125"/>
  <c r="AV125"/>
  <c r="AU125"/>
  <c r="AT125"/>
  <c r="AS125"/>
  <c r="AR125"/>
  <c r="AQ125"/>
  <c r="AP125"/>
  <c r="AO125"/>
  <c r="AN125"/>
  <c r="AM125"/>
  <c r="AL125"/>
  <c r="AK125"/>
  <c r="AJ125"/>
  <c r="AI125"/>
  <c r="AH125"/>
  <c r="AG125"/>
  <c r="AF125"/>
  <c r="AE125"/>
  <c r="AD125"/>
  <c r="AC125"/>
  <c r="AB125"/>
  <c r="AA125"/>
  <c r="Z125"/>
  <c r="Y125"/>
  <c r="X125"/>
  <c r="W125"/>
  <c r="V125"/>
  <c r="U125"/>
  <c r="T125"/>
  <c r="S125"/>
  <c r="R125"/>
  <c r="Q125"/>
  <c r="P125"/>
  <c r="O125"/>
  <c r="N125"/>
  <c r="M125"/>
  <c r="L125"/>
  <c r="K125"/>
  <c r="J125"/>
  <c r="I125"/>
  <c r="H125"/>
  <c r="G125"/>
  <c r="F125"/>
  <c r="C125"/>
  <c r="A125"/>
  <c r="BI124"/>
  <c r="AZ124"/>
  <c r="AX124"/>
  <c r="AW124"/>
  <c r="AV124"/>
  <c r="AU124"/>
  <c r="AR124"/>
  <c r="A124"/>
  <c r="BK123"/>
  <c r="BJ123"/>
  <c r="BI123"/>
  <c r="BH123"/>
  <c r="AZ123"/>
  <c r="AX123"/>
  <c r="AW123"/>
  <c r="AV123"/>
  <c r="AU123"/>
  <c r="AT123"/>
  <c r="AS123"/>
  <c r="AR123"/>
  <c r="AQ123"/>
  <c r="AP123"/>
  <c r="AO123"/>
  <c r="AN123"/>
  <c r="AM123"/>
  <c r="AL123"/>
  <c r="AK123"/>
  <c r="AJ123"/>
  <c r="AI123"/>
  <c r="AH123"/>
  <c r="AG123"/>
  <c r="AF123"/>
  <c r="AE123"/>
  <c r="AD123"/>
  <c r="AC123"/>
  <c r="AB123"/>
  <c r="AA123"/>
  <c r="Z123"/>
  <c r="Y123"/>
  <c r="X123"/>
  <c r="W123"/>
  <c r="V123"/>
  <c r="U123"/>
  <c r="T123"/>
  <c r="S123"/>
  <c r="R123"/>
  <c r="Q123"/>
  <c r="P123"/>
  <c r="O123"/>
  <c r="N123"/>
  <c r="M123"/>
  <c r="L123"/>
  <c r="K123"/>
  <c r="J123"/>
  <c r="I123"/>
  <c r="H123"/>
  <c r="G123"/>
  <c r="F123"/>
  <c r="C123"/>
  <c r="A123"/>
  <c r="BK122"/>
  <c r="BJ122"/>
  <c r="BI122"/>
  <c r="BH122"/>
  <c r="AZ122"/>
  <c r="AX122"/>
  <c r="AW122"/>
  <c r="AV122"/>
  <c r="AU122"/>
  <c r="AT122"/>
  <c r="AS122"/>
  <c r="AR122"/>
  <c r="AQ122"/>
  <c r="AP122"/>
  <c r="AO122"/>
  <c r="AN122"/>
  <c r="AM122"/>
  <c r="AL122"/>
  <c r="AK122"/>
  <c r="AJ122"/>
  <c r="AI122"/>
  <c r="AH122"/>
  <c r="AG122"/>
  <c r="AF122"/>
  <c r="AE122"/>
  <c r="AD122"/>
  <c r="AC122"/>
  <c r="AB122"/>
  <c r="AA122"/>
  <c r="Z122"/>
  <c r="Y122"/>
  <c r="X122"/>
  <c r="W122"/>
  <c r="V122"/>
  <c r="U122"/>
  <c r="T122"/>
  <c r="S122"/>
  <c r="R122"/>
  <c r="Q122"/>
  <c r="P122"/>
  <c r="O122"/>
  <c r="N122"/>
  <c r="M122"/>
  <c r="L122"/>
  <c r="K122"/>
  <c r="J122"/>
  <c r="I122"/>
  <c r="H122"/>
  <c r="G122"/>
  <c r="F122"/>
  <c r="C122"/>
  <c r="A122"/>
  <c r="BK121"/>
  <c r="BJ121"/>
  <c r="BI121"/>
  <c r="BH121"/>
  <c r="AZ121"/>
  <c r="AX121"/>
  <c r="AW121"/>
  <c r="AV121"/>
  <c r="AU121"/>
  <c r="AT121"/>
  <c r="AS121"/>
  <c r="AR121"/>
  <c r="AQ121"/>
  <c r="AP121"/>
  <c r="AO121"/>
  <c r="AN121"/>
  <c r="AM121"/>
  <c r="AL121"/>
  <c r="AK121"/>
  <c r="AJ121"/>
  <c r="AI121"/>
  <c r="AH121"/>
  <c r="AG121"/>
  <c r="AF121"/>
  <c r="AE121"/>
  <c r="AD121"/>
  <c r="AC121"/>
  <c r="AB121"/>
  <c r="AA121"/>
  <c r="Z121"/>
  <c r="Y121"/>
  <c r="X121"/>
  <c r="W121"/>
  <c r="V121"/>
  <c r="U121"/>
  <c r="T121"/>
  <c r="S121"/>
  <c r="R121"/>
  <c r="Q121"/>
  <c r="P121"/>
  <c r="O121"/>
  <c r="N121"/>
  <c r="M121"/>
  <c r="L121"/>
  <c r="K121"/>
  <c r="J121"/>
  <c r="I121"/>
  <c r="H121"/>
  <c r="G121"/>
  <c r="F121"/>
  <c r="C121"/>
  <c r="A121"/>
  <c r="BK120"/>
  <c r="BJ120"/>
  <c r="BI120"/>
  <c r="BH120"/>
  <c r="AZ120"/>
  <c r="AX120"/>
  <c r="AW120"/>
  <c r="AV120"/>
  <c r="AU120"/>
  <c r="AT120"/>
  <c r="AS120"/>
  <c r="AR120"/>
  <c r="AQ120"/>
  <c r="AP120"/>
  <c r="AO120"/>
  <c r="AN120"/>
  <c r="AM120"/>
  <c r="AL120"/>
  <c r="AK120"/>
  <c r="AJ120"/>
  <c r="AI120"/>
  <c r="AH120"/>
  <c r="AG120"/>
  <c r="AF120"/>
  <c r="AE120"/>
  <c r="AD120"/>
  <c r="AC120"/>
  <c r="AB120"/>
  <c r="AA120"/>
  <c r="Z120"/>
  <c r="Y120"/>
  <c r="X120"/>
  <c r="W120"/>
  <c r="V120"/>
  <c r="U120"/>
  <c r="T120"/>
  <c r="S120"/>
  <c r="R120"/>
  <c r="Q120"/>
  <c r="P120"/>
  <c r="O120"/>
  <c r="N120"/>
  <c r="M120"/>
  <c r="L120"/>
  <c r="K120"/>
  <c r="J120"/>
  <c r="I120"/>
  <c r="H120"/>
  <c r="G120"/>
  <c r="F120"/>
  <c r="A120"/>
  <c r="BK119"/>
  <c r="BJ119"/>
  <c r="BI119"/>
  <c r="BH119"/>
  <c r="AZ119"/>
  <c r="AX119"/>
  <c r="AW119"/>
  <c r="AV119"/>
  <c r="AU119"/>
  <c r="AT119"/>
  <c r="AS119"/>
  <c r="AR119"/>
  <c r="AQ119"/>
  <c r="AP119"/>
  <c r="AO119"/>
  <c r="AN119"/>
  <c r="AM119"/>
  <c r="AL119"/>
  <c r="AK119"/>
  <c r="AJ119"/>
  <c r="AI119"/>
  <c r="AH119"/>
  <c r="AG119"/>
  <c r="AF119"/>
  <c r="AE119"/>
  <c r="AD119"/>
  <c r="AC119"/>
  <c r="AB119"/>
  <c r="AA119"/>
  <c r="Z119"/>
  <c r="Y119"/>
  <c r="X119"/>
  <c r="W119"/>
  <c r="V119"/>
  <c r="U119"/>
  <c r="T119"/>
  <c r="S119"/>
  <c r="R119"/>
  <c r="Q119"/>
  <c r="P119"/>
  <c r="O119"/>
  <c r="N119"/>
  <c r="M119"/>
  <c r="L119"/>
  <c r="K119"/>
  <c r="J119"/>
  <c r="I119"/>
  <c r="H119"/>
  <c r="G119"/>
  <c r="F119"/>
  <c r="A119"/>
  <c r="BK118"/>
  <c r="BJ118"/>
  <c r="BI118"/>
  <c r="BH118"/>
  <c r="AZ118"/>
  <c r="AX118"/>
  <c r="AW118"/>
  <c r="AV118"/>
  <c r="AU118"/>
  <c r="AT118"/>
  <c r="AS118"/>
  <c r="AR118"/>
  <c r="AQ118"/>
  <c r="AP118"/>
  <c r="AO118"/>
  <c r="AN118"/>
  <c r="AM118"/>
  <c r="AL118"/>
  <c r="AK118"/>
  <c r="AJ118"/>
  <c r="AI118"/>
  <c r="AH118"/>
  <c r="AG118"/>
  <c r="AF118"/>
  <c r="AE118"/>
  <c r="AD118"/>
  <c r="AC118"/>
  <c r="AB118"/>
  <c r="AA118"/>
  <c r="Z118"/>
  <c r="Y118"/>
  <c r="X118"/>
  <c r="W118"/>
  <c r="V118"/>
  <c r="U118"/>
  <c r="T118"/>
  <c r="S118"/>
  <c r="R118"/>
  <c r="Q118"/>
  <c r="P118"/>
  <c r="O118"/>
  <c r="N118"/>
  <c r="M118"/>
  <c r="L118"/>
  <c r="K118"/>
  <c r="J118"/>
  <c r="I118"/>
  <c r="H118"/>
  <c r="G118"/>
  <c r="F118"/>
  <c r="A118"/>
  <c r="BK117"/>
  <c r="BJ117"/>
  <c r="BI117"/>
  <c r="BH117"/>
  <c r="AZ117"/>
  <c r="AX117"/>
  <c r="AW117"/>
  <c r="AV117"/>
  <c r="AU117"/>
  <c r="AT117"/>
  <c r="AS117"/>
  <c r="AR117"/>
  <c r="AQ117"/>
  <c r="AP117"/>
  <c r="AO117"/>
  <c r="AN117"/>
  <c r="AM117"/>
  <c r="AL117"/>
  <c r="AK117"/>
  <c r="AJ117"/>
  <c r="AI117"/>
  <c r="AH117"/>
  <c r="AG117"/>
  <c r="AF117"/>
  <c r="AE117"/>
  <c r="AD117"/>
  <c r="AC117"/>
  <c r="AB117"/>
  <c r="AA117"/>
  <c r="Z117"/>
  <c r="Y117"/>
  <c r="X117"/>
  <c r="W117"/>
  <c r="V117"/>
  <c r="U117"/>
  <c r="T117"/>
  <c r="S117"/>
  <c r="R117"/>
  <c r="Q117"/>
  <c r="P117"/>
  <c r="O117"/>
  <c r="N117"/>
  <c r="M117"/>
  <c r="L117"/>
  <c r="K117"/>
  <c r="J117"/>
  <c r="I117"/>
  <c r="H117"/>
  <c r="G117"/>
  <c r="F117"/>
  <c r="A117"/>
  <c r="BK116"/>
  <c r="BJ116"/>
  <c r="BI116"/>
  <c r="BH116"/>
  <c r="AZ116"/>
  <c r="AX116"/>
  <c r="AW116"/>
  <c r="AV116"/>
  <c r="AU116"/>
  <c r="AT116"/>
  <c r="AS116"/>
  <c r="AR116"/>
  <c r="AQ116"/>
  <c r="AP116"/>
  <c r="AO116"/>
  <c r="AN116"/>
  <c r="AM116"/>
  <c r="AL116"/>
  <c r="AK116"/>
  <c r="AJ116"/>
  <c r="AI116"/>
  <c r="AH116"/>
  <c r="AG116"/>
  <c r="AF116"/>
  <c r="AE116"/>
  <c r="AD116"/>
  <c r="AC116"/>
  <c r="AB116"/>
  <c r="AA116"/>
  <c r="Z116"/>
  <c r="Y116"/>
  <c r="X116"/>
  <c r="W116"/>
  <c r="V116"/>
  <c r="U116"/>
  <c r="T116"/>
  <c r="S116"/>
  <c r="R116"/>
  <c r="Q116"/>
  <c r="P116"/>
  <c r="O116"/>
  <c r="N116"/>
  <c r="M116"/>
  <c r="L116"/>
  <c r="K116"/>
  <c r="J116"/>
  <c r="I116"/>
  <c r="H116"/>
  <c r="G116"/>
  <c r="F116"/>
  <c r="C116"/>
  <c r="A116"/>
  <c r="BK115"/>
  <c r="BJ115"/>
  <c r="BI115"/>
  <c r="BH115"/>
  <c r="AZ115"/>
  <c r="AX115"/>
  <c r="AW115"/>
  <c r="AV115"/>
  <c r="AU115"/>
  <c r="AT115"/>
  <c r="AS115"/>
  <c r="AR115"/>
  <c r="AQ115"/>
  <c r="AP115"/>
  <c r="AO115"/>
  <c r="AN115"/>
  <c r="AM115"/>
  <c r="AL115"/>
  <c r="AK115"/>
  <c r="AJ115"/>
  <c r="AI115"/>
  <c r="AH115"/>
  <c r="AG115"/>
  <c r="AF115"/>
  <c r="AE115"/>
  <c r="AD115"/>
  <c r="AC115"/>
  <c r="AB115"/>
  <c r="AA115"/>
  <c r="Z115"/>
  <c r="Y115"/>
  <c r="X115"/>
  <c r="W115"/>
  <c r="V115"/>
  <c r="U115"/>
  <c r="T115"/>
  <c r="S115"/>
  <c r="R115"/>
  <c r="Q115"/>
  <c r="P115"/>
  <c r="O115"/>
  <c r="N115"/>
  <c r="M115"/>
  <c r="L115"/>
  <c r="K115"/>
  <c r="J115"/>
  <c r="I115"/>
  <c r="H115"/>
  <c r="G115"/>
  <c r="F115"/>
  <c r="C115"/>
  <c r="A115"/>
  <c r="BK114"/>
  <c r="BJ114"/>
  <c r="BI114"/>
  <c r="BH114"/>
  <c r="AZ114"/>
  <c r="AX114"/>
  <c r="AW114"/>
  <c r="AV114"/>
  <c r="AU114"/>
  <c r="AT114"/>
  <c r="AS114"/>
  <c r="AR114"/>
  <c r="AQ114"/>
  <c r="AP114"/>
  <c r="AO114"/>
  <c r="AN114"/>
  <c r="AM114"/>
  <c r="AL114"/>
  <c r="AK114"/>
  <c r="AJ114"/>
  <c r="AI114"/>
  <c r="AH114"/>
  <c r="AG114"/>
  <c r="AF114"/>
  <c r="AE114"/>
  <c r="AD114"/>
  <c r="AC114"/>
  <c r="AB114"/>
  <c r="AA114"/>
  <c r="Z114"/>
  <c r="Y114"/>
  <c r="X114"/>
  <c r="W114"/>
  <c r="V114"/>
  <c r="U114"/>
  <c r="T114"/>
  <c r="S114"/>
  <c r="R114"/>
  <c r="Q114"/>
  <c r="P114"/>
  <c r="O114"/>
  <c r="N114"/>
  <c r="M114"/>
  <c r="L114"/>
  <c r="K114"/>
  <c r="J114"/>
  <c r="I114"/>
  <c r="H114"/>
  <c r="G114"/>
  <c r="F114"/>
  <c r="A114"/>
  <c r="BK113"/>
  <c r="BI113"/>
  <c r="BH113"/>
  <c r="AZ113"/>
  <c r="AX113"/>
  <c r="AW113"/>
  <c r="AV113"/>
  <c r="AU113"/>
  <c r="AT113"/>
  <c r="AS113"/>
  <c r="AR113"/>
  <c r="AQ113"/>
  <c r="AP113"/>
  <c r="AO113"/>
  <c r="AN113"/>
  <c r="AM113"/>
  <c r="AL113"/>
  <c r="AK113"/>
  <c r="AJ113"/>
  <c r="AI113"/>
  <c r="AH113"/>
  <c r="AG113"/>
  <c r="AF113"/>
  <c r="AE113"/>
  <c r="AD113"/>
  <c r="AC113"/>
  <c r="AB113"/>
  <c r="AA113"/>
  <c r="Z113"/>
  <c r="Y113"/>
  <c r="X113"/>
  <c r="W113"/>
  <c r="V113"/>
  <c r="U113"/>
  <c r="T113"/>
  <c r="S113"/>
  <c r="R113"/>
  <c r="Q113"/>
  <c r="P113"/>
  <c r="O113"/>
  <c r="N113"/>
  <c r="M113"/>
  <c r="L113"/>
  <c r="K113"/>
  <c r="J113"/>
  <c r="I113"/>
  <c r="H113"/>
  <c r="G113"/>
  <c r="F113"/>
  <c r="A113"/>
  <c r="BK112"/>
  <c r="BI112"/>
  <c r="BH112"/>
  <c r="AZ112"/>
  <c r="AX112"/>
  <c r="AW112"/>
  <c r="AV112"/>
  <c r="AU112"/>
  <c r="AT112"/>
  <c r="AS112"/>
  <c r="AR112"/>
  <c r="AQ112"/>
  <c r="AP112"/>
  <c r="AO112"/>
  <c r="AN112"/>
  <c r="AM112"/>
  <c r="AL112"/>
  <c r="AK112"/>
  <c r="AJ112"/>
  <c r="AI112"/>
  <c r="AH112"/>
  <c r="AG112"/>
  <c r="AF112"/>
  <c r="AE112"/>
  <c r="AD112"/>
  <c r="AC112"/>
  <c r="AB112"/>
  <c r="AA112"/>
  <c r="Z112"/>
  <c r="Y112"/>
  <c r="X112"/>
  <c r="W112"/>
  <c r="V112"/>
  <c r="U112"/>
  <c r="T112"/>
  <c r="S112"/>
  <c r="R112"/>
  <c r="Q112"/>
  <c r="P112"/>
  <c r="O112"/>
  <c r="N112"/>
  <c r="M112"/>
  <c r="L112"/>
  <c r="K112"/>
  <c r="J112"/>
  <c r="I112"/>
  <c r="H112"/>
  <c r="G112"/>
  <c r="F112"/>
  <c r="A112"/>
  <c r="BK111"/>
  <c r="BJ111"/>
  <c r="BI111"/>
  <c r="BH111"/>
  <c r="AZ111"/>
  <c r="AX111"/>
  <c r="AW111"/>
  <c r="AV111"/>
  <c r="AU111"/>
  <c r="AT111"/>
  <c r="AS111"/>
  <c r="AR111"/>
  <c r="AQ111"/>
  <c r="AP111"/>
  <c r="AO111"/>
  <c r="AN111"/>
  <c r="AM111"/>
  <c r="AL111"/>
  <c r="AK111"/>
  <c r="AJ111"/>
  <c r="AI111"/>
  <c r="AH111"/>
  <c r="AG111"/>
  <c r="AF111"/>
  <c r="AE111"/>
  <c r="AD111"/>
  <c r="AC111"/>
  <c r="AB111"/>
  <c r="AA111"/>
  <c r="Z111"/>
  <c r="Y111"/>
  <c r="X111"/>
  <c r="W111"/>
  <c r="V111"/>
  <c r="U111"/>
  <c r="T111"/>
  <c r="S111"/>
  <c r="R111"/>
  <c r="Q111"/>
  <c r="P111"/>
  <c r="O111"/>
  <c r="N111"/>
  <c r="M111"/>
  <c r="L111"/>
  <c r="K111"/>
  <c r="J111"/>
  <c r="I111"/>
  <c r="H111"/>
  <c r="G111"/>
  <c r="F111"/>
  <c r="C111"/>
  <c r="A111"/>
  <c r="BK110"/>
  <c r="BJ110"/>
  <c r="BI110"/>
  <c r="BH110"/>
  <c r="AZ110"/>
  <c r="AX110"/>
  <c r="AW110"/>
  <c r="AV110"/>
  <c r="AU110"/>
  <c r="AT110"/>
  <c r="AS110"/>
  <c r="AR110"/>
  <c r="AQ110"/>
  <c r="AP110"/>
  <c r="AO110"/>
  <c r="AN110"/>
  <c r="AM110"/>
  <c r="AL110"/>
  <c r="AK110"/>
  <c r="AJ110"/>
  <c r="AI110"/>
  <c r="AH110"/>
  <c r="AG110"/>
  <c r="AF110"/>
  <c r="AE110"/>
  <c r="AD110"/>
  <c r="AC110"/>
  <c r="AB110"/>
  <c r="AA110"/>
  <c r="Z110"/>
  <c r="Y110"/>
  <c r="X110"/>
  <c r="W110"/>
  <c r="V110"/>
  <c r="U110"/>
  <c r="T110"/>
  <c r="S110"/>
  <c r="R110"/>
  <c r="Q110"/>
  <c r="P110"/>
  <c r="O110"/>
  <c r="N110"/>
  <c r="M110"/>
  <c r="L110"/>
  <c r="K110"/>
  <c r="J110"/>
  <c r="I110"/>
  <c r="H110"/>
  <c r="G110"/>
  <c r="F110"/>
  <c r="C110"/>
  <c r="A110"/>
  <c r="BK109"/>
  <c r="BJ109"/>
  <c r="BI109"/>
  <c r="BH109"/>
  <c r="AZ109"/>
  <c r="AX109"/>
  <c r="AW109"/>
  <c r="AV109"/>
  <c r="AU109"/>
  <c r="AT109"/>
  <c r="AS109"/>
  <c r="AR109"/>
  <c r="AQ109"/>
  <c r="AP109"/>
  <c r="AO109"/>
  <c r="AN109"/>
  <c r="AM109"/>
  <c r="AL109"/>
  <c r="AK109"/>
  <c r="AJ109"/>
  <c r="AI109"/>
  <c r="AH109"/>
  <c r="AG109"/>
  <c r="AF109"/>
  <c r="AE109"/>
  <c r="AD109"/>
  <c r="AC109"/>
  <c r="AB109"/>
  <c r="AA109"/>
  <c r="Z109"/>
  <c r="Y109"/>
  <c r="X109"/>
  <c r="W109"/>
  <c r="V109"/>
  <c r="U109"/>
  <c r="T109"/>
  <c r="S109"/>
  <c r="R109"/>
  <c r="Q109"/>
  <c r="P109"/>
  <c r="O109"/>
  <c r="N109"/>
  <c r="M109"/>
  <c r="L109"/>
  <c r="K109"/>
  <c r="J109"/>
  <c r="I109"/>
  <c r="H109"/>
  <c r="G109"/>
  <c r="F109"/>
  <c r="C109"/>
  <c r="A109"/>
  <c r="BK108"/>
  <c r="BI108"/>
  <c r="BH108"/>
  <c r="AZ108"/>
  <c r="AX108"/>
  <c r="AW108"/>
  <c r="AV108"/>
  <c r="AU108"/>
  <c r="AT108"/>
  <c r="AS108"/>
  <c r="AR108"/>
  <c r="AQ108"/>
  <c r="AP108"/>
  <c r="AO108"/>
  <c r="AN108"/>
  <c r="AM108"/>
  <c r="AL108"/>
  <c r="AK108"/>
  <c r="AJ108"/>
  <c r="AI108"/>
  <c r="AH108"/>
  <c r="AG108"/>
  <c r="AF108"/>
  <c r="AE108"/>
  <c r="AD108"/>
  <c r="AC108"/>
  <c r="AB108"/>
  <c r="AA108"/>
  <c r="Z108"/>
  <c r="Y108"/>
  <c r="X108"/>
  <c r="W108"/>
  <c r="V108"/>
  <c r="U108"/>
  <c r="T108"/>
  <c r="S108"/>
  <c r="R108"/>
  <c r="Q108"/>
  <c r="P108"/>
  <c r="O108"/>
  <c r="N108"/>
  <c r="M108"/>
  <c r="L108"/>
  <c r="K108"/>
  <c r="J108"/>
  <c r="I108"/>
  <c r="H108"/>
  <c r="G108"/>
  <c r="F108"/>
  <c r="A108"/>
  <c r="BK107"/>
  <c r="BJ107"/>
  <c r="BI107"/>
  <c r="BH107"/>
  <c r="AZ107"/>
  <c r="AX107"/>
  <c r="AW107"/>
  <c r="AV107"/>
  <c r="AU107"/>
  <c r="AT107"/>
  <c r="AS107"/>
  <c r="AR107"/>
  <c r="AQ107"/>
  <c r="AP107"/>
  <c r="AO107"/>
  <c r="AN107"/>
  <c r="AM107"/>
  <c r="AL107"/>
  <c r="AK107"/>
  <c r="AJ107"/>
  <c r="AI107"/>
  <c r="AH107"/>
  <c r="AG107"/>
  <c r="AF107"/>
  <c r="AE107"/>
  <c r="AD107"/>
  <c r="AC107"/>
  <c r="AB107"/>
  <c r="AA107"/>
  <c r="Z107"/>
  <c r="Y107"/>
  <c r="X107"/>
  <c r="W107"/>
  <c r="V107"/>
  <c r="U107"/>
  <c r="T107"/>
  <c r="S107"/>
  <c r="R107"/>
  <c r="Q107"/>
  <c r="P107"/>
  <c r="O107"/>
  <c r="N107"/>
  <c r="M107"/>
  <c r="L107"/>
  <c r="K107"/>
  <c r="J107"/>
  <c r="I107"/>
  <c r="H107"/>
  <c r="G107"/>
  <c r="F107"/>
  <c r="C107"/>
  <c r="A107"/>
  <c r="BK106"/>
  <c r="BJ106"/>
  <c r="BI106"/>
  <c r="BH106"/>
  <c r="AZ106"/>
  <c r="AX106"/>
  <c r="AW106"/>
  <c r="AV106"/>
  <c r="AU106"/>
  <c r="AT106"/>
  <c r="AS106"/>
  <c r="AR106"/>
  <c r="AQ106"/>
  <c r="AP106"/>
  <c r="AO106"/>
  <c r="AN106"/>
  <c r="AM106"/>
  <c r="AL106"/>
  <c r="AK106"/>
  <c r="AJ106"/>
  <c r="AI106"/>
  <c r="AH106"/>
  <c r="AG106"/>
  <c r="AF106"/>
  <c r="AE106"/>
  <c r="AD106"/>
  <c r="AC106"/>
  <c r="AB106"/>
  <c r="AA106"/>
  <c r="Z106"/>
  <c r="Y106"/>
  <c r="X106"/>
  <c r="W106"/>
  <c r="V106"/>
  <c r="U106"/>
  <c r="T106"/>
  <c r="S106"/>
  <c r="R106"/>
  <c r="Q106"/>
  <c r="P106"/>
  <c r="O106"/>
  <c r="N106"/>
  <c r="M106"/>
  <c r="L106"/>
  <c r="K106"/>
  <c r="J106"/>
  <c r="I106"/>
  <c r="H106"/>
  <c r="G106"/>
  <c r="F106"/>
  <c r="C106"/>
  <c r="A106"/>
  <c r="BK105"/>
  <c r="BJ105"/>
  <c r="BI105"/>
  <c r="BH105"/>
  <c r="AZ105"/>
  <c r="AX105"/>
  <c r="AW105"/>
  <c r="AV105"/>
  <c r="AU105"/>
  <c r="AT105"/>
  <c r="AS105"/>
  <c r="AR105"/>
  <c r="AQ105"/>
  <c r="AP105"/>
  <c r="AO105"/>
  <c r="AN105"/>
  <c r="AM105"/>
  <c r="AL105"/>
  <c r="AK105"/>
  <c r="AJ105"/>
  <c r="AI105"/>
  <c r="AH105"/>
  <c r="AG105"/>
  <c r="AF105"/>
  <c r="AE105"/>
  <c r="AD105"/>
  <c r="AC105"/>
  <c r="AB105"/>
  <c r="AA105"/>
  <c r="Z105"/>
  <c r="Y105"/>
  <c r="X105"/>
  <c r="W105"/>
  <c r="V105"/>
  <c r="U105"/>
  <c r="T105"/>
  <c r="S105"/>
  <c r="R105"/>
  <c r="Q105"/>
  <c r="P105"/>
  <c r="O105"/>
  <c r="N105"/>
  <c r="M105"/>
  <c r="L105"/>
  <c r="K105"/>
  <c r="J105"/>
  <c r="I105"/>
  <c r="H105"/>
  <c r="G105"/>
  <c r="F105"/>
  <c r="A105"/>
  <c r="BK104"/>
  <c r="BI104"/>
  <c r="BH104"/>
  <c r="AZ104"/>
  <c r="AX104"/>
  <c r="AW104"/>
  <c r="AV104"/>
  <c r="AU104"/>
  <c r="AT104"/>
  <c r="AS104"/>
  <c r="AR104"/>
  <c r="AQ104"/>
  <c r="AP104"/>
  <c r="AO104"/>
  <c r="AN104"/>
  <c r="AM104"/>
  <c r="AL104"/>
  <c r="AK104"/>
  <c r="AJ104"/>
  <c r="AI104"/>
  <c r="AH104"/>
  <c r="AG104"/>
  <c r="AF104"/>
  <c r="AE104"/>
  <c r="AD104"/>
  <c r="AC104"/>
  <c r="AB104"/>
  <c r="AA104"/>
  <c r="Z104"/>
  <c r="Y104"/>
  <c r="X104"/>
  <c r="W104"/>
  <c r="V104"/>
  <c r="U104"/>
  <c r="T104"/>
  <c r="S104"/>
  <c r="R104"/>
  <c r="Q104"/>
  <c r="P104"/>
  <c r="O104"/>
  <c r="N104"/>
  <c r="M104"/>
  <c r="L104"/>
  <c r="K104"/>
  <c r="J104"/>
  <c r="I104"/>
  <c r="H104"/>
  <c r="G104"/>
  <c r="F104"/>
  <c r="A104"/>
  <c r="BK103"/>
  <c r="BJ103"/>
  <c r="BI103"/>
  <c r="BH103"/>
  <c r="AZ103"/>
  <c r="AX103"/>
  <c r="AW103"/>
  <c r="AV103"/>
  <c r="AU103"/>
  <c r="AT103"/>
  <c r="AS103"/>
  <c r="AR103"/>
  <c r="AQ103"/>
  <c r="AP103"/>
  <c r="AO103"/>
  <c r="AN103"/>
  <c r="AM103"/>
  <c r="AL103"/>
  <c r="AK103"/>
  <c r="AJ103"/>
  <c r="AI103"/>
  <c r="AH103"/>
  <c r="AG103"/>
  <c r="AF103"/>
  <c r="AE103"/>
  <c r="AD103"/>
  <c r="AC103"/>
  <c r="AB103"/>
  <c r="AA103"/>
  <c r="Z103"/>
  <c r="Y103"/>
  <c r="X103"/>
  <c r="W103"/>
  <c r="V103"/>
  <c r="U103"/>
  <c r="T103"/>
  <c r="S103"/>
  <c r="R103"/>
  <c r="Q103"/>
  <c r="P103"/>
  <c r="O103"/>
  <c r="N103"/>
  <c r="M103"/>
  <c r="L103"/>
  <c r="K103"/>
  <c r="J103"/>
  <c r="I103"/>
  <c r="H103"/>
  <c r="G103"/>
  <c r="F103"/>
  <c r="C103"/>
  <c r="A103"/>
  <c r="BK102"/>
  <c r="BI102"/>
  <c r="BH102"/>
  <c r="AZ102"/>
  <c r="AX102"/>
  <c r="AW102"/>
  <c r="AV102"/>
  <c r="AU102"/>
  <c r="AT102"/>
  <c r="AS102"/>
  <c r="AR102"/>
  <c r="AQ102"/>
  <c r="AP102"/>
  <c r="AO102"/>
  <c r="AN102"/>
  <c r="AM102"/>
  <c r="AL102"/>
  <c r="AK102"/>
  <c r="AJ102"/>
  <c r="AI102"/>
  <c r="AH102"/>
  <c r="AG102"/>
  <c r="AF102"/>
  <c r="AE102"/>
  <c r="AD102"/>
  <c r="AC102"/>
  <c r="AB102"/>
  <c r="AA102"/>
  <c r="Z102"/>
  <c r="Y102"/>
  <c r="X102"/>
  <c r="W102"/>
  <c r="V102"/>
  <c r="U102"/>
  <c r="T102"/>
  <c r="S102"/>
  <c r="R102"/>
  <c r="Q102"/>
  <c r="P102"/>
  <c r="O102"/>
  <c r="N102"/>
  <c r="M102"/>
  <c r="L102"/>
  <c r="K102"/>
  <c r="J102"/>
  <c r="I102"/>
  <c r="H102"/>
  <c r="G102"/>
  <c r="F102"/>
  <c r="A102"/>
  <c r="BK101"/>
  <c r="BJ101"/>
  <c r="BI101"/>
  <c r="BH101"/>
  <c r="AZ101"/>
  <c r="AX101"/>
  <c r="AW101"/>
  <c r="AV101"/>
  <c r="AU101"/>
  <c r="AT101"/>
  <c r="AS101"/>
  <c r="AR101"/>
  <c r="AQ101"/>
  <c r="AP101"/>
  <c r="AO101"/>
  <c r="AN101"/>
  <c r="AM101"/>
  <c r="AL101"/>
  <c r="AK101"/>
  <c r="AJ101"/>
  <c r="AI101"/>
  <c r="AH101"/>
  <c r="AG101"/>
  <c r="AF101"/>
  <c r="AE101"/>
  <c r="AD101"/>
  <c r="AC101"/>
  <c r="AB101"/>
  <c r="AA101"/>
  <c r="Z101"/>
  <c r="Y101"/>
  <c r="X101"/>
  <c r="W101"/>
  <c r="V101"/>
  <c r="U101"/>
  <c r="T101"/>
  <c r="S101"/>
  <c r="R101"/>
  <c r="Q101"/>
  <c r="P101"/>
  <c r="O101"/>
  <c r="N101"/>
  <c r="M101"/>
  <c r="L101"/>
  <c r="K101"/>
  <c r="J101"/>
  <c r="I101"/>
  <c r="H101"/>
  <c r="G101"/>
  <c r="F101"/>
  <c r="C101"/>
  <c r="A101"/>
  <c r="BK100"/>
  <c r="BJ100"/>
  <c r="BI100"/>
  <c r="BH100"/>
  <c r="AZ100"/>
  <c r="AX100"/>
  <c r="AW100"/>
  <c r="AV100"/>
  <c r="AU100"/>
  <c r="AT100"/>
  <c r="AS100"/>
  <c r="AR100"/>
  <c r="AQ100"/>
  <c r="AP100"/>
  <c r="AO100"/>
  <c r="AN100"/>
  <c r="AM100"/>
  <c r="AL100"/>
  <c r="AK100"/>
  <c r="AJ100"/>
  <c r="AI100"/>
  <c r="AH100"/>
  <c r="AG100"/>
  <c r="AF100"/>
  <c r="AE100"/>
  <c r="AD100"/>
  <c r="AC100"/>
  <c r="AB100"/>
  <c r="AA100"/>
  <c r="Z100"/>
  <c r="Y100"/>
  <c r="X100"/>
  <c r="W100"/>
  <c r="V100"/>
  <c r="U100"/>
  <c r="T100"/>
  <c r="S100"/>
  <c r="R100"/>
  <c r="Q100"/>
  <c r="P100"/>
  <c r="O100"/>
  <c r="N100"/>
  <c r="M100"/>
  <c r="L100"/>
  <c r="K100"/>
  <c r="J100"/>
  <c r="I100"/>
  <c r="H100"/>
  <c r="G100"/>
  <c r="F100"/>
  <c r="C100"/>
  <c r="A100"/>
  <c r="BK99"/>
  <c r="BJ99"/>
  <c r="BI99"/>
  <c r="BH99"/>
  <c r="AZ99"/>
  <c r="AX99"/>
  <c r="AW99"/>
  <c r="AV99"/>
  <c r="AU99"/>
  <c r="AT99"/>
  <c r="AS99"/>
  <c r="AR99"/>
  <c r="AQ99"/>
  <c r="AP99"/>
  <c r="AO99"/>
  <c r="AN99"/>
  <c r="AM99"/>
  <c r="AL99"/>
  <c r="AK99"/>
  <c r="AJ99"/>
  <c r="AI99"/>
  <c r="AH99"/>
  <c r="AG99"/>
  <c r="AF99"/>
  <c r="AE99"/>
  <c r="AD99"/>
  <c r="AC99"/>
  <c r="AB99"/>
  <c r="AA99"/>
  <c r="Z99"/>
  <c r="Y99"/>
  <c r="X99"/>
  <c r="W99"/>
  <c r="V99"/>
  <c r="U99"/>
  <c r="T99"/>
  <c r="S99"/>
  <c r="R99"/>
  <c r="Q99"/>
  <c r="P99"/>
  <c r="O99"/>
  <c r="N99"/>
  <c r="M99"/>
  <c r="L99"/>
  <c r="K99"/>
  <c r="J99"/>
  <c r="I99"/>
  <c r="H99"/>
  <c r="G99"/>
  <c r="F99"/>
  <c r="C99"/>
  <c r="A99"/>
  <c r="BK98"/>
  <c r="BJ98"/>
  <c r="BI98"/>
  <c r="BH98"/>
  <c r="AZ98"/>
  <c r="AX98"/>
  <c r="AW98"/>
  <c r="AV98"/>
  <c r="AU98"/>
  <c r="AT98"/>
  <c r="AS98"/>
  <c r="AR98"/>
  <c r="AQ98"/>
  <c r="AP98"/>
  <c r="AO98"/>
  <c r="AN98"/>
  <c r="AM98"/>
  <c r="AL98"/>
  <c r="AK98"/>
  <c r="AJ98"/>
  <c r="AI98"/>
  <c r="AH98"/>
  <c r="AG98"/>
  <c r="AF98"/>
  <c r="AE98"/>
  <c r="AD98"/>
  <c r="AC98"/>
  <c r="AB98"/>
  <c r="AA98"/>
  <c r="Z98"/>
  <c r="Y98"/>
  <c r="X98"/>
  <c r="W98"/>
  <c r="V98"/>
  <c r="U98"/>
  <c r="T98"/>
  <c r="S98"/>
  <c r="R98"/>
  <c r="Q98"/>
  <c r="P98"/>
  <c r="O98"/>
  <c r="N98"/>
  <c r="M98"/>
  <c r="L98"/>
  <c r="K98"/>
  <c r="J98"/>
  <c r="I98"/>
  <c r="H98"/>
  <c r="G98"/>
  <c r="F98"/>
  <c r="A98"/>
  <c r="BK97"/>
  <c r="BI97"/>
  <c r="BH97"/>
  <c r="AZ97"/>
  <c r="AX97"/>
  <c r="AW97"/>
  <c r="AV97"/>
  <c r="AU97"/>
  <c r="AT97"/>
  <c r="AS97"/>
  <c r="AR97"/>
  <c r="AQ97"/>
  <c r="AP97"/>
  <c r="AO97"/>
  <c r="AN97"/>
  <c r="AM97"/>
  <c r="AL97"/>
  <c r="AK97"/>
  <c r="AJ97"/>
  <c r="AI97"/>
  <c r="AH97"/>
  <c r="AG97"/>
  <c r="AF97"/>
  <c r="AE97"/>
  <c r="AD97"/>
  <c r="AC97"/>
  <c r="AB97"/>
  <c r="AA97"/>
  <c r="Z97"/>
  <c r="Y97"/>
  <c r="X97"/>
  <c r="W97"/>
  <c r="V97"/>
  <c r="U97"/>
  <c r="T97"/>
  <c r="S97"/>
  <c r="R97"/>
  <c r="Q97"/>
  <c r="P97"/>
  <c r="O97"/>
  <c r="N97"/>
  <c r="M97"/>
  <c r="L97"/>
  <c r="K97"/>
  <c r="J97"/>
  <c r="I97"/>
  <c r="H97"/>
  <c r="G97"/>
  <c r="F97"/>
  <c r="A97"/>
  <c r="BK96"/>
  <c r="BI96"/>
  <c r="BH96"/>
  <c r="AZ96"/>
  <c r="AX96"/>
  <c r="AW96"/>
  <c r="AV96"/>
  <c r="AU96"/>
  <c r="AT96"/>
  <c r="AS96"/>
  <c r="AR96"/>
  <c r="AQ96"/>
  <c r="AP96"/>
  <c r="AO96"/>
  <c r="AN96"/>
  <c r="AM96"/>
  <c r="AL96"/>
  <c r="AK96"/>
  <c r="AJ96"/>
  <c r="AI96"/>
  <c r="AH96"/>
  <c r="AG96"/>
  <c r="AF96"/>
  <c r="AE96"/>
  <c r="AD96"/>
  <c r="AC96"/>
  <c r="AB96"/>
  <c r="AA96"/>
  <c r="Z96"/>
  <c r="Y96"/>
  <c r="X96"/>
  <c r="W96"/>
  <c r="V96"/>
  <c r="U96"/>
  <c r="T96"/>
  <c r="S96"/>
  <c r="R96"/>
  <c r="Q96"/>
  <c r="P96"/>
  <c r="O96"/>
  <c r="N96"/>
  <c r="M96"/>
  <c r="L96"/>
  <c r="K96"/>
  <c r="J96"/>
  <c r="I96"/>
  <c r="H96"/>
  <c r="G96"/>
  <c r="F96"/>
  <c r="A96"/>
  <c r="BK95"/>
  <c r="BJ95"/>
  <c r="BI95"/>
  <c r="BH95"/>
  <c r="AZ95"/>
  <c r="AX95"/>
  <c r="AW95"/>
  <c r="AV95"/>
  <c r="AU95"/>
  <c r="AT95"/>
  <c r="AS95"/>
  <c r="AR95"/>
  <c r="AQ95"/>
  <c r="AP95"/>
  <c r="AO95"/>
  <c r="AN95"/>
  <c r="AM95"/>
  <c r="AL95"/>
  <c r="AK95"/>
  <c r="AJ95"/>
  <c r="AI95"/>
  <c r="AH95"/>
  <c r="AG95"/>
  <c r="AF95"/>
  <c r="AE95"/>
  <c r="AD95"/>
  <c r="AC95"/>
  <c r="AB95"/>
  <c r="AA95"/>
  <c r="Z95"/>
  <c r="Y95"/>
  <c r="X95"/>
  <c r="W95"/>
  <c r="V95"/>
  <c r="U95"/>
  <c r="T95"/>
  <c r="S95"/>
  <c r="R95"/>
  <c r="Q95"/>
  <c r="P95"/>
  <c r="O95"/>
  <c r="N95"/>
  <c r="M95"/>
  <c r="L95"/>
  <c r="K95"/>
  <c r="J95"/>
  <c r="I95"/>
  <c r="H95"/>
  <c r="G95"/>
  <c r="F95"/>
  <c r="C95"/>
  <c r="A95"/>
  <c r="BK94"/>
  <c r="BI94"/>
  <c r="BH94"/>
  <c r="AZ94"/>
  <c r="AX94"/>
  <c r="AW94"/>
  <c r="AV94"/>
  <c r="AU94"/>
  <c r="AT94"/>
  <c r="AS94"/>
  <c r="AR94"/>
  <c r="AQ94"/>
  <c r="AP94"/>
  <c r="AO94"/>
  <c r="AN94"/>
  <c r="AM94"/>
  <c r="AL94"/>
  <c r="AK94"/>
  <c r="AJ94"/>
  <c r="AI94"/>
  <c r="AH94"/>
  <c r="AG94"/>
  <c r="AF94"/>
  <c r="AE94"/>
  <c r="AD94"/>
  <c r="AC94"/>
  <c r="AB94"/>
  <c r="AA94"/>
  <c r="Z94"/>
  <c r="Y94"/>
  <c r="X94"/>
  <c r="W94"/>
  <c r="V94"/>
  <c r="U94"/>
  <c r="T94"/>
  <c r="S94"/>
  <c r="R94"/>
  <c r="Q94"/>
  <c r="P94"/>
  <c r="O94"/>
  <c r="N94"/>
  <c r="M94"/>
  <c r="L94"/>
  <c r="K94"/>
  <c r="J94"/>
  <c r="I94"/>
  <c r="H94"/>
  <c r="G94"/>
  <c r="F94"/>
  <c r="A94"/>
  <c r="BK93"/>
  <c r="BI93"/>
  <c r="BH93"/>
  <c r="AZ93"/>
  <c r="AX93"/>
  <c r="AW93"/>
  <c r="AV93"/>
  <c r="AU93"/>
  <c r="AT93"/>
  <c r="AS93"/>
  <c r="AR93"/>
  <c r="AQ93"/>
  <c r="AP93"/>
  <c r="AO93"/>
  <c r="AN93"/>
  <c r="AM93"/>
  <c r="AL93"/>
  <c r="AK93"/>
  <c r="AJ93"/>
  <c r="AI93"/>
  <c r="AH93"/>
  <c r="AG93"/>
  <c r="AF93"/>
  <c r="AE93"/>
  <c r="AD93"/>
  <c r="AC93"/>
  <c r="AB93"/>
  <c r="AA93"/>
  <c r="Z93"/>
  <c r="Y93"/>
  <c r="X93"/>
  <c r="W93"/>
  <c r="V93"/>
  <c r="U93"/>
  <c r="T93"/>
  <c r="S93"/>
  <c r="R93"/>
  <c r="Q93"/>
  <c r="P93"/>
  <c r="O93"/>
  <c r="N93"/>
  <c r="M93"/>
  <c r="L93"/>
  <c r="K93"/>
  <c r="J93"/>
  <c r="I93"/>
  <c r="H93"/>
  <c r="G93"/>
  <c r="F93"/>
  <c r="A93"/>
  <c r="BK92"/>
  <c r="BI92"/>
  <c r="BH92"/>
  <c r="AZ92"/>
  <c r="AX92"/>
  <c r="AW92"/>
  <c r="AV92"/>
  <c r="AU92"/>
  <c r="AT92"/>
  <c r="AS92"/>
  <c r="AR92"/>
  <c r="AQ92"/>
  <c r="AP92"/>
  <c r="AO92"/>
  <c r="AN92"/>
  <c r="AM92"/>
  <c r="AL92"/>
  <c r="AK92"/>
  <c r="AJ92"/>
  <c r="AI92"/>
  <c r="AH92"/>
  <c r="AG92"/>
  <c r="AF92"/>
  <c r="AE92"/>
  <c r="AD92"/>
  <c r="AC92"/>
  <c r="AB92"/>
  <c r="AA92"/>
  <c r="Z92"/>
  <c r="Y92"/>
  <c r="X92"/>
  <c r="W92"/>
  <c r="V92"/>
  <c r="U92"/>
  <c r="T92"/>
  <c r="S92"/>
  <c r="R92"/>
  <c r="Q92"/>
  <c r="P92"/>
  <c r="O92"/>
  <c r="N92"/>
  <c r="M92"/>
  <c r="L92"/>
  <c r="K92"/>
  <c r="J92"/>
  <c r="I92"/>
  <c r="H92"/>
  <c r="G92"/>
  <c r="F92"/>
  <c r="A92"/>
  <c r="BK91"/>
  <c r="BJ91"/>
  <c r="BI91"/>
  <c r="BH91"/>
  <c r="AZ91"/>
  <c r="AX91"/>
  <c r="AW91"/>
  <c r="AV91"/>
  <c r="AU91"/>
  <c r="AT91"/>
  <c r="AS91"/>
  <c r="AR91"/>
  <c r="AQ91"/>
  <c r="AP91"/>
  <c r="AO91"/>
  <c r="AN91"/>
  <c r="AM91"/>
  <c r="AL91"/>
  <c r="AK91"/>
  <c r="AJ91"/>
  <c r="AI91"/>
  <c r="AH91"/>
  <c r="AG91"/>
  <c r="AF91"/>
  <c r="AE91"/>
  <c r="AD91"/>
  <c r="AC91"/>
  <c r="AB91"/>
  <c r="AA91"/>
  <c r="Z91"/>
  <c r="Y91"/>
  <c r="X91"/>
  <c r="W91"/>
  <c r="V91"/>
  <c r="U91"/>
  <c r="T91"/>
  <c r="S91"/>
  <c r="R91"/>
  <c r="Q91"/>
  <c r="P91"/>
  <c r="O91"/>
  <c r="N91"/>
  <c r="M91"/>
  <c r="L91"/>
  <c r="K91"/>
  <c r="J91"/>
  <c r="I91"/>
  <c r="H91"/>
  <c r="G91"/>
  <c r="F91"/>
  <c r="C91"/>
  <c r="A91"/>
  <c r="BK90"/>
  <c r="BI90"/>
  <c r="BH90"/>
  <c r="AZ90"/>
  <c r="AX90"/>
  <c r="AW90"/>
  <c r="AV90"/>
  <c r="AU90"/>
  <c r="AT90"/>
  <c r="AS90"/>
  <c r="AR90"/>
  <c r="AQ90"/>
  <c r="AP90"/>
  <c r="AO90"/>
  <c r="AN90"/>
  <c r="AM90"/>
  <c r="AL90"/>
  <c r="AK90"/>
  <c r="AJ90"/>
  <c r="AI90"/>
  <c r="AH90"/>
  <c r="AG90"/>
  <c r="AF90"/>
  <c r="AE90"/>
  <c r="AD90"/>
  <c r="AC90"/>
  <c r="AB90"/>
  <c r="AA90"/>
  <c r="Z90"/>
  <c r="Y90"/>
  <c r="X90"/>
  <c r="W90"/>
  <c r="V90"/>
  <c r="U90"/>
  <c r="T90"/>
  <c r="S90"/>
  <c r="R90"/>
  <c r="Q90"/>
  <c r="P90"/>
  <c r="O90"/>
  <c r="N90"/>
  <c r="M90"/>
  <c r="L90"/>
  <c r="K90"/>
  <c r="J90"/>
  <c r="I90"/>
  <c r="H90"/>
  <c r="G90"/>
  <c r="F90"/>
  <c r="A90"/>
  <c r="BK89"/>
  <c r="BJ89"/>
  <c r="BI89"/>
  <c r="BH89"/>
  <c r="AZ89"/>
  <c r="AX89"/>
  <c r="AW89"/>
  <c r="AV89"/>
  <c r="AU89"/>
  <c r="AT89"/>
  <c r="AS89"/>
  <c r="AR89"/>
  <c r="AQ89"/>
  <c r="AP89"/>
  <c r="AO89"/>
  <c r="AN89"/>
  <c r="AM89"/>
  <c r="AL89"/>
  <c r="AK89"/>
  <c r="AJ89"/>
  <c r="AI89"/>
  <c r="AH89"/>
  <c r="AG89"/>
  <c r="AF89"/>
  <c r="AE89"/>
  <c r="AD89"/>
  <c r="AC89"/>
  <c r="AB89"/>
  <c r="AA89"/>
  <c r="Z89"/>
  <c r="Y89"/>
  <c r="X89"/>
  <c r="W89"/>
  <c r="V89"/>
  <c r="U89"/>
  <c r="T89"/>
  <c r="S89"/>
  <c r="R89"/>
  <c r="Q89"/>
  <c r="P89"/>
  <c r="O89"/>
  <c r="N89"/>
  <c r="M89"/>
  <c r="L89"/>
  <c r="K89"/>
  <c r="J89"/>
  <c r="I89"/>
  <c r="H89"/>
  <c r="G89"/>
  <c r="F89"/>
  <c r="C89"/>
  <c r="A89"/>
  <c r="BK88"/>
  <c r="BJ88"/>
  <c r="BI88"/>
  <c r="BH88"/>
  <c r="AZ88"/>
  <c r="AX88"/>
  <c r="AW88"/>
  <c r="AV88"/>
  <c r="AU88"/>
  <c r="AT88"/>
  <c r="AS88"/>
  <c r="AR88"/>
  <c r="AQ88"/>
  <c r="AP88"/>
  <c r="AO88"/>
  <c r="AN88"/>
  <c r="AM88"/>
  <c r="AL88"/>
  <c r="AK88"/>
  <c r="AJ88"/>
  <c r="AI88"/>
  <c r="AH88"/>
  <c r="AG88"/>
  <c r="AF88"/>
  <c r="AE88"/>
  <c r="AD88"/>
  <c r="AC88"/>
  <c r="AB88"/>
  <c r="AA88"/>
  <c r="Z88"/>
  <c r="Y88"/>
  <c r="X88"/>
  <c r="W88"/>
  <c r="V88"/>
  <c r="U88"/>
  <c r="T88"/>
  <c r="S88"/>
  <c r="R88"/>
  <c r="Q88"/>
  <c r="P88"/>
  <c r="O88"/>
  <c r="N88"/>
  <c r="M88"/>
  <c r="L88"/>
  <c r="K88"/>
  <c r="J88"/>
  <c r="I88"/>
  <c r="H88"/>
  <c r="G88"/>
  <c r="F88"/>
  <c r="A88"/>
  <c r="BK87"/>
  <c r="BJ87"/>
  <c r="BI87"/>
  <c r="BH87"/>
  <c r="AZ87"/>
  <c r="AX87"/>
  <c r="AW87"/>
  <c r="AV87"/>
  <c r="AU87"/>
  <c r="AT87"/>
  <c r="AS87"/>
  <c r="AR87"/>
  <c r="AQ87"/>
  <c r="AP87"/>
  <c r="AO87"/>
  <c r="AN87"/>
  <c r="AM87"/>
  <c r="AL87"/>
  <c r="AK87"/>
  <c r="AJ87"/>
  <c r="AI87"/>
  <c r="AH87"/>
  <c r="AG87"/>
  <c r="AF87"/>
  <c r="AE87"/>
  <c r="AD87"/>
  <c r="AC87"/>
  <c r="AB87"/>
  <c r="AA87"/>
  <c r="Z87"/>
  <c r="Y87"/>
  <c r="X87"/>
  <c r="W87"/>
  <c r="V87"/>
  <c r="U87"/>
  <c r="T87"/>
  <c r="S87"/>
  <c r="R87"/>
  <c r="Q87"/>
  <c r="P87"/>
  <c r="O87"/>
  <c r="N87"/>
  <c r="M87"/>
  <c r="L87"/>
  <c r="K87"/>
  <c r="J87"/>
  <c r="I87"/>
  <c r="H87"/>
  <c r="G87"/>
  <c r="F87"/>
  <c r="A87"/>
  <c r="BK86"/>
  <c r="BJ86"/>
  <c r="BI86"/>
  <c r="BH86"/>
  <c r="AZ86"/>
  <c r="AX86"/>
  <c r="AW86"/>
  <c r="AV86"/>
  <c r="AU86"/>
  <c r="AT86"/>
  <c r="AS86"/>
  <c r="AR86"/>
  <c r="AQ86"/>
  <c r="AP86"/>
  <c r="AO86"/>
  <c r="AN86"/>
  <c r="AM86"/>
  <c r="AL86"/>
  <c r="AK86"/>
  <c r="AJ86"/>
  <c r="AI86"/>
  <c r="AH86"/>
  <c r="AG86"/>
  <c r="AF86"/>
  <c r="AE86"/>
  <c r="AD86"/>
  <c r="AC86"/>
  <c r="AB86"/>
  <c r="AA86"/>
  <c r="Z86"/>
  <c r="Y86"/>
  <c r="X86"/>
  <c r="W86"/>
  <c r="V86"/>
  <c r="U86"/>
  <c r="T86"/>
  <c r="S86"/>
  <c r="R86"/>
  <c r="Q86"/>
  <c r="P86"/>
  <c r="O86"/>
  <c r="N86"/>
  <c r="M86"/>
  <c r="L86"/>
  <c r="K86"/>
  <c r="J86"/>
  <c r="I86"/>
  <c r="H86"/>
  <c r="G86"/>
  <c r="F86"/>
  <c r="C86"/>
  <c r="A86"/>
  <c r="BK85"/>
  <c r="BJ85"/>
  <c r="BI85"/>
  <c r="BH85"/>
  <c r="AZ85"/>
  <c r="AX85"/>
  <c r="AW85"/>
  <c r="AV85"/>
  <c r="AU85"/>
  <c r="AT85"/>
  <c r="AS85"/>
  <c r="AR85"/>
  <c r="AQ85"/>
  <c r="AP85"/>
  <c r="AO85"/>
  <c r="AN85"/>
  <c r="AM85"/>
  <c r="AL85"/>
  <c r="AK85"/>
  <c r="AJ85"/>
  <c r="AI85"/>
  <c r="AH85"/>
  <c r="AG85"/>
  <c r="AF85"/>
  <c r="AE85"/>
  <c r="AD85"/>
  <c r="AC85"/>
  <c r="AB85"/>
  <c r="AA85"/>
  <c r="Z85"/>
  <c r="Y85"/>
  <c r="X85"/>
  <c r="W85"/>
  <c r="V85"/>
  <c r="U85"/>
  <c r="T85"/>
  <c r="S85"/>
  <c r="R85"/>
  <c r="Q85"/>
  <c r="P85"/>
  <c r="O85"/>
  <c r="N85"/>
  <c r="M85"/>
  <c r="L85"/>
  <c r="K85"/>
  <c r="J85"/>
  <c r="I85"/>
  <c r="H85"/>
  <c r="G85"/>
  <c r="F85"/>
  <c r="C85"/>
  <c r="A85"/>
  <c r="BK84"/>
  <c r="BJ84"/>
  <c r="BI84"/>
  <c r="BH84"/>
  <c r="AZ84"/>
  <c r="AX84"/>
  <c r="AW84"/>
  <c r="AV84"/>
  <c r="AU84"/>
  <c r="AT84"/>
  <c r="AS84"/>
  <c r="AR84"/>
  <c r="AQ84"/>
  <c r="AP84"/>
  <c r="AO84"/>
  <c r="AN84"/>
  <c r="AM84"/>
  <c r="AL84"/>
  <c r="AK84"/>
  <c r="AJ84"/>
  <c r="AI84"/>
  <c r="AH84"/>
  <c r="AG84"/>
  <c r="AF84"/>
  <c r="AE84"/>
  <c r="AD84"/>
  <c r="AC84"/>
  <c r="AB84"/>
  <c r="AA84"/>
  <c r="Z84"/>
  <c r="Y84"/>
  <c r="X84"/>
  <c r="W84"/>
  <c r="V84"/>
  <c r="U84"/>
  <c r="T84"/>
  <c r="S84"/>
  <c r="R84"/>
  <c r="Q84"/>
  <c r="P84"/>
  <c r="O84"/>
  <c r="N84"/>
  <c r="M84"/>
  <c r="L84"/>
  <c r="K84"/>
  <c r="J84"/>
  <c r="I84"/>
  <c r="H84"/>
  <c r="G84"/>
  <c r="F84"/>
  <c r="C84"/>
  <c r="A84"/>
  <c r="BK83"/>
  <c r="BJ83"/>
  <c r="BI83"/>
  <c r="BH83"/>
  <c r="AZ83"/>
  <c r="AX83"/>
  <c r="AW83"/>
  <c r="AV83"/>
  <c r="AU83"/>
  <c r="AT83"/>
  <c r="AS83"/>
  <c r="AR83"/>
  <c r="AQ83"/>
  <c r="AP83"/>
  <c r="AO83"/>
  <c r="AN83"/>
  <c r="AM83"/>
  <c r="AL83"/>
  <c r="AK83"/>
  <c r="AJ83"/>
  <c r="AI83"/>
  <c r="AH83"/>
  <c r="AG83"/>
  <c r="AF83"/>
  <c r="AE83"/>
  <c r="AD83"/>
  <c r="AC83"/>
  <c r="AB83"/>
  <c r="AA83"/>
  <c r="Z83"/>
  <c r="Y83"/>
  <c r="X83"/>
  <c r="W83"/>
  <c r="V83"/>
  <c r="U83"/>
  <c r="T83"/>
  <c r="S83"/>
  <c r="R83"/>
  <c r="Q83"/>
  <c r="P83"/>
  <c r="O83"/>
  <c r="N83"/>
  <c r="M83"/>
  <c r="L83"/>
  <c r="K83"/>
  <c r="J83"/>
  <c r="I83"/>
  <c r="H83"/>
  <c r="G83"/>
  <c r="F83"/>
  <c r="A83"/>
  <c r="BK82"/>
  <c r="BI82"/>
  <c r="BH82"/>
  <c r="AZ82"/>
  <c r="AX82"/>
  <c r="AW82"/>
  <c r="AV82"/>
  <c r="AU82"/>
  <c r="AT82"/>
  <c r="AS82"/>
  <c r="AR82"/>
  <c r="AQ82"/>
  <c r="AP82"/>
  <c r="AO82"/>
  <c r="AN82"/>
  <c r="AM82"/>
  <c r="AL82"/>
  <c r="AK82"/>
  <c r="AJ82"/>
  <c r="AI82"/>
  <c r="AH82"/>
  <c r="AG82"/>
  <c r="AF82"/>
  <c r="AE82"/>
  <c r="AD82"/>
  <c r="AC82"/>
  <c r="AB82"/>
  <c r="AA82"/>
  <c r="Z82"/>
  <c r="Y82"/>
  <c r="X82"/>
  <c r="W82"/>
  <c r="V82"/>
  <c r="U82"/>
  <c r="T82"/>
  <c r="S82"/>
  <c r="R82"/>
  <c r="Q82"/>
  <c r="P82"/>
  <c r="O82"/>
  <c r="N82"/>
  <c r="M82"/>
  <c r="L82"/>
  <c r="K82"/>
  <c r="J82"/>
  <c r="I82"/>
  <c r="H82"/>
  <c r="G82"/>
  <c r="F82"/>
  <c r="A82"/>
  <c r="BK81"/>
  <c r="BI81"/>
  <c r="BH81"/>
  <c r="AZ81"/>
  <c r="AX81"/>
  <c r="AW81"/>
  <c r="AV81"/>
  <c r="AU81"/>
  <c r="AT81"/>
  <c r="AS81"/>
  <c r="AR81"/>
  <c r="AQ81"/>
  <c r="AP81"/>
  <c r="AO81"/>
  <c r="AN81"/>
  <c r="AM81"/>
  <c r="AL81"/>
  <c r="AK81"/>
  <c r="AJ81"/>
  <c r="AI81"/>
  <c r="AH81"/>
  <c r="AG81"/>
  <c r="AF81"/>
  <c r="AE81"/>
  <c r="AD81"/>
  <c r="AC81"/>
  <c r="AB81"/>
  <c r="AA81"/>
  <c r="Z81"/>
  <c r="Y81"/>
  <c r="X81"/>
  <c r="W81"/>
  <c r="V81"/>
  <c r="U81"/>
  <c r="T81"/>
  <c r="S81"/>
  <c r="R81"/>
  <c r="Q81"/>
  <c r="P81"/>
  <c r="O81"/>
  <c r="N81"/>
  <c r="M81"/>
  <c r="L81"/>
  <c r="K81"/>
  <c r="J81"/>
  <c r="I81"/>
  <c r="H81"/>
  <c r="G81"/>
  <c r="F81"/>
  <c r="A81"/>
  <c r="BK80"/>
  <c r="BJ80"/>
  <c r="BI80"/>
  <c r="BH80"/>
  <c r="AZ80"/>
  <c r="AX80"/>
  <c r="AW80"/>
  <c r="AV80"/>
  <c r="AU80"/>
  <c r="AT80"/>
  <c r="AS80"/>
  <c r="AR80"/>
  <c r="AQ80"/>
  <c r="AP80"/>
  <c r="AO80"/>
  <c r="AN80"/>
  <c r="AM80"/>
  <c r="AL80"/>
  <c r="AK80"/>
  <c r="AJ80"/>
  <c r="AI80"/>
  <c r="AH80"/>
  <c r="AG80"/>
  <c r="AF80"/>
  <c r="AE80"/>
  <c r="AD80"/>
  <c r="AC80"/>
  <c r="AB80"/>
  <c r="AA80"/>
  <c r="Z80"/>
  <c r="Y80"/>
  <c r="X80"/>
  <c r="W80"/>
  <c r="V80"/>
  <c r="U80"/>
  <c r="T80"/>
  <c r="S80"/>
  <c r="R80"/>
  <c r="Q80"/>
  <c r="P80"/>
  <c r="O80"/>
  <c r="N80"/>
  <c r="M80"/>
  <c r="L80"/>
  <c r="K80"/>
  <c r="J80"/>
  <c r="I80"/>
  <c r="H80"/>
  <c r="G80"/>
  <c r="F80"/>
  <c r="A80"/>
  <c r="BK79"/>
  <c r="BJ79"/>
  <c r="BI79"/>
  <c r="BH79"/>
  <c r="AZ79"/>
  <c r="AX79"/>
  <c r="AW79"/>
  <c r="AV79"/>
  <c r="AU79"/>
  <c r="AT79"/>
  <c r="AS79"/>
  <c r="AR79"/>
  <c r="AQ79"/>
  <c r="AP79"/>
  <c r="AO79"/>
  <c r="AN79"/>
  <c r="AM79"/>
  <c r="AL79"/>
  <c r="AK79"/>
  <c r="AJ79"/>
  <c r="AI79"/>
  <c r="AH79"/>
  <c r="AG79"/>
  <c r="AF79"/>
  <c r="AE79"/>
  <c r="AD79"/>
  <c r="AC79"/>
  <c r="AB79"/>
  <c r="AA79"/>
  <c r="Z79"/>
  <c r="Y79"/>
  <c r="X79"/>
  <c r="W79"/>
  <c r="V79"/>
  <c r="U79"/>
  <c r="T79"/>
  <c r="S79"/>
  <c r="R79"/>
  <c r="Q79"/>
  <c r="P79"/>
  <c r="O79"/>
  <c r="N79"/>
  <c r="M79"/>
  <c r="L79"/>
  <c r="K79"/>
  <c r="J79"/>
  <c r="I79"/>
  <c r="H79"/>
  <c r="G79"/>
  <c r="F79"/>
  <c r="A79"/>
  <c r="BK78"/>
  <c r="BJ78"/>
  <c r="BI78"/>
  <c r="BH78"/>
  <c r="AZ78"/>
  <c r="AX78"/>
  <c r="AW78"/>
  <c r="AV78"/>
  <c r="AU78"/>
  <c r="AT78"/>
  <c r="AS78"/>
  <c r="AR78"/>
  <c r="AQ78"/>
  <c r="AP78"/>
  <c r="AO78"/>
  <c r="AN78"/>
  <c r="AM78"/>
  <c r="AL78"/>
  <c r="AK78"/>
  <c r="AJ78"/>
  <c r="AI78"/>
  <c r="AH78"/>
  <c r="AG78"/>
  <c r="AF78"/>
  <c r="AE78"/>
  <c r="AD78"/>
  <c r="AC78"/>
  <c r="AB78"/>
  <c r="AA78"/>
  <c r="Z78"/>
  <c r="Y78"/>
  <c r="X78"/>
  <c r="W78"/>
  <c r="V78"/>
  <c r="U78"/>
  <c r="T78"/>
  <c r="S78"/>
  <c r="R78"/>
  <c r="Q78"/>
  <c r="P78"/>
  <c r="O78"/>
  <c r="N78"/>
  <c r="M78"/>
  <c r="L78"/>
  <c r="K78"/>
  <c r="J78"/>
  <c r="I78"/>
  <c r="H78"/>
  <c r="G78"/>
  <c r="F78"/>
  <c r="A78"/>
  <c r="BK77"/>
  <c r="BJ77"/>
  <c r="BI77"/>
  <c r="BH77"/>
  <c r="AZ77"/>
  <c r="AX77"/>
  <c r="AW77"/>
  <c r="AV77"/>
  <c r="AU77"/>
  <c r="AT77"/>
  <c r="AS77"/>
  <c r="AR77"/>
  <c r="AQ77"/>
  <c r="AP77"/>
  <c r="AO77"/>
  <c r="AN77"/>
  <c r="AM77"/>
  <c r="AL77"/>
  <c r="AK77"/>
  <c r="AJ77"/>
  <c r="AI77"/>
  <c r="AH77"/>
  <c r="AG77"/>
  <c r="AF77"/>
  <c r="AE77"/>
  <c r="AD77"/>
  <c r="AC77"/>
  <c r="AB77"/>
  <c r="AA77"/>
  <c r="Z77"/>
  <c r="Y77"/>
  <c r="X77"/>
  <c r="W77"/>
  <c r="V77"/>
  <c r="U77"/>
  <c r="T77"/>
  <c r="S77"/>
  <c r="R77"/>
  <c r="Q77"/>
  <c r="P77"/>
  <c r="O77"/>
  <c r="N77"/>
  <c r="M77"/>
  <c r="L77"/>
  <c r="K77"/>
  <c r="J77"/>
  <c r="I77"/>
  <c r="H77"/>
  <c r="G77"/>
  <c r="F77"/>
  <c r="A77"/>
  <c r="BK76"/>
  <c r="BJ76"/>
  <c r="BI76"/>
  <c r="BH76"/>
  <c r="AZ76"/>
  <c r="AX76"/>
  <c r="AW76"/>
  <c r="AV76"/>
  <c r="AU76"/>
  <c r="AT76"/>
  <c r="AS76"/>
  <c r="AR76"/>
  <c r="AQ76"/>
  <c r="AP76"/>
  <c r="AO76"/>
  <c r="AN76"/>
  <c r="AM76"/>
  <c r="AL76"/>
  <c r="AK76"/>
  <c r="AJ76"/>
  <c r="AI76"/>
  <c r="AH76"/>
  <c r="AG76"/>
  <c r="AF76"/>
  <c r="AE76"/>
  <c r="AD76"/>
  <c r="AC76"/>
  <c r="AB76"/>
  <c r="AA76"/>
  <c r="Z76"/>
  <c r="Y76"/>
  <c r="X76"/>
  <c r="W76"/>
  <c r="V76"/>
  <c r="U76"/>
  <c r="T76"/>
  <c r="S76"/>
  <c r="R76"/>
  <c r="Q76"/>
  <c r="P76"/>
  <c r="O76"/>
  <c r="N76"/>
  <c r="M76"/>
  <c r="L76"/>
  <c r="K76"/>
  <c r="J76"/>
  <c r="I76"/>
  <c r="H76"/>
  <c r="G76"/>
  <c r="F76"/>
  <c r="A76"/>
  <c r="BK75"/>
  <c r="BJ75"/>
  <c r="BI75"/>
  <c r="BH75"/>
  <c r="AZ75"/>
  <c r="AX75"/>
  <c r="AW75"/>
  <c r="AV75"/>
  <c r="AU75"/>
  <c r="AT75"/>
  <c r="AS75"/>
  <c r="AR75"/>
  <c r="AQ75"/>
  <c r="AP75"/>
  <c r="AO75"/>
  <c r="AN75"/>
  <c r="AM75"/>
  <c r="AL75"/>
  <c r="AK75"/>
  <c r="AJ75"/>
  <c r="AI75"/>
  <c r="AH75"/>
  <c r="AG75"/>
  <c r="AF75"/>
  <c r="AE75"/>
  <c r="AD75"/>
  <c r="AC75"/>
  <c r="AB75"/>
  <c r="AA75"/>
  <c r="Z75"/>
  <c r="Y75"/>
  <c r="X75"/>
  <c r="W75"/>
  <c r="V75"/>
  <c r="U75"/>
  <c r="T75"/>
  <c r="S75"/>
  <c r="R75"/>
  <c r="Q75"/>
  <c r="P75"/>
  <c r="O75"/>
  <c r="N75"/>
  <c r="M75"/>
  <c r="L75"/>
  <c r="K75"/>
  <c r="J75"/>
  <c r="I75"/>
  <c r="H75"/>
  <c r="G75"/>
  <c r="F75"/>
  <c r="A75"/>
  <c r="BK74"/>
  <c r="BJ74"/>
  <c r="BI74"/>
  <c r="BH74"/>
  <c r="AZ74"/>
  <c r="AX74"/>
  <c r="AW74"/>
  <c r="AV74"/>
  <c r="AU74"/>
  <c r="AT74"/>
  <c r="AS74"/>
  <c r="AR74"/>
  <c r="AQ74"/>
  <c r="AP74"/>
  <c r="AO74"/>
  <c r="AN74"/>
  <c r="AM74"/>
  <c r="AL74"/>
  <c r="AK74"/>
  <c r="AJ74"/>
  <c r="AI74"/>
  <c r="AH74"/>
  <c r="AG74"/>
  <c r="AF74"/>
  <c r="AE74"/>
  <c r="AD74"/>
  <c r="AC74"/>
  <c r="AB74"/>
  <c r="AA74"/>
  <c r="Z74"/>
  <c r="Y74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C74"/>
  <c r="A74"/>
  <c r="BK73"/>
  <c r="BJ73"/>
  <c r="BI73"/>
  <c r="BH73"/>
  <c r="AZ73"/>
  <c r="AX73"/>
  <c r="AW73"/>
  <c r="AV73"/>
  <c r="AU73"/>
  <c r="AT73"/>
  <c r="AS73"/>
  <c r="AR73"/>
  <c r="AQ73"/>
  <c r="AP73"/>
  <c r="AO73"/>
  <c r="AN73"/>
  <c r="AM73"/>
  <c r="AL73"/>
  <c r="AK73"/>
  <c r="AJ73"/>
  <c r="AI73"/>
  <c r="AH73"/>
  <c r="AG73"/>
  <c r="AF73"/>
  <c r="AE73"/>
  <c r="AD73"/>
  <c r="AC73"/>
  <c r="AB73"/>
  <c r="AA73"/>
  <c r="Z73"/>
  <c r="Y73"/>
  <c r="X73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A73"/>
  <c r="BK72"/>
  <c r="BJ72"/>
  <c r="BI72"/>
  <c r="BH72"/>
  <c r="AZ72"/>
  <c r="AX72"/>
  <c r="AW72"/>
  <c r="AV72"/>
  <c r="AU72"/>
  <c r="AT72"/>
  <c r="AS72"/>
  <c r="AR72"/>
  <c r="AQ72"/>
  <c r="AP72"/>
  <c r="AO72"/>
  <c r="AN72"/>
  <c r="AM72"/>
  <c r="AL72"/>
  <c r="AK72"/>
  <c r="AJ72"/>
  <c r="AI72"/>
  <c r="AH72"/>
  <c r="AG72"/>
  <c r="AF72"/>
  <c r="AE72"/>
  <c r="AD72"/>
  <c r="AC72"/>
  <c r="AB72"/>
  <c r="AA72"/>
  <c r="Z72"/>
  <c r="Y72"/>
  <c r="X72"/>
  <c r="W72"/>
  <c r="V72"/>
  <c r="U72"/>
  <c r="T72"/>
  <c r="S72"/>
  <c r="R72"/>
  <c r="Q72"/>
  <c r="P72"/>
  <c r="O72"/>
  <c r="N72"/>
  <c r="M72"/>
  <c r="L72"/>
  <c r="K72"/>
  <c r="J72"/>
  <c r="I72"/>
  <c r="H72"/>
  <c r="G72"/>
  <c r="F72"/>
  <c r="C72"/>
  <c r="A72"/>
  <c r="BK71"/>
  <c r="BJ71"/>
  <c r="BI71"/>
  <c r="BH71"/>
  <c r="AZ71"/>
  <c r="AX71"/>
  <c r="AW71"/>
  <c r="AV71"/>
  <c r="AU71"/>
  <c r="AT71"/>
  <c r="AS71"/>
  <c r="AR71"/>
  <c r="AQ71"/>
  <c r="AP71"/>
  <c r="AO71"/>
  <c r="AN71"/>
  <c r="AM71"/>
  <c r="AL71"/>
  <c r="AK71"/>
  <c r="AJ71"/>
  <c r="AI71"/>
  <c r="AH71"/>
  <c r="AG71"/>
  <c r="AF71"/>
  <c r="AE71"/>
  <c r="AD71"/>
  <c r="AC71"/>
  <c r="AB71"/>
  <c r="AA71"/>
  <c r="Z71"/>
  <c r="Y71"/>
  <c r="X71"/>
  <c r="W71"/>
  <c r="V71"/>
  <c r="U71"/>
  <c r="T71"/>
  <c r="S71"/>
  <c r="R71"/>
  <c r="Q71"/>
  <c r="P71"/>
  <c r="O71"/>
  <c r="N71"/>
  <c r="M71"/>
  <c r="L71"/>
  <c r="K71"/>
  <c r="J71"/>
  <c r="I71"/>
  <c r="H71"/>
  <c r="G71"/>
  <c r="F71"/>
  <c r="A71"/>
  <c r="BK70"/>
  <c r="BJ70"/>
  <c r="BI70"/>
  <c r="BH70"/>
  <c r="AZ70"/>
  <c r="AX70"/>
  <c r="AW70"/>
  <c r="AV70"/>
  <c r="AU70"/>
  <c r="AT70"/>
  <c r="AS70"/>
  <c r="AR70"/>
  <c r="AQ70"/>
  <c r="AP70"/>
  <c r="AO70"/>
  <c r="AN70"/>
  <c r="AM70"/>
  <c r="AL70"/>
  <c r="AK70"/>
  <c r="AJ70"/>
  <c r="AI70"/>
  <c r="AH70"/>
  <c r="AG70"/>
  <c r="AF70"/>
  <c r="AE70"/>
  <c r="AD70"/>
  <c r="AC70"/>
  <c r="AB70"/>
  <c r="AA70"/>
  <c r="Z70"/>
  <c r="Y70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C70"/>
  <c r="A70"/>
  <c r="BK69"/>
  <c r="BJ69"/>
  <c r="BI69"/>
  <c r="BH69"/>
  <c r="AZ69"/>
  <c r="AX69"/>
  <c r="AW69"/>
  <c r="AV69"/>
  <c r="AU69"/>
  <c r="AT69"/>
  <c r="AS69"/>
  <c r="AR69"/>
  <c r="AQ69"/>
  <c r="AP69"/>
  <c r="AO69"/>
  <c r="AN69"/>
  <c r="AM69"/>
  <c r="AL69"/>
  <c r="AK69"/>
  <c r="AJ69"/>
  <c r="AI69"/>
  <c r="AH69"/>
  <c r="AG69"/>
  <c r="AF69"/>
  <c r="AE69"/>
  <c r="AD69"/>
  <c r="AC69"/>
  <c r="AB69"/>
  <c r="AA69"/>
  <c r="Z69"/>
  <c r="Y69"/>
  <c r="X69"/>
  <c r="W69"/>
  <c r="V69"/>
  <c r="U69"/>
  <c r="T69"/>
  <c r="S69"/>
  <c r="R69"/>
  <c r="Q69"/>
  <c r="P69"/>
  <c r="O69"/>
  <c r="N69"/>
  <c r="M69"/>
  <c r="L69"/>
  <c r="K69"/>
  <c r="J69"/>
  <c r="I69"/>
  <c r="H69"/>
  <c r="G69"/>
  <c r="F69"/>
  <c r="A69"/>
  <c r="BK68"/>
  <c r="BJ68"/>
  <c r="BI68"/>
  <c r="BH68"/>
  <c r="AZ68"/>
  <c r="AX68"/>
  <c r="AW68"/>
  <c r="AV68"/>
  <c r="AU68"/>
  <c r="AT68"/>
  <c r="AS68"/>
  <c r="AR68"/>
  <c r="AQ68"/>
  <c r="AP68"/>
  <c r="AO68"/>
  <c r="AN68"/>
  <c r="AM68"/>
  <c r="AL68"/>
  <c r="AK68"/>
  <c r="AJ68"/>
  <c r="AI68"/>
  <c r="AH68"/>
  <c r="AG68"/>
  <c r="AF68"/>
  <c r="AE68"/>
  <c r="AD68"/>
  <c r="AC68"/>
  <c r="AB68"/>
  <c r="AA68"/>
  <c r="Z68"/>
  <c r="Y68"/>
  <c r="X68"/>
  <c r="W68"/>
  <c r="V68"/>
  <c r="U68"/>
  <c r="T68"/>
  <c r="S68"/>
  <c r="R68"/>
  <c r="Q68"/>
  <c r="P68"/>
  <c r="O68"/>
  <c r="N68"/>
  <c r="M68"/>
  <c r="L68"/>
  <c r="K68"/>
  <c r="J68"/>
  <c r="I68"/>
  <c r="H68"/>
  <c r="G68"/>
  <c r="F68"/>
  <c r="C68"/>
  <c r="A68"/>
  <c r="BK67"/>
  <c r="BJ67"/>
  <c r="BI67"/>
  <c r="BH67"/>
  <c r="AZ67"/>
  <c r="AX67"/>
  <c r="AW67"/>
  <c r="AV67"/>
  <c r="AU67"/>
  <c r="AT67"/>
  <c r="AS67"/>
  <c r="AR67"/>
  <c r="AQ67"/>
  <c r="AP67"/>
  <c r="AO67"/>
  <c r="AN67"/>
  <c r="AM67"/>
  <c r="AL67"/>
  <c r="AK67"/>
  <c r="AJ67"/>
  <c r="AI67"/>
  <c r="AH67"/>
  <c r="AG67"/>
  <c r="AF67"/>
  <c r="AE67"/>
  <c r="AD67"/>
  <c r="AC67"/>
  <c r="AB67"/>
  <c r="AA67"/>
  <c r="Z67"/>
  <c r="Y67"/>
  <c r="X67"/>
  <c r="W67"/>
  <c r="V67"/>
  <c r="U67"/>
  <c r="T67"/>
  <c r="S67"/>
  <c r="R67"/>
  <c r="Q67"/>
  <c r="P67"/>
  <c r="O67"/>
  <c r="N67"/>
  <c r="M67"/>
  <c r="L67"/>
  <c r="K67"/>
  <c r="J67"/>
  <c r="I67"/>
  <c r="H67"/>
  <c r="G67"/>
  <c r="F67"/>
  <c r="A67"/>
  <c r="BK66"/>
  <c r="BJ66"/>
  <c r="BI66"/>
  <c r="BH66"/>
  <c r="AZ66"/>
  <c r="AX66"/>
  <c r="AW66"/>
  <c r="AV66"/>
  <c r="AU66"/>
  <c r="AT66"/>
  <c r="AS66"/>
  <c r="AR66"/>
  <c r="AQ66"/>
  <c r="AP66"/>
  <c r="AO66"/>
  <c r="AN66"/>
  <c r="AM66"/>
  <c r="AL66"/>
  <c r="AK66"/>
  <c r="AJ66"/>
  <c r="AI66"/>
  <c r="AH66"/>
  <c r="AG66"/>
  <c r="AF66"/>
  <c r="AE66"/>
  <c r="AD66"/>
  <c r="AC66"/>
  <c r="AB66"/>
  <c r="AA66"/>
  <c r="Z66"/>
  <c r="Y66"/>
  <c r="X66"/>
  <c r="W66"/>
  <c r="V66"/>
  <c r="U66"/>
  <c r="T66"/>
  <c r="S66"/>
  <c r="R66"/>
  <c r="Q66"/>
  <c r="P66"/>
  <c r="O66"/>
  <c r="N66"/>
  <c r="M66"/>
  <c r="L66"/>
  <c r="K66"/>
  <c r="J66"/>
  <c r="I66"/>
  <c r="H66"/>
  <c r="G66"/>
  <c r="F66"/>
  <c r="A66"/>
  <c r="BK65"/>
  <c r="BJ65"/>
  <c r="BI65"/>
  <c r="BH65"/>
  <c r="AZ65"/>
  <c r="AX65"/>
  <c r="AW65"/>
  <c r="AV65"/>
  <c r="AU65"/>
  <c r="AT65"/>
  <c r="AS65"/>
  <c r="AR65"/>
  <c r="AQ65"/>
  <c r="AP65"/>
  <c r="AO65"/>
  <c r="AN65"/>
  <c r="AM65"/>
  <c r="AL65"/>
  <c r="AK65"/>
  <c r="AJ65"/>
  <c r="AI65"/>
  <c r="AH65"/>
  <c r="AG65"/>
  <c r="AF65"/>
  <c r="AE65"/>
  <c r="AD65"/>
  <c r="AC65"/>
  <c r="AB65"/>
  <c r="AA65"/>
  <c r="Z65"/>
  <c r="Y65"/>
  <c r="X65"/>
  <c r="W65"/>
  <c r="V65"/>
  <c r="U65"/>
  <c r="T65"/>
  <c r="S65"/>
  <c r="R65"/>
  <c r="Q65"/>
  <c r="P65"/>
  <c r="O65"/>
  <c r="N65"/>
  <c r="M65"/>
  <c r="L65"/>
  <c r="K65"/>
  <c r="J65"/>
  <c r="I65"/>
  <c r="H65"/>
  <c r="G65"/>
  <c r="F65"/>
  <c r="C65"/>
  <c r="A65"/>
  <c r="BK64"/>
  <c r="BJ64"/>
  <c r="BI64"/>
  <c r="BH64"/>
  <c r="AZ64"/>
  <c r="AX64"/>
  <c r="AW64"/>
  <c r="AV64"/>
  <c r="AU64"/>
  <c r="AT64"/>
  <c r="AS64"/>
  <c r="AR64"/>
  <c r="AQ64"/>
  <c r="AP64"/>
  <c r="AO64"/>
  <c r="AN64"/>
  <c r="AM64"/>
  <c r="AL64"/>
  <c r="AK64"/>
  <c r="AJ64"/>
  <c r="AI64"/>
  <c r="AH64"/>
  <c r="AG64"/>
  <c r="AF64"/>
  <c r="AE64"/>
  <c r="AD64"/>
  <c r="AC64"/>
  <c r="AB64"/>
  <c r="AA64"/>
  <c r="Z64"/>
  <c r="Y64"/>
  <c r="X64"/>
  <c r="W64"/>
  <c r="V64"/>
  <c r="U64"/>
  <c r="T64"/>
  <c r="S64"/>
  <c r="R64"/>
  <c r="Q64"/>
  <c r="P64"/>
  <c r="O64"/>
  <c r="N64"/>
  <c r="M64"/>
  <c r="L64"/>
  <c r="K64"/>
  <c r="J64"/>
  <c r="I64"/>
  <c r="H64"/>
  <c r="G64"/>
  <c r="F64"/>
  <c r="A64"/>
  <c r="BK63"/>
  <c r="BJ63"/>
  <c r="BI63"/>
  <c r="BH63"/>
  <c r="AZ63"/>
  <c r="AX63"/>
  <c r="AW63"/>
  <c r="AV63"/>
  <c r="AU63"/>
  <c r="AT63"/>
  <c r="AS63"/>
  <c r="AR63"/>
  <c r="AQ63"/>
  <c r="AP63"/>
  <c r="AO63"/>
  <c r="AN63"/>
  <c r="AM63"/>
  <c r="AL63"/>
  <c r="AK63"/>
  <c r="AJ63"/>
  <c r="AI63"/>
  <c r="AH63"/>
  <c r="AG63"/>
  <c r="AF63"/>
  <c r="AE63"/>
  <c r="AD63"/>
  <c r="AC63"/>
  <c r="AB63"/>
  <c r="AA63"/>
  <c r="Z63"/>
  <c r="Y63"/>
  <c r="X63"/>
  <c r="W63"/>
  <c r="V63"/>
  <c r="U63"/>
  <c r="T63"/>
  <c r="S63"/>
  <c r="R63"/>
  <c r="Q63"/>
  <c r="P63"/>
  <c r="O63"/>
  <c r="N63"/>
  <c r="M63"/>
  <c r="L63"/>
  <c r="K63"/>
  <c r="J63"/>
  <c r="I63"/>
  <c r="H63"/>
  <c r="G63"/>
  <c r="F63"/>
  <c r="A63"/>
  <c r="BK62"/>
  <c r="BI62"/>
  <c r="BH62"/>
  <c r="AZ62"/>
  <c r="AX62"/>
  <c r="AW62"/>
  <c r="AV62"/>
  <c r="AU62"/>
  <c r="AT62"/>
  <c r="AS62"/>
  <c r="AR62"/>
  <c r="AQ62"/>
  <c r="AP62"/>
  <c r="AO62"/>
  <c r="AN62"/>
  <c r="AM62"/>
  <c r="AL62"/>
  <c r="AK62"/>
  <c r="AJ62"/>
  <c r="AI62"/>
  <c r="AH62"/>
  <c r="AG62"/>
  <c r="AF62"/>
  <c r="AE62"/>
  <c r="AD62"/>
  <c r="AC62"/>
  <c r="AB62"/>
  <c r="AA62"/>
  <c r="Z62"/>
  <c r="Y62"/>
  <c r="X62"/>
  <c r="W62"/>
  <c r="V62"/>
  <c r="U62"/>
  <c r="T62"/>
  <c r="S62"/>
  <c r="R62"/>
  <c r="Q62"/>
  <c r="P62"/>
  <c r="O62"/>
  <c r="N62"/>
  <c r="M62"/>
  <c r="L62"/>
  <c r="K62"/>
  <c r="J62"/>
  <c r="I62"/>
  <c r="H62"/>
  <c r="G62"/>
  <c r="F62"/>
  <c r="A62"/>
  <c r="BK61"/>
  <c r="BI61"/>
  <c r="BH61"/>
  <c r="AZ61"/>
  <c r="AX61"/>
  <c r="AW61"/>
  <c r="AV61"/>
  <c r="AU61"/>
  <c r="AT61"/>
  <c r="AS61"/>
  <c r="AR61"/>
  <c r="AQ61"/>
  <c r="AP61"/>
  <c r="AO61"/>
  <c r="AN61"/>
  <c r="AM61"/>
  <c r="AL61"/>
  <c r="AK61"/>
  <c r="AJ61"/>
  <c r="AI61"/>
  <c r="AH61"/>
  <c r="AG61"/>
  <c r="AF61"/>
  <c r="AE61"/>
  <c r="AD61"/>
  <c r="AC61"/>
  <c r="AB61"/>
  <c r="AA61"/>
  <c r="Z61"/>
  <c r="Y61"/>
  <c r="X61"/>
  <c r="W61"/>
  <c r="V61"/>
  <c r="U61"/>
  <c r="T61"/>
  <c r="S61"/>
  <c r="R61"/>
  <c r="Q61"/>
  <c r="P61"/>
  <c r="O61"/>
  <c r="N61"/>
  <c r="M61"/>
  <c r="L61"/>
  <c r="K61"/>
  <c r="J61"/>
  <c r="I61"/>
  <c r="H61"/>
  <c r="G61"/>
  <c r="F61"/>
  <c r="A61"/>
  <c r="BK60"/>
  <c r="BJ60"/>
  <c r="BI60"/>
  <c r="BH60"/>
  <c r="AZ60"/>
  <c r="AX60"/>
  <c r="AW60"/>
  <c r="AV60"/>
  <c r="AU60"/>
  <c r="AT60"/>
  <c r="AS60"/>
  <c r="AR60"/>
  <c r="AQ60"/>
  <c r="AP60"/>
  <c r="AO60"/>
  <c r="AN60"/>
  <c r="AM60"/>
  <c r="AL60"/>
  <c r="AK60"/>
  <c r="AJ60"/>
  <c r="AI60"/>
  <c r="AH60"/>
  <c r="AG60"/>
  <c r="AF60"/>
  <c r="AE60"/>
  <c r="AD60"/>
  <c r="AC60"/>
  <c r="AB60"/>
  <c r="AA60"/>
  <c r="Z60"/>
  <c r="Y60"/>
  <c r="X60"/>
  <c r="W60"/>
  <c r="V60"/>
  <c r="U60"/>
  <c r="T60"/>
  <c r="S60"/>
  <c r="R60"/>
  <c r="Q60"/>
  <c r="P60"/>
  <c r="O60"/>
  <c r="N60"/>
  <c r="M60"/>
  <c r="L60"/>
  <c r="K60"/>
  <c r="J60"/>
  <c r="I60"/>
  <c r="H60"/>
  <c r="G60"/>
  <c r="F60"/>
  <c r="C60"/>
  <c r="A60"/>
  <c r="BK59"/>
  <c r="BI59"/>
  <c r="BH59"/>
  <c r="AZ59"/>
  <c r="AX59"/>
  <c r="AW59"/>
  <c r="AV59"/>
  <c r="AU59"/>
  <c r="AT59"/>
  <c r="AS59"/>
  <c r="AR59"/>
  <c r="AQ59"/>
  <c r="AP59"/>
  <c r="AO59"/>
  <c r="AN59"/>
  <c r="AM59"/>
  <c r="AL59"/>
  <c r="AK59"/>
  <c r="AJ59"/>
  <c r="AI59"/>
  <c r="AH59"/>
  <c r="AG59"/>
  <c r="AF59"/>
  <c r="AE59"/>
  <c r="AD59"/>
  <c r="AC59"/>
  <c r="AB59"/>
  <c r="AA59"/>
  <c r="Z59"/>
  <c r="Y59"/>
  <c r="X59"/>
  <c r="W59"/>
  <c r="V59"/>
  <c r="U59"/>
  <c r="T59"/>
  <c r="S59"/>
  <c r="R59"/>
  <c r="Q59"/>
  <c r="P59"/>
  <c r="O59"/>
  <c r="N59"/>
  <c r="M59"/>
  <c r="L59"/>
  <c r="K59"/>
  <c r="J59"/>
  <c r="I59"/>
  <c r="H59"/>
  <c r="G59"/>
  <c r="F59"/>
  <c r="A59"/>
  <c r="BK58"/>
  <c r="BJ58"/>
  <c r="BI58"/>
  <c r="BH58"/>
  <c r="AZ58"/>
  <c r="AX58"/>
  <c r="AW58"/>
  <c r="AV58"/>
  <c r="AU58"/>
  <c r="AT58"/>
  <c r="AS58"/>
  <c r="AR58"/>
  <c r="AQ58"/>
  <c r="AP58"/>
  <c r="AO58"/>
  <c r="AN58"/>
  <c r="AM58"/>
  <c r="AL58"/>
  <c r="AK58"/>
  <c r="AJ58"/>
  <c r="AI58"/>
  <c r="AH58"/>
  <c r="AG58"/>
  <c r="AF58"/>
  <c r="AE58"/>
  <c r="AD58"/>
  <c r="AC58"/>
  <c r="AB58"/>
  <c r="AA58"/>
  <c r="Z58"/>
  <c r="Y58"/>
  <c r="X58"/>
  <c r="W58"/>
  <c r="V58"/>
  <c r="U58"/>
  <c r="T58"/>
  <c r="S58"/>
  <c r="R58"/>
  <c r="Q58"/>
  <c r="P58"/>
  <c r="O58"/>
  <c r="N58"/>
  <c r="M58"/>
  <c r="L58"/>
  <c r="K58"/>
  <c r="J58"/>
  <c r="I58"/>
  <c r="H58"/>
  <c r="G58"/>
  <c r="F58"/>
  <c r="C58"/>
  <c r="A58"/>
  <c r="BK57"/>
  <c r="BJ57"/>
  <c r="BI57"/>
  <c r="BH57"/>
  <c r="AZ57"/>
  <c r="AX57"/>
  <c r="AW57"/>
  <c r="AV57"/>
  <c r="AU57"/>
  <c r="AT57"/>
  <c r="AS57"/>
  <c r="AR57"/>
  <c r="AQ57"/>
  <c r="AP57"/>
  <c r="AO57"/>
  <c r="AN57"/>
  <c r="AM57"/>
  <c r="AL57"/>
  <c r="AK57"/>
  <c r="AJ57"/>
  <c r="AI57"/>
  <c r="AH57"/>
  <c r="AG57"/>
  <c r="AF57"/>
  <c r="AE57"/>
  <c r="AD57"/>
  <c r="AC57"/>
  <c r="AB57"/>
  <c r="AA57"/>
  <c r="Z57"/>
  <c r="Y57"/>
  <c r="X57"/>
  <c r="W57"/>
  <c r="V57"/>
  <c r="U57"/>
  <c r="T57"/>
  <c r="S57"/>
  <c r="R57"/>
  <c r="Q57"/>
  <c r="P57"/>
  <c r="O57"/>
  <c r="N57"/>
  <c r="M57"/>
  <c r="L57"/>
  <c r="K57"/>
  <c r="J57"/>
  <c r="I57"/>
  <c r="H57"/>
  <c r="G57"/>
  <c r="F57"/>
  <c r="A57"/>
  <c r="BK56"/>
  <c r="BJ56"/>
  <c r="BI56"/>
  <c r="BH56"/>
  <c r="AZ56"/>
  <c r="AX56"/>
  <c r="AW56"/>
  <c r="AV56"/>
  <c r="AU56"/>
  <c r="AT56"/>
  <c r="AS56"/>
  <c r="AR56"/>
  <c r="AQ56"/>
  <c r="AP56"/>
  <c r="AO56"/>
  <c r="AN56"/>
  <c r="AM56"/>
  <c r="AL56"/>
  <c r="AK56"/>
  <c r="AJ56"/>
  <c r="AI56"/>
  <c r="AH56"/>
  <c r="AG56"/>
  <c r="AF56"/>
  <c r="AE56"/>
  <c r="AD56"/>
  <c r="AC56"/>
  <c r="AB56"/>
  <c r="AA56"/>
  <c r="Z56"/>
  <c r="Y56"/>
  <c r="X56"/>
  <c r="W56"/>
  <c r="V56"/>
  <c r="U56"/>
  <c r="T56"/>
  <c r="S56"/>
  <c r="R56"/>
  <c r="Q56"/>
  <c r="P56"/>
  <c r="O56"/>
  <c r="N56"/>
  <c r="M56"/>
  <c r="L56"/>
  <c r="K56"/>
  <c r="J56"/>
  <c r="I56"/>
  <c r="H56"/>
  <c r="G56"/>
  <c r="F56"/>
  <c r="C56"/>
  <c r="A56"/>
  <c r="BI55"/>
  <c r="AZ55"/>
  <c r="AX55"/>
  <c r="AW55"/>
  <c r="AV55"/>
  <c r="AU55"/>
  <c r="AR55"/>
  <c r="A55"/>
  <c r="BK54"/>
  <c r="BJ54"/>
  <c r="BI54"/>
  <c r="BH54"/>
  <c r="AZ54"/>
  <c r="AX54"/>
  <c r="AW54"/>
  <c r="AV54"/>
  <c r="AU54"/>
  <c r="AT54"/>
  <c r="AS54"/>
  <c r="AR54"/>
  <c r="AQ54"/>
  <c r="AP54"/>
  <c r="AO54"/>
  <c r="AN54"/>
  <c r="AM54"/>
  <c r="AL54"/>
  <c r="AK54"/>
  <c r="AJ54"/>
  <c r="AI54"/>
  <c r="AH54"/>
  <c r="AG54"/>
  <c r="AF54"/>
  <c r="AE54"/>
  <c r="AD54"/>
  <c r="AC54"/>
  <c r="AB54"/>
  <c r="AA54"/>
  <c r="Z54"/>
  <c r="Y54"/>
  <c r="X54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A54"/>
  <c r="BK53"/>
  <c r="BJ53"/>
  <c r="BI53"/>
  <c r="BH53"/>
  <c r="AZ53"/>
  <c r="AX53"/>
  <c r="AW53"/>
  <c r="AV53"/>
  <c r="AU53"/>
  <c r="AT53"/>
  <c r="AS53"/>
  <c r="AR53"/>
  <c r="AQ53"/>
  <c r="AP53"/>
  <c r="AO53"/>
  <c r="AN53"/>
  <c r="AM53"/>
  <c r="AL53"/>
  <c r="AK53"/>
  <c r="AJ53"/>
  <c r="AI53"/>
  <c r="AH53"/>
  <c r="AG53"/>
  <c r="AF53"/>
  <c r="AE53"/>
  <c r="AD53"/>
  <c r="AC53"/>
  <c r="AB53"/>
  <c r="AA53"/>
  <c r="Z53"/>
  <c r="Y53"/>
  <c r="X53"/>
  <c r="W53"/>
  <c r="V53"/>
  <c r="U53"/>
  <c r="T53"/>
  <c r="S53"/>
  <c r="R53"/>
  <c r="Q53"/>
  <c r="P53"/>
  <c r="O53"/>
  <c r="N53"/>
  <c r="M53"/>
  <c r="L53"/>
  <c r="K53"/>
  <c r="J53"/>
  <c r="I53"/>
  <c r="H53"/>
  <c r="G53"/>
  <c r="F53"/>
  <c r="C53"/>
  <c r="A53"/>
  <c r="BK52"/>
  <c r="BJ52"/>
  <c r="BI52"/>
  <c r="BH52"/>
  <c r="AZ52"/>
  <c r="AX52"/>
  <c r="AW52"/>
  <c r="AV52"/>
  <c r="AU52"/>
  <c r="AT52"/>
  <c r="AS52"/>
  <c r="AR52"/>
  <c r="AQ52"/>
  <c r="AP52"/>
  <c r="AO52"/>
  <c r="AN52"/>
  <c r="AM52"/>
  <c r="AL52"/>
  <c r="AK52"/>
  <c r="AJ52"/>
  <c r="AI52"/>
  <c r="AH52"/>
  <c r="AG52"/>
  <c r="AF52"/>
  <c r="AE52"/>
  <c r="AD52"/>
  <c r="AC52"/>
  <c r="AB52"/>
  <c r="AA52"/>
  <c r="Z52"/>
  <c r="Y52"/>
  <c r="X52"/>
  <c r="W52"/>
  <c r="V52"/>
  <c r="U52"/>
  <c r="T52"/>
  <c r="S52"/>
  <c r="R52"/>
  <c r="Q52"/>
  <c r="P52"/>
  <c r="O52"/>
  <c r="N52"/>
  <c r="M52"/>
  <c r="L52"/>
  <c r="K52"/>
  <c r="J52"/>
  <c r="I52"/>
  <c r="H52"/>
  <c r="G52"/>
  <c r="F52"/>
  <c r="C52"/>
  <c r="A52"/>
  <c r="BK51"/>
  <c r="BI51"/>
  <c r="BH51"/>
  <c r="AZ51"/>
  <c r="AX51"/>
  <c r="AW51"/>
  <c r="AV51"/>
  <c r="AU51"/>
  <c r="AT51"/>
  <c r="AS51"/>
  <c r="AR51"/>
  <c r="AQ51"/>
  <c r="AP51"/>
  <c r="AO51"/>
  <c r="AN51"/>
  <c r="AM51"/>
  <c r="AL51"/>
  <c r="AK51"/>
  <c r="AJ51"/>
  <c r="AI51"/>
  <c r="AH51"/>
  <c r="AG51"/>
  <c r="AF51"/>
  <c r="AE51"/>
  <c r="AD51"/>
  <c r="AC51"/>
  <c r="AB51"/>
  <c r="AA51"/>
  <c r="Z51"/>
  <c r="Y51"/>
  <c r="X51"/>
  <c r="W51"/>
  <c r="V51"/>
  <c r="U51"/>
  <c r="T51"/>
  <c r="S51"/>
  <c r="R51"/>
  <c r="Q51"/>
  <c r="P51"/>
  <c r="O51"/>
  <c r="N51"/>
  <c r="M51"/>
  <c r="L51"/>
  <c r="K51"/>
  <c r="J51"/>
  <c r="I51"/>
  <c r="H51"/>
  <c r="G51"/>
  <c r="F51"/>
  <c r="A51"/>
  <c r="BK50"/>
  <c r="BJ50"/>
  <c r="BI50"/>
  <c r="BH50"/>
  <c r="AZ50"/>
  <c r="AX50"/>
  <c r="AW50"/>
  <c r="AV50"/>
  <c r="AU50"/>
  <c r="AT50"/>
  <c r="AS50"/>
  <c r="AR50"/>
  <c r="AQ50"/>
  <c r="AP50"/>
  <c r="AO50"/>
  <c r="AN50"/>
  <c r="AM50"/>
  <c r="AL50"/>
  <c r="AK50"/>
  <c r="AJ50"/>
  <c r="AI50"/>
  <c r="AH50"/>
  <c r="AG50"/>
  <c r="AF50"/>
  <c r="AE50"/>
  <c r="AD50"/>
  <c r="AC50"/>
  <c r="AB50"/>
  <c r="AA50"/>
  <c r="Z50"/>
  <c r="Y50"/>
  <c r="X50"/>
  <c r="W50"/>
  <c r="V50"/>
  <c r="U50"/>
  <c r="T50"/>
  <c r="S50"/>
  <c r="R50"/>
  <c r="Q50"/>
  <c r="P50"/>
  <c r="O50"/>
  <c r="N50"/>
  <c r="M50"/>
  <c r="L50"/>
  <c r="K50"/>
  <c r="J50"/>
  <c r="I50"/>
  <c r="H50"/>
  <c r="G50"/>
  <c r="F50"/>
  <c r="C50"/>
  <c r="A50"/>
  <c r="BK49"/>
  <c r="BI49"/>
  <c r="BH49"/>
  <c r="AZ49"/>
  <c r="AX49"/>
  <c r="AW49"/>
  <c r="AV49"/>
  <c r="AU49"/>
  <c r="AT49"/>
  <c r="AS49"/>
  <c r="AR49"/>
  <c r="AQ49"/>
  <c r="AP49"/>
  <c r="AO49"/>
  <c r="AN49"/>
  <c r="AM49"/>
  <c r="AL49"/>
  <c r="AK49"/>
  <c r="AJ49"/>
  <c r="AI49"/>
  <c r="AH49"/>
  <c r="AG49"/>
  <c r="AF49"/>
  <c r="AE49"/>
  <c r="AD49"/>
  <c r="AC49"/>
  <c r="AB49"/>
  <c r="AA49"/>
  <c r="Z49"/>
  <c r="Y49"/>
  <c r="X49"/>
  <c r="W49"/>
  <c r="V49"/>
  <c r="U49"/>
  <c r="T49"/>
  <c r="S49"/>
  <c r="R49"/>
  <c r="Q49"/>
  <c r="P49"/>
  <c r="O49"/>
  <c r="N49"/>
  <c r="M49"/>
  <c r="L49"/>
  <c r="K49"/>
  <c r="J49"/>
  <c r="I49"/>
  <c r="H49"/>
  <c r="G49"/>
  <c r="F49"/>
  <c r="A49"/>
  <c r="BK48"/>
  <c r="BI48"/>
  <c r="BH48"/>
  <c r="AZ48"/>
  <c r="AX48"/>
  <c r="AW48"/>
  <c r="AV48"/>
  <c r="AU48"/>
  <c r="AT48"/>
  <c r="AS48"/>
  <c r="AR48"/>
  <c r="AQ48"/>
  <c r="AP48"/>
  <c r="AO48"/>
  <c r="AN48"/>
  <c r="AM48"/>
  <c r="AL48"/>
  <c r="AK48"/>
  <c r="AJ48"/>
  <c r="AI48"/>
  <c r="AH48"/>
  <c r="AG48"/>
  <c r="AF48"/>
  <c r="AE48"/>
  <c r="AD48"/>
  <c r="AC48"/>
  <c r="AB48"/>
  <c r="AA48"/>
  <c r="Z48"/>
  <c r="Y48"/>
  <c r="X48"/>
  <c r="W48"/>
  <c r="V48"/>
  <c r="U48"/>
  <c r="T48"/>
  <c r="S48"/>
  <c r="R48"/>
  <c r="Q48"/>
  <c r="P48"/>
  <c r="O48"/>
  <c r="N48"/>
  <c r="M48"/>
  <c r="L48"/>
  <c r="K48"/>
  <c r="J48"/>
  <c r="I48"/>
  <c r="H48"/>
  <c r="G48"/>
  <c r="F48"/>
  <c r="C48"/>
  <c r="A48"/>
  <c r="BK47"/>
  <c r="BJ47"/>
  <c r="BI47"/>
  <c r="BH47"/>
  <c r="AZ47"/>
  <c r="AX47"/>
  <c r="AW47"/>
  <c r="AV47"/>
  <c r="AU47"/>
  <c r="AT47"/>
  <c r="AS47"/>
  <c r="AR47"/>
  <c r="AQ47"/>
  <c r="AP47"/>
  <c r="AO47"/>
  <c r="AN47"/>
  <c r="AM47"/>
  <c r="AL47"/>
  <c r="AK47"/>
  <c r="AJ47"/>
  <c r="AI47"/>
  <c r="AH47"/>
  <c r="AG47"/>
  <c r="AF47"/>
  <c r="AE47"/>
  <c r="AD47"/>
  <c r="AC47"/>
  <c r="AB47"/>
  <c r="AA47"/>
  <c r="Z47"/>
  <c r="Y47"/>
  <c r="X47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C47"/>
  <c r="A47"/>
  <c r="BK46"/>
  <c r="BJ46"/>
  <c r="BI46"/>
  <c r="BH46"/>
  <c r="AZ46"/>
  <c r="AX46"/>
  <c r="AW46"/>
  <c r="AV46"/>
  <c r="AU46"/>
  <c r="AT46"/>
  <c r="AS46"/>
  <c r="AR46"/>
  <c r="AQ46"/>
  <c r="AP46"/>
  <c r="AO46"/>
  <c r="AN46"/>
  <c r="AM46"/>
  <c r="AL46"/>
  <c r="AK46"/>
  <c r="AJ46"/>
  <c r="AI46"/>
  <c r="AH46"/>
  <c r="AG46"/>
  <c r="AF46"/>
  <c r="AE46"/>
  <c r="AD46"/>
  <c r="AC46"/>
  <c r="AB46"/>
  <c r="AA46"/>
  <c r="Z46"/>
  <c r="Y46"/>
  <c r="X46"/>
  <c r="W46"/>
  <c r="V46"/>
  <c r="U46"/>
  <c r="T46"/>
  <c r="S46"/>
  <c r="R46"/>
  <c r="Q46"/>
  <c r="P46"/>
  <c r="O46"/>
  <c r="N46"/>
  <c r="M46"/>
  <c r="L46"/>
  <c r="K46"/>
  <c r="J46"/>
  <c r="I46"/>
  <c r="H46"/>
  <c r="G46"/>
  <c r="F46"/>
  <c r="C46"/>
  <c r="A46"/>
  <c r="BK45"/>
  <c r="BI45"/>
  <c r="BH45"/>
  <c r="AZ45"/>
  <c r="AX45"/>
  <c r="AW45"/>
  <c r="AV45"/>
  <c r="AU45"/>
  <c r="AT45"/>
  <c r="AS45"/>
  <c r="AR45"/>
  <c r="AQ45"/>
  <c r="AP45"/>
  <c r="AO45"/>
  <c r="AN45"/>
  <c r="AM45"/>
  <c r="AL45"/>
  <c r="AK45"/>
  <c r="AJ45"/>
  <c r="AI45"/>
  <c r="AH45"/>
  <c r="AG45"/>
  <c r="AF45"/>
  <c r="AE45"/>
  <c r="AD45"/>
  <c r="AC45"/>
  <c r="AB45"/>
  <c r="AA45"/>
  <c r="Z45"/>
  <c r="Y45"/>
  <c r="X45"/>
  <c r="W45"/>
  <c r="V45"/>
  <c r="U45"/>
  <c r="T45"/>
  <c r="S45"/>
  <c r="R45"/>
  <c r="Q45"/>
  <c r="P45"/>
  <c r="O45"/>
  <c r="N45"/>
  <c r="M45"/>
  <c r="L45"/>
  <c r="K45"/>
  <c r="J45"/>
  <c r="I45"/>
  <c r="H45"/>
  <c r="G45"/>
  <c r="F45"/>
  <c r="C45"/>
  <c r="A45"/>
  <c r="BK44"/>
  <c r="BJ44"/>
  <c r="BI44"/>
  <c r="BH44"/>
  <c r="AZ44"/>
  <c r="AX44"/>
  <c r="AW44"/>
  <c r="AV44"/>
  <c r="AU44"/>
  <c r="AT44"/>
  <c r="AS44"/>
  <c r="AR44"/>
  <c r="AQ44"/>
  <c r="AP44"/>
  <c r="AO44"/>
  <c r="AN44"/>
  <c r="AM44"/>
  <c r="AL44"/>
  <c r="AK44"/>
  <c r="AJ44"/>
  <c r="AI44"/>
  <c r="AH44"/>
  <c r="AG44"/>
  <c r="AF44"/>
  <c r="AE44"/>
  <c r="AD44"/>
  <c r="AC44"/>
  <c r="AB44"/>
  <c r="AA44"/>
  <c r="Z44"/>
  <c r="Y44"/>
  <c r="X44"/>
  <c r="W44"/>
  <c r="V44"/>
  <c r="U44"/>
  <c r="T44"/>
  <c r="S44"/>
  <c r="R44"/>
  <c r="Q44"/>
  <c r="P44"/>
  <c r="O44"/>
  <c r="N44"/>
  <c r="M44"/>
  <c r="L44"/>
  <c r="K44"/>
  <c r="J44"/>
  <c r="I44"/>
  <c r="H44"/>
  <c r="G44"/>
  <c r="F44"/>
  <c r="C44"/>
  <c r="A44"/>
  <c r="BK43"/>
  <c r="BJ43"/>
  <c r="BI43"/>
  <c r="BH43"/>
  <c r="AZ43"/>
  <c r="AX43"/>
  <c r="AW43"/>
  <c r="AV43"/>
  <c r="AU43"/>
  <c r="AT43"/>
  <c r="AS43"/>
  <c r="AR43"/>
  <c r="AQ43"/>
  <c r="AP43"/>
  <c r="AO43"/>
  <c r="AN43"/>
  <c r="AM43"/>
  <c r="AL43"/>
  <c r="AK43"/>
  <c r="AJ43"/>
  <c r="AI43"/>
  <c r="AH43"/>
  <c r="AG43"/>
  <c r="AF43"/>
  <c r="AE43"/>
  <c r="AD43"/>
  <c r="AC43"/>
  <c r="AB43"/>
  <c r="AA43"/>
  <c r="Z43"/>
  <c r="Y43"/>
  <c r="X43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C43"/>
  <c r="A43"/>
  <c r="BK42"/>
  <c r="BJ42"/>
  <c r="BI42"/>
  <c r="BH42"/>
  <c r="AZ42"/>
  <c r="AX42"/>
  <c r="AW42"/>
  <c r="AV42"/>
  <c r="AU42"/>
  <c r="AT42"/>
  <c r="AS42"/>
  <c r="AR42"/>
  <c r="AQ42"/>
  <c r="AP42"/>
  <c r="AO42"/>
  <c r="AN42"/>
  <c r="AM42"/>
  <c r="AL42"/>
  <c r="AK42"/>
  <c r="AJ42"/>
  <c r="AI42"/>
  <c r="AH42"/>
  <c r="AG42"/>
  <c r="AF42"/>
  <c r="AE42"/>
  <c r="AD42"/>
  <c r="AC42"/>
  <c r="AB42"/>
  <c r="AA42"/>
  <c r="Z42"/>
  <c r="Y42"/>
  <c r="X42"/>
  <c r="W42"/>
  <c r="V42"/>
  <c r="U42"/>
  <c r="T42"/>
  <c r="S42"/>
  <c r="R42"/>
  <c r="Q42"/>
  <c r="P42"/>
  <c r="O42"/>
  <c r="N42"/>
  <c r="M42"/>
  <c r="L42"/>
  <c r="K42"/>
  <c r="J42"/>
  <c r="I42"/>
  <c r="H42"/>
  <c r="G42"/>
  <c r="F42"/>
  <c r="A42"/>
  <c r="BK41"/>
  <c r="BJ41"/>
  <c r="BI41"/>
  <c r="BH41"/>
  <c r="AZ41"/>
  <c r="AX41"/>
  <c r="AW41"/>
  <c r="AV41"/>
  <c r="AU41"/>
  <c r="AT41"/>
  <c r="AS41"/>
  <c r="AR41"/>
  <c r="AQ41"/>
  <c r="AP41"/>
  <c r="AO41"/>
  <c r="AN41"/>
  <c r="AM41"/>
  <c r="AL41"/>
  <c r="AK41"/>
  <c r="AJ41"/>
  <c r="AI41"/>
  <c r="AH41"/>
  <c r="AG41"/>
  <c r="AF41"/>
  <c r="AE41"/>
  <c r="AD41"/>
  <c r="AC41"/>
  <c r="AB41"/>
  <c r="AA41"/>
  <c r="Z41"/>
  <c r="Y41"/>
  <c r="X41"/>
  <c r="W41"/>
  <c r="V41"/>
  <c r="U41"/>
  <c r="T41"/>
  <c r="S41"/>
  <c r="R41"/>
  <c r="Q41"/>
  <c r="P41"/>
  <c r="O41"/>
  <c r="N41"/>
  <c r="M41"/>
  <c r="L41"/>
  <c r="K41"/>
  <c r="J41"/>
  <c r="I41"/>
  <c r="H41"/>
  <c r="G41"/>
  <c r="F41"/>
  <c r="A41"/>
  <c r="BK40"/>
  <c r="BJ40"/>
  <c r="BI40"/>
  <c r="BH40"/>
  <c r="AZ40"/>
  <c r="AX40"/>
  <c r="AW40"/>
  <c r="AV40"/>
  <c r="AU40"/>
  <c r="AT40"/>
  <c r="AS40"/>
  <c r="AR40"/>
  <c r="AQ40"/>
  <c r="AP40"/>
  <c r="AO40"/>
  <c r="AN40"/>
  <c r="AM40"/>
  <c r="AL40"/>
  <c r="AK40"/>
  <c r="AJ40"/>
  <c r="AI40"/>
  <c r="AH40"/>
  <c r="AG40"/>
  <c r="AF40"/>
  <c r="AE40"/>
  <c r="AD40"/>
  <c r="AC40"/>
  <c r="AB40"/>
  <c r="AA40"/>
  <c r="Z40"/>
  <c r="Y40"/>
  <c r="X40"/>
  <c r="W40"/>
  <c r="V40"/>
  <c r="U40"/>
  <c r="T40"/>
  <c r="S40"/>
  <c r="R40"/>
  <c r="Q40"/>
  <c r="P40"/>
  <c r="O40"/>
  <c r="N40"/>
  <c r="M40"/>
  <c r="L40"/>
  <c r="K40"/>
  <c r="J40"/>
  <c r="I40"/>
  <c r="H40"/>
  <c r="G40"/>
  <c r="F40"/>
  <c r="C40"/>
  <c r="A40"/>
  <c r="BK39"/>
  <c r="BJ39"/>
  <c r="BI39"/>
  <c r="BH39"/>
  <c r="AZ39"/>
  <c r="AX39"/>
  <c r="AW39"/>
  <c r="AV39"/>
  <c r="AU39"/>
  <c r="AT39"/>
  <c r="AS39"/>
  <c r="AR39"/>
  <c r="AQ39"/>
  <c r="AP39"/>
  <c r="AO39"/>
  <c r="AN39"/>
  <c r="AM39"/>
  <c r="AL39"/>
  <c r="AK39"/>
  <c r="AJ39"/>
  <c r="AI39"/>
  <c r="AH39"/>
  <c r="AG39"/>
  <c r="AF39"/>
  <c r="AE39"/>
  <c r="AD39"/>
  <c r="AC39"/>
  <c r="AB39"/>
  <c r="AA39"/>
  <c r="Z39"/>
  <c r="Y39"/>
  <c r="X39"/>
  <c r="W39"/>
  <c r="V39"/>
  <c r="U39"/>
  <c r="T39"/>
  <c r="S39"/>
  <c r="R39"/>
  <c r="Q39"/>
  <c r="P39"/>
  <c r="O39"/>
  <c r="N39"/>
  <c r="M39"/>
  <c r="L39"/>
  <c r="K39"/>
  <c r="J39"/>
  <c r="I39"/>
  <c r="H39"/>
  <c r="G39"/>
  <c r="F39"/>
  <c r="C39"/>
  <c r="A39"/>
  <c r="BK38"/>
  <c r="BJ38"/>
  <c r="BI38"/>
  <c r="BH38"/>
  <c r="AZ38"/>
  <c r="AX38"/>
  <c r="AW38"/>
  <c r="AV38"/>
  <c r="AU38"/>
  <c r="AT38"/>
  <c r="AS38"/>
  <c r="AR38"/>
  <c r="AQ38"/>
  <c r="AP38"/>
  <c r="AO38"/>
  <c r="AN38"/>
  <c r="AM38"/>
  <c r="AL38"/>
  <c r="AK38"/>
  <c r="AJ38"/>
  <c r="AI38"/>
  <c r="AH38"/>
  <c r="AG38"/>
  <c r="AF38"/>
  <c r="AE38"/>
  <c r="AD38"/>
  <c r="AC38"/>
  <c r="AB38"/>
  <c r="AA38"/>
  <c r="Z38"/>
  <c r="Y38"/>
  <c r="X38"/>
  <c r="W38"/>
  <c r="V38"/>
  <c r="U38"/>
  <c r="T38"/>
  <c r="S38"/>
  <c r="R38"/>
  <c r="Q38"/>
  <c r="P38"/>
  <c r="O38"/>
  <c r="N38"/>
  <c r="M38"/>
  <c r="L38"/>
  <c r="K38"/>
  <c r="J38"/>
  <c r="I38"/>
  <c r="H38"/>
  <c r="G38"/>
  <c r="F38"/>
  <c r="A38"/>
  <c r="BK37"/>
  <c r="BJ37"/>
  <c r="BI37"/>
  <c r="BH37"/>
  <c r="AZ37"/>
  <c r="AX37"/>
  <c r="AW37"/>
  <c r="AV37"/>
  <c r="AU37"/>
  <c r="AT37"/>
  <c r="AS37"/>
  <c r="AR37"/>
  <c r="AQ37"/>
  <c r="AP37"/>
  <c r="AO37"/>
  <c r="AN37"/>
  <c r="AM37"/>
  <c r="AL37"/>
  <c r="AK37"/>
  <c r="AJ37"/>
  <c r="AI37"/>
  <c r="AH37"/>
  <c r="AG37"/>
  <c r="AF37"/>
  <c r="AE37"/>
  <c r="AD37"/>
  <c r="AC37"/>
  <c r="AB37"/>
  <c r="AA37"/>
  <c r="Z37"/>
  <c r="Y37"/>
  <c r="X37"/>
  <c r="W37"/>
  <c r="V37"/>
  <c r="U37"/>
  <c r="T37"/>
  <c r="S37"/>
  <c r="R37"/>
  <c r="Q37"/>
  <c r="P37"/>
  <c r="O37"/>
  <c r="N37"/>
  <c r="M37"/>
  <c r="L37"/>
  <c r="K37"/>
  <c r="J37"/>
  <c r="I37"/>
  <c r="H37"/>
  <c r="G37"/>
  <c r="F37"/>
  <c r="C37"/>
  <c r="A37"/>
  <c r="BK36"/>
  <c r="BJ36"/>
  <c r="BI36"/>
  <c r="BH36"/>
  <c r="AZ36"/>
  <c r="AX36"/>
  <c r="AW36"/>
  <c r="AV36"/>
  <c r="AU36"/>
  <c r="AT36"/>
  <c r="AS36"/>
  <c r="AR36"/>
  <c r="AQ36"/>
  <c r="AP36"/>
  <c r="AO36"/>
  <c r="AN36"/>
  <c r="AM36"/>
  <c r="AL36"/>
  <c r="AK36"/>
  <c r="AJ36"/>
  <c r="AI36"/>
  <c r="AH36"/>
  <c r="AG36"/>
  <c r="AF36"/>
  <c r="AE36"/>
  <c r="AD36"/>
  <c r="AC36"/>
  <c r="AB36"/>
  <c r="AA36"/>
  <c r="Z36"/>
  <c r="Y36"/>
  <c r="X36"/>
  <c r="W36"/>
  <c r="V36"/>
  <c r="U36"/>
  <c r="T36"/>
  <c r="S36"/>
  <c r="R36"/>
  <c r="Q36"/>
  <c r="P36"/>
  <c r="O36"/>
  <c r="N36"/>
  <c r="M36"/>
  <c r="L36"/>
  <c r="K36"/>
  <c r="J36"/>
  <c r="I36"/>
  <c r="H36"/>
  <c r="G36"/>
  <c r="F36"/>
  <c r="C36"/>
  <c r="A36"/>
  <c r="BK35"/>
  <c r="BJ35"/>
  <c r="BI35"/>
  <c r="BH35"/>
  <c r="AZ35"/>
  <c r="AX35"/>
  <c r="AW35"/>
  <c r="AV35"/>
  <c r="AU35"/>
  <c r="AT35"/>
  <c r="AS35"/>
  <c r="AR35"/>
  <c r="AQ35"/>
  <c r="AP35"/>
  <c r="AO35"/>
  <c r="AN35"/>
  <c r="AM35"/>
  <c r="AL35"/>
  <c r="AK35"/>
  <c r="AJ35"/>
  <c r="AI35"/>
  <c r="AH35"/>
  <c r="AG35"/>
  <c r="AF35"/>
  <c r="AE35"/>
  <c r="AD35"/>
  <c r="AC35"/>
  <c r="AB35"/>
  <c r="AA35"/>
  <c r="Z35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G35"/>
  <c r="F35"/>
  <c r="A35"/>
  <c r="BK34"/>
  <c r="BJ34"/>
  <c r="BI34"/>
  <c r="BH34"/>
  <c r="AZ34"/>
  <c r="AX34"/>
  <c r="AW34"/>
  <c r="AV34"/>
  <c r="AU34"/>
  <c r="AT34"/>
  <c r="AS34"/>
  <c r="AR34"/>
  <c r="AQ34"/>
  <c r="AP34"/>
  <c r="AO34"/>
  <c r="AN34"/>
  <c r="AM34"/>
  <c r="AL34"/>
  <c r="AK34"/>
  <c r="AJ34"/>
  <c r="AI34"/>
  <c r="AH34"/>
  <c r="AG34"/>
  <c r="AF34"/>
  <c r="AE34"/>
  <c r="AD34"/>
  <c r="AC34"/>
  <c r="AB34"/>
  <c r="AA34"/>
  <c r="Z34"/>
  <c r="Y34"/>
  <c r="X34"/>
  <c r="W34"/>
  <c r="V34"/>
  <c r="U34"/>
  <c r="T34"/>
  <c r="S34"/>
  <c r="R34"/>
  <c r="Q34"/>
  <c r="P34"/>
  <c r="O34"/>
  <c r="N34"/>
  <c r="M34"/>
  <c r="L34"/>
  <c r="K34"/>
  <c r="J34"/>
  <c r="I34"/>
  <c r="H34"/>
  <c r="G34"/>
  <c r="F34"/>
  <c r="C34"/>
  <c r="A34"/>
  <c r="BK33"/>
  <c r="BJ33"/>
  <c r="BI33"/>
  <c r="BH33"/>
  <c r="AZ33"/>
  <c r="AX33"/>
  <c r="AW33"/>
  <c r="AV33"/>
  <c r="AU33"/>
  <c r="AT33"/>
  <c r="AS33"/>
  <c r="AR33"/>
  <c r="AQ33"/>
  <c r="AP33"/>
  <c r="AO33"/>
  <c r="AN33"/>
  <c r="AM33"/>
  <c r="AL33"/>
  <c r="AK33"/>
  <c r="AJ33"/>
  <c r="AI33"/>
  <c r="AH33"/>
  <c r="AG33"/>
  <c r="AF33"/>
  <c r="AE33"/>
  <c r="AD33"/>
  <c r="AC33"/>
  <c r="AB33"/>
  <c r="AA33"/>
  <c r="Z33"/>
  <c r="Y33"/>
  <c r="X33"/>
  <c r="W33"/>
  <c r="V33"/>
  <c r="U33"/>
  <c r="T33"/>
  <c r="S33"/>
  <c r="R33"/>
  <c r="Q33"/>
  <c r="P33"/>
  <c r="O33"/>
  <c r="N33"/>
  <c r="M33"/>
  <c r="L33"/>
  <c r="K33"/>
  <c r="J33"/>
  <c r="I33"/>
  <c r="H33"/>
  <c r="G33"/>
  <c r="F33"/>
  <c r="A33"/>
  <c r="BK32"/>
  <c r="BJ32"/>
  <c r="BI32"/>
  <c r="BH32"/>
  <c r="AZ32"/>
  <c r="AX32"/>
  <c r="AW32"/>
  <c r="AV32"/>
  <c r="AU32"/>
  <c r="AT32"/>
  <c r="AS32"/>
  <c r="AR32"/>
  <c r="AQ32"/>
  <c r="AP32"/>
  <c r="AO32"/>
  <c r="AN32"/>
  <c r="AM32"/>
  <c r="AL32"/>
  <c r="AK32"/>
  <c r="AJ32"/>
  <c r="AI32"/>
  <c r="AH32"/>
  <c r="AG32"/>
  <c r="AF32"/>
  <c r="AE32"/>
  <c r="AD32"/>
  <c r="AC32"/>
  <c r="AB32"/>
  <c r="AA32"/>
  <c r="Z32"/>
  <c r="Y32"/>
  <c r="X32"/>
  <c r="W32"/>
  <c r="V32"/>
  <c r="U32"/>
  <c r="T32"/>
  <c r="S32"/>
  <c r="R32"/>
  <c r="Q32"/>
  <c r="P32"/>
  <c r="O32"/>
  <c r="N32"/>
  <c r="M32"/>
  <c r="L32"/>
  <c r="K32"/>
  <c r="J32"/>
  <c r="I32"/>
  <c r="H32"/>
  <c r="G32"/>
  <c r="F32"/>
  <c r="A32"/>
  <c r="BK31"/>
  <c r="BJ31"/>
  <c r="BI31"/>
  <c r="BH31"/>
  <c r="AZ31"/>
  <c r="AX31"/>
  <c r="AW31"/>
  <c r="AV31"/>
  <c r="AU31"/>
  <c r="AT31"/>
  <c r="AS31"/>
  <c r="AR31"/>
  <c r="AQ31"/>
  <c r="AP31"/>
  <c r="AO31"/>
  <c r="AN31"/>
  <c r="AM31"/>
  <c r="AL31"/>
  <c r="AK31"/>
  <c r="AJ31"/>
  <c r="AI31"/>
  <c r="AH31"/>
  <c r="AG31"/>
  <c r="AF31"/>
  <c r="AE31"/>
  <c r="AD31"/>
  <c r="AC31"/>
  <c r="AB31"/>
  <c r="AA31"/>
  <c r="Z31"/>
  <c r="Y31"/>
  <c r="X31"/>
  <c r="W31"/>
  <c r="V31"/>
  <c r="U31"/>
  <c r="T31"/>
  <c r="S31"/>
  <c r="R31"/>
  <c r="Q31"/>
  <c r="P31"/>
  <c r="O31"/>
  <c r="N31"/>
  <c r="M31"/>
  <c r="L31"/>
  <c r="K31"/>
  <c r="J31"/>
  <c r="I31"/>
  <c r="H31"/>
  <c r="G31"/>
  <c r="F31"/>
  <c r="A31"/>
  <c r="BK30"/>
  <c r="BJ30"/>
  <c r="BI30"/>
  <c r="BH30"/>
  <c r="AZ30"/>
  <c r="AX30"/>
  <c r="AW30"/>
  <c r="AV30"/>
  <c r="AU30"/>
  <c r="AT30"/>
  <c r="AS30"/>
  <c r="AR30"/>
  <c r="AQ30"/>
  <c r="AP30"/>
  <c r="AO30"/>
  <c r="AN30"/>
  <c r="AM30"/>
  <c r="AL30"/>
  <c r="AK30"/>
  <c r="AJ30"/>
  <c r="AI30"/>
  <c r="AH30"/>
  <c r="AG30"/>
  <c r="AF30"/>
  <c r="AE30"/>
  <c r="AD30"/>
  <c r="AC30"/>
  <c r="AB30"/>
  <c r="AA30"/>
  <c r="Z30"/>
  <c r="Y30"/>
  <c r="X30"/>
  <c r="W30"/>
  <c r="V30"/>
  <c r="U30"/>
  <c r="T30"/>
  <c r="S30"/>
  <c r="R30"/>
  <c r="Q30"/>
  <c r="P30"/>
  <c r="O30"/>
  <c r="N30"/>
  <c r="M30"/>
  <c r="L30"/>
  <c r="K30"/>
  <c r="J30"/>
  <c r="I30"/>
  <c r="H30"/>
  <c r="G30"/>
  <c r="F30"/>
  <c r="C30"/>
  <c r="A30"/>
  <c r="BK29"/>
  <c r="BJ29"/>
  <c r="BI29"/>
  <c r="BH29"/>
  <c r="AZ29"/>
  <c r="AX29"/>
  <c r="AW29"/>
  <c r="AV29"/>
  <c r="AU29"/>
  <c r="AT29"/>
  <c r="AS29"/>
  <c r="AR29"/>
  <c r="AQ29"/>
  <c r="AP29"/>
  <c r="AO29"/>
  <c r="AN29"/>
  <c r="AM29"/>
  <c r="AL29"/>
  <c r="AK29"/>
  <c r="AJ29"/>
  <c r="AI29"/>
  <c r="AH29"/>
  <c r="AG29"/>
  <c r="AF29"/>
  <c r="AE29"/>
  <c r="AD29"/>
  <c r="AC29"/>
  <c r="AB29"/>
  <c r="AA29"/>
  <c r="Z29"/>
  <c r="Y29"/>
  <c r="X29"/>
  <c r="W29"/>
  <c r="V29"/>
  <c r="U29"/>
  <c r="T29"/>
  <c r="S29"/>
  <c r="R29"/>
  <c r="Q29"/>
  <c r="P29"/>
  <c r="O29"/>
  <c r="N29"/>
  <c r="M29"/>
  <c r="L29"/>
  <c r="K29"/>
  <c r="J29"/>
  <c r="I29"/>
  <c r="H29"/>
  <c r="G29"/>
  <c r="F29"/>
  <c r="C29"/>
  <c r="A29"/>
  <c r="BK28"/>
  <c r="BJ28"/>
  <c r="BI28"/>
  <c r="BH28"/>
  <c r="AZ28"/>
  <c r="AX28"/>
  <c r="AW28"/>
  <c r="AV28"/>
  <c r="AU28"/>
  <c r="AT28"/>
  <c r="AS28"/>
  <c r="AR28"/>
  <c r="AQ28"/>
  <c r="AP28"/>
  <c r="AO28"/>
  <c r="AN28"/>
  <c r="AM28"/>
  <c r="AL28"/>
  <c r="AK28"/>
  <c r="AJ28"/>
  <c r="AI28"/>
  <c r="AH28"/>
  <c r="AG28"/>
  <c r="AF28"/>
  <c r="AE28"/>
  <c r="AD28"/>
  <c r="AC28"/>
  <c r="AB28"/>
  <c r="AA28"/>
  <c r="Z28"/>
  <c r="Y28"/>
  <c r="X28"/>
  <c r="W28"/>
  <c r="V28"/>
  <c r="U28"/>
  <c r="T28"/>
  <c r="S28"/>
  <c r="R28"/>
  <c r="Q28"/>
  <c r="P28"/>
  <c r="O28"/>
  <c r="N28"/>
  <c r="M28"/>
  <c r="L28"/>
  <c r="K28"/>
  <c r="J28"/>
  <c r="I28"/>
  <c r="H28"/>
  <c r="G28"/>
  <c r="F28"/>
  <c r="C28"/>
  <c r="A28"/>
  <c r="BK27"/>
  <c r="BJ27"/>
  <c r="BI27"/>
  <c r="BH27"/>
  <c r="AZ27"/>
  <c r="AX27"/>
  <c r="AW27"/>
  <c r="AV27"/>
  <c r="AU27"/>
  <c r="AT27"/>
  <c r="AS27"/>
  <c r="AR27"/>
  <c r="AQ27"/>
  <c r="AP27"/>
  <c r="AO27"/>
  <c r="AN27"/>
  <c r="AM27"/>
  <c r="AL27"/>
  <c r="AK27"/>
  <c r="AJ27"/>
  <c r="AI27"/>
  <c r="AH27"/>
  <c r="AG27"/>
  <c r="AF27"/>
  <c r="AE27"/>
  <c r="AD27"/>
  <c r="AC27"/>
  <c r="AB27"/>
  <c r="AA27"/>
  <c r="Z27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C27"/>
  <c r="A27"/>
  <c r="BK26"/>
  <c r="BJ26"/>
  <c r="BI26"/>
  <c r="BH26"/>
  <c r="AZ26"/>
  <c r="AX26"/>
  <c r="AW26"/>
  <c r="AV26"/>
  <c r="AU26"/>
  <c r="AT26"/>
  <c r="AS26"/>
  <c r="AR26"/>
  <c r="AQ26"/>
  <c r="AP26"/>
  <c r="AO26"/>
  <c r="AN26"/>
  <c r="AM26"/>
  <c r="AL26"/>
  <c r="AK26"/>
  <c r="AJ26"/>
  <c r="AI26"/>
  <c r="AH26"/>
  <c r="AG26"/>
  <c r="AF26"/>
  <c r="AE26"/>
  <c r="AD26"/>
  <c r="AC26"/>
  <c r="AB26"/>
  <c r="AA26"/>
  <c r="Z26"/>
  <c r="Y26"/>
  <c r="X26"/>
  <c r="W26"/>
  <c r="V26"/>
  <c r="U26"/>
  <c r="T26"/>
  <c r="S26"/>
  <c r="R26"/>
  <c r="Q26"/>
  <c r="P26"/>
  <c r="O26"/>
  <c r="N26"/>
  <c r="M26"/>
  <c r="L26"/>
  <c r="K26"/>
  <c r="J26"/>
  <c r="I26"/>
  <c r="H26"/>
  <c r="G26"/>
  <c r="F26"/>
  <c r="C26"/>
  <c r="A26"/>
  <c r="BK25"/>
  <c r="BJ25"/>
  <c r="BI25"/>
  <c r="BH25"/>
  <c r="AZ25"/>
  <c r="AX25"/>
  <c r="AW25"/>
  <c r="AV25"/>
  <c r="AU25"/>
  <c r="AT25"/>
  <c r="AS25"/>
  <c r="AR25"/>
  <c r="AQ25"/>
  <c r="AP25"/>
  <c r="AO25"/>
  <c r="AN25"/>
  <c r="AM25"/>
  <c r="AL25"/>
  <c r="AK25"/>
  <c r="AJ25"/>
  <c r="AI25"/>
  <c r="AH25"/>
  <c r="AG25"/>
  <c r="AF25"/>
  <c r="AE25"/>
  <c r="AD25"/>
  <c r="AC25"/>
  <c r="AB25"/>
  <c r="AA25"/>
  <c r="Z25"/>
  <c r="Y25"/>
  <c r="X25"/>
  <c r="W25"/>
  <c r="V25"/>
  <c r="U25"/>
  <c r="T25"/>
  <c r="S25"/>
  <c r="R25"/>
  <c r="Q25"/>
  <c r="P25"/>
  <c r="O25"/>
  <c r="N25"/>
  <c r="M25"/>
  <c r="L25"/>
  <c r="K25"/>
  <c r="J25"/>
  <c r="I25"/>
  <c r="H25"/>
  <c r="G25"/>
  <c r="F25"/>
  <c r="C25"/>
  <c r="A25"/>
  <c r="BK24"/>
  <c r="BJ24"/>
  <c r="BI24"/>
  <c r="BH24"/>
  <c r="AZ24"/>
  <c r="AX24"/>
  <c r="AW24"/>
  <c r="AV24"/>
  <c r="AU24"/>
  <c r="AT24"/>
  <c r="AS24"/>
  <c r="AR24"/>
  <c r="AQ24"/>
  <c r="AP24"/>
  <c r="AO24"/>
  <c r="AN24"/>
  <c r="AM24"/>
  <c r="AL24"/>
  <c r="AK24"/>
  <c r="AJ24"/>
  <c r="AI24"/>
  <c r="AH24"/>
  <c r="AG24"/>
  <c r="AF24"/>
  <c r="AE24"/>
  <c r="AD24"/>
  <c r="AC24"/>
  <c r="AB24"/>
  <c r="AA24"/>
  <c r="Z24"/>
  <c r="Y24"/>
  <c r="X24"/>
  <c r="W24"/>
  <c r="V24"/>
  <c r="U24"/>
  <c r="T24"/>
  <c r="S24"/>
  <c r="R24"/>
  <c r="Q24"/>
  <c r="P24"/>
  <c r="O24"/>
  <c r="N24"/>
  <c r="M24"/>
  <c r="L24"/>
  <c r="K24"/>
  <c r="J24"/>
  <c r="I24"/>
  <c r="H24"/>
  <c r="G24"/>
  <c r="F24"/>
  <c r="C24"/>
  <c r="A24"/>
  <c r="BK23"/>
  <c r="BJ23"/>
  <c r="BI23"/>
  <c r="BH23"/>
  <c r="AZ23"/>
  <c r="AX23"/>
  <c r="AW23"/>
  <c r="AV23"/>
  <c r="AU23"/>
  <c r="AT23"/>
  <c r="AS23"/>
  <c r="AR23"/>
  <c r="AQ23"/>
  <c r="AP23"/>
  <c r="AO23"/>
  <c r="AN23"/>
  <c r="AM23"/>
  <c r="AL23"/>
  <c r="AK23"/>
  <c r="AJ23"/>
  <c r="AI23"/>
  <c r="AH23"/>
  <c r="AG23"/>
  <c r="AF23"/>
  <c r="AE23"/>
  <c r="AD23"/>
  <c r="AC23"/>
  <c r="AB23"/>
  <c r="AA23"/>
  <c r="Z23"/>
  <c r="Y23"/>
  <c r="X23"/>
  <c r="W23"/>
  <c r="V23"/>
  <c r="U23"/>
  <c r="T23"/>
  <c r="S23"/>
  <c r="R23"/>
  <c r="Q23"/>
  <c r="P23"/>
  <c r="O23"/>
  <c r="N23"/>
  <c r="M23"/>
  <c r="L23"/>
  <c r="K23"/>
  <c r="J23"/>
  <c r="I23"/>
  <c r="H23"/>
  <c r="G23"/>
  <c r="F23"/>
  <c r="C23"/>
  <c r="A23"/>
  <c r="BK22"/>
  <c r="BJ22"/>
  <c r="BI22"/>
  <c r="BH22"/>
  <c r="AZ22"/>
  <c r="AX22"/>
  <c r="AW22"/>
  <c r="AV22"/>
  <c r="AU22"/>
  <c r="AT22"/>
  <c r="AS22"/>
  <c r="AR22"/>
  <c r="AQ22"/>
  <c r="AP22"/>
  <c r="AO22"/>
  <c r="AN22"/>
  <c r="AM22"/>
  <c r="AL22"/>
  <c r="AK22"/>
  <c r="AJ22"/>
  <c r="AI22"/>
  <c r="AH22"/>
  <c r="AG22"/>
  <c r="AF22"/>
  <c r="AE22"/>
  <c r="AD22"/>
  <c r="AC22"/>
  <c r="AB22"/>
  <c r="AA22"/>
  <c r="Z22"/>
  <c r="Y22"/>
  <c r="X22"/>
  <c r="W22"/>
  <c r="V22"/>
  <c r="U22"/>
  <c r="T22"/>
  <c r="S22"/>
  <c r="R22"/>
  <c r="Q22"/>
  <c r="P22"/>
  <c r="O22"/>
  <c r="N22"/>
  <c r="M22"/>
  <c r="L22"/>
  <c r="K22"/>
  <c r="J22"/>
  <c r="I22"/>
  <c r="H22"/>
  <c r="G22"/>
  <c r="F22"/>
  <c r="C22"/>
  <c r="A22"/>
  <c r="BK21"/>
  <c r="BJ21"/>
  <c r="BI21"/>
  <c r="BH21"/>
  <c r="AZ21"/>
  <c r="AX21"/>
  <c r="AW21"/>
  <c r="AV21"/>
  <c r="AU21"/>
  <c r="AT21"/>
  <c r="AS21"/>
  <c r="AR21"/>
  <c r="AQ21"/>
  <c r="AP21"/>
  <c r="AO21"/>
  <c r="AN21"/>
  <c r="AM21"/>
  <c r="AL21"/>
  <c r="AK21"/>
  <c r="AJ21"/>
  <c r="AI21"/>
  <c r="AH21"/>
  <c r="AG21"/>
  <c r="AF21"/>
  <c r="AE21"/>
  <c r="AD21"/>
  <c r="AC21"/>
  <c r="AB21"/>
  <c r="AA21"/>
  <c r="Z21"/>
  <c r="Y21"/>
  <c r="X21"/>
  <c r="W21"/>
  <c r="V21"/>
  <c r="U21"/>
  <c r="T21"/>
  <c r="S21"/>
  <c r="R21"/>
  <c r="Q21"/>
  <c r="P21"/>
  <c r="O21"/>
  <c r="N21"/>
  <c r="M21"/>
  <c r="L21"/>
  <c r="K21"/>
  <c r="J21"/>
  <c r="I21"/>
  <c r="H21"/>
  <c r="G21"/>
  <c r="F21"/>
  <c r="C21"/>
  <c r="A21"/>
  <c r="BK20"/>
  <c r="BJ20"/>
  <c r="BI20"/>
  <c r="BH20"/>
  <c r="AZ20"/>
  <c r="AX20"/>
  <c r="AW20"/>
  <c r="AV20"/>
  <c r="AU20"/>
  <c r="AT20"/>
  <c r="AS20"/>
  <c r="AR20"/>
  <c r="AQ20"/>
  <c r="AP20"/>
  <c r="AO20"/>
  <c r="AN20"/>
  <c r="AM20"/>
  <c r="AL20"/>
  <c r="AK20"/>
  <c r="AJ20"/>
  <c r="AI20"/>
  <c r="AH20"/>
  <c r="AG20"/>
  <c r="AF20"/>
  <c r="AE20"/>
  <c r="AD20"/>
  <c r="AC20"/>
  <c r="AB20"/>
  <c r="AA20"/>
  <c r="Z20"/>
  <c r="Y20"/>
  <c r="X20"/>
  <c r="W20"/>
  <c r="V20"/>
  <c r="U20"/>
  <c r="T20"/>
  <c r="S20"/>
  <c r="R20"/>
  <c r="Q20"/>
  <c r="P20"/>
  <c r="O20"/>
  <c r="N20"/>
  <c r="M20"/>
  <c r="L20"/>
  <c r="K20"/>
  <c r="J20"/>
  <c r="I20"/>
  <c r="H20"/>
  <c r="G20"/>
  <c r="F20"/>
  <c r="A20"/>
  <c r="BK19"/>
  <c r="BJ19"/>
  <c r="BI19"/>
  <c r="BH19"/>
  <c r="AZ19"/>
  <c r="AX19"/>
  <c r="AW19"/>
  <c r="AV19"/>
  <c r="AU19"/>
  <c r="AT19"/>
  <c r="AS19"/>
  <c r="AR19"/>
  <c r="AQ19"/>
  <c r="AP19"/>
  <c r="AO19"/>
  <c r="AN19"/>
  <c r="AM19"/>
  <c r="AL19"/>
  <c r="AK19"/>
  <c r="AJ19"/>
  <c r="AI19"/>
  <c r="AH19"/>
  <c r="AG19"/>
  <c r="AF19"/>
  <c r="AE19"/>
  <c r="AD19"/>
  <c r="AC19"/>
  <c r="AB19"/>
  <c r="AA19"/>
  <c r="Z19"/>
  <c r="Y19"/>
  <c r="X19"/>
  <c r="W19"/>
  <c r="V19"/>
  <c r="U19"/>
  <c r="T19"/>
  <c r="S19"/>
  <c r="R19"/>
  <c r="Q19"/>
  <c r="P19"/>
  <c r="O19"/>
  <c r="N19"/>
  <c r="M19"/>
  <c r="L19"/>
  <c r="K19"/>
  <c r="J19"/>
  <c r="I19"/>
  <c r="H19"/>
  <c r="G19"/>
  <c r="F19"/>
  <c r="C19"/>
  <c r="A19"/>
  <c r="BK18"/>
  <c r="BJ18"/>
  <c r="BI18"/>
  <c r="BH18"/>
  <c r="AZ18"/>
  <c r="AX18"/>
  <c r="AW18"/>
  <c r="AV18"/>
  <c r="AU18"/>
  <c r="AT18"/>
  <c r="AS18"/>
  <c r="AR18"/>
  <c r="AQ18"/>
  <c r="AP18"/>
  <c r="AO18"/>
  <c r="AN18"/>
  <c r="AM18"/>
  <c r="AL18"/>
  <c r="AK18"/>
  <c r="AJ18"/>
  <c r="AI18"/>
  <c r="AH18"/>
  <c r="AG18"/>
  <c r="AF18"/>
  <c r="AE18"/>
  <c r="AD18"/>
  <c r="AC18"/>
  <c r="AB18"/>
  <c r="AA18"/>
  <c r="Z18"/>
  <c r="Y18"/>
  <c r="X18"/>
  <c r="W18"/>
  <c r="V18"/>
  <c r="U18"/>
  <c r="T18"/>
  <c r="S18"/>
  <c r="R18"/>
  <c r="Q18"/>
  <c r="P18"/>
  <c r="O18"/>
  <c r="N18"/>
  <c r="M18"/>
  <c r="L18"/>
  <c r="K18"/>
  <c r="J18"/>
  <c r="I18"/>
  <c r="H18"/>
  <c r="G18"/>
  <c r="F18"/>
  <c r="A18"/>
  <c r="BK17"/>
  <c r="BJ17"/>
  <c r="BI17"/>
  <c r="BH17"/>
  <c r="AZ17"/>
  <c r="AX17"/>
  <c r="AW17"/>
  <c r="AV17"/>
  <c r="AU17"/>
  <c r="AT17"/>
  <c r="AS17"/>
  <c r="AR17"/>
  <c r="AQ17"/>
  <c r="AP17"/>
  <c r="AO17"/>
  <c r="AN17"/>
  <c r="AM17"/>
  <c r="AL17"/>
  <c r="AK17"/>
  <c r="AJ17"/>
  <c r="AI17"/>
  <c r="AH17"/>
  <c r="AG17"/>
  <c r="AF17"/>
  <c r="AE17"/>
  <c r="AD17"/>
  <c r="AC17"/>
  <c r="AB17"/>
  <c r="AA17"/>
  <c r="Z17"/>
  <c r="Y17"/>
  <c r="X17"/>
  <c r="W17"/>
  <c r="V17"/>
  <c r="U17"/>
  <c r="T17"/>
  <c r="S17"/>
  <c r="R17"/>
  <c r="Q17"/>
  <c r="P17"/>
  <c r="O17"/>
  <c r="N17"/>
  <c r="M17"/>
  <c r="L17"/>
  <c r="K17"/>
  <c r="J17"/>
  <c r="I17"/>
  <c r="H17"/>
  <c r="G17"/>
  <c r="F17"/>
  <c r="C17"/>
  <c r="A17"/>
  <c r="BK16"/>
  <c r="BJ16"/>
  <c r="BI16"/>
  <c r="BH16"/>
  <c r="AZ16"/>
  <c r="AX16"/>
  <c r="AW16"/>
  <c r="AV16"/>
  <c r="AU16"/>
  <c r="AT16"/>
  <c r="AS16"/>
  <c r="AR16"/>
  <c r="AQ16"/>
  <c r="AP16"/>
  <c r="AO16"/>
  <c r="AN16"/>
  <c r="AM16"/>
  <c r="AL16"/>
  <c r="AK16"/>
  <c r="AJ16"/>
  <c r="AI16"/>
  <c r="AH16"/>
  <c r="AG16"/>
  <c r="AF16"/>
  <c r="AE16"/>
  <c r="AD16"/>
  <c r="AC16"/>
  <c r="AB16"/>
  <c r="AA16"/>
  <c r="Z16"/>
  <c r="Y16"/>
  <c r="X16"/>
  <c r="W16"/>
  <c r="V16"/>
  <c r="U16"/>
  <c r="T16"/>
  <c r="S16"/>
  <c r="R16"/>
  <c r="Q16"/>
  <c r="P16"/>
  <c r="O16"/>
  <c r="N16"/>
  <c r="M16"/>
  <c r="L16"/>
  <c r="K16"/>
  <c r="J16"/>
  <c r="I16"/>
  <c r="H16"/>
  <c r="G16"/>
  <c r="F16"/>
  <c r="C16"/>
  <c r="A16"/>
  <c r="BK15"/>
  <c r="BJ15"/>
  <c r="BI15"/>
  <c r="BH15"/>
  <c r="AZ15"/>
  <c r="AX15"/>
  <c r="AW15"/>
  <c r="AV15"/>
  <c r="AU15"/>
  <c r="AT15"/>
  <c r="AS15"/>
  <c r="AR15"/>
  <c r="AQ15"/>
  <c r="AP15"/>
  <c r="AO15"/>
  <c r="AN15"/>
  <c r="AM15"/>
  <c r="AL15"/>
  <c r="AK15"/>
  <c r="AJ15"/>
  <c r="AI15"/>
  <c r="AH15"/>
  <c r="AG15"/>
  <c r="AF15"/>
  <c r="AE15"/>
  <c r="AD15"/>
  <c r="AC15"/>
  <c r="AB15"/>
  <c r="AA15"/>
  <c r="Z15"/>
  <c r="Y15"/>
  <c r="X15"/>
  <c r="W15"/>
  <c r="V15"/>
  <c r="U15"/>
  <c r="T15"/>
  <c r="S15"/>
  <c r="R15"/>
  <c r="Q15"/>
  <c r="P15"/>
  <c r="O15"/>
  <c r="N15"/>
  <c r="M15"/>
  <c r="L15"/>
  <c r="K15"/>
  <c r="J15"/>
  <c r="I15"/>
  <c r="H15"/>
  <c r="G15"/>
  <c r="F15"/>
  <c r="C15"/>
  <c r="A15"/>
  <c r="BK14"/>
  <c r="BJ14"/>
  <c r="BI14"/>
  <c r="BH14"/>
  <c r="AZ14"/>
  <c r="AX14"/>
  <c r="AW14"/>
  <c r="AV14"/>
  <c r="AU14"/>
  <c r="AT14"/>
  <c r="AS14"/>
  <c r="AR14"/>
  <c r="AQ14"/>
  <c r="AP14"/>
  <c r="AO14"/>
  <c r="AN14"/>
  <c r="AM14"/>
  <c r="AL14"/>
  <c r="AK14"/>
  <c r="AJ14"/>
  <c r="AI14"/>
  <c r="AH14"/>
  <c r="AG14"/>
  <c r="AF14"/>
  <c r="AE14"/>
  <c r="AD14"/>
  <c r="AC14"/>
  <c r="AB14"/>
  <c r="AA14"/>
  <c r="Z14"/>
  <c r="Y14"/>
  <c r="X14"/>
  <c r="W14"/>
  <c r="V14"/>
  <c r="U14"/>
  <c r="T14"/>
  <c r="S14"/>
  <c r="R14"/>
  <c r="Q14"/>
  <c r="P14"/>
  <c r="O14"/>
  <c r="N14"/>
  <c r="M14"/>
  <c r="L14"/>
  <c r="K14"/>
  <c r="J14"/>
  <c r="I14"/>
  <c r="H14"/>
  <c r="G14"/>
  <c r="F14"/>
  <c r="C14"/>
  <c r="A14"/>
  <c r="BK13"/>
  <c r="BJ13"/>
  <c r="BI13"/>
  <c r="BH13"/>
  <c r="AZ13"/>
  <c r="AX13"/>
  <c r="AW13"/>
  <c r="AV13"/>
  <c r="AU13"/>
  <c r="AT13"/>
  <c r="AS13"/>
  <c r="AR13"/>
  <c r="AQ13"/>
  <c r="AP13"/>
  <c r="AO13"/>
  <c r="AN13"/>
  <c r="AM13"/>
  <c r="AL13"/>
  <c r="AK13"/>
  <c r="AJ13"/>
  <c r="AI13"/>
  <c r="AH13"/>
  <c r="AG13"/>
  <c r="AF13"/>
  <c r="AE13"/>
  <c r="AD13"/>
  <c r="AC13"/>
  <c r="AB13"/>
  <c r="AA13"/>
  <c r="Z13"/>
  <c r="Y13"/>
  <c r="X13"/>
  <c r="W13"/>
  <c r="V13"/>
  <c r="U13"/>
  <c r="T13"/>
  <c r="S13"/>
  <c r="R13"/>
  <c r="Q13"/>
  <c r="P13"/>
  <c r="O13"/>
  <c r="N13"/>
  <c r="M13"/>
  <c r="L13"/>
  <c r="K13"/>
  <c r="J13"/>
  <c r="I13"/>
  <c r="H13"/>
  <c r="G13"/>
  <c r="F13"/>
  <c r="C13"/>
  <c r="A13"/>
  <c r="BK12"/>
  <c r="BJ12"/>
  <c r="BI12"/>
  <c r="BH12"/>
  <c r="AZ12"/>
  <c r="AX12"/>
  <c r="AW12"/>
  <c r="AV12"/>
  <c r="AU12"/>
  <c r="AT12"/>
  <c r="AS12"/>
  <c r="AR12"/>
  <c r="AQ12"/>
  <c r="AP12"/>
  <c r="AO12"/>
  <c r="AN12"/>
  <c r="AM12"/>
  <c r="AL12"/>
  <c r="AK12"/>
  <c r="AJ12"/>
  <c r="AI12"/>
  <c r="AH12"/>
  <c r="AG12"/>
  <c r="AF12"/>
  <c r="AE12"/>
  <c r="AD12"/>
  <c r="AC12"/>
  <c r="AB12"/>
  <c r="AA12"/>
  <c r="Z12"/>
  <c r="Y12"/>
  <c r="X12"/>
  <c r="W12"/>
  <c r="V12"/>
  <c r="U12"/>
  <c r="T12"/>
  <c r="S12"/>
  <c r="R12"/>
  <c r="Q12"/>
  <c r="P12"/>
  <c r="O12"/>
  <c r="N12"/>
  <c r="M12"/>
  <c r="L12"/>
  <c r="K12"/>
  <c r="J12"/>
  <c r="I12"/>
  <c r="H12"/>
  <c r="G12"/>
  <c r="F12"/>
  <c r="C12"/>
  <c r="A12"/>
  <c r="BK11"/>
  <c r="BJ11"/>
  <c r="BI11"/>
  <c r="BH11"/>
  <c r="AZ11"/>
  <c r="AX11"/>
  <c r="AW11"/>
  <c r="AV11"/>
  <c r="AU11"/>
  <c r="AT11"/>
  <c r="AS11"/>
  <c r="AR11"/>
  <c r="AQ11"/>
  <c r="AP11"/>
  <c r="AO11"/>
  <c r="AN11"/>
  <c r="AM11"/>
  <c r="AL11"/>
  <c r="AK11"/>
  <c r="AJ11"/>
  <c r="AI11"/>
  <c r="AH11"/>
  <c r="AG11"/>
  <c r="AF11"/>
  <c r="AE11"/>
  <c r="AD11"/>
  <c r="AC11"/>
  <c r="AB11"/>
  <c r="AA11"/>
  <c r="Z11"/>
  <c r="Y11"/>
  <c r="X11"/>
  <c r="W11"/>
  <c r="V11"/>
  <c r="U11"/>
  <c r="T11"/>
  <c r="S11"/>
  <c r="R11"/>
  <c r="Q11"/>
  <c r="P11"/>
  <c r="O11"/>
  <c r="N11"/>
  <c r="M11"/>
  <c r="L11"/>
  <c r="K11"/>
  <c r="J11"/>
  <c r="I11"/>
  <c r="H11"/>
  <c r="G11"/>
  <c r="F11"/>
  <c r="C11"/>
  <c r="A11"/>
  <c r="BK10"/>
  <c r="BJ10"/>
  <c r="BI10"/>
  <c r="BH10"/>
  <c r="AZ10"/>
  <c r="AX10"/>
  <c r="AW10"/>
  <c r="AV10"/>
  <c r="AU10"/>
  <c r="AT10"/>
  <c r="AS10"/>
  <c r="AR10"/>
  <c r="AQ10"/>
  <c r="AP10"/>
  <c r="AO10"/>
  <c r="AN10"/>
  <c r="AM10"/>
  <c r="AL10"/>
  <c r="AK10"/>
  <c r="AJ10"/>
  <c r="AI10"/>
  <c r="AH10"/>
  <c r="AG10"/>
  <c r="AF10"/>
  <c r="AE10"/>
  <c r="AD10"/>
  <c r="AC10"/>
  <c r="AB10"/>
  <c r="AA10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C10"/>
  <c r="A10"/>
  <c r="BK9"/>
  <c r="BJ9"/>
  <c r="BI9"/>
  <c r="BH9"/>
  <c r="AZ9"/>
  <c r="AX9"/>
  <c r="AW9"/>
  <c r="AV9"/>
  <c r="AU9"/>
  <c r="AT9"/>
  <c r="AS9"/>
  <c r="AR9"/>
  <c r="AQ9"/>
  <c r="AP9"/>
  <c r="AO9"/>
  <c r="AN9"/>
  <c r="AM9"/>
  <c r="AL9"/>
  <c r="AK9"/>
  <c r="AJ9"/>
  <c r="AI9"/>
  <c r="AH9"/>
  <c r="AG9"/>
  <c r="AF9"/>
  <c r="AE9"/>
  <c r="AD9"/>
  <c r="AC9"/>
  <c r="AB9"/>
  <c r="AA9"/>
  <c r="Z9"/>
  <c r="Y9"/>
  <c r="X9"/>
  <c r="W9"/>
  <c r="V9"/>
  <c r="U9"/>
  <c r="T9"/>
  <c r="S9"/>
  <c r="R9"/>
  <c r="Q9"/>
  <c r="P9"/>
  <c r="O9"/>
  <c r="N9"/>
  <c r="M9"/>
  <c r="L9"/>
  <c r="K9"/>
  <c r="J9"/>
  <c r="I9"/>
  <c r="H9"/>
  <c r="G9"/>
  <c r="F9"/>
  <c r="C9"/>
  <c r="A9"/>
  <c r="BK8"/>
  <c r="BJ8"/>
  <c r="BI8"/>
  <c r="BH8"/>
  <c r="AZ8"/>
  <c r="AX8"/>
  <c r="AW8"/>
  <c r="AV8"/>
  <c r="AU8"/>
  <c r="AT8"/>
  <c r="AS8"/>
  <c r="AR8"/>
  <c r="AQ8"/>
  <c r="AP8"/>
  <c r="AO8"/>
  <c r="AN8"/>
  <c r="AM8"/>
  <c r="AL8"/>
  <c r="AK8"/>
  <c r="AJ8"/>
  <c r="AI8"/>
  <c r="AH8"/>
  <c r="AG8"/>
  <c r="AF8"/>
  <c r="AE8"/>
  <c r="AD8"/>
  <c r="AC8"/>
  <c r="AB8"/>
  <c r="AA8"/>
  <c r="Z8"/>
  <c r="Y8"/>
  <c r="X8"/>
  <c r="W8"/>
  <c r="V8"/>
  <c r="U8"/>
  <c r="T8"/>
  <c r="S8"/>
  <c r="R8"/>
  <c r="Q8"/>
  <c r="P8"/>
  <c r="O8"/>
  <c r="N8"/>
  <c r="M8"/>
  <c r="L8"/>
  <c r="K8"/>
  <c r="J8"/>
  <c r="I8"/>
  <c r="H8"/>
  <c r="G8"/>
  <c r="F8"/>
  <c r="C8"/>
  <c r="A8"/>
  <c r="BK7"/>
  <c r="BJ7"/>
  <c r="BI7"/>
  <c r="BH7"/>
  <c r="AZ7"/>
  <c r="AX7"/>
  <c r="AW7"/>
  <c r="AV7"/>
  <c r="AU7"/>
  <c r="AT7"/>
  <c r="AS7"/>
  <c r="AR7"/>
  <c r="AQ7"/>
  <c r="AP7"/>
  <c r="AO7"/>
  <c r="AN7"/>
  <c r="AM7"/>
  <c r="AL7"/>
  <c r="AK7"/>
  <c r="AJ7"/>
  <c r="AI7"/>
  <c r="AH7"/>
  <c r="AG7"/>
  <c r="AF7"/>
  <c r="AE7"/>
  <c r="AD7"/>
  <c r="AC7"/>
  <c r="AB7"/>
  <c r="AA7"/>
  <c r="Z7"/>
  <c r="Y7"/>
  <c r="X7"/>
  <c r="W7"/>
  <c r="V7"/>
  <c r="U7"/>
  <c r="T7"/>
  <c r="S7"/>
  <c r="R7"/>
  <c r="Q7"/>
  <c r="P7"/>
  <c r="O7"/>
  <c r="N7"/>
  <c r="M7"/>
  <c r="L7"/>
  <c r="K7"/>
  <c r="J7"/>
  <c r="I7"/>
  <c r="H7"/>
  <c r="G7"/>
  <c r="F7"/>
  <c r="C7"/>
  <c r="A7"/>
  <c r="BK6"/>
  <c r="BJ6"/>
  <c r="BI6"/>
  <c r="BH6"/>
  <c r="AZ6"/>
  <c r="AX6"/>
  <c r="AW6"/>
  <c r="AV6"/>
  <c r="AU6"/>
  <c r="AT6"/>
  <c r="AS6"/>
  <c r="AR6"/>
  <c r="AQ6"/>
  <c r="AP6"/>
  <c r="AO6"/>
  <c r="AN6"/>
  <c r="AM6"/>
  <c r="AL6"/>
  <c r="AK6"/>
  <c r="AJ6"/>
  <c r="AI6"/>
  <c r="AH6"/>
  <c r="AG6"/>
  <c r="AF6"/>
  <c r="AE6"/>
  <c r="AD6"/>
  <c r="AC6"/>
  <c r="AB6"/>
  <c r="AA6"/>
  <c r="Z6"/>
  <c r="Y6"/>
  <c r="X6"/>
  <c r="W6"/>
  <c r="V6"/>
  <c r="U6"/>
  <c r="T6"/>
  <c r="S6"/>
  <c r="R6"/>
  <c r="Q6"/>
  <c r="P6"/>
  <c r="O6"/>
  <c r="N6"/>
  <c r="M6"/>
  <c r="L6"/>
  <c r="K6"/>
  <c r="J6"/>
  <c r="I6"/>
  <c r="H6"/>
  <c r="G6"/>
  <c r="F6"/>
  <c r="C6"/>
  <c r="A6"/>
  <c r="BK5"/>
  <c r="BJ5"/>
  <c r="BI5"/>
  <c r="BH5"/>
  <c r="AZ5"/>
  <c r="AX5"/>
  <c r="AW5"/>
  <c r="AV5"/>
  <c r="AU5"/>
  <c r="AT5"/>
  <c r="AS5"/>
  <c r="AR5"/>
  <c r="AQ5"/>
  <c r="AP5"/>
  <c r="AO5"/>
  <c r="AN5"/>
  <c r="AM5"/>
  <c r="AL5"/>
  <c r="AK5"/>
  <c r="AJ5"/>
  <c r="AI5"/>
  <c r="AH5"/>
  <c r="AG5"/>
  <c r="AF5"/>
  <c r="AE5"/>
  <c r="AD5"/>
  <c r="AC5"/>
  <c r="AB5"/>
  <c r="AA5"/>
  <c r="Z5"/>
  <c r="Y5"/>
  <c r="X5"/>
  <c r="W5"/>
  <c r="V5"/>
  <c r="U5"/>
  <c r="T5"/>
  <c r="S5"/>
  <c r="R5"/>
  <c r="Q5"/>
  <c r="P5"/>
  <c r="O5"/>
  <c r="N5"/>
  <c r="M5"/>
  <c r="L5"/>
  <c r="K5"/>
  <c r="J5"/>
  <c r="I5"/>
  <c r="H5"/>
  <c r="G5"/>
  <c r="F5"/>
  <c r="C5"/>
  <c r="A5"/>
  <c r="BK4"/>
  <c r="BJ4"/>
  <c r="BI4"/>
  <c r="BH4"/>
  <c r="AZ4"/>
  <c r="AX4"/>
  <c r="AW4"/>
  <c r="AV4"/>
  <c r="AU4"/>
  <c r="AT4"/>
  <c r="AS4"/>
  <c r="AR4"/>
  <c r="AQ4"/>
  <c r="AP4"/>
  <c r="AO4"/>
  <c r="AN4"/>
  <c r="AM4"/>
  <c r="AL4"/>
  <c r="AK4"/>
  <c r="AJ4"/>
  <c r="AI4"/>
  <c r="AH4"/>
  <c r="AG4"/>
  <c r="AF4"/>
  <c r="AE4"/>
  <c r="AD4"/>
  <c r="AC4"/>
  <c r="AB4"/>
  <c r="AA4"/>
  <c r="Z4"/>
  <c r="Y4"/>
  <c r="X4"/>
  <c r="W4"/>
  <c r="V4"/>
  <c r="U4"/>
  <c r="T4"/>
  <c r="S4"/>
  <c r="R4"/>
  <c r="Q4"/>
  <c r="P4"/>
  <c r="O4"/>
  <c r="N4"/>
  <c r="M4"/>
  <c r="L4"/>
  <c r="K4"/>
  <c r="J4"/>
  <c r="I4"/>
  <c r="H4"/>
  <c r="G4"/>
  <c r="F4"/>
  <c r="C4"/>
  <c r="A4"/>
  <c r="BH244" i="8" l="1"/>
  <c r="BN244" s="1"/>
  <c r="BM244"/>
  <c r="BM138"/>
  <c r="BN138"/>
</calcChain>
</file>

<file path=xl/comments1.xml><?xml version="1.0" encoding="utf-8"?>
<comments xmlns="http://schemas.openxmlformats.org/spreadsheetml/2006/main">
  <authors>
    <author>wqx</author>
  </authors>
  <commentList>
    <comment ref="AO3" authorId="0">
      <text>
        <r>
          <rPr>
            <b/>
            <sz val="9"/>
            <rFont val="宋体"/>
            <family val="3"/>
            <charset val="134"/>
          </rPr>
          <t>wqx:</t>
        </r>
        <r>
          <rPr>
            <sz val="9"/>
            <rFont val="宋体"/>
            <family val="3"/>
            <charset val="134"/>
          </rPr>
          <t xml:space="preserve">
本月将抵车款入账</t>
        </r>
      </text>
    </comment>
    <comment ref="G159" authorId="0">
      <text>
        <r>
          <rPr>
            <b/>
            <sz val="9"/>
            <rFont val="宋体"/>
            <family val="3"/>
            <charset val="134"/>
          </rPr>
          <t>wqx:</t>
        </r>
        <r>
          <rPr>
            <sz val="9"/>
            <rFont val="宋体"/>
            <family val="3"/>
            <charset val="134"/>
          </rPr>
          <t xml:space="preserve">
0550 付款324000</t>
        </r>
      </text>
    </comment>
  </commentList>
</comments>
</file>

<file path=xl/comments2.xml><?xml version="1.0" encoding="utf-8"?>
<comments xmlns="http://schemas.openxmlformats.org/spreadsheetml/2006/main">
  <authors>
    <author>wqx</author>
  </authors>
  <commentList>
    <comment ref="AO3" authorId="0">
      <text>
        <r>
          <rPr>
            <b/>
            <sz val="9"/>
            <rFont val="宋体"/>
            <family val="3"/>
            <charset val="134"/>
          </rPr>
          <t>wqx:</t>
        </r>
        <r>
          <rPr>
            <sz val="9"/>
            <rFont val="宋体"/>
            <family val="3"/>
            <charset val="134"/>
          </rPr>
          <t xml:space="preserve">
本月将抵车款入账</t>
        </r>
      </text>
    </comment>
    <comment ref="G159" authorId="0">
      <text>
        <r>
          <rPr>
            <b/>
            <sz val="9"/>
            <rFont val="宋体"/>
            <family val="3"/>
            <charset val="134"/>
          </rPr>
          <t>wqx:</t>
        </r>
        <r>
          <rPr>
            <sz val="9"/>
            <rFont val="宋体"/>
            <family val="3"/>
            <charset val="134"/>
          </rPr>
          <t xml:space="preserve">
0550 付款324000</t>
        </r>
      </text>
    </comment>
  </commentList>
</comments>
</file>

<file path=xl/sharedStrings.xml><?xml version="1.0" encoding="utf-8"?>
<sst xmlns="http://schemas.openxmlformats.org/spreadsheetml/2006/main" count="2603" uniqueCount="710">
  <si>
    <t>序号</t>
  </si>
  <si>
    <t>供应商代码</t>
  </si>
  <si>
    <t>供应商名称</t>
  </si>
  <si>
    <t>供应类别</t>
  </si>
  <si>
    <t>2018.10月月末累计</t>
  </si>
  <si>
    <t>2018.11月月末累计</t>
  </si>
  <si>
    <t>2018.12月月末累计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</si>
  <si>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</si>
  <si>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</si>
  <si>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</si>
  <si>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</si>
  <si>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</si>
  <si>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</si>
  <si>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</si>
  <si>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</si>
  <si>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</si>
  <si>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</si>
  <si>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</si>
  <si>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</si>
  <si>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当月月末累计</t>
  </si>
  <si>
    <t>当月实际付款</t>
  </si>
  <si>
    <t>当月新增货款</t>
  </si>
  <si>
    <t>当月到期应付</t>
  </si>
  <si>
    <t>年底累计应付</t>
  </si>
  <si>
    <t>年供货额合计</t>
  </si>
  <si>
    <t>月均供货额</t>
  </si>
  <si>
    <t>实际平均账期(月）</t>
  </si>
  <si>
    <t>参考合同账期</t>
  </si>
  <si>
    <t>0001</t>
  </si>
  <si>
    <t>黄骅市长生汽车灯镜有限公司</t>
  </si>
  <si>
    <t>金属零部件</t>
  </si>
  <si>
    <t>0002</t>
  </si>
  <si>
    <t>黄骅市广亿汽车部件有限公司</t>
  </si>
  <si>
    <t>0004</t>
  </si>
  <si>
    <t>黄骅市渤海庆丰车辆灯镜厂</t>
  </si>
  <si>
    <t>注塑件</t>
  </si>
  <si>
    <t>0009</t>
  </si>
  <si>
    <t>黄骅市京港机电设备有限公司</t>
  </si>
  <si>
    <t>0010</t>
  </si>
  <si>
    <t>黄骅市同辉汽车配件有限公司</t>
  </si>
  <si>
    <t>0011</t>
  </si>
  <si>
    <t>黄骅市亚征汽车配件有限公司</t>
  </si>
  <si>
    <t>0014</t>
  </si>
  <si>
    <t>黄骅市益丰橡胶制品有限公司</t>
  </si>
  <si>
    <t>0015</t>
  </si>
  <si>
    <t>黄骅市俊隆五金包装有限公司</t>
  </si>
  <si>
    <t>包装类</t>
  </si>
  <si>
    <t>0016</t>
  </si>
  <si>
    <t>黄骅市鑫昌五金制品厂</t>
  </si>
  <si>
    <t>0017</t>
  </si>
  <si>
    <t>黄骅市瑞丰五金制品有限公司</t>
  </si>
  <si>
    <t>铸件</t>
  </si>
  <si>
    <t>0023</t>
  </si>
  <si>
    <t>黄骅市天丰汽车配件有限公司</t>
  </si>
  <si>
    <t>0028</t>
  </si>
  <si>
    <t>黄骅市齐西纺织五金配件厂</t>
  </si>
  <si>
    <t>0029</t>
  </si>
  <si>
    <t>黄骅市泰行汽车配件厂</t>
  </si>
  <si>
    <t>0031</t>
  </si>
  <si>
    <t>北京浦东三浦标准件有限公司</t>
  </si>
  <si>
    <t>标准件</t>
  </si>
  <si>
    <t>0036</t>
  </si>
  <si>
    <t>沧州市任沧机电有限公司</t>
  </si>
  <si>
    <t>焊材</t>
  </si>
  <si>
    <t>0042</t>
  </si>
  <si>
    <t>黄骅市鑫祺汽车配件有限公司</t>
  </si>
  <si>
    <t>0057</t>
  </si>
  <si>
    <t>宁波正耀汽车电器有限公司</t>
  </si>
  <si>
    <t>灯镜配件</t>
  </si>
  <si>
    <t>0064</t>
  </si>
  <si>
    <t>文登太成电子有限公司</t>
  </si>
  <si>
    <t>灯镜加热片</t>
  </si>
  <si>
    <t>0068</t>
  </si>
  <si>
    <t>黄骅市振兴五金制品厂</t>
  </si>
  <si>
    <t>0070</t>
  </si>
  <si>
    <t>海兴中盛弹簧有限公司</t>
  </si>
  <si>
    <t>0078</t>
  </si>
  <si>
    <t>黄骅市常郭镇街西纸箱厂</t>
  </si>
  <si>
    <t>0088</t>
  </si>
  <si>
    <t>天津亚铁商贸有限公司</t>
  </si>
  <si>
    <t>钢板</t>
  </si>
  <si>
    <t>0090</t>
  </si>
  <si>
    <t>北京捷安思丽技术开发有限公司</t>
  </si>
  <si>
    <t>灯镜海绵垫</t>
  </si>
  <si>
    <t>0108</t>
  </si>
  <si>
    <t>沧州鑫晟纸制品有限公司</t>
  </si>
  <si>
    <t>0120</t>
  </si>
  <si>
    <t>黄骅市盛荣汽车零部件制造有限公司</t>
  </si>
  <si>
    <t>0126</t>
  </si>
  <si>
    <t>黄骅市津华汽车部件有限公司</t>
  </si>
  <si>
    <t>非标准件</t>
  </si>
  <si>
    <t>0129</t>
  </si>
  <si>
    <t>黄骅市保俊成复合彩印厂</t>
  </si>
  <si>
    <t>0168</t>
  </si>
  <si>
    <t>黄骅市恒基五金轴承工具有限公司</t>
  </si>
  <si>
    <t>0198</t>
  </si>
  <si>
    <t>黄骅市隆鑫五金制品有限公司</t>
  </si>
  <si>
    <t>钢管</t>
  </si>
  <si>
    <t>0200</t>
  </si>
  <si>
    <t>唐山市丰润区报喜坨扁钢厂（普通合伙）</t>
  </si>
  <si>
    <t>扁钢</t>
  </si>
  <si>
    <t>0211</t>
  </si>
  <si>
    <t>黄骅市元周五金制品有限公司</t>
  </si>
  <si>
    <t>0224</t>
  </si>
  <si>
    <t>山东省禹城市阳光化工有限公司</t>
  </si>
  <si>
    <t>胶水</t>
  </si>
  <si>
    <t>0231</t>
  </si>
  <si>
    <t>黄骅市雍丰塑料制品有限公司</t>
  </si>
  <si>
    <t>0273</t>
  </si>
  <si>
    <t>黄骅市万昌五金制品有限公司</t>
  </si>
  <si>
    <t>0287</t>
  </si>
  <si>
    <t>黄骅市通和五金制品有限公司</t>
  </si>
  <si>
    <t>0316</t>
  </si>
  <si>
    <t>黄骅市佳祥五金制品有限公司</t>
  </si>
  <si>
    <t>0331</t>
  </si>
  <si>
    <t>北京多宾城建筑机械有限公司</t>
  </si>
  <si>
    <t>镜片</t>
  </si>
  <si>
    <t>0407</t>
  </si>
  <si>
    <t>黄骅市金宝成钢材经销有限公司</t>
  </si>
  <si>
    <t>钢材</t>
  </si>
  <si>
    <t>0426</t>
  </si>
  <si>
    <t>西安海容塑料制品有限责任公司</t>
  </si>
  <si>
    <t>手轮</t>
  </si>
  <si>
    <t>0435</t>
  </si>
  <si>
    <t>青岛福基纺织有限公司</t>
  </si>
  <si>
    <t>面料</t>
  </si>
  <si>
    <t>0439</t>
  </si>
  <si>
    <t>河北辰丰制管有限公司</t>
  </si>
  <si>
    <t>0441</t>
  </si>
  <si>
    <t>文安县德实汽车配件有限公司</t>
  </si>
  <si>
    <t>滑轨、调角器</t>
  </si>
  <si>
    <t>0442</t>
  </si>
  <si>
    <t>天津欧尔派斯环保科技发展有限公司</t>
  </si>
  <si>
    <t>电泳漆</t>
  </si>
  <si>
    <t>0446</t>
  </si>
  <si>
    <t>诸城市黄海剑杆织布厂</t>
  </si>
  <si>
    <t>0455</t>
  </si>
  <si>
    <t>北京嘉威达商贸有限公司</t>
  </si>
  <si>
    <t>标签</t>
  </si>
  <si>
    <t>0457</t>
  </si>
  <si>
    <t>保定市京苑汽车装饰配件厂</t>
  </si>
  <si>
    <t>0460</t>
  </si>
  <si>
    <t>江苏力乐汽车部件股份有限公司</t>
  </si>
  <si>
    <t xml:space="preserve">调角器 </t>
  </si>
  <si>
    <t>0462</t>
  </si>
  <si>
    <t>廊坊中德汽车座椅制造有限公司</t>
  </si>
  <si>
    <t>0469</t>
  </si>
  <si>
    <t>常州华阳万联汽车附件有限公司</t>
  </si>
  <si>
    <t>滑轨</t>
  </si>
  <si>
    <t>0475</t>
  </si>
  <si>
    <t>常州市武进创新模具注塑有限公司</t>
  </si>
  <si>
    <t>卡条</t>
  </si>
  <si>
    <t>0476</t>
  </si>
  <si>
    <t>辛集市兴恒福利海绵复合厂</t>
  </si>
  <si>
    <t>无纺布</t>
  </si>
  <si>
    <t>0500</t>
  </si>
  <si>
    <t>福跃五金制品厂</t>
  </si>
  <si>
    <t>0501</t>
  </si>
  <si>
    <t>黄骅市成卓汽车部件厂</t>
  </si>
  <si>
    <t>0506</t>
  </si>
  <si>
    <t>黄骅市康宁街光华化工门市部</t>
  </si>
  <si>
    <t>除垢剂</t>
  </si>
  <si>
    <t>0514</t>
  </si>
  <si>
    <t>广州市盟力线业有限公司</t>
  </si>
  <si>
    <t>缝纫线</t>
  </si>
  <si>
    <t>0519</t>
  </si>
  <si>
    <t>北京鑫隆仁景塑胶材料科技有限公司</t>
  </si>
  <si>
    <t>注塑料</t>
  </si>
  <si>
    <t>0537</t>
  </si>
  <si>
    <t>沧州强宇五金制造有限公司</t>
  </si>
  <si>
    <t>0538</t>
  </si>
  <si>
    <t>安吉县创鸿家具有限公司</t>
  </si>
  <si>
    <t>方杯架</t>
  </si>
  <si>
    <t>0542</t>
  </si>
  <si>
    <t>黄骅市荣达工业气体销售有限公司</t>
  </si>
  <si>
    <t>气体</t>
  </si>
  <si>
    <t>0544</t>
  </si>
  <si>
    <t>北京百仕特非织造布有限公司</t>
  </si>
  <si>
    <t>0546</t>
  </si>
  <si>
    <t>北京市橡塑减震器材厂</t>
  </si>
  <si>
    <t>灯镜胶垫</t>
  </si>
  <si>
    <t>0572</t>
  </si>
  <si>
    <t>黄骅市正大纺织机械配件厂</t>
  </si>
  <si>
    <t>0573</t>
  </si>
  <si>
    <t>南通南亚汽车新材料有限公司</t>
  </si>
  <si>
    <t>0576</t>
  </si>
  <si>
    <t>襄阳杰创化工新材料有限公司</t>
  </si>
  <si>
    <t>发泡原料</t>
  </si>
  <si>
    <t>0581</t>
  </si>
  <si>
    <t>沧州临港明康汽车配件有限公司</t>
  </si>
  <si>
    <t>0583</t>
  </si>
  <si>
    <t>天津市津荣兴钢铁贸易有限公司</t>
  </si>
  <si>
    <t>0584</t>
  </si>
  <si>
    <t>高碑店市晨奥五金制品有限公司</t>
  </si>
  <si>
    <t>管夹片</t>
  </si>
  <si>
    <t>0591</t>
  </si>
  <si>
    <t>江阴市信佳科贸有限公司</t>
  </si>
  <si>
    <t>0595</t>
  </si>
  <si>
    <t>广州富士机工汽车部件有限公司</t>
  </si>
  <si>
    <t>0602</t>
  </si>
  <si>
    <t>黄骅市兴田弹簧有限公司</t>
  </si>
  <si>
    <t>C型钉</t>
  </si>
  <si>
    <t>0610</t>
  </si>
  <si>
    <t>旷达汽车饰件有限公司</t>
  </si>
  <si>
    <t>0615</t>
  </si>
  <si>
    <t>高碑店市信德百利革业有限公司</t>
  </si>
  <si>
    <t>皮革面料</t>
  </si>
  <si>
    <t>0617</t>
  </si>
  <si>
    <t>杭州金士顿实业有限公司</t>
  </si>
  <si>
    <t>阻尼器</t>
  </si>
  <si>
    <t>0630</t>
  </si>
  <si>
    <t>鹤山市润源化工有限公司</t>
  </si>
  <si>
    <t xml:space="preserve">胶 </t>
  </si>
  <si>
    <t>0634</t>
  </si>
  <si>
    <t>南京磐纳科技发展有限公司</t>
  </si>
  <si>
    <t>灯开关</t>
  </si>
  <si>
    <t>0640</t>
  </si>
  <si>
    <t>北京伏牛山纸业有限公司</t>
  </si>
  <si>
    <t>缝纫辅料</t>
  </si>
  <si>
    <t>0644</t>
  </si>
  <si>
    <t>建生裕科（上海）贸易有限公司</t>
  </si>
  <si>
    <t>0652</t>
  </si>
  <si>
    <t>安徽博朗凯德织物有限公司</t>
  </si>
  <si>
    <t>0653</t>
  </si>
  <si>
    <t>沧州超杰纺织品有限公司</t>
  </si>
  <si>
    <t>复合棉</t>
  </si>
  <si>
    <t>0654</t>
  </si>
  <si>
    <t>河北岳钢数控设备有限公司</t>
  </si>
  <si>
    <t>0655</t>
  </si>
  <si>
    <t>山东金达汽车部件制造股份有限公司</t>
  </si>
  <si>
    <t>面料、布套</t>
  </si>
  <si>
    <t>0659</t>
  </si>
  <si>
    <t>黄骅市再兴汽车配件有限公司</t>
  </si>
  <si>
    <t>0663</t>
  </si>
  <si>
    <t>深州市卓伦橡塑磨具有限公司</t>
  </si>
  <si>
    <t>橡胶护罩</t>
  </si>
  <si>
    <t>0665</t>
  </si>
  <si>
    <t>黄骅市致远摩托车配件有限公司</t>
  </si>
  <si>
    <t>卧铺木板</t>
  </si>
  <si>
    <t>0666</t>
  </si>
  <si>
    <t>河北联庆五金制品有限公司</t>
  </si>
  <si>
    <t>0669</t>
  </si>
  <si>
    <t>佛吉亚（无锡）座椅部件有限公司</t>
  </si>
  <si>
    <t>调角器等</t>
  </si>
  <si>
    <t>0672</t>
  </si>
  <si>
    <t>浙江全盛无纺制品有限公司</t>
  </si>
  <si>
    <t>0674</t>
  </si>
  <si>
    <t>深州市安广顺机械配件有限公司</t>
  </si>
  <si>
    <t>橡胶件</t>
  </si>
  <si>
    <t>0682</t>
  </si>
  <si>
    <t>威县永盛汽车配件制造有限公司</t>
  </si>
  <si>
    <t>隔热垫等</t>
  </si>
  <si>
    <t>0683</t>
  </si>
  <si>
    <t>江阴市达安汽车零部件有限公司</t>
  </si>
  <si>
    <t>安全带锁扣</t>
  </si>
  <si>
    <t>0684</t>
  </si>
  <si>
    <t>东莞市双和机车拉索有限公司</t>
  </si>
  <si>
    <t>拉线</t>
  </si>
  <si>
    <t>0686</t>
  </si>
  <si>
    <t>佳化化学（滨州）有限公司</t>
  </si>
  <si>
    <t>化工原料</t>
  </si>
  <si>
    <t>0687</t>
  </si>
  <si>
    <t>株洲市凡美斯汽车配件有限公司</t>
  </si>
  <si>
    <t>0688</t>
  </si>
  <si>
    <t>湘乡简美汽车部件有限公司</t>
  </si>
  <si>
    <t xml:space="preserve">布套 </t>
  </si>
  <si>
    <t>0690</t>
  </si>
  <si>
    <t>厦门劲亨五金工业有限公司</t>
  </si>
  <si>
    <t>卡环</t>
  </si>
  <si>
    <t>0692</t>
  </si>
  <si>
    <t>廊坊市烁鑫汽车配件有限公司</t>
  </si>
  <si>
    <t>网簧</t>
  </si>
  <si>
    <t>0693</t>
  </si>
  <si>
    <t>泊头市鑫洪金属制品有限公司</t>
  </si>
  <si>
    <t>卡簧等</t>
  </si>
  <si>
    <t>0695</t>
  </si>
  <si>
    <t>芜湖星火软轴控制索制造有限公司</t>
  </si>
  <si>
    <t>0697</t>
  </si>
  <si>
    <t>辽源市佳林造革有限责任公司</t>
  </si>
  <si>
    <t>0700</t>
  </si>
  <si>
    <t>黄骅市建昌塑料制品有限公司</t>
  </si>
  <si>
    <t>0701</t>
  </si>
  <si>
    <t>杜奥尔汽车技术（上海）有限公司</t>
  </si>
  <si>
    <t>0703</t>
  </si>
  <si>
    <t>北京德实汽车饰件有限公司</t>
  </si>
  <si>
    <t>折叠器等</t>
  </si>
  <si>
    <t>0704</t>
  </si>
  <si>
    <t>上海明芳汽车零件有限公司</t>
  </si>
  <si>
    <t xml:space="preserve">滑轨 </t>
  </si>
  <si>
    <t>0705</t>
  </si>
  <si>
    <t>烟台青沪纸业有限公司</t>
  </si>
  <si>
    <t>打孔纸</t>
  </si>
  <si>
    <t>0706</t>
  </si>
  <si>
    <t>德清三和塑胶有限公司</t>
  </si>
  <si>
    <t>橡胶垫等</t>
  </si>
  <si>
    <t>0717</t>
  </si>
  <si>
    <t>黄骅市汇铭汽车部件有限公司</t>
  </si>
  <si>
    <t>0718</t>
  </si>
  <si>
    <t>黄骅市万寿汽车配件有限公司</t>
  </si>
  <si>
    <t>0720</t>
  </si>
  <si>
    <t>天津市鹏升汽车部件有限公司</t>
  </si>
  <si>
    <t>0731</t>
  </si>
  <si>
    <t>黄骅市氦普气体销售有限公司</t>
  </si>
  <si>
    <t>0744</t>
  </si>
  <si>
    <t>德州志鹏海绵制品有限公司</t>
  </si>
  <si>
    <t xml:space="preserve">头枕 </t>
  </si>
  <si>
    <t>0751</t>
  </si>
  <si>
    <t>沧州市利昌汽车部件有限公司</t>
  </si>
  <si>
    <t>0754</t>
  </si>
  <si>
    <t>江苏艾文德悦达汽车内饰有限公司</t>
  </si>
  <si>
    <t>0756</t>
  </si>
  <si>
    <t>黄骅市正祥车辆部件有限公司</t>
  </si>
  <si>
    <t>0763</t>
  </si>
  <si>
    <t>黄骅市友联嘉悦商贸有限公司</t>
  </si>
  <si>
    <t>0764</t>
  </si>
  <si>
    <t>沧州天祥塑料制品有限公司</t>
  </si>
  <si>
    <t>0765</t>
  </si>
  <si>
    <t>多科迪（北京）塑胶颜料有限公司</t>
  </si>
  <si>
    <t>0767</t>
  </si>
  <si>
    <t>天津万塑新材料科技有限公司</t>
  </si>
  <si>
    <t>0772</t>
  </si>
  <si>
    <t>昌乐天齐色织布有限公司</t>
  </si>
  <si>
    <t>0773</t>
  </si>
  <si>
    <t>浙江富昌泰汽车零部件有限公司</t>
  </si>
  <si>
    <t>0785</t>
  </si>
  <si>
    <t>雄县华增汽车饰件有限公司</t>
  </si>
  <si>
    <t>拉链等</t>
  </si>
  <si>
    <t>0788</t>
  </si>
  <si>
    <t>天津市天龙得冷成型部件有限公司</t>
  </si>
  <si>
    <t>0793</t>
  </si>
  <si>
    <t>江苏万金汽车零部件制造有限公司</t>
  </si>
  <si>
    <t>涡簧</t>
  </si>
  <si>
    <t>0796</t>
  </si>
  <si>
    <t>易格斯拖链轴承仓储贸易（上海）有限公司</t>
  </si>
  <si>
    <t>轴套</t>
  </si>
  <si>
    <t>0800</t>
  </si>
  <si>
    <t>长春亚大汽车零件制造有限公司</t>
  </si>
  <si>
    <t>零部件</t>
  </si>
  <si>
    <t>0803</t>
  </si>
  <si>
    <t>广东新金山环保材料股份有限公司</t>
  </si>
  <si>
    <t xml:space="preserve">面料 </t>
  </si>
  <si>
    <t>0812</t>
  </si>
  <si>
    <t>沧州宇诺五金制造有限公司</t>
  </si>
  <si>
    <t>0814</t>
  </si>
  <si>
    <t>孟村回族自治县旭日汽车配件厂</t>
  </si>
  <si>
    <t>灯镜电线</t>
  </si>
  <si>
    <t>0816</t>
  </si>
  <si>
    <t>黄骅市洁霸汽车零部件制造有限公司</t>
  </si>
  <si>
    <t>0817</t>
  </si>
  <si>
    <t>黄骅市三江商贸有限公司</t>
  </si>
  <si>
    <t>自喷漆</t>
  </si>
  <si>
    <t>0825</t>
  </si>
  <si>
    <t>黄骅市泰坤五金机电经销部</t>
  </si>
  <si>
    <t>灯镜零部件</t>
  </si>
  <si>
    <t>0827</t>
  </si>
  <si>
    <t>高碑店市晨奥汽车部件有限公司</t>
  </si>
  <si>
    <t>0830</t>
  </si>
  <si>
    <t>黄骅市锦绣制衣部</t>
  </si>
  <si>
    <t>绣花加工</t>
  </si>
  <si>
    <t>0832</t>
  </si>
  <si>
    <t>黄骅市三姐五金经销部</t>
  </si>
  <si>
    <t>灯泡、护管</t>
  </si>
  <si>
    <t>0833</t>
  </si>
  <si>
    <t>黄骅市久峰五金制品有限公司</t>
  </si>
  <si>
    <t>0834</t>
  </si>
  <si>
    <t>北京朝阳隆华电线电缆有限公司</t>
  </si>
  <si>
    <t>灯镜辅料</t>
  </si>
  <si>
    <t>0839</t>
  </si>
  <si>
    <t>合肥光码商贸有限公司</t>
  </si>
  <si>
    <t>0845</t>
  </si>
  <si>
    <t>无锡市宏伟彩印包装有限公司</t>
  </si>
  <si>
    <t>0848</t>
  </si>
  <si>
    <t>衡水鑫智汽车零部件有限公司</t>
  </si>
  <si>
    <t>硬质棉</t>
  </si>
  <si>
    <t>货到、票到付款</t>
  </si>
  <si>
    <t>0850</t>
  </si>
  <si>
    <t>黄骅市恒伟五金制品有限公司</t>
  </si>
  <si>
    <t>0854</t>
  </si>
  <si>
    <t>张家港保税区得英达利化工材料有限公司</t>
  </si>
  <si>
    <t>0871</t>
  </si>
  <si>
    <t>深圳市固特灵胶业有限公司</t>
  </si>
  <si>
    <t>0879</t>
  </si>
  <si>
    <t>无锡苏辰汽车部件有限公司</t>
  </si>
  <si>
    <t>0880</t>
  </si>
  <si>
    <t>湖北航嘉麦格纳座椅系统有限公司</t>
  </si>
  <si>
    <t>0886</t>
  </si>
  <si>
    <t>河北新强力机械制造有限公司</t>
  </si>
  <si>
    <t>0894</t>
  </si>
  <si>
    <t>黄骅市科友汇商贸有限公司</t>
  </si>
  <si>
    <t>油类</t>
  </si>
  <si>
    <t>0908</t>
  </si>
  <si>
    <t>长春天利得科技有限公司</t>
  </si>
  <si>
    <t>布套</t>
  </si>
  <si>
    <t>0919</t>
  </si>
  <si>
    <t>杜倍汽车技术（上海）有限公司</t>
  </si>
  <si>
    <t>0927</t>
  </si>
  <si>
    <t>高唐强盛机械有限公司</t>
  </si>
  <si>
    <t>0934</t>
  </si>
  <si>
    <t>万华化学（烟台）销售有限公司</t>
  </si>
  <si>
    <t>0936</t>
  </si>
  <si>
    <t>河北锐翰汽车零部件有限公司</t>
  </si>
  <si>
    <t>0939</t>
  </si>
  <si>
    <t>新梦顶（上海）贸易有限公司</t>
  </si>
  <si>
    <t>刺钩条</t>
  </si>
  <si>
    <t>0943</t>
  </si>
  <si>
    <t>洛阳宏润塑业有限公司</t>
  </si>
  <si>
    <t>0944</t>
  </si>
  <si>
    <t>重庆渝融兴汽车配件有限公司</t>
  </si>
  <si>
    <t>搭扣</t>
  </si>
  <si>
    <t>0945</t>
  </si>
  <si>
    <t>北京北鸿科科技发展有限公司</t>
  </si>
  <si>
    <t>0952</t>
  </si>
  <si>
    <t>中广核俊尔新材料有限公司</t>
  </si>
  <si>
    <t>0955</t>
  </si>
  <si>
    <t>北京奇美玉隆商贸有限责任公司</t>
  </si>
  <si>
    <t>0957</t>
  </si>
  <si>
    <t>芜湖市卓人汽车配件有限公司</t>
  </si>
  <si>
    <t>灯镜泡绵垫</t>
  </si>
  <si>
    <t>0959</t>
  </si>
  <si>
    <t>天津利迪科技发展有限公司</t>
  </si>
  <si>
    <t>注塑色粉</t>
  </si>
  <si>
    <t>0961</t>
  </si>
  <si>
    <t>安徽汉升工业部件股份有限公司</t>
  </si>
  <si>
    <t>0969</t>
  </si>
  <si>
    <t>阿克苏诺贝尔涂料（天津）有限公司</t>
  </si>
  <si>
    <t>喷涂用漆</t>
  </si>
  <si>
    <t>0971</t>
  </si>
  <si>
    <t>鹤壁市天星电器厂</t>
  </si>
  <si>
    <t>塑料片</t>
  </si>
  <si>
    <t>0972</t>
  </si>
  <si>
    <t>南皮国名冲压件厂</t>
  </si>
  <si>
    <t>0979</t>
  </si>
  <si>
    <t>沃尔瓦格涂料（廊坊）有限公司</t>
  </si>
  <si>
    <t>0984</t>
  </si>
  <si>
    <t>高碑店京华橡胶制品有限责任公司</t>
  </si>
  <si>
    <t>0989</t>
  </si>
  <si>
    <t>昆山鸿毅达精密模具有限公司</t>
  </si>
  <si>
    <t>面罩</t>
  </si>
  <si>
    <t>0990</t>
  </si>
  <si>
    <t>宁波瑞元模塑有限公司</t>
  </si>
  <si>
    <t>0993</t>
  </si>
  <si>
    <t>黄骅市石港路兆荣装饰家园</t>
  </si>
  <si>
    <t>0994</t>
  </si>
  <si>
    <t>涿州市天彤压铸制品有限公司</t>
  </si>
  <si>
    <t>转轴</t>
  </si>
  <si>
    <t>0995</t>
  </si>
  <si>
    <t>富港科技天津有限公司</t>
  </si>
  <si>
    <t>保鲜膜</t>
  </si>
  <si>
    <t>0996</t>
  </si>
  <si>
    <t>宁波精成车业有限公司</t>
  </si>
  <si>
    <t>调整机构</t>
  </si>
  <si>
    <t>0997</t>
  </si>
  <si>
    <t>天津市腾达宇恒科技有限公司</t>
  </si>
  <si>
    <t>0998</t>
  </si>
  <si>
    <t>天津精美特表面技术有限公司</t>
  </si>
  <si>
    <t>镜壳</t>
  </si>
  <si>
    <t>0999</t>
  </si>
  <si>
    <t>美视伊汽车镜控（苏州）有限公司</t>
  </si>
  <si>
    <t>1000</t>
  </si>
  <si>
    <t>上海奔德汽车零部件有限公司</t>
  </si>
  <si>
    <t>线束</t>
  </si>
  <si>
    <t>1001</t>
  </si>
  <si>
    <t>温州万泰橡塑股份有限公司</t>
  </si>
  <si>
    <t>手柄减震垫</t>
  </si>
  <si>
    <t>1002</t>
  </si>
  <si>
    <t>北京瑞德佑业科技有限公司</t>
  </si>
  <si>
    <t>双面胶垫</t>
  </si>
  <si>
    <t>1004</t>
  </si>
  <si>
    <t>嘉兴市南湖区东栅街道嘉环中电子产品经营部</t>
  </si>
  <si>
    <t>尼龙垫片</t>
  </si>
  <si>
    <t>1011</t>
  </si>
  <si>
    <t>北京好伯特科技有限公司</t>
  </si>
  <si>
    <t>插座护套</t>
  </si>
  <si>
    <t>1014</t>
  </si>
  <si>
    <t>佛山市顺德区聚达汽车部件有限公司</t>
  </si>
  <si>
    <t>1015</t>
  </si>
  <si>
    <t>黄骅市鑫鹏商贸有限公司</t>
  </si>
  <si>
    <t>1016</t>
  </si>
  <si>
    <t>苏州耀腾光电有限公司</t>
  </si>
  <si>
    <t>灯镜合件</t>
  </si>
  <si>
    <t>1017</t>
  </si>
  <si>
    <t>沧州茂源电器部件有限公司</t>
  </si>
  <si>
    <t>阻尼片</t>
  </si>
  <si>
    <t>1019</t>
  </si>
  <si>
    <t>佛山市立久光电科技有限公司</t>
  </si>
  <si>
    <t>迎宾灯</t>
  </si>
  <si>
    <t>1023</t>
  </si>
  <si>
    <t>重庆鑫颐塑胶有限责任公司</t>
  </si>
  <si>
    <t>卡扣</t>
  </si>
  <si>
    <t>1024</t>
  </si>
  <si>
    <t>沧县星宇精密铸造有限公司</t>
  </si>
  <si>
    <t>铸件费用</t>
  </si>
  <si>
    <t>1025</t>
  </si>
  <si>
    <t>常熟市创新电器厂</t>
  </si>
  <si>
    <t>1027</t>
  </si>
  <si>
    <t>上海沪熙商贸有限公司</t>
  </si>
  <si>
    <t>1031</t>
  </si>
  <si>
    <t>温州万福机电有限公司</t>
  </si>
  <si>
    <t>台阶螺栓</t>
  </si>
  <si>
    <t>1032</t>
  </si>
  <si>
    <t>沧州坤翔化工机电有限公司</t>
  </si>
  <si>
    <t>辅助件</t>
  </si>
  <si>
    <t>1033</t>
  </si>
  <si>
    <t>天津洲海科技发展有限公司</t>
  </si>
  <si>
    <t>1038</t>
  </si>
  <si>
    <t>黄骅市俊有塑染经销处</t>
  </si>
  <si>
    <t>色母</t>
  </si>
  <si>
    <t>1043</t>
  </si>
  <si>
    <t>浙江路得坦摩汽车股份有限公司</t>
  </si>
  <si>
    <t>可变阻尼器</t>
  </si>
  <si>
    <t>1044</t>
  </si>
  <si>
    <t>曲阜陆航座椅辅料有限公司</t>
  </si>
  <si>
    <t>黑毛粘</t>
  </si>
  <si>
    <t>1045</t>
  </si>
  <si>
    <t>上海绽奇工贸有限公司</t>
  </si>
  <si>
    <t>1047</t>
  </si>
  <si>
    <t>沧州梦依恋商贸有限公司</t>
  </si>
  <si>
    <t>绣花</t>
  </si>
  <si>
    <t>1055</t>
  </si>
  <si>
    <t>河北聚福家用电器有限公司</t>
  </si>
  <si>
    <t>标识牌</t>
  </si>
  <si>
    <t>1057</t>
  </si>
  <si>
    <t>北京符式百乐机电有限公司</t>
  </si>
  <si>
    <t>条形码</t>
  </si>
  <si>
    <t>1065</t>
  </si>
  <si>
    <t>纳新塑化（上海）有限公司</t>
  </si>
  <si>
    <t>1067</t>
  </si>
  <si>
    <t>山东隆华新材料股份有限公司</t>
  </si>
  <si>
    <t>1068</t>
  </si>
  <si>
    <t>青州市万向机械有限公司</t>
  </si>
  <si>
    <t>1070</t>
  </si>
  <si>
    <t>温州市瓯海茶山同悦海绵制品厂</t>
  </si>
  <si>
    <t>1074</t>
  </si>
  <si>
    <t>雄县五顺革塑有限公司</t>
  </si>
  <si>
    <t>1078</t>
  </si>
  <si>
    <t>苏州智华汽车电子有限公司</t>
  </si>
  <si>
    <t>1079</t>
  </si>
  <si>
    <t>象山天星汽配有限责任公司</t>
  </si>
  <si>
    <t>1080</t>
  </si>
  <si>
    <t>南京聚隆科技股份有限公司</t>
  </si>
  <si>
    <t>1081</t>
  </si>
  <si>
    <t>天津金发新材料有限公司</t>
  </si>
  <si>
    <t>1084</t>
  </si>
  <si>
    <t>徐州华夏电子有限公司</t>
  </si>
  <si>
    <t>1085</t>
  </si>
  <si>
    <t>春雨（东莞）五金制品有限公司</t>
  </si>
  <si>
    <t>1086</t>
  </si>
  <si>
    <t>慕斯汽车后视镜系统（无锡）有限公司</t>
  </si>
  <si>
    <t>1089</t>
  </si>
  <si>
    <t>北京华北轻合金有限公司</t>
  </si>
  <si>
    <t>1094</t>
  </si>
  <si>
    <t>中山市锐星新材料科技有限公司</t>
  </si>
  <si>
    <t>1095</t>
  </si>
  <si>
    <t>黄骅市博杰汽车部件有限公司</t>
  </si>
  <si>
    <t>1100</t>
  </si>
  <si>
    <t>黄骅市屯鑫五金经销部</t>
  </si>
  <si>
    <t>1103</t>
  </si>
  <si>
    <t>诸城市正大服装辅料有限公司</t>
  </si>
  <si>
    <t>1105</t>
  </si>
  <si>
    <t>厦门凯平化工有限公司</t>
  </si>
  <si>
    <t>1106</t>
  </si>
  <si>
    <t>天津市宝驰汽车部件有限公司</t>
  </si>
  <si>
    <t>座椅配件</t>
  </si>
  <si>
    <t>1108</t>
  </si>
  <si>
    <t>旷达汽车饰件系统有限公司</t>
  </si>
  <si>
    <t>1109</t>
  </si>
  <si>
    <t>东来涂料技术（上海）股份有限公司</t>
  </si>
  <si>
    <t>喷涂漆</t>
  </si>
  <si>
    <t>1117</t>
  </si>
  <si>
    <t>辽宁德威纤维制品有限公司</t>
  </si>
  <si>
    <t>1119</t>
  </si>
  <si>
    <t>广州泰昌汽车部件有限公司</t>
  </si>
  <si>
    <t>1121</t>
  </si>
  <si>
    <t>河北航凌电路板有限公司</t>
  </si>
  <si>
    <t>1123</t>
  </si>
  <si>
    <t>天津市远丰化工产品贸易有限公司</t>
  </si>
  <si>
    <t>1124</t>
  </si>
  <si>
    <t>沧州旭兴五金制品有限公司</t>
  </si>
  <si>
    <t>非标件</t>
  </si>
  <si>
    <t>1126</t>
  </si>
  <si>
    <t>浙江佳龙电子有限公司</t>
  </si>
  <si>
    <t>开关</t>
  </si>
  <si>
    <t>1136</t>
  </si>
  <si>
    <t>河北省雄县龙华橡塑有限公司</t>
  </si>
  <si>
    <t>1141</t>
  </si>
  <si>
    <t>黄骅市祯祥金属制品有限责任公司</t>
  </si>
  <si>
    <t>12月份供应商付款计划</t>
  </si>
  <si>
    <t>计划付款</t>
  </si>
  <si>
    <t>比例</t>
  </si>
  <si>
    <t>1912242</t>
  </si>
  <si>
    <t>发票挂账两个月承兑付款</t>
  </si>
  <si>
    <t>货到、票到月底付款</t>
  </si>
  <si>
    <t>1912088</t>
  </si>
  <si>
    <t>1937320</t>
  </si>
  <si>
    <t>1933361</t>
  </si>
  <si>
    <t>1931528</t>
  </si>
  <si>
    <t>1913025A</t>
  </si>
  <si>
    <t>1913006</t>
  </si>
  <si>
    <t>1913078</t>
  </si>
  <si>
    <t>1913439</t>
  </si>
  <si>
    <t>发票挂账一个月承兑付款</t>
  </si>
  <si>
    <t>L2026A</t>
  </si>
  <si>
    <t>赵福增运输队</t>
  </si>
  <si>
    <t>运费</t>
  </si>
  <si>
    <t>L4206</t>
  </si>
  <si>
    <t>1913023</t>
  </si>
  <si>
    <t>1932347</t>
  </si>
  <si>
    <t>1913102</t>
  </si>
  <si>
    <t>L1118</t>
  </si>
  <si>
    <t>1913670</t>
  </si>
  <si>
    <t>1913005</t>
  </si>
  <si>
    <t>1937338</t>
  </si>
  <si>
    <t>L1117</t>
  </si>
  <si>
    <t>L4152</t>
  </si>
  <si>
    <t>发票挂账两个月付款</t>
  </si>
  <si>
    <t>1913017</t>
  </si>
  <si>
    <t>1911128</t>
  </si>
  <si>
    <t>1932081A</t>
  </si>
  <si>
    <t>1913027</t>
  </si>
  <si>
    <t>1932313</t>
  </si>
  <si>
    <t>L2057</t>
  </si>
  <si>
    <t>1937308</t>
  </si>
  <si>
    <t>1913101</t>
  </si>
  <si>
    <t>1913050A</t>
  </si>
  <si>
    <t>1931327</t>
  </si>
  <si>
    <t>1937016</t>
  </si>
  <si>
    <t>1913002</t>
  </si>
  <si>
    <t>1913001</t>
  </si>
  <si>
    <t>1911127</t>
  </si>
  <si>
    <t>1913517</t>
  </si>
  <si>
    <t>L4653</t>
  </si>
  <si>
    <t>1937015</t>
  </si>
  <si>
    <t>1913100</t>
  </si>
  <si>
    <t>1937309A</t>
  </si>
  <si>
    <t>1913725</t>
  </si>
  <si>
    <t>1932026</t>
  </si>
  <si>
    <t>L2103</t>
  </si>
  <si>
    <t>1911226B</t>
  </si>
  <si>
    <t>发票挂账45天付款</t>
  </si>
  <si>
    <t>1933014</t>
  </si>
  <si>
    <t>发票挂账一个月付款</t>
  </si>
  <si>
    <t>1913108</t>
  </si>
  <si>
    <t>1913289</t>
  </si>
  <si>
    <t>1937310</t>
  </si>
  <si>
    <t>1913068</t>
  </si>
  <si>
    <t>L4164</t>
  </si>
  <si>
    <t>发票到30天付款</t>
  </si>
  <si>
    <t>1913020</t>
  </si>
  <si>
    <t>1913008</t>
  </si>
  <si>
    <t>1913091</t>
  </si>
  <si>
    <t>1931396A</t>
  </si>
  <si>
    <t>1913693</t>
  </si>
  <si>
    <t>L4661</t>
  </si>
  <si>
    <t>1933516</t>
  </si>
  <si>
    <t>1911172A</t>
  </si>
  <si>
    <t>L1172</t>
  </si>
  <si>
    <t>王连营</t>
  </si>
  <si>
    <t>1913129</t>
  </si>
  <si>
    <t>1913674</t>
  </si>
  <si>
    <t>1937307</t>
  </si>
  <si>
    <t>1931024</t>
  </si>
  <si>
    <t>1911112</t>
  </si>
  <si>
    <t>1913028</t>
  </si>
  <si>
    <t>1944505</t>
  </si>
  <si>
    <t>1933002</t>
  </si>
  <si>
    <t>1913225a</t>
  </si>
  <si>
    <t>1911151</t>
  </si>
  <si>
    <t>0968</t>
  </si>
  <si>
    <t>昆山维尔利环保科技有限公司</t>
  </si>
  <si>
    <t>除漆剂</t>
  </si>
  <si>
    <t>1913098</t>
  </si>
  <si>
    <t>1913279</t>
  </si>
  <si>
    <t>1935367</t>
  </si>
  <si>
    <t>零购预付款</t>
  </si>
  <si>
    <t>（常用供应商）小计</t>
  </si>
  <si>
    <t>一单一议（预付款或票到付款）</t>
  </si>
  <si>
    <t>1912022</t>
  </si>
  <si>
    <t>预付款</t>
  </si>
  <si>
    <t>L4662</t>
  </si>
  <si>
    <t>1944009</t>
  </si>
  <si>
    <t>L2112</t>
  </si>
  <si>
    <t>0069</t>
  </si>
  <si>
    <t>黄骅市聚兴制管有限公司</t>
  </si>
  <si>
    <t>L2117</t>
  </si>
  <si>
    <t>1933511</t>
  </si>
  <si>
    <t>0245</t>
  </si>
  <si>
    <t>北京腾达新秀科技有限公司</t>
  </si>
  <si>
    <t>0293</t>
  </si>
  <si>
    <t>黄骅市震飞塑机辅机有限公司</t>
  </si>
  <si>
    <t>设备配件</t>
  </si>
  <si>
    <t>0711</t>
  </si>
  <si>
    <t>江苏忠明祥和精工股份有限公司</t>
  </si>
  <si>
    <t>1932022</t>
  </si>
  <si>
    <t>L4133</t>
  </si>
  <si>
    <t>L4376</t>
  </si>
  <si>
    <t>L4315</t>
  </si>
  <si>
    <t>1932523</t>
  </si>
  <si>
    <t>小计</t>
  </si>
  <si>
    <t>停用或暂停用</t>
  </si>
  <si>
    <t>1911157</t>
  </si>
  <si>
    <t>停用</t>
  </si>
  <si>
    <t>1913225</t>
  </si>
  <si>
    <t>0974</t>
  </si>
  <si>
    <t>苏州瑞尔福精密模具有限公司</t>
  </si>
  <si>
    <t>1144</t>
  </si>
  <si>
    <t>天津昱纬汽车管件有限公司</t>
  </si>
  <si>
    <t>合计</t>
  </si>
  <si>
    <t>编制：</t>
  </si>
  <si>
    <t>审核：</t>
  </si>
  <si>
    <t>批准：</t>
  </si>
</sst>
</file>

<file path=xl/styles.xml><?xml version="1.0" encoding="utf-8"?>
<styleSheet xmlns="http://schemas.openxmlformats.org/spreadsheetml/2006/main">
  <numFmts count="2">
    <numFmt numFmtId="43" formatCode="_ * #,##0.00_ ;_ * \-#,##0.00_ ;_ * &quot;-&quot;??_ ;_ @_ "/>
    <numFmt numFmtId="176" formatCode="#,##0.00_ "/>
  </numFmts>
  <fonts count="17">
    <font>
      <sz val="11"/>
      <color theme="1"/>
      <name val="宋体"/>
      <charset val="134"/>
      <scheme val="minor"/>
    </font>
    <font>
      <sz val="10"/>
      <name val="MS Sans Serif"/>
      <family val="2"/>
    </font>
    <font>
      <sz val="8"/>
      <name val="微软雅黑"/>
      <family val="2"/>
      <charset val="134"/>
    </font>
    <font>
      <sz val="10"/>
      <name val="微软雅黑"/>
      <family val="2"/>
      <charset val="134"/>
    </font>
    <font>
      <sz val="9"/>
      <name val="微软雅黑"/>
      <family val="2"/>
      <charset val="134"/>
    </font>
    <font>
      <b/>
      <sz val="18"/>
      <name val="微软雅黑"/>
      <family val="2"/>
      <charset val="134"/>
    </font>
    <font>
      <b/>
      <sz val="10"/>
      <name val="微软雅黑"/>
      <family val="2"/>
      <charset val="134"/>
    </font>
    <font>
      <b/>
      <sz val="9"/>
      <name val="微软雅黑"/>
      <family val="2"/>
      <charset val="134"/>
    </font>
    <font>
      <sz val="9"/>
      <color theme="1"/>
      <name val="微软雅黑"/>
      <family val="2"/>
      <charset val="134"/>
    </font>
    <font>
      <sz val="10"/>
      <name val="MS Sans Serif"/>
      <family val="2"/>
    </font>
    <font>
      <sz val="10"/>
      <name val="宋体"/>
      <family val="3"/>
      <charset val="134"/>
    </font>
    <font>
      <sz val="8"/>
      <color theme="1"/>
      <name val="微软雅黑"/>
      <family val="2"/>
      <charset val="134"/>
    </font>
    <font>
      <sz val="8"/>
      <name val="MS Sans Serif"/>
      <family val="2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sz val="9"/>
      <name val="宋体"/>
      <family val="3"/>
      <charset val="134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5" tint="0.3999450666829432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92D05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</cellStyleXfs>
  <cellXfs count="168">
    <xf numFmtId="0" fontId="0" fillId="0" borderId="0" xfId="0">
      <alignment vertical="center"/>
    </xf>
    <xf numFmtId="0" fontId="1" fillId="0" borderId="0" xfId="0" applyFont="1" applyFill="1" applyAlignment="1"/>
    <xf numFmtId="0" fontId="3" fillId="0" borderId="0" xfId="0" applyFont="1" applyFill="1" applyAlignment="1">
      <alignment horizontal="center"/>
    </xf>
    <xf numFmtId="0" fontId="3" fillId="0" borderId="0" xfId="0" applyFont="1" applyFill="1" applyAlignment="1"/>
    <xf numFmtId="0" fontId="4" fillId="0" borderId="0" xfId="0" applyFont="1" applyFill="1" applyAlignment="1"/>
    <xf numFmtId="43" fontId="4" fillId="0" borderId="0" xfId="1" applyFont="1" applyFill="1" applyAlignment="1"/>
    <xf numFmtId="176" fontId="4" fillId="0" borderId="0" xfId="1" applyNumberFormat="1" applyFont="1" applyAlignment="1"/>
    <xf numFmtId="176" fontId="4" fillId="0" borderId="0" xfId="1" applyNumberFormat="1" applyFont="1" applyFill="1" applyAlignment="1"/>
    <xf numFmtId="43" fontId="4" fillId="0" borderId="0" xfId="1" applyFont="1" applyAlignment="1"/>
    <xf numFmtId="43" fontId="4" fillId="0" borderId="0" xfId="1" applyNumberFormat="1" applyFont="1" applyAlignment="1"/>
    <xf numFmtId="176" fontId="4" fillId="0" borderId="0" xfId="0" applyNumberFormat="1" applyFont="1" applyFill="1" applyAlignment="1"/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43" fontId="4" fillId="0" borderId="1" xfId="1" applyFont="1" applyFill="1" applyBorder="1" applyAlignment="1"/>
    <xf numFmtId="43" fontId="4" fillId="0" borderId="1" xfId="1" applyFont="1" applyFill="1" applyBorder="1" applyAlignment="1">
      <alignment horizontal="center"/>
    </xf>
    <xf numFmtId="0" fontId="6" fillId="7" borderId="4" xfId="0" applyFont="1" applyFill="1" applyBorder="1" applyAlignment="1">
      <alignment horizontal="center" vertical="center" wrapText="1"/>
    </xf>
    <xf numFmtId="0" fontId="6" fillId="7" borderId="5" xfId="0" applyFont="1" applyFill="1" applyBorder="1" applyAlignment="1">
      <alignment horizontal="center" vertical="center" wrapText="1"/>
    </xf>
    <xf numFmtId="0" fontId="7" fillId="7" borderId="5" xfId="0" applyFont="1" applyFill="1" applyBorder="1" applyAlignment="1">
      <alignment horizontal="center" vertical="center" wrapText="1"/>
    </xf>
    <xf numFmtId="43" fontId="7" fillId="8" borderId="1" xfId="1" applyFont="1" applyFill="1" applyBorder="1" applyAlignment="1">
      <alignment horizontal="center" vertical="center" wrapText="1"/>
    </xf>
    <xf numFmtId="43" fontId="7" fillId="9" borderId="1" xfId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/>
    <xf numFmtId="176" fontId="7" fillId="10" borderId="3" xfId="1" applyNumberFormat="1" applyFont="1" applyFill="1" applyBorder="1" applyAlignment="1">
      <alignment horizontal="center" vertical="center" wrapText="1"/>
    </xf>
    <xf numFmtId="176" fontId="7" fillId="10" borderId="3" xfId="1" applyNumberFormat="1" applyFont="1" applyFill="1" applyBorder="1" applyAlignment="1">
      <alignment vertical="center" wrapText="1"/>
    </xf>
    <xf numFmtId="176" fontId="7" fillId="11" borderId="3" xfId="1" applyNumberFormat="1" applyFont="1" applyFill="1" applyBorder="1" applyAlignment="1">
      <alignment horizontal="center" vertical="center" wrapText="1"/>
    </xf>
    <xf numFmtId="176" fontId="7" fillId="8" borderId="1" xfId="1" applyNumberFormat="1" applyFont="1" applyFill="1" applyBorder="1" applyAlignment="1">
      <alignment horizontal="center" vertical="center" wrapText="1"/>
    </xf>
    <xf numFmtId="176" fontId="7" fillId="8" borderId="3" xfId="1" applyNumberFormat="1" applyFont="1" applyFill="1" applyBorder="1" applyAlignment="1">
      <alignment horizontal="center" vertical="center" wrapText="1"/>
    </xf>
    <xf numFmtId="43" fontId="8" fillId="0" borderId="1" xfId="1" applyFont="1" applyFill="1" applyBorder="1" applyAlignment="1">
      <alignment horizontal="center" vertical="center" wrapText="1"/>
    </xf>
    <xf numFmtId="176" fontId="7" fillId="11" borderId="3" xfId="1" applyNumberFormat="1" applyFont="1" applyFill="1" applyBorder="1" applyAlignment="1">
      <alignment vertical="center" wrapText="1"/>
    </xf>
    <xf numFmtId="176" fontId="4" fillId="11" borderId="1" xfId="1" applyNumberFormat="1" applyFont="1" applyFill="1" applyBorder="1" applyAlignment="1">
      <alignment horizontal="center"/>
    </xf>
    <xf numFmtId="176" fontId="4" fillId="12" borderId="1" xfId="1" applyNumberFormat="1" applyFont="1" applyFill="1" applyBorder="1" applyAlignment="1">
      <alignment horizontal="center"/>
    </xf>
    <xf numFmtId="176" fontId="4" fillId="6" borderId="1" xfId="1" applyNumberFormat="1" applyFont="1" applyFill="1" applyBorder="1" applyAlignment="1">
      <alignment horizontal="center"/>
    </xf>
    <xf numFmtId="176" fontId="7" fillId="12" borderId="3" xfId="1" applyNumberFormat="1" applyFont="1" applyFill="1" applyBorder="1" applyAlignment="1">
      <alignment horizontal="center" vertical="center" wrapText="1"/>
    </xf>
    <xf numFmtId="176" fontId="7" fillId="6" borderId="3" xfId="1" applyNumberFormat="1" applyFont="1" applyFill="1" applyBorder="1" applyAlignment="1">
      <alignment horizontal="center" vertical="center" wrapText="1"/>
    </xf>
    <xf numFmtId="43" fontId="4" fillId="11" borderId="1" xfId="1" applyFont="1" applyFill="1" applyBorder="1" applyAlignment="1">
      <alignment horizontal="center"/>
    </xf>
    <xf numFmtId="43" fontId="4" fillId="5" borderId="1" xfId="1" applyFont="1" applyFill="1" applyBorder="1" applyAlignment="1">
      <alignment horizontal="center"/>
    </xf>
    <xf numFmtId="43" fontId="7" fillId="11" borderId="3" xfId="1" applyFont="1" applyFill="1" applyBorder="1" applyAlignment="1">
      <alignment horizontal="center" vertical="center" wrapText="1"/>
    </xf>
    <xf numFmtId="43" fontId="7" fillId="5" borderId="3" xfId="1" applyFont="1" applyFill="1" applyBorder="1" applyAlignment="1">
      <alignment horizontal="center" vertical="center" wrapText="1"/>
    </xf>
    <xf numFmtId="43" fontId="4" fillId="0" borderId="1" xfId="1" applyFont="1" applyBorder="1" applyAlignment="1"/>
    <xf numFmtId="43" fontId="4" fillId="13" borderId="1" xfId="1" applyFont="1" applyFill="1" applyBorder="1" applyAlignment="1">
      <alignment horizontal="center"/>
    </xf>
    <xf numFmtId="43" fontId="4" fillId="13" borderId="1" xfId="1" applyNumberFormat="1" applyFont="1" applyFill="1" applyBorder="1" applyAlignment="1">
      <alignment horizontal="center"/>
    </xf>
    <xf numFmtId="43" fontId="4" fillId="2" borderId="6" xfId="1" applyNumberFormat="1" applyFont="1" applyFill="1" applyBorder="1" applyAlignment="1">
      <alignment horizontal="center"/>
    </xf>
    <xf numFmtId="43" fontId="4" fillId="2" borderId="7" xfId="1" applyNumberFormat="1" applyFont="1" applyFill="1" applyBorder="1" applyAlignment="1">
      <alignment horizontal="center"/>
    </xf>
    <xf numFmtId="43" fontId="7" fillId="13" borderId="3" xfId="1" applyFont="1" applyFill="1" applyBorder="1" applyAlignment="1">
      <alignment horizontal="center" vertical="center" wrapText="1"/>
    </xf>
    <xf numFmtId="43" fontId="7" fillId="13" borderId="3" xfId="1" applyNumberFormat="1" applyFont="1" applyFill="1" applyBorder="1" applyAlignment="1">
      <alignment horizontal="center" vertical="center" wrapText="1"/>
    </xf>
    <xf numFmtId="43" fontId="7" fillId="2" borderId="3" xfId="1" applyNumberFormat="1" applyFont="1" applyFill="1" applyBorder="1" applyAlignment="1">
      <alignment horizontal="center" vertical="center" wrapText="1"/>
    </xf>
    <xf numFmtId="43" fontId="4" fillId="0" borderId="1" xfId="1" applyNumberFormat="1" applyFont="1" applyBorder="1" applyAlignment="1"/>
    <xf numFmtId="0" fontId="5" fillId="0" borderId="0" xfId="0" applyFont="1" applyFill="1" applyAlignment="1">
      <alignment horizontal="center" vertical="center"/>
    </xf>
    <xf numFmtId="43" fontId="4" fillId="2" borderId="8" xfId="1" applyNumberFormat="1" applyFont="1" applyFill="1" applyBorder="1" applyAlignment="1">
      <alignment horizontal="center"/>
    </xf>
    <xf numFmtId="176" fontId="4" fillId="7" borderId="1" xfId="1" applyNumberFormat="1" applyFont="1" applyFill="1" applyBorder="1" applyAlignment="1"/>
    <xf numFmtId="176" fontId="4" fillId="0" borderId="1" xfId="0" applyNumberFormat="1" applyFont="1" applyFill="1" applyBorder="1" applyAlignment="1"/>
    <xf numFmtId="176" fontId="4" fillId="7" borderId="1" xfId="0" applyNumberFormat="1" applyFont="1" applyFill="1" applyBorder="1" applyAlignment="1"/>
    <xf numFmtId="43" fontId="4" fillId="7" borderId="1" xfId="0" applyNumberFormat="1" applyFont="1" applyFill="1" applyBorder="1" applyAlignment="1"/>
    <xf numFmtId="176" fontId="7" fillId="2" borderId="3" xfId="1" applyNumberFormat="1" applyFont="1" applyFill="1" applyBorder="1" applyAlignment="1">
      <alignment horizontal="center" vertical="center" wrapText="1"/>
    </xf>
    <xf numFmtId="176" fontId="7" fillId="7" borderId="3" xfId="1" applyNumberFormat="1" applyFont="1" applyFill="1" applyBorder="1" applyAlignment="1">
      <alignment horizontal="center"/>
    </xf>
    <xf numFmtId="176" fontId="4" fillId="0" borderId="1" xfId="0" applyNumberFormat="1" applyFont="1" applyFill="1" applyBorder="1" applyAlignment="1">
      <alignment horizontal="center"/>
    </xf>
    <xf numFmtId="176" fontId="4" fillId="7" borderId="3" xfId="0" applyNumberFormat="1" applyFont="1" applyFill="1" applyBorder="1" applyAlignment="1">
      <alignment horizontal="center"/>
    </xf>
    <xf numFmtId="43" fontId="4" fillId="7" borderId="3" xfId="0" applyNumberFormat="1" applyFont="1" applyFill="1" applyBorder="1" applyAlignment="1">
      <alignment horizontal="center"/>
    </xf>
    <xf numFmtId="176" fontId="4" fillId="7" borderId="3" xfId="0" applyNumberFormat="1" applyFont="1" applyFill="1" applyBorder="1" applyAlignment="1"/>
    <xf numFmtId="176" fontId="4" fillId="0" borderId="1" xfId="1" applyNumberFormat="1" applyFont="1" applyBorder="1" applyAlignment="1"/>
    <xf numFmtId="176" fontId="4" fillId="6" borderId="1" xfId="1" applyNumberFormat="1" applyFont="1" applyFill="1" applyBorder="1" applyAlignment="1"/>
    <xf numFmtId="43" fontId="4" fillId="0" borderId="1" xfId="0" applyNumberFormat="1" applyFont="1" applyFill="1" applyBorder="1" applyAlignment="1"/>
    <xf numFmtId="43" fontId="3" fillId="0" borderId="0" xfId="0" applyNumberFormat="1" applyFont="1" applyFill="1" applyBorder="1" applyAlignment="1"/>
    <xf numFmtId="0" fontId="0" fillId="0" borderId="0" xfId="0" applyBorder="1">
      <alignment vertical="center"/>
    </xf>
    <xf numFmtId="0" fontId="0" fillId="0" borderId="0" xfId="0" applyBorder="1">
      <alignment vertical="center"/>
    </xf>
    <xf numFmtId="0" fontId="4" fillId="0" borderId="0" xfId="0" applyFont="1" applyFill="1" applyBorder="1" applyAlignment="1">
      <alignment horizontal="center"/>
    </xf>
    <xf numFmtId="0" fontId="9" fillId="0" borderId="1" xfId="0" applyFont="1" applyFill="1" applyBorder="1" applyAlignment="1"/>
    <xf numFmtId="0" fontId="0" fillId="0" borderId="1" xfId="0" applyBorder="1">
      <alignment vertical="center"/>
    </xf>
    <xf numFmtId="0" fontId="10" fillId="0" borderId="1" xfId="0" applyFont="1" applyFill="1" applyBorder="1" applyAlignment="1"/>
    <xf numFmtId="43" fontId="4" fillId="0" borderId="1" xfId="1" applyNumberFormat="1" applyFont="1" applyFill="1" applyBorder="1" applyAlignment="1"/>
    <xf numFmtId="176" fontId="4" fillId="0" borderId="1" xfId="1" applyNumberFormat="1" applyFont="1" applyFill="1" applyBorder="1" applyAlignment="1"/>
    <xf numFmtId="0" fontId="1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/>
    <xf numFmtId="0" fontId="2" fillId="2" borderId="0" xfId="0" applyFont="1" applyFill="1" applyAlignment="1">
      <alignment horizontal="center"/>
    </xf>
    <xf numFmtId="43" fontId="2" fillId="2" borderId="1" xfId="1" applyFont="1" applyFill="1" applyBorder="1" applyAlignment="1"/>
    <xf numFmtId="0" fontId="4" fillId="2" borderId="1" xfId="0" applyFont="1" applyFill="1" applyBorder="1" applyAlignment="1"/>
    <xf numFmtId="0" fontId="11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0" fontId="4" fillId="0" borderId="0" xfId="0" applyFont="1" applyFill="1" applyAlignment="1">
      <alignment horizontal="center"/>
    </xf>
    <xf numFmtId="0" fontId="3" fillId="0" borderId="1" xfId="0" applyFont="1" applyFill="1" applyBorder="1" applyAlignment="1"/>
    <xf numFmtId="0" fontId="4" fillId="0" borderId="0" xfId="0" applyFont="1" applyFill="1" applyBorder="1" applyAlignment="1"/>
    <xf numFmtId="43" fontId="2" fillId="2" borderId="1" xfId="1" applyNumberFormat="1" applyFont="1" applyFill="1" applyBorder="1" applyAlignment="1"/>
    <xf numFmtId="43" fontId="4" fillId="2" borderId="1" xfId="1" applyFont="1" applyFill="1" applyBorder="1" applyAlignment="1"/>
    <xf numFmtId="43" fontId="4" fillId="2" borderId="1" xfId="1" applyNumberFormat="1" applyFont="1" applyFill="1" applyBorder="1" applyAlignment="1"/>
    <xf numFmtId="176" fontId="2" fillId="2" borderId="1" xfId="0" applyNumberFormat="1" applyFont="1" applyFill="1" applyBorder="1" applyAlignment="1"/>
    <xf numFmtId="43" fontId="4" fillId="2" borderId="1" xfId="0" applyNumberFormat="1" applyFont="1" applyFill="1" applyBorder="1" applyAlignment="1"/>
    <xf numFmtId="176" fontId="2" fillId="2" borderId="1" xfId="1" applyNumberFormat="1" applyFont="1" applyFill="1" applyBorder="1" applyAlignment="1"/>
    <xf numFmtId="43" fontId="3" fillId="0" borderId="0" xfId="0" applyNumberFormat="1" applyFont="1" applyFill="1" applyAlignment="1"/>
    <xf numFmtId="0" fontId="8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4" fillId="3" borderId="1" xfId="0" applyFont="1" applyFill="1" applyBorder="1" applyAlignment="1"/>
    <xf numFmtId="43" fontId="4" fillId="3" borderId="1" xfId="1" applyFont="1" applyFill="1" applyBorder="1" applyAlignment="1"/>
    <xf numFmtId="0" fontId="8" fillId="0" borderId="3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left"/>
    </xf>
    <xf numFmtId="0" fontId="4" fillId="0" borderId="3" xfId="0" applyFont="1" applyFill="1" applyBorder="1" applyAlignment="1"/>
    <xf numFmtId="43" fontId="4" fillId="0" borderId="3" xfId="1" applyFont="1" applyFill="1" applyBorder="1" applyAlignment="1"/>
    <xf numFmtId="0" fontId="8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/>
    </xf>
    <xf numFmtId="0" fontId="4" fillId="4" borderId="1" xfId="0" applyFont="1" applyFill="1" applyBorder="1" applyAlignment="1"/>
    <xf numFmtId="43" fontId="4" fillId="4" borderId="1" xfId="1" applyFont="1" applyFill="1" applyBorder="1" applyAlignment="1"/>
    <xf numFmtId="0" fontId="11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 applyAlignment="1"/>
    <xf numFmtId="43" fontId="2" fillId="5" borderId="1" xfId="1" applyFont="1" applyFill="1" applyBorder="1" applyAlignment="1"/>
    <xf numFmtId="43" fontId="8" fillId="0" borderId="3" xfId="1" applyFont="1" applyFill="1" applyBorder="1" applyAlignment="1">
      <alignment horizontal="center" vertical="center" wrapText="1"/>
    </xf>
    <xf numFmtId="43" fontId="4" fillId="0" borderId="3" xfId="1" applyFont="1" applyBorder="1" applyAlignment="1"/>
    <xf numFmtId="43" fontId="4" fillId="3" borderId="1" xfId="1" applyNumberFormat="1" applyFont="1" applyFill="1" applyBorder="1" applyAlignment="1"/>
    <xf numFmtId="43" fontId="4" fillId="0" borderId="3" xfId="1" applyNumberFormat="1" applyFont="1" applyBorder="1" applyAlignment="1"/>
    <xf numFmtId="43" fontId="4" fillId="4" borderId="1" xfId="1" applyNumberFormat="1" applyFont="1" applyFill="1" applyBorder="1" applyAlignment="1"/>
    <xf numFmtId="43" fontId="2" fillId="5" borderId="1" xfId="1" applyNumberFormat="1" applyFont="1" applyFill="1" applyBorder="1" applyAlignment="1"/>
    <xf numFmtId="43" fontId="4" fillId="3" borderId="1" xfId="0" applyNumberFormat="1" applyFont="1" applyFill="1" applyBorder="1" applyAlignment="1"/>
    <xf numFmtId="176" fontId="4" fillId="3" borderId="1" xfId="0" applyNumberFormat="1" applyFont="1" applyFill="1" applyBorder="1" applyAlignment="1"/>
    <xf numFmtId="176" fontId="4" fillId="3" borderId="1" xfId="1" applyNumberFormat="1" applyFont="1" applyFill="1" applyBorder="1" applyAlignment="1"/>
    <xf numFmtId="176" fontId="4" fillId="0" borderId="3" xfId="1" applyNumberFormat="1" applyFont="1" applyBorder="1" applyAlignment="1"/>
    <xf numFmtId="176" fontId="4" fillId="6" borderId="3" xfId="1" applyNumberFormat="1" applyFont="1" applyFill="1" applyBorder="1" applyAlignment="1"/>
    <xf numFmtId="176" fontId="4" fillId="0" borderId="3" xfId="0" applyNumberFormat="1" applyFont="1" applyFill="1" applyBorder="1" applyAlignment="1"/>
    <xf numFmtId="176" fontId="4" fillId="4" borderId="1" xfId="0" applyNumberFormat="1" applyFont="1" applyFill="1" applyBorder="1" applyAlignment="1"/>
    <xf numFmtId="43" fontId="2" fillId="6" borderId="1" xfId="1" applyFont="1" applyFill="1" applyBorder="1" applyAlignment="1"/>
    <xf numFmtId="0" fontId="2" fillId="0" borderId="0" xfId="0" applyFont="1" applyFill="1" applyAlignment="1"/>
    <xf numFmtId="10" fontId="3" fillId="14" borderId="0" xfId="0" applyNumberFormat="1" applyFont="1" applyFill="1" applyAlignment="1"/>
    <xf numFmtId="43" fontId="7" fillId="7" borderId="3" xfId="1" applyFont="1" applyFill="1" applyBorder="1" applyAlignment="1">
      <alignment horizontal="center" vertical="center" wrapText="1"/>
    </xf>
    <xf numFmtId="176" fontId="7" fillId="7" borderId="3" xfId="1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/>
    </xf>
    <xf numFmtId="0" fontId="9" fillId="6" borderId="1" xfId="0" applyFont="1" applyFill="1" applyBorder="1" applyAlignment="1">
      <alignment horizontal="center"/>
    </xf>
    <xf numFmtId="0" fontId="9" fillId="12" borderId="1" xfId="0" applyFont="1" applyFill="1" applyBorder="1" applyAlignment="1"/>
    <xf numFmtId="0" fontId="9" fillId="6" borderId="0" xfId="0" applyFont="1" applyFill="1" applyBorder="1" applyAlignment="1">
      <alignment horizontal="center"/>
    </xf>
    <xf numFmtId="0" fontId="9" fillId="6" borderId="0" xfId="0" applyFont="1" applyFill="1" applyBorder="1" applyAlignment="1"/>
    <xf numFmtId="0" fontId="9" fillId="0" borderId="8" xfId="0" applyFont="1" applyFill="1" applyBorder="1" applyAlignment="1">
      <alignment horizontal="center"/>
    </xf>
    <xf numFmtId="0" fontId="2" fillId="6" borderId="1" xfId="0" applyFont="1" applyFill="1" applyBorder="1" applyAlignment="1"/>
    <xf numFmtId="0" fontId="12" fillId="6" borderId="8" xfId="0" applyFont="1" applyFill="1" applyBorder="1" applyAlignment="1">
      <alignment horizontal="center"/>
    </xf>
    <xf numFmtId="0" fontId="12" fillId="6" borderId="1" xfId="0" applyFont="1" applyFill="1" applyBorder="1" applyAlignment="1"/>
    <xf numFmtId="43" fontId="11" fillId="6" borderId="1" xfId="1" applyFont="1" applyFill="1" applyBorder="1" applyAlignment="1">
      <alignment horizontal="center" vertical="center" wrapText="1"/>
    </xf>
    <xf numFmtId="10" fontId="0" fillId="14" borderId="0" xfId="0" applyNumberFormat="1" applyFill="1">
      <alignment vertical="center"/>
    </xf>
    <xf numFmtId="10" fontId="3" fillId="14" borderId="0" xfId="0" applyNumberFormat="1" applyFont="1" applyFill="1" applyAlignment="1">
      <alignment horizontal="center"/>
    </xf>
    <xf numFmtId="10" fontId="4" fillId="14" borderId="0" xfId="0" applyNumberFormat="1" applyFont="1" applyFill="1" applyAlignment="1"/>
    <xf numFmtId="10" fontId="4" fillId="14" borderId="0" xfId="1" applyNumberFormat="1" applyFont="1" applyFill="1" applyAlignment="1"/>
    <xf numFmtId="43" fontId="4" fillId="14" borderId="0" xfId="1" applyFont="1" applyFill="1" applyAlignment="1"/>
    <xf numFmtId="176" fontId="2" fillId="6" borderId="1" xfId="1" applyNumberFormat="1" applyFont="1" applyFill="1" applyBorder="1" applyAlignment="1"/>
    <xf numFmtId="176" fontId="2" fillId="6" borderId="1" xfId="0" applyNumberFormat="1" applyFont="1" applyFill="1" applyBorder="1" applyAlignment="1"/>
    <xf numFmtId="0" fontId="9" fillId="0" borderId="0" xfId="0" applyFont="1" applyFill="1" applyBorder="1" applyAlignment="1"/>
    <xf numFmtId="43" fontId="0" fillId="0" borderId="0" xfId="0" applyNumberFormat="1">
      <alignment vertical="center"/>
    </xf>
    <xf numFmtId="43" fontId="4" fillId="11" borderId="1" xfId="1" applyFont="1" applyFill="1" applyBorder="1" applyAlignment="1">
      <alignment horizontal="center"/>
    </xf>
    <xf numFmtId="43" fontId="4" fillId="7" borderId="1" xfId="1" applyFont="1" applyFill="1" applyBorder="1" applyAlignment="1">
      <alignment horizontal="center"/>
    </xf>
    <xf numFmtId="176" fontId="4" fillId="7" borderId="1" xfId="1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 wrapText="1"/>
    </xf>
    <xf numFmtId="0" fontId="6" fillId="7" borderId="3" xfId="0" applyFont="1" applyFill="1" applyBorder="1" applyAlignment="1">
      <alignment horizontal="center" vertical="center" wrapText="1"/>
    </xf>
    <xf numFmtId="0" fontId="6" fillId="7" borderId="5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7" borderId="5" xfId="0" applyFont="1" applyFill="1" applyBorder="1" applyAlignment="1">
      <alignment horizontal="center" vertical="center" wrapText="1"/>
    </xf>
    <xf numFmtId="176" fontId="7" fillId="11" borderId="3" xfId="1" applyNumberFormat="1" applyFont="1" applyFill="1" applyBorder="1" applyAlignment="1">
      <alignment horizontal="center" vertical="center" wrapText="1"/>
    </xf>
    <xf numFmtId="176" fontId="7" fillId="11" borderId="3" xfId="1" applyNumberFormat="1" applyFont="1" applyFill="1" applyBorder="1" applyAlignment="1">
      <alignment vertical="center" wrapText="1"/>
    </xf>
    <xf numFmtId="176" fontId="7" fillId="10" borderId="3" xfId="1" applyNumberFormat="1" applyFont="1" applyFill="1" applyBorder="1" applyAlignment="1">
      <alignment horizontal="center" vertical="center" wrapText="1"/>
    </xf>
    <xf numFmtId="176" fontId="7" fillId="10" borderId="3" xfId="1" applyNumberFormat="1" applyFont="1" applyFill="1" applyBorder="1" applyAlignment="1">
      <alignment vertical="center" wrapText="1"/>
    </xf>
    <xf numFmtId="176" fontId="4" fillId="11" borderId="1" xfId="1" applyNumberFormat="1" applyFont="1" applyFill="1" applyBorder="1" applyAlignment="1">
      <alignment horizontal="center"/>
    </xf>
    <xf numFmtId="176" fontId="4" fillId="12" borderId="1" xfId="1" applyNumberFormat="1" applyFont="1" applyFill="1" applyBorder="1" applyAlignment="1">
      <alignment horizontal="center"/>
    </xf>
    <xf numFmtId="176" fontId="4" fillId="6" borderId="1" xfId="1" applyNumberFormat="1" applyFont="1" applyFill="1" applyBorder="1" applyAlignment="1">
      <alignment horizontal="center"/>
    </xf>
    <xf numFmtId="43" fontId="4" fillId="0" borderId="1" xfId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</cellXfs>
  <cellStyles count="2">
    <cellStyle name="常规" xfId="0" builtinId="0"/>
    <cellStyle name="千位分隔" xfId="1" builtin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qx/Desktop/QAD&#36164;&#26009;2019.7/&#20379;&#24212;&#21830;8.8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1407;&#30005;&#33041;\&#31649;&#29702;&#25253;&#34920;\&#20379;&#24212;&#21830;&#36134;&#27454;&#26126;&#32454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20379;&#24212;&#21830;&#36134;&#27454;&#26126;&#32454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2019&#25152;&#26377;&#20379;&#24212;&#21830;&#36134;&#27454;&#26126;&#32454;%2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供应商"/>
      <sheetName val="供应商 (2)"/>
    </sheetNames>
    <sheetDataSet>
      <sheetData sheetId="0"/>
      <sheetData sheetId="1">
        <row r="2">
          <cell r="A2" t="str">
            <v>0001</v>
          </cell>
          <cell r="B2" t="str">
            <v>1913005</v>
          </cell>
          <cell r="C2" t="str">
            <v>黄骅市长生汽车灯镜有限公司</v>
          </cell>
          <cell r="D2" t="str">
            <v>1913005</v>
          </cell>
        </row>
        <row r="3">
          <cell r="A3" t="str">
            <v>0002</v>
          </cell>
          <cell r="B3" t="str">
            <v>1913006</v>
          </cell>
          <cell r="C3" t="str">
            <v>黄骅市广亿汽车部件有限公司</v>
          </cell>
          <cell r="D3" t="str">
            <v>1913006</v>
          </cell>
        </row>
        <row r="4">
          <cell r="A4" t="str">
            <v>0004</v>
          </cell>
          <cell r="B4" t="str">
            <v>1937016</v>
          </cell>
          <cell r="C4" t="str">
            <v>黄骅市渤海庆丰车辆灯镜厂</v>
          </cell>
          <cell r="D4" t="str">
            <v>1937016</v>
          </cell>
        </row>
        <row r="5">
          <cell r="A5" t="str">
            <v>0009</v>
          </cell>
          <cell r="B5" t="str">
            <v>1937015</v>
          </cell>
          <cell r="C5" t="str">
            <v>黄骅市京港机电设备有限公司</v>
          </cell>
          <cell r="D5" t="str">
            <v>1937015</v>
          </cell>
        </row>
        <row r="6">
          <cell r="A6" t="str">
            <v>0010</v>
          </cell>
          <cell r="B6">
            <v>1913010</v>
          </cell>
          <cell r="C6" t="str">
            <v>黄骅市同辉汽车配件有限公司</v>
          </cell>
          <cell r="D6">
            <v>1913010</v>
          </cell>
        </row>
        <row r="7">
          <cell r="A7" t="str">
            <v>0011</v>
          </cell>
          <cell r="B7" t="str">
            <v>1913027</v>
          </cell>
          <cell r="C7" t="str">
            <v>黄骅市亚征汽车配件有限公司</v>
          </cell>
          <cell r="D7" t="str">
            <v>1913027</v>
          </cell>
        </row>
        <row r="8">
          <cell r="A8" t="str">
            <v>0014</v>
          </cell>
          <cell r="B8" t="str">
            <v>1913020</v>
          </cell>
          <cell r="C8" t="str">
            <v>黄骅市益丰橡胶制品有限公司</v>
          </cell>
          <cell r="D8" t="str">
            <v>1913020</v>
          </cell>
        </row>
        <row r="9">
          <cell r="A9" t="str">
            <v>0015</v>
          </cell>
          <cell r="B9">
            <v>1913015</v>
          </cell>
          <cell r="C9" t="str">
            <v>黄骅市俊隆五金包装有限公司</v>
          </cell>
          <cell r="D9">
            <v>1913015</v>
          </cell>
        </row>
        <row r="10">
          <cell r="A10" t="str">
            <v>0016</v>
          </cell>
          <cell r="B10">
            <v>1913033</v>
          </cell>
          <cell r="C10" t="str">
            <v>黄骅市鑫昌五金制品厂</v>
          </cell>
          <cell r="D10">
            <v>1913033</v>
          </cell>
        </row>
        <row r="11">
          <cell r="A11" t="str">
            <v>0017</v>
          </cell>
          <cell r="B11" t="str">
            <v>1913002</v>
          </cell>
          <cell r="C11" t="str">
            <v>黄骅市瑞丰五金制品有限公司</v>
          </cell>
          <cell r="D11" t="str">
            <v>1913002</v>
          </cell>
        </row>
        <row r="12">
          <cell r="A12" t="str">
            <v>0023</v>
          </cell>
          <cell r="B12">
            <v>1913032</v>
          </cell>
          <cell r="C12" t="str">
            <v>黄骅市天丰汽车配件有限公司</v>
          </cell>
          <cell r="D12">
            <v>1913032</v>
          </cell>
        </row>
        <row r="13">
          <cell r="A13" t="str">
            <v>0028</v>
          </cell>
          <cell r="B13" t="str">
            <v>1913028</v>
          </cell>
          <cell r="C13" t="str">
            <v>黄骅市齐西纺织五金配件厂</v>
          </cell>
          <cell r="D13" t="str">
            <v>1913028</v>
          </cell>
        </row>
        <row r="14">
          <cell r="A14" t="str">
            <v>0029</v>
          </cell>
          <cell r="B14" t="str">
            <v>1913001</v>
          </cell>
          <cell r="C14" t="str">
            <v>黄骅市泰行汽车配件厂</v>
          </cell>
          <cell r="D14" t="str">
            <v>1913001</v>
          </cell>
        </row>
        <row r="15">
          <cell r="A15" t="str">
            <v>0031</v>
          </cell>
          <cell r="B15" t="str">
            <v>1911127</v>
          </cell>
          <cell r="C15" t="str">
            <v>北京浦东三浦标准件有限公司</v>
          </cell>
          <cell r="D15" t="str">
            <v>1911127</v>
          </cell>
        </row>
        <row r="16">
          <cell r="A16" t="str">
            <v>0042</v>
          </cell>
          <cell r="B16" t="str">
            <v>1913017</v>
          </cell>
          <cell r="C16" t="str">
            <v>黄骅市鑫祺汽车配件有限公司</v>
          </cell>
          <cell r="D16" t="str">
            <v>1913017</v>
          </cell>
        </row>
        <row r="17">
          <cell r="A17" t="str">
            <v>0060</v>
          </cell>
          <cell r="B17" t="str">
            <v>1912060</v>
          </cell>
          <cell r="C17" t="str">
            <v>天津鑫强达工贸有限公司</v>
          </cell>
          <cell r="D17" t="str">
            <v>1912060</v>
          </cell>
        </row>
        <row r="18">
          <cell r="A18" t="str">
            <v>0064</v>
          </cell>
          <cell r="B18" t="str">
            <v>1937310</v>
          </cell>
          <cell r="C18" t="str">
            <v>文登太成电子有限公司</v>
          </cell>
          <cell r="D18" t="str">
            <v>1937310</v>
          </cell>
        </row>
        <row r="19">
          <cell r="A19" t="str">
            <v>0068</v>
          </cell>
          <cell r="B19" t="str">
            <v>1913068</v>
          </cell>
          <cell r="C19" t="str">
            <v>黄骅市振兴五金制品厂</v>
          </cell>
          <cell r="D19" t="str">
            <v>1913068</v>
          </cell>
        </row>
        <row r="20">
          <cell r="A20" t="str">
            <v>0070</v>
          </cell>
          <cell r="B20" t="str">
            <v>1913023</v>
          </cell>
          <cell r="C20" t="str">
            <v>海兴中盛弹簧有限公司</v>
          </cell>
          <cell r="D20" t="str">
            <v>1913023</v>
          </cell>
        </row>
        <row r="21">
          <cell r="A21" t="str">
            <v>0078</v>
          </cell>
          <cell r="B21" t="str">
            <v>1913078</v>
          </cell>
          <cell r="C21" t="str">
            <v>黄骅市常郭镇街西纸箱厂</v>
          </cell>
          <cell r="D21" t="str">
            <v>1913078</v>
          </cell>
        </row>
        <row r="22">
          <cell r="A22" t="str">
            <v>0081</v>
          </cell>
          <cell r="B22" t="str">
            <v>1932081</v>
          </cell>
          <cell r="C22" t="str">
            <v>溧阳万金汽车配件有限公司</v>
          </cell>
          <cell r="D22" t="str">
            <v>1932081</v>
          </cell>
        </row>
        <row r="23">
          <cell r="A23" t="str">
            <v>0088</v>
          </cell>
          <cell r="B23" t="str">
            <v>1912088</v>
          </cell>
          <cell r="C23" t="str">
            <v>天津亚铁商贸有限公司</v>
          </cell>
          <cell r="D23" t="str">
            <v>1912088</v>
          </cell>
        </row>
        <row r="24">
          <cell r="A24" t="str">
            <v>0090</v>
          </cell>
          <cell r="B24" t="str">
            <v>1911112</v>
          </cell>
          <cell r="C24" t="str">
            <v>北京捷安思丽技术开发有限公司</v>
          </cell>
          <cell r="D24" t="str">
            <v>1911112</v>
          </cell>
        </row>
        <row r="25">
          <cell r="A25" t="str">
            <v>0108</v>
          </cell>
          <cell r="B25" t="str">
            <v>1913108</v>
          </cell>
          <cell r="C25" t="str">
            <v>沧州鑫晟纸制品有限公司</v>
          </cell>
          <cell r="D25" t="str">
            <v>1913108</v>
          </cell>
        </row>
        <row r="26">
          <cell r="A26" t="str">
            <v>0120</v>
          </cell>
          <cell r="B26">
            <v>1913120</v>
          </cell>
          <cell r="C26" t="str">
            <v>黄骅市盛荣汽车零部件制造有限公司</v>
          </cell>
          <cell r="D26">
            <v>1913120</v>
          </cell>
        </row>
        <row r="27">
          <cell r="A27" t="str">
            <v>0126</v>
          </cell>
          <cell r="B27">
            <v>1913126</v>
          </cell>
          <cell r="C27" t="str">
            <v>黄骅市津华汽车部件有限公司</v>
          </cell>
          <cell r="D27">
            <v>1913126</v>
          </cell>
        </row>
        <row r="28">
          <cell r="A28" t="str">
            <v>0128</v>
          </cell>
          <cell r="B28">
            <v>1913693</v>
          </cell>
          <cell r="C28" t="str">
            <v>泊头市鑫洪金属制品有限公司（楚国胜）</v>
          </cell>
          <cell r="D28">
            <v>1913693</v>
          </cell>
        </row>
        <row r="29">
          <cell r="A29" t="str">
            <v>0129</v>
          </cell>
          <cell r="B29" t="str">
            <v>1913129</v>
          </cell>
          <cell r="C29" t="str">
            <v>黄骅市保俊成复合彩印厂</v>
          </cell>
          <cell r="D29" t="str">
            <v>1913129</v>
          </cell>
        </row>
        <row r="30">
          <cell r="A30" t="str">
            <v>0211</v>
          </cell>
          <cell r="B30" t="str">
            <v>1913091</v>
          </cell>
          <cell r="C30" t="str">
            <v>黄骅市元周五金制品有限公司</v>
          </cell>
          <cell r="D30" t="str">
            <v>1913091</v>
          </cell>
        </row>
        <row r="31">
          <cell r="A31" t="str">
            <v>0231</v>
          </cell>
          <cell r="B31">
            <v>1913045</v>
          </cell>
          <cell r="C31" t="str">
            <v>黄骅市雍丰塑料制品有限公司</v>
          </cell>
          <cell r="D31">
            <v>1913045</v>
          </cell>
        </row>
        <row r="32">
          <cell r="A32" t="str">
            <v>0273</v>
          </cell>
          <cell r="B32">
            <v>1913273</v>
          </cell>
          <cell r="C32" t="str">
            <v>黄骅市万昌五金制品有限公司</v>
          </cell>
          <cell r="D32">
            <v>1913273</v>
          </cell>
        </row>
        <row r="33">
          <cell r="A33" t="str">
            <v>0274</v>
          </cell>
          <cell r="B33" t="str">
            <v>1913184</v>
          </cell>
          <cell r="C33" t="str">
            <v>沧州云庆标准件有限公司</v>
          </cell>
          <cell r="D33" t="str">
            <v>1913184</v>
          </cell>
        </row>
        <row r="34">
          <cell r="A34" t="str">
            <v>0316</v>
          </cell>
          <cell r="B34">
            <v>1913316</v>
          </cell>
          <cell r="C34" t="str">
            <v>黄骅市佳祥五金制品有限公司</v>
          </cell>
          <cell r="D34">
            <v>1913316</v>
          </cell>
        </row>
        <row r="35">
          <cell r="A35" t="str">
            <v>0331</v>
          </cell>
          <cell r="B35" t="str">
            <v>1911128</v>
          </cell>
          <cell r="C35" t="str">
            <v>北京多宾城建筑机械有限公司</v>
          </cell>
          <cell r="D35" t="str">
            <v>1911128</v>
          </cell>
        </row>
        <row r="36">
          <cell r="A36" t="str">
            <v>0435</v>
          </cell>
          <cell r="B36" t="str">
            <v>1937320</v>
          </cell>
          <cell r="C36" t="str">
            <v>青岛福基纺织有限公司</v>
          </cell>
          <cell r="D36" t="str">
            <v>1937320</v>
          </cell>
        </row>
        <row r="37">
          <cell r="A37" t="str">
            <v>0437</v>
          </cell>
          <cell r="B37" t="str">
            <v>1937309</v>
          </cell>
          <cell r="C37" t="str">
            <v>昌乐县天源色织布有限公司</v>
          </cell>
          <cell r="D37" t="str">
            <v>1937309</v>
          </cell>
        </row>
        <row r="38">
          <cell r="A38" t="str">
            <v>0439</v>
          </cell>
          <cell r="B38" t="str">
            <v>1913439</v>
          </cell>
          <cell r="C38" t="str">
            <v>河北辰丰制管有限公司</v>
          </cell>
          <cell r="D38" t="str">
            <v>1913439</v>
          </cell>
        </row>
        <row r="39">
          <cell r="A39" t="str">
            <v>0441</v>
          </cell>
          <cell r="B39" t="str">
            <v>1913289</v>
          </cell>
          <cell r="C39" t="str">
            <v>文安县德实汽车配件有限公司</v>
          </cell>
          <cell r="D39" t="str">
            <v>1913289</v>
          </cell>
        </row>
        <row r="40">
          <cell r="A40" t="str">
            <v>0442</v>
          </cell>
          <cell r="B40">
            <v>1912442</v>
          </cell>
          <cell r="C40" t="str">
            <v>天津欧尔派斯环保科技发展有限公司</v>
          </cell>
          <cell r="D40">
            <v>1912442</v>
          </cell>
        </row>
        <row r="41">
          <cell r="A41" t="str">
            <v>0446</v>
          </cell>
          <cell r="B41" t="str">
            <v>1937338</v>
          </cell>
          <cell r="C41" t="str">
            <v>诸城市黄海剑杆织布厂</v>
          </cell>
          <cell r="D41" t="str">
            <v>1937338</v>
          </cell>
        </row>
        <row r="42">
          <cell r="A42" t="str">
            <v>0455</v>
          </cell>
          <cell r="B42" t="str">
            <v>1911157</v>
          </cell>
          <cell r="C42" t="str">
            <v>北京嘉威达商贸有限公司</v>
          </cell>
          <cell r="D42" t="str">
            <v>1911157</v>
          </cell>
        </row>
        <row r="43">
          <cell r="A43" t="str">
            <v>0460</v>
          </cell>
          <cell r="B43" t="str">
            <v>1932313</v>
          </cell>
          <cell r="C43" t="str">
            <v>江苏力乐汽车部件股份有限公司</v>
          </cell>
          <cell r="D43" t="str">
            <v>1932313</v>
          </cell>
        </row>
        <row r="44">
          <cell r="A44" t="str">
            <v>0469</v>
          </cell>
          <cell r="B44" t="str">
            <v>1932347</v>
          </cell>
          <cell r="C44" t="str">
            <v>常州华阳万联汽车附件有限公司</v>
          </cell>
          <cell r="D44" t="str">
            <v>1932347</v>
          </cell>
        </row>
        <row r="45">
          <cell r="A45" t="str">
            <v>0475</v>
          </cell>
          <cell r="B45">
            <v>1932314</v>
          </cell>
          <cell r="C45" t="str">
            <v>常州市武进创新模具注塑有限公司</v>
          </cell>
          <cell r="D45">
            <v>1932314</v>
          </cell>
        </row>
        <row r="46">
          <cell r="A46" t="str">
            <v>0501</v>
          </cell>
          <cell r="B46" t="str">
            <v>1913102</v>
          </cell>
          <cell r="C46" t="str">
            <v>黄骅市成卓汽车部件厂</v>
          </cell>
          <cell r="D46" t="str">
            <v>1913102</v>
          </cell>
        </row>
        <row r="47">
          <cell r="A47" t="str">
            <v>0514</v>
          </cell>
          <cell r="B47" t="str">
            <v>1944505</v>
          </cell>
          <cell r="C47" t="str">
            <v>广州市盟力线业有限公司</v>
          </cell>
          <cell r="D47" t="str">
            <v>1944505</v>
          </cell>
        </row>
        <row r="48">
          <cell r="A48" t="str">
            <v>0515</v>
          </cell>
          <cell r="B48">
            <v>1911186</v>
          </cell>
          <cell r="C48" t="str">
            <v>北京瑞德佑业经贸有限责任公司</v>
          </cell>
          <cell r="D48">
            <v>1911186</v>
          </cell>
        </row>
        <row r="49">
          <cell r="A49" t="str">
            <v>0537</v>
          </cell>
          <cell r="B49" t="str">
            <v>L1118</v>
          </cell>
          <cell r="C49" t="str">
            <v>沧州强宇五金制造有限公司</v>
          </cell>
          <cell r="D49" t="str">
            <v>L1118</v>
          </cell>
        </row>
        <row r="50">
          <cell r="A50" t="str">
            <v>0572</v>
          </cell>
          <cell r="B50" t="str">
            <v>L1117</v>
          </cell>
          <cell r="C50" t="str">
            <v>黄骅市正大纺织机械配件厂</v>
          </cell>
          <cell r="D50" t="str">
            <v>L1117</v>
          </cell>
        </row>
        <row r="51">
          <cell r="A51" t="str">
            <v>0581</v>
          </cell>
          <cell r="B51" t="str">
            <v>1913100</v>
          </cell>
          <cell r="C51" t="str">
            <v>沧州临港明康汽车配件有限公司</v>
          </cell>
          <cell r="D51" t="str">
            <v>1913100</v>
          </cell>
        </row>
        <row r="52">
          <cell r="A52" t="str">
            <v>0584</v>
          </cell>
          <cell r="B52" t="str">
            <v>1913225</v>
          </cell>
          <cell r="C52" t="str">
            <v>高碑店市晨奥五金制品有限公司</v>
          </cell>
          <cell r="D52" t="str">
            <v>1913225</v>
          </cell>
        </row>
        <row r="53">
          <cell r="A53" t="str">
            <v>0595</v>
          </cell>
          <cell r="B53">
            <v>1944595</v>
          </cell>
          <cell r="C53" t="str">
            <v>广州富士机工汽车部件有限公司</v>
          </cell>
          <cell r="D53">
            <v>1944595</v>
          </cell>
        </row>
        <row r="54">
          <cell r="A54" t="str">
            <v>0610</v>
          </cell>
          <cell r="B54" t="str">
            <v>L2026A</v>
          </cell>
          <cell r="C54" t="str">
            <v>旷达汽车饰件有限公司</v>
          </cell>
          <cell r="D54" t="str">
            <v>L2026A</v>
          </cell>
        </row>
        <row r="55">
          <cell r="A55" t="str">
            <v>0655</v>
          </cell>
          <cell r="B55">
            <v>1937655</v>
          </cell>
          <cell r="C55" t="str">
            <v>山东金达汽车部件制造股份有限公司</v>
          </cell>
          <cell r="D55">
            <v>1937655</v>
          </cell>
        </row>
        <row r="56">
          <cell r="A56" t="str">
            <v>0659</v>
          </cell>
          <cell r="B56">
            <v>1913659</v>
          </cell>
          <cell r="C56" t="str">
            <v>黄骅市再兴汽车配件有限公司</v>
          </cell>
          <cell r="D56">
            <v>1913659</v>
          </cell>
        </row>
        <row r="57">
          <cell r="A57" t="str">
            <v>1014</v>
          </cell>
          <cell r="B57">
            <v>1944398</v>
          </cell>
          <cell r="C57" t="str">
            <v>佛山市顺德区聚达汽车部件有限公司</v>
          </cell>
          <cell r="D57">
            <v>1944398</v>
          </cell>
        </row>
        <row r="58">
          <cell r="A58" t="str">
            <v>1016</v>
          </cell>
          <cell r="B58" t="str">
            <v>1932026</v>
          </cell>
          <cell r="C58" t="str">
            <v>苏州耀腾光电有限公司</v>
          </cell>
          <cell r="D58" t="str">
            <v>1932026</v>
          </cell>
        </row>
        <row r="59">
          <cell r="A59" t="str">
            <v>0663</v>
          </cell>
          <cell r="B59">
            <v>1913200</v>
          </cell>
          <cell r="C59" t="str">
            <v>深州市卓伦橡塑磨具有限公司</v>
          </cell>
          <cell r="D59">
            <v>1913200</v>
          </cell>
        </row>
        <row r="60">
          <cell r="A60" t="str">
            <v>0667</v>
          </cell>
          <cell r="B60" t="str">
            <v>1911200</v>
          </cell>
          <cell r="C60" t="str">
            <v>北京庆方科工汽车部件有限公司</v>
          </cell>
          <cell r="D60" t="str">
            <v>1911200</v>
          </cell>
        </row>
        <row r="61">
          <cell r="A61" t="str">
            <v>0669</v>
          </cell>
          <cell r="B61" t="str">
            <v>L2057</v>
          </cell>
          <cell r="C61" t="str">
            <v>佛吉亚（无锡）座椅部件有限公司</v>
          </cell>
          <cell r="D61" t="str">
            <v>L2057</v>
          </cell>
        </row>
        <row r="62">
          <cell r="A62" t="str">
            <v>0674</v>
          </cell>
          <cell r="B62" t="str">
            <v>1913674</v>
          </cell>
          <cell r="C62" t="str">
            <v>深州市安广顺机械配件有限公司</v>
          </cell>
          <cell r="D62" t="str">
            <v>1913674</v>
          </cell>
        </row>
        <row r="63">
          <cell r="A63" t="str">
            <v>0686</v>
          </cell>
          <cell r="B63" t="str">
            <v>1937308</v>
          </cell>
          <cell r="C63" t="str">
            <v>佳化化学（滨州）有限公司</v>
          </cell>
          <cell r="D63" t="str">
            <v>1937308</v>
          </cell>
        </row>
        <row r="64">
          <cell r="A64" t="str">
            <v>0692</v>
          </cell>
          <cell r="B64" t="str">
            <v>1913517</v>
          </cell>
          <cell r="C64" t="str">
            <v>廊坊市烁鑫汽车配件有限公司</v>
          </cell>
          <cell r="D64" t="str">
            <v>1913517</v>
          </cell>
        </row>
        <row r="65">
          <cell r="A65" t="str">
            <v>0693</v>
          </cell>
          <cell r="B65" t="str">
            <v>1913693</v>
          </cell>
          <cell r="C65" t="str">
            <v>泊头市鑫洪金属制品有限公司</v>
          </cell>
          <cell r="D65" t="str">
            <v>1913693</v>
          </cell>
        </row>
        <row r="66">
          <cell r="A66" t="str">
            <v>0695</v>
          </cell>
          <cell r="B66">
            <v>1934521</v>
          </cell>
          <cell r="C66" t="str">
            <v>芜湖星火软轴控制索制造有限公司</v>
          </cell>
          <cell r="D66">
            <v>1934521</v>
          </cell>
        </row>
        <row r="67">
          <cell r="A67" t="str">
            <v>0700</v>
          </cell>
          <cell r="B67" t="str">
            <v>1913101</v>
          </cell>
          <cell r="C67" t="str">
            <v>黄骅市建昌塑料制品有限公司</v>
          </cell>
          <cell r="D67" t="str">
            <v>1913101</v>
          </cell>
        </row>
        <row r="68">
          <cell r="A68" t="str">
            <v>0704</v>
          </cell>
          <cell r="B68" t="str">
            <v>1931528</v>
          </cell>
          <cell r="C68" t="str">
            <v>上海明芳汽车零件有限公司</v>
          </cell>
          <cell r="D68" t="str">
            <v>1931528</v>
          </cell>
        </row>
        <row r="69">
          <cell r="A69" t="str">
            <v>0705</v>
          </cell>
          <cell r="B69" t="str">
            <v>1937307</v>
          </cell>
          <cell r="C69" t="str">
            <v>烟台青沪纸业有限公司</v>
          </cell>
          <cell r="D69" t="str">
            <v>1937307</v>
          </cell>
        </row>
        <row r="70">
          <cell r="A70" t="str">
            <v>0717</v>
          </cell>
          <cell r="B70">
            <v>1913717</v>
          </cell>
          <cell r="C70" t="str">
            <v>黄骅市汇铭汽车部件有限公司</v>
          </cell>
          <cell r="D70">
            <v>1913717</v>
          </cell>
        </row>
        <row r="71">
          <cell r="A71" t="str">
            <v>0718</v>
          </cell>
          <cell r="B71">
            <v>1913718</v>
          </cell>
          <cell r="C71" t="str">
            <v>黄骅市万寿汽车配件有限公司</v>
          </cell>
          <cell r="D71">
            <v>1913718</v>
          </cell>
        </row>
        <row r="72">
          <cell r="A72" t="str">
            <v>0720</v>
          </cell>
          <cell r="B72" t="str">
            <v>1912242</v>
          </cell>
          <cell r="C72" t="str">
            <v>天津市鹏升汽车部件有限公司</v>
          </cell>
          <cell r="D72" t="str">
            <v>1912242</v>
          </cell>
        </row>
        <row r="73">
          <cell r="A73" t="str">
            <v>0721</v>
          </cell>
          <cell r="B73" t="str">
            <v>1913022</v>
          </cell>
          <cell r="C73" t="str">
            <v>霸州市自强汽车零部件厂</v>
          </cell>
          <cell r="D73" t="str">
            <v>1913022</v>
          </cell>
        </row>
        <row r="74">
          <cell r="A74" t="str">
            <v>0754</v>
          </cell>
          <cell r="B74">
            <v>1932363</v>
          </cell>
          <cell r="C74" t="str">
            <v>江苏艾文德悦达汽车内饰有限公司</v>
          </cell>
          <cell r="D74">
            <v>1932363</v>
          </cell>
        </row>
        <row r="75">
          <cell r="A75" t="str">
            <v>0756</v>
          </cell>
          <cell r="B75" t="str">
            <v>1913008</v>
          </cell>
          <cell r="C75" t="str">
            <v>黄骅市正祥车辆部件有限公司</v>
          </cell>
          <cell r="D75" t="str">
            <v>1913008</v>
          </cell>
        </row>
        <row r="76">
          <cell r="A76" t="str">
            <v>0772</v>
          </cell>
          <cell r="B76" t="str">
            <v>1937309A</v>
          </cell>
          <cell r="C76" t="str">
            <v>昌乐天齐色织布有限公司</v>
          </cell>
          <cell r="D76" t="str">
            <v>1937309A</v>
          </cell>
        </row>
        <row r="77">
          <cell r="A77" t="str">
            <v>0773</v>
          </cell>
          <cell r="B77" t="str">
            <v>1933002</v>
          </cell>
          <cell r="C77" t="str">
            <v>浙江富昌泰汽车零部件有限公司</v>
          </cell>
          <cell r="D77" t="str">
            <v>1933002</v>
          </cell>
        </row>
        <row r="78">
          <cell r="A78" t="str">
            <v>0785</v>
          </cell>
          <cell r="B78" t="str">
            <v>1911226B</v>
          </cell>
          <cell r="C78" t="str">
            <v>雄县华增汽车饰件有限公司</v>
          </cell>
          <cell r="D78" t="str">
            <v>1911226B</v>
          </cell>
        </row>
        <row r="79">
          <cell r="A79" t="str">
            <v>0788</v>
          </cell>
          <cell r="B79">
            <v>1912192</v>
          </cell>
          <cell r="C79" t="str">
            <v>天津市天龙得冷成型部件有限公司</v>
          </cell>
          <cell r="D79">
            <v>1912192</v>
          </cell>
        </row>
        <row r="80">
          <cell r="A80" t="str">
            <v>0792</v>
          </cell>
          <cell r="B80" t="str">
            <v>1932389A</v>
          </cell>
          <cell r="C80" t="str">
            <v>溧阳鑫岩汽车零部件有限公司</v>
          </cell>
          <cell r="D80" t="str">
            <v>1932389A</v>
          </cell>
        </row>
        <row r="81">
          <cell r="A81" t="str">
            <v>0793</v>
          </cell>
          <cell r="B81" t="str">
            <v>1932081A</v>
          </cell>
          <cell r="C81" t="str">
            <v>江苏万金汽车零部件制造有限公司</v>
          </cell>
          <cell r="D81" t="str">
            <v>1932081A</v>
          </cell>
        </row>
        <row r="82">
          <cell r="A82" t="str">
            <v>0812</v>
          </cell>
          <cell r="B82" t="str">
            <v>1913725</v>
          </cell>
          <cell r="C82" t="str">
            <v>沧州宇诺五金制造有限公司</v>
          </cell>
          <cell r="D82" t="str">
            <v>1913725</v>
          </cell>
        </row>
        <row r="83">
          <cell r="A83" t="str">
            <v>0827</v>
          </cell>
          <cell r="B83" t="str">
            <v>1913225a</v>
          </cell>
          <cell r="C83" t="str">
            <v>高碑店市晨奥汽车部件有限公司</v>
          </cell>
          <cell r="D83" t="str">
            <v>1913225a</v>
          </cell>
        </row>
        <row r="84">
          <cell r="A84" t="str">
            <v>0839</v>
          </cell>
          <cell r="B84" t="str">
            <v>L1172</v>
          </cell>
          <cell r="C84" t="str">
            <v>合肥光码商贸有限公司</v>
          </cell>
          <cell r="D84" t="str">
            <v>L1172</v>
          </cell>
        </row>
        <row r="85">
          <cell r="A85" t="str">
            <v>0850</v>
          </cell>
          <cell r="B85" t="str">
            <v>1913050A</v>
          </cell>
          <cell r="C85" t="str">
            <v>黄骅市恒伟五金制品有限公司</v>
          </cell>
          <cell r="D85" t="str">
            <v>1913050A</v>
          </cell>
        </row>
        <row r="86">
          <cell r="A86" t="str">
            <v>0879</v>
          </cell>
          <cell r="B86" t="str">
            <v>1932022</v>
          </cell>
          <cell r="C86" t="str">
            <v>无锡苏辰汽车部件有限公司</v>
          </cell>
          <cell r="D86" t="str">
            <v>1932022</v>
          </cell>
        </row>
        <row r="87">
          <cell r="A87" t="str">
            <v>0886</v>
          </cell>
          <cell r="B87" t="str">
            <v>1913025A</v>
          </cell>
          <cell r="C87" t="str">
            <v>河北新强力机械制造有限公司</v>
          </cell>
          <cell r="D87" t="str">
            <v>1913025A</v>
          </cell>
        </row>
        <row r="88">
          <cell r="A88" t="str">
            <v>0908</v>
          </cell>
          <cell r="B88">
            <v>1922374</v>
          </cell>
          <cell r="C88" t="str">
            <v>长春天利得科技有限公司</v>
          </cell>
          <cell r="D88">
            <v>1922374</v>
          </cell>
        </row>
        <row r="89">
          <cell r="A89" t="str">
            <v>0927</v>
          </cell>
          <cell r="B89" t="str">
            <v>L4653</v>
          </cell>
          <cell r="C89" t="str">
            <v>高唐强盛机械有限公司</v>
          </cell>
          <cell r="D89" t="str">
            <v>L4653</v>
          </cell>
        </row>
        <row r="90">
          <cell r="A90" t="str">
            <v>0936</v>
          </cell>
          <cell r="B90" t="str">
            <v>1913670</v>
          </cell>
          <cell r="C90" t="str">
            <v>河北锐翰汽车零部件有限公司</v>
          </cell>
          <cell r="D90" t="str">
            <v>1913670</v>
          </cell>
        </row>
        <row r="91">
          <cell r="A91" t="str">
            <v>0939</v>
          </cell>
          <cell r="B91" t="str">
            <v>1931024</v>
          </cell>
          <cell r="C91" t="str">
            <v>新梦顶（上海）贸易有限公司</v>
          </cell>
          <cell r="D91" t="str">
            <v>1931024</v>
          </cell>
        </row>
        <row r="92">
          <cell r="A92" t="str">
            <v>0940</v>
          </cell>
          <cell r="B92" t="str">
            <v>1944026</v>
          </cell>
          <cell r="C92" t="str">
            <v>广州合成材料研究院有限公司</v>
          </cell>
          <cell r="D92" t="str">
            <v>1944026</v>
          </cell>
        </row>
        <row r="93">
          <cell r="A93" t="str">
            <v>0944</v>
          </cell>
          <cell r="B93" t="str">
            <v>L4133</v>
          </cell>
          <cell r="C93" t="str">
            <v>重庆渝融兴汽车配件有限公司</v>
          </cell>
          <cell r="D93" t="str">
            <v>L4133</v>
          </cell>
        </row>
        <row r="94">
          <cell r="A94" t="str">
            <v>0945</v>
          </cell>
          <cell r="B94">
            <v>1911124</v>
          </cell>
          <cell r="C94" t="str">
            <v>北京北鸿科科技发展有限公司</v>
          </cell>
          <cell r="D94">
            <v>1911124</v>
          </cell>
        </row>
        <row r="95">
          <cell r="A95" t="str">
            <v>0952</v>
          </cell>
          <cell r="B95" t="str">
            <v>1933014</v>
          </cell>
          <cell r="C95" t="str">
            <v>中广核俊尔新材料有限公司</v>
          </cell>
          <cell r="D95" t="str">
            <v>1933014</v>
          </cell>
        </row>
        <row r="96">
          <cell r="A96" t="str">
            <v>0955</v>
          </cell>
          <cell r="B96" t="str">
            <v>1911151</v>
          </cell>
          <cell r="C96" t="str">
            <v>北京奇美玉隆商贸有限责任公司</v>
          </cell>
          <cell r="D96" t="str">
            <v>1911151</v>
          </cell>
        </row>
        <row r="97">
          <cell r="A97" t="str">
            <v>0957</v>
          </cell>
          <cell r="B97" t="str">
            <v>1931396A</v>
          </cell>
          <cell r="C97" t="str">
            <v>芜湖市卓人汽车配件有限公司</v>
          </cell>
          <cell r="D97" t="str">
            <v>1931396A</v>
          </cell>
        </row>
        <row r="98">
          <cell r="A98" t="str">
            <v>0959</v>
          </cell>
          <cell r="B98" t="str">
            <v>L2117</v>
          </cell>
          <cell r="C98" t="str">
            <v>天津利迪科技发展有限公司</v>
          </cell>
          <cell r="D98" t="str">
            <v>L2117</v>
          </cell>
        </row>
        <row r="99">
          <cell r="A99" t="str">
            <v>0961</v>
          </cell>
          <cell r="B99" t="str">
            <v>L4164</v>
          </cell>
          <cell r="C99" t="str">
            <v>安徽汉升工业部件股份有限公司</v>
          </cell>
          <cell r="D99" t="str">
            <v>L4164</v>
          </cell>
        </row>
        <row r="100">
          <cell r="A100" t="str">
            <v>0968</v>
          </cell>
          <cell r="B100" t="str">
            <v>L1029</v>
          </cell>
          <cell r="C100" t="str">
            <v>昆山维尔利环保科技有限公司</v>
          </cell>
          <cell r="D100" t="str">
            <v>L1029</v>
          </cell>
        </row>
        <row r="101">
          <cell r="A101" t="str">
            <v>0969</v>
          </cell>
          <cell r="B101">
            <v>1912214</v>
          </cell>
          <cell r="C101" t="str">
            <v>阿克苏诺贝尔涂料（天津）有限公司</v>
          </cell>
          <cell r="D101">
            <v>1912214</v>
          </cell>
        </row>
        <row r="102">
          <cell r="A102" t="str">
            <v>0971</v>
          </cell>
          <cell r="B102">
            <v>1941340</v>
          </cell>
          <cell r="C102" t="str">
            <v>鹤壁市天星电器厂</v>
          </cell>
          <cell r="D102">
            <v>1941340</v>
          </cell>
        </row>
        <row r="103">
          <cell r="A103" t="str">
            <v>0972</v>
          </cell>
          <cell r="B103">
            <v>1913277</v>
          </cell>
          <cell r="C103" t="str">
            <v>南皮国名冲压件厂</v>
          </cell>
          <cell r="D103">
            <v>1913277</v>
          </cell>
        </row>
        <row r="104">
          <cell r="A104" t="str">
            <v>0979</v>
          </cell>
          <cell r="B104" t="str">
            <v>L4152</v>
          </cell>
          <cell r="C104" t="str">
            <v>沃尔瓦格涂料（廊坊）有限公司</v>
          </cell>
          <cell r="D104" t="str">
            <v>L4152</v>
          </cell>
        </row>
        <row r="105">
          <cell r="A105" t="str">
            <v>0984</v>
          </cell>
          <cell r="B105">
            <v>1913208</v>
          </cell>
          <cell r="C105" t="str">
            <v>高碑店京华橡胶制品有限责任公司</v>
          </cell>
          <cell r="D105">
            <v>1913208</v>
          </cell>
        </row>
        <row r="106">
          <cell r="A106" t="str">
            <v>0994</v>
          </cell>
          <cell r="B106" t="str">
            <v>1913098</v>
          </cell>
          <cell r="C106" t="str">
            <v>涿州市天彤压铸制品有限公司</v>
          </cell>
          <cell r="D106" t="str">
            <v>1913098</v>
          </cell>
        </row>
        <row r="107">
          <cell r="A107" t="str">
            <v>0995</v>
          </cell>
          <cell r="B107" t="str">
            <v>L4376</v>
          </cell>
          <cell r="C107" t="str">
            <v>富港科技天津有限公司</v>
          </cell>
          <cell r="D107" t="str">
            <v>L4376</v>
          </cell>
        </row>
        <row r="108">
          <cell r="A108" t="str">
            <v>0996</v>
          </cell>
          <cell r="B108" t="str">
            <v>1933361</v>
          </cell>
          <cell r="C108" t="str">
            <v>宁波精成车业有限公司</v>
          </cell>
          <cell r="D108" t="str">
            <v>1933361</v>
          </cell>
        </row>
        <row r="109">
          <cell r="A109" t="str">
            <v>0998</v>
          </cell>
          <cell r="B109">
            <v>1912010</v>
          </cell>
          <cell r="C109" t="str">
            <v>天津精美特表面技术有限公司</v>
          </cell>
          <cell r="D109">
            <v>1912010</v>
          </cell>
        </row>
        <row r="110">
          <cell r="A110" t="str">
            <v>0999</v>
          </cell>
          <cell r="B110">
            <v>1932510</v>
          </cell>
          <cell r="C110" t="str">
            <v>美视伊汽车镜控（苏州）有限公司</v>
          </cell>
          <cell r="D110">
            <v>1932510</v>
          </cell>
        </row>
        <row r="111">
          <cell r="A111" t="str">
            <v>1000</v>
          </cell>
          <cell r="B111" t="str">
            <v>1931327</v>
          </cell>
          <cell r="C111" t="str">
            <v>上海奔德汽车零部件有限公司</v>
          </cell>
          <cell r="D111" t="str">
            <v>1931327</v>
          </cell>
        </row>
        <row r="112">
          <cell r="A112" t="str">
            <v>1002</v>
          </cell>
          <cell r="B112">
            <v>1911186</v>
          </cell>
          <cell r="C112" t="str">
            <v>北京瑞德佑业科技有限公司</v>
          </cell>
          <cell r="D112">
            <v>1911186</v>
          </cell>
        </row>
        <row r="113">
          <cell r="A113" t="str">
            <v>1010</v>
          </cell>
          <cell r="B113" t="str">
            <v>1911149</v>
          </cell>
          <cell r="C113" t="str">
            <v>北京盛奥金华包装有限公司</v>
          </cell>
          <cell r="D113" t="str">
            <v>1911149</v>
          </cell>
        </row>
        <row r="114">
          <cell r="A114" t="str">
            <v>1017</v>
          </cell>
          <cell r="B114" t="str">
            <v>1913279</v>
          </cell>
          <cell r="C114" t="str">
            <v>沧州茂源电器部件有限公司</v>
          </cell>
          <cell r="D114" t="str">
            <v>1913279</v>
          </cell>
        </row>
        <row r="115">
          <cell r="A115" t="str">
            <v>1019</v>
          </cell>
          <cell r="B115" t="str">
            <v>1944009</v>
          </cell>
          <cell r="C115" t="str">
            <v>佛山市立久光电科技有限公司</v>
          </cell>
          <cell r="D115" t="str">
            <v>1944009</v>
          </cell>
        </row>
        <row r="116">
          <cell r="A116" t="str">
            <v>1021</v>
          </cell>
          <cell r="B116" t="str">
            <v>L1176</v>
          </cell>
          <cell r="C116" t="str">
            <v>安路普（北京）汽车技术有限公司</v>
          </cell>
          <cell r="D116" t="str">
            <v>L1176</v>
          </cell>
        </row>
        <row r="117">
          <cell r="A117" t="str">
            <v>1023</v>
          </cell>
          <cell r="B117" t="str">
            <v>L4315</v>
          </cell>
          <cell r="C117" t="str">
            <v>重庆鑫颐塑胶有限责任公司</v>
          </cell>
          <cell r="D117" t="str">
            <v>L4315</v>
          </cell>
        </row>
        <row r="118">
          <cell r="A118" t="str">
            <v>1030</v>
          </cell>
          <cell r="B118" t="str">
            <v>L2105</v>
          </cell>
          <cell r="C118" t="str">
            <v>苏世博（南京）减振系统有限公司</v>
          </cell>
          <cell r="D118" t="str">
            <v>L2105</v>
          </cell>
        </row>
        <row r="119">
          <cell r="A119" t="str">
            <v>1031</v>
          </cell>
          <cell r="B119" t="str">
            <v>1933511</v>
          </cell>
          <cell r="C119" t="str">
            <v>温州万福机电有限公司</v>
          </cell>
          <cell r="D119" t="str">
            <v>1933511</v>
          </cell>
        </row>
        <row r="120">
          <cell r="A120" t="str">
            <v>1043</v>
          </cell>
          <cell r="B120" t="str">
            <v>L4206</v>
          </cell>
          <cell r="C120" t="str">
            <v>浙江路得坦摩汽车股份有限公司</v>
          </cell>
          <cell r="D120" t="str">
            <v>L4206</v>
          </cell>
        </row>
        <row r="121">
          <cell r="A121" t="str">
            <v>1044</v>
          </cell>
          <cell r="B121" t="str">
            <v>L4661</v>
          </cell>
          <cell r="C121" t="str">
            <v>曲阜陆航座椅辅料有限公司</v>
          </cell>
          <cell r="D121" t="str">
            <v>L4661</v>
          </cell>
        </row>
        <row r="122">
          <cell r="A122" t="str">
            <v>1045</v>
          </cell>
          <cell r="B122">
            <v>1931686</v>
          </cell>
          <cell r="C122" t="str">
            <v>上海绽奇工贸有限公司</v>
          </cell>
          <cell r="D122">
            <v>1931686</v>
          </cell>
        </row>
        <row r="123">
          <cell r="A123" t="str">
            <v>1047</v>
          </cell>
          <cell r="B123" t="str">
            <v>L4662</v>
          </cell>
          <cell r="C123" t="str">
            <v>沧州梦依恋商贸有限公司</v>
          </cell>
          <cell r="D123" t="str">
            <v>L4662</v>
          </cell>
        </row>
        <row r="124">
          <cell r="A124" t="str">
            <v>1049</v>
          </cell>
          <cell r="B124">
            <v>1931687</v>
          </cell>
          <cell r="C124" t="str">
            <v>上海工博商贸有限公司</v>
          </cell>
          <cell r="D124">
            <v>1931687</v>
          </cell>
        </row>
        <row r="125">
          <cell r="A125" t="str">
            <v>1055</v>
          </cell>
          <cell r="B125">
            <v>1913260</v>
          </cell>
          <cell r="C125" t="str">
            <v>河北聚福家用电器有限公司</v>
          </cell>
          <cell r="D125">
            <v>1913260</v>
          </cell>
        </row>
        <row r="126">
          <cell r="A126" t="str">
            <v>1065</v>
          </cell>
          <cell r="B126" t="str">
            <v>L2112</v>
          </cell>
          <cell r="C126" t="str">
            <v>纳新塑化（上海）有限公司</v>
          </cell>
          <cell r="D126" t="str">
            <v>L2112</v>
          </cell>
        </row>
        <row r="127">
          <cell r="A127" t="str">
            <v>1071</v>
          </cell>
          <cell r="B127" t="str">
            <v>1912443</v>
          </cell>
          <cell r="C127" t="str">
            <v>天津光华智能汽车科技有限公司</v>
          </cell>
          <cell r="D127" t="str">
            <v>1912443</v>
          </cell>
        </row>
        <row r="128">
          <cell r="A128" t="str">
            <v>1075</v>
          </cell>
          <cell r="B128" t="str">
            <v>L4312</v>
          </cell>
          <cell r="C128" t="str">
            <v>长春一汽富维安道拓自控汽车金属件（核心件工厂）</v>
          </cell>
          <cell r="D128" t="str">
            <v>L4312</v>
          </cell>
        </row>
        <row r="129">
          <cell r="A129" t="str">
            <v>1078</v>
          </cell>
          <cell r="B129">
            <v>1932039</v>
          </cell>
          <cell r="C129" t="str">
            <v>苏州智华汽车电子有限公司</v>
          </cell>
          <cell r="D129">
            <v>1932039</v>
          </cell>
        </row>
        <row r="130">
          <cell r="A130" t="str">
            <v>1079</v>
          </cell>
          <cell r="B130" t="str">
            <v>1933516</v>
          </cell>
          <cell r="C130" t="str">
            <v>象山天星汽配有限责任公司</v>
          </cell>
          <cell r="D130" t="str">
            <v>1933516</v>
          </cell>
        </row>
        <row r="131">
          <cell r="A131" t="str">
            <v>1080</v>
          </cell>
          <cell r="B131" t="str">
            <v>1932523</v>
          </cell>
          <cell r="C131" t="str">
            <v>南京聚隆科技股份有限公司</v>
          </cell>
          <cell r="D131" t="str">
            <v>1932523</v>
          </cell>
        </row>
        <row r="132">
          <cell r="A132" t="str">
            <v>1081</v>
          </cell>
          <cell r="B132" t="str">
            <v>1912022</v>
          </cell>
          <cell r="C132" t="str">
            <v>天津金发新材料有限公司</v>
          </cell>
          <cell r="D132" t="str">
            <v>1912022</v>
          </cell>
        </row>
        <row r="133">
          <cell r="A133" t="str">
            <v>1084</v>
          </cell>
          <cell r="B133">
            <v>1932040</v>
          </cell>
          <cell r="C133" t="str">
            <v>徐州华夏电子有限公司</v>
          </cell>
          <cell r="D133">
            <v>1932040</v>
          </cell>
        </row>
        <row r="134">
          <cell r="A134" t="str">
            <v>1086</v>
          </cell>
          <cell r="B134">
            <v>1932027</v>
          </cell>
          <cell r="C134" t="str">
            <v>慕斯汽车后视镜系统（无锡）有限公司</v>
          </cell>
          <cell r="D134">
            <v>1932027</v>
          </cell>
        </row>
        <row r="135">
          <cell r="A135" t="str">
            <v>1089</v>
          </cell>
          <cell r="B135" t="str">
            <v>1911172A</v>
          </cell>
          <cell r="C135" t="str">
            <v>北京华北轻合金有限公司</v>
          </cell>
          <cell r="D135" t="str">
            <v>1911172A</v>
          </cell>
        </row>
        <row r="136">
          <cell r="A136" t="str">
            <v>1094</v>
          </cell>
          <cell r="B136">
            <v>1944692</v>
          </cell>
          <cell r="C136" t="str">
            <v>中山市锐星新材料科技有限公司</v>
          </cell>
          <cell r="D136">
            <v>1944692</v>
          </cell>
        </row>
        <row r="137">
          <cell r="A137" t="str">
            <v>1097</v>
          </cell>
          <cell r="B137" t="str">
            <v>1961394</v>
          </cell>
          <cell r="C137" t="str">
            <v>西安光华荣昌汽车部件有限公司</v>
          </cell>
          <cell r="D137" t="str">
            <v>1961394</v>
          </cell>
        </row>
        <row r="138">
          <cell r="A138" t="str">
            <v>1105</v>
          </cell>
          <cell r="B138" t="str">
            <v>1935367</v>
          </cell>
          <cell r="C138" t="str">
            <v>厦门凯平化工有限公司</v>
          </cell>
          <cell r="D138" t="str">
            <v>1935367</v>
          </cell>
        </row>
        <row r="139">
          <cell r="A139" t="str">
            <v>1108</v>
          </cell>
          <cell r="B139" t="str">
            <v>L2026A</v>
          </cell>
          <cell r="C139" t="str">
            <v>旷达汽车饰件系统有限公司</v>
          </cell>
          <cell r="D139" t="str">
            <v>L2026A</v>
          </cell>
        </row>
        <row r="140">
          <cell r="A140" t="str">
            <v>1109</v>
          </cell>
          <cell r="B140" t="str">
            <v>L2103</v>
          </cell>
          <cell r="C140" t="str">
            <v>东来涂料技术（上海）股份有限公司</v>
          </cell>
          <cell r="D140" t="str">
            <v>L2103</v>
          </cell>
        </row>
        <row r="141">
          <cell r="A141" t="str">
            <v>1114</v>
          </cell>
          <cell r="B141" t="str">
            <v>1944397</v>
          </cell>
          <cell r="C141" t="str">
            <v>广东尚研电子科技有限公司</v>
          </cell>
          <cell r="D141" t="str">
            <v>1944397</v>
          </cell>
        </row>
        <row r="142">
          <cell r="A142" t="str">
            <v>1119</v>
          </cell>
          <cell r="B142">
            <v>1944595</v>
          </cell>
          <cell r="C142" t="str">
            <v>广州泰昌汽车部件有限公司</v>
          </cell>
          <cell r="D142">
            <v>1944595</v>
          </cell>
        </row>
        <row r="143">
          <cell r="A143" t="str">
            <v>1121</v>
          </cell>
          <cell r="B143">
            <v>1913261</v>
          </cell>
          <cell r="C143" t="str">
            <v>河北航凌电路板有限公司</v>
          </cell>
          <cell r="D143">
            <v>1913261</v>
          </cell>
        </row>
        <row r="144">
          <cell r="A144" t="str">
            <v>1123</v>
          </cell>
          <cell r="B144">
            <v>1912598</v>
          </cell>
          <cell r="C144" t="str">
            <v>天津市远丰化工产品贸易有限公司</v>
          </cell>
          <cell r="D144">
            <v>1912598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应付账款7月底全部明细表"/>
      <sheetName val="应付账款7月底全部明细表 (2)"/>
      <sheetName val="应付账款7月底全部明细表 (3)"/>
      <sheetName val="Sheet1"/>
      <sheetName val="Sheet2"/>
    </sheetNames>
    <sheetDataSet>
      <sheetData sheetId="0"/>
      <sheetData sheetId="1"/>
      <sheetData sheetId="2">
        <row r="2">
          <cell r="A2" t="str">
            <v>供应商代码</v>
          </cell>
          <cell r="B2" t="str">
            <v>供应商名称</v>
          </cell>
          <cell r="C2" t="str">
            <v>供应类别</v>
          </cell>
          <cell r="D2" t="str">
            <v>2018.10月月末累计</v>
          </cell>
          <cell r="E2" t="str">
            <v>2018.11月月末累计</v>
          </cell>
        </row>
        <row r="3">
          <cell r="D3" t="str">
            <v>当月月末累计</v>
          </cell>
          <cell r="E3" t="str">
            <v>当月实际付款</v>
          </cell>
        </row>
        <row r="4">
          <cell r="A4" t="str">
            <v>0001</v>
          </cell>
          <cell r="B4" t="str">
            <v>黄骅市长生汽车灯镜有限公司</v>
          </cell>
          <cell r="C4" t="str">
            <v>金属零部件</v>
          </cell>
          <cell r="D4">
            <v>0</v>
          </cell>
          <cell r="E4">
            <v>0</v>
          </cell>
          <cell r="F4">
            <v>120302.67</v>
          </cell>
          <cell r="G4">
            <v>0</v>
          </cell>
          <cell r="H4">
            <v>530044.72</v>
          </cell>
        </row>
        <row r="5">
          <cell r="A5" t="str">
            <v>0002</v>
          </cell>
          <cell r="B5" t="str">
            <v>黄骅市广亿汽车部件有限公司</v>
          </cell>
          <cell r="C5" t="str">
            <v>金属零部件</v>
          </cell>
          <cell r="D5">
            <v>5340551.96</v>
          </cell>
          <cell r="E5">
            <v>1000000</v>
          </cell>
          <cell r="F5">
            <v>4679989.68</v>
          </cell>
          <cell r="G5">
            <v>501300</v>
          </cell>
          <cell r="H5">
            <v>4452410.29</v>
          </cell>
        </row>
        <row r="6">
          <cell r="A6" t="str">
            <v>0004</v>
          </cell>
          <cell r="B6" t="str">
            <v>黄骅市渤海庆丰车辆灯镜厂</v>
          </cell>
          <cell r="C6" t="str">
            <v>注塑件</v>
          </cell>
          <cell r="D6">
            <v>290136.33</v>
          </cell>
          <cell r="E6">
            <v>0</v>
          </cell>
          <cell r="F6">
            <v>290136.33</v>
          </cell>
          <cell r="G6">
            <v>0</v>
          </cell>
          <cell r="H6">
            <v>388770.29</v>
          </cell>
        </row>
        <row r="7">
          <cell r="A7" t="str">
            <v>0009</v>
          </cell>
          <cell r="B7" t="str">
            <v>黄骅市京港机电设备有限公司</v>
          </cell>
          <cell r="C7" t="str">
            <v>注塑件</v>
          </cell>
          <cell r="D7">
            <v>1578627.54</v>
          </cell>
          <cell r="E7">
            <v>300</v>
          </cell>
          <cell r="F7">
            <v>1783781.66</v>
          </cell>
          <cell r="G7">
            <v>500500</v>
          </cell>
          <cell r="H7">
            <v>1502357.72</v>
          </cell>
        </row>
        <row r="8">
          <cell r="A8" t="str">
            <v>0010</v>
          </cell>
          <cell r="B8" t="str">
            <v>黄骅市同辉汽车配件有限公司</v>
          </cell>
          <cell r="C8" t="str">
            <v>注塑件</v>
          </cell>
          <cell r="D8">
            <v>6592.38</v>
          </cell>
          <cell r="E8">
            <v>0</v>
          </cell>
          <cell r="F8">
            <v>6592.38</v>
          </cell>
          <cell r="G8">
            <v>0</v>
          </cell>
          <cell r="H8">
            <v>6592.38</v>
          </cell>
        </row>
        <row r="9">
          <cell r="A9" t="str">
            <v>0011</v>
          </cell>
          <cell r="B9" t="str">
            <v>黄骅市亚征汽车配件有限公司</v>
          </cell>
          <cell r="C9" t="str">
            <v>注塑件</v>
          </cell>
          <cell r="D9">
            <v>796212.35</v>
          </cell>
          <cell r="E9">
            <v>0</v>
          </cell>
          <cell r="F9">
            <v>888666.35</v>
          </cell>
          <cell r="G9">
            <v>151500</v>
          </cell>
          <cell r="H9">
            <v>835332.05</v>
          </cell>
        </row>
        <row r="10">
          <cell r="A10" t="str">
            <v>0014</v>
          </cell>
          <cell r="B10" t="str">
            <v>黄骅市益丰橡胶制品有限公司</v>
          </cell>
          <cell r="C10" t="str">
            <v>注塑件</v>
          </cell>
          <cell r="D10">
            <v>234818.13</v>
          </cell>
          <cell r="E10">
            <v>0</v>
          </cell>
          <cell r="F10">
            <v>254601.05</v>
          </cell>
          <cell r="G10">
            <v>0</v>
          </cell>
          <cell r="H10">
            <v>278965.15999999997</v>
          </cell>
        </row>
        <row r="11">
          <cell r="A11" t="str">
            <v>0015</v>
          </cell>
          <cell r="B11" t="str">
            <v>黄骅市俊隆五金包装有限公司</v>
          </cell>
          <cell r="C11" t="str">
            <v>包装类</v>
          </cell>
          <cell r="D11">
            <v>116391.03</v>
          </cell>
          <cell r="E11">
            <v>0</v>
          </cell>
          <cell r="F11">
            <v>116391.03</v>
          </cell>
          <cell r="G11">
            <v>30000</v>
          </cell>
          <cell r="H11">
            <v>155268.54999999999</v>
          </cell>
        </row>
        <row r="12">
          <cell r="A12" t="str">
            <v>0016</v>
          </cell>
          <cell r="B12" t="str">
            <v>黄骅市鑫昌五金制品厂</v>
          </cell>
          <cell r="C12" t="str">
            <v>金属零部件</v>
          </cell>
          <cell r="D12">
            <v>2974070.08</v>
          </cell>
          <cell r="E12">
            <v>0</v>
          </cell>
          <cell r="F12">
            <v>3477472.33</v>
          </cell>
          <cell r="G12">
            <v>400000</v>
          </cell>
          <cell r="H12">
            <v>3380421.07</v>
          </cell>
        </row>
        <row r="13">
          <cell r="A13" t="str">
            <v>0017</v>
          </cell>
          <cell r="B13" t="str">
            <v>黄骅市瑞丰五金制品有限公司</v>
          </cell>
          <cell r="C13" t="str">
            <v>铸件</v>
          </cell>
          <cell r="D13">
            <v>294306.46000000002</v>
          </cell>
          <cell r="E13">
            <v>500</v>
          </cell>
          <cell r="F13">
            <v>352259.47</v>
          </cell>
          <cell r="G13">
            <v>50000</v>
          </cell>
          <cell r="H13">
            <v>364153.85</v>
          </cell>
        </row>
        <row r="14">
          <cell r="A14" t="str">
            <v>0021</v>
          </cell>
          <cell r="B14" t="str">
            <v>王连营</v>
          </cell>
          <cell r="C14" t="str">
            <v>运费</v>
          </cell>
          <cell r="D14">
            <v>80340</v>
          </cell>
          <cell r="E14">
            <v>0</v>
          </cell>
          <cell r="F14">
            <v>98736</v>
          </cell>
          <cell r="G14">
            <v>30000</v>
          </cell>
          <cell r="H14">
            <v>90266</v>
          </cell>
        </row>
        <row r="15">
          <cell r="A15" t="str">
            <v>0023</v>
          </cell>
          <cell r="B15" t="str">
            <v>黄骅市天丰汽车配件有限公司</v>
          </cell>
          <cell r="C15" t="str">
            <v>金属零部件</v>
          </cell>
          <cell r="D15">
            <v>2720970.52</v>
          </cell>
          <cell r="E15">
            <v>0</v>
          </cell>
          <cell r="F15">
            <v>3130917.08</v>
          </cell>
          <cell r="G15">
            <v>500000</v>
          </cell>
          <cell r="H15">
            <v>2810114.38</v>
          </cell>
        </row>
        <row r="16">
          <cell r="A16" t="str">
            <v>0027</v>
          </cell>
          <cell r="B16" t="str">
            <v>黄骅市荣邦汽车部件有限公司</v>
          </cell>
          <cell r="C16" t="str">
            <v>模具</v>
          </cell>
          <cell r="D16">
            <v>30000</v>
          </cell>
          <cell r="E16">
            <v>0</v>
          </cell>
          <cell r="F16">
            <v>30000</v>
          </cell>
          <cell r="G16">
            <v>0</v>
          </cell>
          <cell r="H16">
            <v>30000</v>
          </cell>
        </row>
        <row r="17">
          <cell r="A17" t="str">
            <v>0028</v>
          </cell>
          <cell r="B17" t="str">
            <v>黄骅市齐西纺织五金配件厂</v>
          </cell>
          <cell r="C17" t="str">
            <v>金属零部件</v>
          </cell>
          <cell r="D17">
            <v>7942.35</v>
          </cell>
          <cell r="E17">
            <v>0</v>
          </cell>
          <cell r="F17">
            <v>7942.35</v>
          </cell>
          <cell r="G17">
            <v>0</v>
          </cell>
          <cell r="H17">
            <v>9103.67</v>
          </cell>
        </row>
        <row r="18">
          <cell r="A18" t="str">
            <v>0029</v>
          </cell>
          <cell r="B18" t="str">
            <v>黄骅市泰行汽车配件厂</v>
          </cell>
          <cell r="C18" t="str">
            <v>金属零部件</v>
          </cell>
          <cell r="D18">
            <v>309938.86</v>
          </cell>
          <cell r="E18">
            <v>0</v>
          </cell>
          <cell r="F18">
            <v>341411.3</v>
          </cell>
          <cell r="G18">
            <v>0</v>
          </cell>
          <cell r="H18">
            <v>391266.09</v>
          </cell>
        </row>
        <row r="19">
          <cell r="A19" t="str">
            <v>0031</v>
          </cell>
          <cell r="B19" t="str">
            <v>北京浦东三浦标准件有限公司</v>
          </cell>
          <cell r="C19" t="str">
            <v>标准件</v>
          </cell>
          <cell r="D19">
            <v>763245.9</v>
          </cell>
          <cell r="E19">
            <v>0</v>
          </cell>
          <cell r="F19">
            <v>952659.91</v>
          </cell>
          <cell r="G19">
            <v>200000</v>
          </cell>
          <cell r="H19">
            <v>752659.91</v>
          </cell>
        </row>
        <row r="20">
          <cell r="A20" t="str">
            <v>0036</v>
          </cell>
          <cell r="B20" t="str">
            <v>沧州市任沧机电有限公司</v>
          </cell>
          <cell r="C20" t="str">
            <v>焊材</v>
          </cell>
          <cell r="D20">
            <v>127992.2</v>
          </cell>
          <cell r="E20">
            <v>50000</v>
          </cell>
          <cell r="F20">
            <v>130632.2</v>
          </cell>
          <cell r="G20">
            <v>50000</v>
          </cell>
          <cell r="H20">
            <v>133222.20000000001</v>
          </cell>
        </row>
        <row r="21">
          <cell r="A21" t="str">
            <v>0040</v>
          </cell>
          <cell r="B21" t="str">
            <v>沧县锅炉设备安装处</v>
          </cell>
          <cell r="C21" t="str">
            <v>设备</v>
          </cell>
        </row>
        <row r="22">
          <cell r="A22" t="str">
            <v>0041</v>
          </cell>
          <cell r="B22" t="str">
            <v>黄骅市海良汽车摩托车配件有限公司</v>
          </cell>
          <cell r="C22" t="str">
            <v>金属零部件</v>
          </cell>
          <cell r="D22">
            <v>466186.99</v>
          </cell>
          <cell r="E22">
            <v>50000</v>
          </cell>
          <cell r="F22">
            <v>496986.99</v>
          </cell>
          <cell r="G22">
            <v>180800</v>
          </cell>
          <cell r="H22">
            <v>434819.99</v>
          </cell>
        </row>
        <row r="23">
          <cell r="A23" t="str">
            <v>0042</v>
          </cell>
          <cell r="B23" t="str">
            <v>黄骅市鑫祺汽车配件有限公司</v>
          </cell>
          <cell r="C23" t="str">
            <v>金属零部件</v>
          </cell>
          <cell r="D23">
            <v>2830284.14</v>
          </cell>
          <cell r="E23">
            <v>550000</v>
          </cell>
          <cell r="F23">
            <v>2361928.44</v>
          </cell>
          <cell r="G23">
            <v>500000</v>
          </cell>
          <cell r="H23">
            <v>1949145.45</v>
          </cell>
        </row>
        <row r="24">
          <cell r="A24" t="str">
            <v>0046</v>
          </cell>
          <cell r="B24" t="str">
            <v>黄骅市宏辉运输队</v>
          </cell>
          <cell r="C24" t="str">
            <v>运费</v>
          </cell>
          <cell r="D24">
            <v>1585332</v>
          </cell>
          <cell r="E24">
            <v>100000</v>
          </cell>
          <cell r="F24">
            <v>1485332</v>
          </cell>
          <cell r="G24">
            <v>966042</v>
          </cell>
          <cell r="H24">
            <v>519290</v>
          </cell>
        </row>
        <row r="25">
          <cell r="A25" t="str">
            <v>0053</v>
          </cell>
          <cell r="B25" t="str">
            <v>邓景亮</v>
          </cell>
          <cell r="C25" t="str">
            <v>运费</v>
          </cell>
          <cell r="D25">
            <v>417983</v>
          </cell>
          <cell r="E25">
            <v>417983</v>
          </cell>
          <cell r="F25">
            <v>682474</v>
          </cell>
          <cell r="G25">
            <v>0</v>
          </cell>
          <cell r="H25">
            <v>682474</v>
          </cell>
        </row>
        <row r="26">
          <cell r="A26" t="str">
            <v>0057</v>
          </cell>
          <cell r="B26" t="str">
            <v>宁波正耀汽车电器有限公司</v>
          </cell>
          <cell r="C26" t="str">
            <v>灯镜配件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</row>
        <row r="27">
          <cell r="A27" t="str">
            <v>0061</v>
          </cell>
          <cell r="B27" t="str">
            <v>东光县汽车减震器厂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18714.75</v>
          </cell>
        </row>
        <row r="28">
          <cell r="A28" t="str">
            <v>0063</v>
          </cell>
          <cell r="B28" t="str">
            <v>张家港市万荣机械制造有限公司</v>
          </cell>
          <cell r="C28" t="str">
            <v>设备</v>
          </cell>
          <cell r="D28">
            <v>6350</v>
          </cell>
          <cell r="E28">
            <v>0</v>
          </cell>
          <cell r="F28">
            <v>6350</v>
          </cell>
          <cell r="G28">
            <v>0</v>
          </cell>
          <cell r="H28">
            <v>6350</v>
          </cell>
        </row>
        <row r="29">
          <cell r="A29" t="str">
            <v>0064</v>
          </cell>
          <cell r="B29" t="str">
            <v>文登太成电子有限公司</v>
          </cell>
          <cell r="C29" t="str">
            <v>灯镜加热片</v>
          </cell>
          <cell r="D29">
            <v>33280</v>
          </cell>
          <cell r="E29">
            <v>0</v>
          </cell>
          <cell r="F29">
            <v>133952</v>
          </cell>
          <cell r="G29">
            <v>0</v>
          </cell>
          <cell r="H29">
            <v>133952</v>
          </cell>
        </row>
        <row r="30">
          <cell r="A30" t="str">
            <v>0067</v>
          </cell>
          <cell r="B30" t="str">
            <v>北京志同信达科技发展有限公司</v>
          </cell>
          <cell r="C30" t="str">
            <v>维修</v>
          </cell>
        </row>
        <row r="31">
          <cell r="A31" t="str">
            <v>0068</v>
          </cell>
          <cell r="B31" t="str">
            <v>黄骅市振兴五金制品厂</v>
          </cell>
          <cell r="C31" t="str">
            <v>金属零部件</v>
          </cell>
          <cell r="D31">
            <v>75209.38</v>
          </cell>
          <cell r="E31">
            <v>0</v>
          </cell>
          <cell r="F31">
            <v>75209.38</v>
          </cell>
          <cell r="G31">
            <v>0</v>
          </cell>
          <cell r="H31">
            <v>102175.18</v>
          </cell>
        </row>
        <row r="32">
          <cell r="A32" t="str">
            <v>0070</v>
          </cell>
          <cell r="B32" t="str">
            <v>海兴中盛弹簧有限公司</v>
          </cell>
          <cell r="C32" t="str">
            <v>金属零部件</v>
          </cell>
          <cell r="D32">
            <v>1309412.82</v>
          </cell>
          <cell r="E32">
            <v>250000</v>
          </cell>
          <cell r="F32">
            <v>1704421.32</v>
          </cell>
          <cell r="G32">
            <v>200000</v>
          </cell>
          <cell r="H32">
            <v>1593514.3</v>
          </cell>
        </row>
        <row r="33">
          <cell r="A33" t="str">
            <v>0078</v>
          </cell>
          <cell r="B33" t="str">
            <v>黄骅市常郭镇街西纸箱厂</v>
          </cell>
          <cell r="C33" t="str">
            <v>包装类</v>
          </cell>
          <cell r="D33">
            <v>453975.4</v>
          </cell>
          <cell r="E33">
            <v>100000</v>
          </cell>
          <cell r="F33">
            <v>441789.54</v>
          </cell>
          <cell r="G33">
            <v>0</v>
          </cell>
          <cell r="H33">
            <v>859556.67</v>
          </cell>
        </row>
        <row r="34">
          <cell r="A34" t="str">
            <v>0081</v>
          </cell>
          <cell r="B34" t="str">
            <v>溧阳万金汽车配件有限公司</v>
          </cell>
          <cell r="C34" t="str">
            <v>金属零部件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A35" t="str">
            <v>0088</v>
          </cell>
          <cell r="B35" t="str">
            <v>天津亚铁商贸有限公司</v>
          </cell>
          <cell r="C35" t="str">
            <v>钢板</v>
          </cell>
          <cell r="D35">
            <v>1693002.1</v>
          </cell>
          <cell r="E35">
            <v>500000</v>
          </cell>
          <cell r="F35">
            <v>1978085.65</v>
          </cell>
          <cell r="G35">
            <v>500000</v>
          </cell>
          <cell r="H35">
            <v>1783662.05</v>
          </cell>
        </row>
        <row r="36">
          <cell r="A36" t="str">
            <v>0090</v>
          </cell>
          <cell r="B36" t="str">
            <v>北京捷安思丽技术开发有限公司</v>
          </cell>
          <cell r="C36" t="str">
            <v>灯镜海绵垫</v>
          </cell>
          <cell r="D36">
            <v>134160.9</v>
          </cell>
          <cell r="E36">
            <v>17258.900000000001</v>
          </cell>
          <cell r="F36">
            <v>116902</v>
          </cell>
          <cell r="G36">
            <v>0</v>
          </cell>
          <cell r="H36">
            <v>154591</v>
          </cell>
        </row>
        <row r="37">
          <cell r="A37" t="str">
            <v>0096</v>
          </cell>
          <cell r="B37" t="str">
            <v>沈阳市鼎华机械设备制造厂</v>
          </cell>
          <cell r="C37" t="str">
            <v>设备配件</v>
          </cell>
          <cell r="D37">
            <v>4080</v>
          </cell>
          <cell r="E37">
            <v>0</v>
          </cell>
          <cell r="F37">
            <v>4080</v>
          </cell>
          <cell r="G37">
            <v>0</v>
          </cell>
          <cell r="H37">
            <v>4080</v>
          </cell>
        </row>
        <row r="38">
          <cell r="A38" t="str">
            <v>0108</v>
          </cell>
          <cell r="B38" t="str">
            <v>沧州鑫晟纸制品有限公司</v>
          </cell>
          <cell r="C38" t="str">
            <v>包装类</v>
          </cell>
          <cell r="D38">
            <v>202446.7</v>
          </cell>
          <cell r="E38">
            <v>0</v>
          </cell>
          <cell r="F38">
            <v>221802.75</v>
          </cell>
          <cell r="G38">
            <v>50000</v>
          </cell>
          <cell r="H38">
            <v>212609.65</v>
          </cell>
        </row>
        <row r="39">
          <cell r="A39" t="str">
            <v>0120</v>
          </cell>
          <cell r="B39" t="str">
            <v>黄骅市盛荣汽车零部件制造有限公司</v>
          </cell>
          <cell r="C39" t="str">
            <v>金属零部件</v>
          </cell>
          <cell r="D39">
            <v>32631.73</v>
          </cell>
          <cell r="E39">
            <v>0</v>
          </cell>
          <cell r="F39">
            <v>32631.73</v>
          </cell>
          <cell r="G39">
            <v>0</v>
          </cell>
          <cell r="H39">
            <v>32631.73</v>
          </cell>
        </row>
        <row r="40">
          <cell r="A40" t="str">
            <v>0126</v>
          </cell>
          <cell r="B40" t="str">
            <v>黄骅市津华汽车部件有限公司</v>
          </cell>
          <cell r="C40" t="str">
            <v>非标准件</v>
          </cell>
          <cell r="D40">
            <v>783896.74</v>
          </cell>
          <cell r="E40">
            <v>100000</v>
          </cell>
          <cell r="F40">
            <v>762708.3</v>
          </cell>
          <cell r="G40">
            <v>150000</v>
          </cell>
          <cell r="H40">
            <v>699511.93</v>
          </cell>
        </row>
        <row r="41">
          <cell r="A41" t="str">
            <v>0129</v>
          </cell>
          <cell r="B41" t="str">
            <v>黄骅市保俊成复合彩印厂</v>
          </cell>
          <cell r="C41" t="str">
            <v>包装类</v>
          </cell>
          <cell r="D41">
            <v>36555.94</v>
          </cell>
          <cell r="E41">
            <v>0</v>
          </cell>
          <cell r="F41">
            <v>40551.71</v>
          </cell>
          <cell r="G41">
            <v>10000</v>
          </cell>
          <cell r="H41">
            <v>33569.21</v>
          </cell>
        </row>
        <row r="42">
          <cell r="A42" t="str">
            <v>0131</v>
          </cell>
          <cell r="B42" t="str">
            <v>黄骅市宏信五金交电门市部</v>
          </cell>
          <cell r="C42" t="str">
            <v>焊机辅件及外加工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A43" t="str">
            <v>0157</v>
          </cell>
          <cell r="B43" t="str">
            <v>黄骅市滨海车业有限公司</v>
          </cell>
          <cell r="C43" t="str">
            <v>金属零部件</v>
          </cell>
          <cell r="D43">
            <v>3500</v>
          </cell>
          <cell r="E43">
            <v>0</v>
          </cell>
          <cell r="F43">
            <v>3500</v>
          </cell>
          <cell r="G43">
            <v>0</v>
          </cell>
          <cell r="H43">
            <v>3500</v>
          </cell>
        </row>
        <row r="44">
          <cell r="A44" t="str">
            <v>0168</v>
          </cell>
          <cell r="B44" t="str">
            <v>黄骅市恒基五金轴承工具有限公司</v>
          </cell>
          <cell r="C44" t="str">
            <v>金属零部件</v>
          </cell>
          <cell r="D44">
            <v>0</v>
          </cell>
          <cell r="E44">
            <v>0</v>
          </cell>
          <cell r="F44">
            <v>8000</v>
          </cell>
          <cell r="G44">
            <v>0</v>
          </cell>
          <cell r="H44">
            <v>8000</v>
          </cell>
        </row>
        <row r="45">
          <cell r="A45" t="str">
            <v>0198</v>
          </cell>
          <cell r="B45" t="str">
            <v>黄骅市隆鑫五金制品有限公司</v>
          </cell>
          <cell r="C45" t="str">
            <v>钢管</v>
          </cell>
          <cell r="D45">
            <v>172112</v>
          </cell>
          <cell r="E45">
            <v>0</v>
          </cell>
          <cell r="F45">
            <v>172112</v>
          </cell>
          <cell r="G45">
            <v>0</v>
          </cell>
          <cell r="H45">
            <v>172112</v>
          </cell>
        </row>
        <row r="46">
          <cell r="A46" t="str">
            <v>0200</v>
          </cell>
          <cell r="B46" t="str">
            <v>唐山市丰润区报喜坨扁钢厂（普通合伙）</v>
          </cell>
          <cell r="C46" t="str">
            <v>扁钢</v>
          </cell>
          <cell r="D46">
            <v>0</v>
          </cell>
          <cell r="E46">
            <v>0</v>
          </cell>
          <cell r="F46">
            <v>0</v>
          </cell>
          <cell r="G46">
            <v>181599.6</v>
          </cell>
          <cell r="H46">
            <v>0</v>
          </cell>
        </row>
        <row r="47">
          <cell r="A47" t="str">
            <v>0211</v>
          </cell>
          <cell r="B47" t="str">
            <v>黄骅市元周五金制品有限公司</v>
          </cell>
          <cell r="C47" t="str">
            <v>铸件</v>
          </cell>
          <cell r="D47">
            <v>81571.78</v>
          </cell>
          <cell r="E47">
            <v>0</v>
          </cell>
          <cell r="F47">
            <v>120821.19</v>
          </cell>
          <cell r="G47">
            <v>50000</v>
          </cell>
          <cell r="H47">
            <v>105141.62</v>
          </cell>
        </row>
        <row r="48">
          <cell r="A48" t="str">
            <v>0224</v>
          </cell>
          <cell r="B48" t="str">
            <v>山东省禹城市阳光化工有限公司</v>
          </cell>
          <cell r="C48" t="str">
            <v>胶水</v>
          </cell>
          <cell r="D48">
            <v>1380</v>
          </cell>
          <cell r="E48">
            <v>0</v>
          </cell>
          <cell r="F48">
            <v>1380</v>
          </cell>
          <cell r="G48">
            <v>0</v>
          </cell>
          <cell r="H48">
            <v>1380</v>
          </cell>
        </row>
        <row r="49">
          <cell r="A49" t="str">
            <v>0231</v>
          </cell>
          <cell r="B49" t="str">
            <v>黄骅市雍丰塑料制品有限公司</v>
          </cell>
          <cell r="C49" t="str">
            <v>注塑件</v>
          </cell>
          <cell r="D49">
            <v>1586478.1</v>
          </cell>
          <cell r="E49">
            <v>200000</v>
          </cell>
          <cell r="F49">
            <v>1599877.1200000001</v>
          </cell>
          <cell r="G49">
            <v>500000</v>
          </cell>
          <cell r="H49">
            <v>1434908.17</v>
          </cell>
        </row>
        <row r="50">
          <cell r="A50" t="str">
            <v>0241</v>
          </cell>
          <cell r="B50" t="str">
            <v>黄骅信誉楼百货集团有限公司黄骅信誉楼商厦</v>
          </cell>
          <cell r="C50" t="str">
            <v>办公电脑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</row>
        <row r="51">
          <cell r="A51" t="str">
            <v>0245</v>
          </cell>
          <cell r="B51" t="str">
            <v>北京腾达新秀科技有限公司</v>
          </cell>
          <cell r="C51" t="str">
            <v>灯镜配件</v>
          </cell>
          <cell r="D51">
            <v>96063</v>
          </cell>
          <cell r="E51">
            <v>0</v>
          </cell>
          <cell r="F51">
            <v>96063</v>
          </cell>
          <cell r="G51">
            <v>96063</v>
          </cell>
          <cell r="H51">
            <v>0</v>
          </cell>
        </row>
        <row r="52">
          <cell r="A52" t="str">
            <v>0265</v>
          </cell>
          <cell r="B52" t="str">
            <v>北京瑞隆祥模具有限公司</v>
          </cell>
          <cell r="C52" t="str">
            <v>气囊气阀</v>
          </cell>
          <cell r="D52">
            <v>4130445.02</v>
          </cell>
          <cell r="E52">
            <v>2000000</v>
          </cell>
          <cell r="F52">
            <v>2751882.04</v>
          </cell>
          <cell r="G52">
            <v>604927</v>
          </cell>
          <cell r="H52">
            <v>3247564.87</v>
          </cell>
        </row>
        <row r="53">
          <cell r="A53" t="str">
            <v>0273</v>
          </cell>
          <cell r="B53" t="str">
            <v>黄骅市万昌五金制品有限公司</v>
          </cell>
          <cell r="C53" t="str">
            <v>金属零部件</v>
          </cell>
          <cell r="D53">
            <v>1760414.74</v>
          </cell>
          <cell r="E53">
            <v>300000</v>
          </cell>
          <cell r="F53">
            <v>1732181.73</v>
          </cell>
          <cell r="G53">
            <v>700000</v>
          </cell>
          <cell r="H53">
            <v>1241573.1399999999</v>
          </cell>
        </row>
        <row r="54">
          <cell r="A54" t="str">
            <v>0280</v>
          </cell>
          <cell r="B54" t="str">
            <v>禹城聚德丰化工有限公司</v>
          </cell>
          <cell r="C54" t="str">
            <v>胶水</v>
          </cell>
          <cell r="D54">
            <v>37440</v>
          </cell>
          <cell r="E54">
            <v>0</v>
          </cell>
          <cell r="F54">
            <v>37440</v>
          </cell>
          <cell r="G54">
            <v>0</v>
          </cell>
          <cell r="H54">
            <v>37440</v>
          </cell>
        </row>
        <row r="55">
          <cell r="A55" t="str">
            <v>0283</v>
          </cell>
          <cell r="B55" t="str">
            <v>溧阳市鑫岩车辆配件厂</v>
          </cell>
          <cell r="C55" t="str">
            <v>头枕支架</v>
          </cell>
          <cell r="D55">
            <v>50092</v>
          </cell>
          <cell r="E55">
            <v>0</v>
          </cell>
          <cell r="F55">
            <v>50092</v>
          </cell>
          <cell r="G55">
            <v>0</v>
          </cell>
          <cell r="H55">
            <v>50092</v>
          </cell>
        </row>
        <row r="56">
          <cell r="A56" t="str">
            <v>0287</v>
          </cell>
          <cell r="B56" t="str">
            <v>黄骅市通和五金制品有限公司</v>
          </cell>
          <cell r="C56" t="str">
            <v>金属零部件</v>
          </cell>
          <cell r="D56">
            <v>363175.84</v>
          </cell>
          <cell r="E56">
            <v>50000</v>
          </cell>
          <cell r="F56">
            <v>313175.84000000003</v>
          </cell>
          <cell r="G56">
            <v>0</v>
          </cell>
          <cell r="H56">
            <v>313175.84000000003</v>
          </cell>
        </row>
        <row r="57">
          <cell r="A57" t="str">
            <v>0293</v>
          </cell>
          <cell r="B57" t="str">
            <v>黄骅市震飞塑机辅机有限公司</v>
          </cell>
          <cell r="C57" t="str">
            <v>设备配件</v>
          </cell>
          <cell r="D57">
            <v>0</v>
          </cell>
          <cell r="E57">
            <v>0</v>
          </cell>
          <cell r="F57">
            <v>0</v>
          </cell>
          <cell r="G57">
            <v>7700</v>
          </cell>
          <cell r="H57">
            <v>0</v>
          </cell>
        </row>
        <row r="58">
          <cell r="A58" t="str">
            <v>0300</v>
          </cell>
          <cell r="B58" t="str">
            <v>东莞市瑞辉机械制造有限公司</v>
          </cell>
          <cell r="C58" t="str">
            <v>设备配件</v>
          </cell>
          <cell r="D58">
            <v>0</v>
          </cell>
          <cell r="E58">
            <v>1225</v>
          </cell>
          <cell r="F58">
            <v>0</v>
          </cell>
          <cell r="G58">
            <v>0</v>
          </cell>
          <cell r="H58">
            <v>0</v>
          </cell>
        </row>
        <row r="59">
          <cell r="A59" t="str">
            <v>0316</v>
          </cell>
          <cell r="B59" t="str">
            <v>黄骅市佳祥五金制品有限公司</v>
          </cell>
          <cell r="C59" t="str">
            <v>金属零部件</v>
          </cell>
          <cell r="D59">
            <v>410675.79</v>
          </cell>
          <cell r="E59">
            <v>50000</v>
          </cell>
          <cell r="F59">
            <v>424124.17</v>
          </cell>
          <cell r="G59">
            <v>0</v>
          </cell>
          <cell r="H59">
            <v>496534.47</v>
          </cell>
        </row>
        <row r="60">
          <cell r="A60" t="str">
            <v>0331</v>
          </cell>
          <cell r="B60" t="str">
            <v>北京多宾城建筑机械有限公司</v>
          </cell>
          <cell r="C60" t="str">
            <v>镜片</v>
          </cell>
          <cell r="D60">
            <v>1079496.25</v>
          </cell>
          <cell r="E60">
            <v>200000</v>
          </cell>
          <cell r="F60">
            <v>1185721.18</v>
          </cell>
          <cell r="G60">
            <v>300000</v>
          </cell>
          <cell r="H60">
            <v>1244317.3799999999</v>
          </cell>
        </row>
        <row r="61">
          <cell r="A61" t="str">
            <v>0332</v>
          </cell>
          <cell r="B61" t="str">
            <v>于国才</v>
          </cell>
          <cell r="C61" t="str">
            <v>房屋维修</v>
          </cell>
          <cell r="D61">
            <v>4890</v>
          </cell>
          <cell r="E61">
            <v>0</v>
          </cell>
          <cell r="F61">
            <v>4890</v>
          </cell>
          <cell r="G61">
            <v>0</v>
          </cell>
          <cell r="H61">
            <v>4890</v>
          </cell>
        </row>
        <row r="62">
          <cell r="A62" t="str">
            <v>0339</v>
          </cell>
          <cell r="B62" t="str">
            <v>北京迪阳自动化设备有限公司</v>
          </cell>
          <cell r="C62" t="str">
            <v>设备及配件</v>
          </cell>
          <cell r="D62">
            <v>1950</v>
          </cell>
          <cell r="E62">
            <v>0</v>
          </cell>
          <cell r="F62">
            <v>1950</v>
          </cell>
          <cell r="G62">
            <v>0</v>
          </cell>
          <cell r="H62">
            <v>1950</v>
          </cell>
        </row>
        <row r="63">
          <cell r="A63" t="str">
            <v>0341</v>
          </cell>
          <cell r="B63" t="str">
            <v>江苏扬力集团有限公司</v>
          </cell>
          <cell r="C63" t="str">
            <v>设备及配件</v>
          </cell>
          <cell r="D63">
            <v>46540</v>
          </cell>
          <cell r="E63">
            <v>0</v>
          </cell>
          <cell r="F63">
            <v>46540</v>
          </cell>
          <cell r="G63">
            <v>0</v>
          </cell>
          <cell r="H63">
            <v>46540</v>
          </cell>
        </row>
        <row r="64">
          <cell r="A64" t="str">
            <v>0345</v>
          </cell>
          <cell r="B64" t="str">
            <v>和和机械（张家港）有限公司</v>
          </cell>
          <cell r="C64" t="str">
            <v>设备及配件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</row>
        <row r="65">
          <cell r="A65" t="str">
            <v>0363</v>
          </cell>
          <cell r="B65" t="str">
            <v>广州普华灵动机器人技术有限公司</v>
          </cell>
          <cell r="C65" t="str">
            <v>设备及配件</v>
          </cell>
          <cell r="D65">
            <v>4000</v>
          </cell>
          <cell r="E65">
            <v>0</v>
          </cell>
          <cell r="F65">
            <v>4000</v>
          </cell>
          <cell r="G65">
            <v>0</v>
          </cell>
          <cell r="H65">
            <v>4000</v>
          </cell>
        </row>
        <row r="66">
          <cell r="A66" t="str">
            <v>0367</v>
          </cell>
          <cell r="B66" t="str">
            <v>青岛银泰洁净设备有限公司</v>
          </cell>
          <cell r="C66" t="str">
            <v>设备及配件</v>
          </cell>
          <cell r="D66">
            <v>20000</v>
          </cell>
          <cell r="E66">
            <v>0</v>
          </cell>
          <cell r="F66">
            <v>20000</v>
          </cell>
          <cell r="G66">
            <v>0</v>
          </cell>
          <cell r="H66">
            <v>20000</v>
          </cell>
        </row>
        <row r="67">
          <cell r="A67" t="str">
            <v>0368</v>
          </cell>
          <cell r="B67" t="str">
            <v>北京世松机械制造有限公司</v>
          </cell>
          <cell r="C67" t="str">
            <v>设备及配件</v>
          </cell>
          <cell r="D67">
            <v>3000</v>
          </cell>
          <cell r="E67">
            <v>0</v>
          </cell>
          <cell r="F67">
            <v>3000</v>
          </cell>
          <cell r="G67">
            <v>0</v>
          </cell>
          <cell r="H67">
            <v>3000</v>
          </cell>
        </row>
        <row r="68">
          <cell r="A68" t="str">
            <v>0377</v>
          </cell>
          <cell r="B68" t="str">
            <v>黄骅市鑫宇五金制品厂</v>
          </cell>
          <cell r="C68" t="str">
            <v>金属零部件</v>
          </cell>
          <cell r="D68">
            <v>5854.69</v>
          </cell>
          <cell r="E68">
            <v>0</v>
          </cell>
          <cell r="F68">
            <v>5854.69</v>
          </cell>
          <cell r="G68">
            <v>0</v>
          </cell>
          <cell r="H68">
            <v>5854.69</v>
          </cell>
        </row>
        <row r="69">
          <cell r="A69" t="str">
            <v>0387</v>
          </cell>
          <cell r="B69" t="str">
            <v>天津优普达特科技有限公司</v>
          </cell>
          <cell r="C69" t="str">
            <v>工装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</row>
        <row r="70">
          <cell r="A70" t="str">
            <v>0394</v>
          </cell>
          <cell r="B70" t="str">
            <v>海安县绿色清洗剂厂</v>
          </cell>
          <cell r="C70" t="str">
            <v>辅料</v>
          </cell>
          <cell r="D70">
            <v>24000</v>
          </cell>
          <cell r="E70">
            <v>0</v>
          </cell>
          <cell r="F70">
            <v>24000</v>
          </cell>
          <cell r="G70">
            <v>0</v>
          </cell>
          <cell r="H70">
            <v>24000</v>
          </cell>
        </row>
        <row r="71">
          <cell r="A71" t="str">
            <v>0396</v>
          </cell>
          <cell r="B71" t="str">
            <v>密佳达（北京）塑料机械设备有限公司</v>
          </cell>
          <cell r="C71" t="str">
            <v>工装</v>
          </cell>
          <cell r="D71">
            <v>21000</v>
          </cell>
          <cell r="E71">
            <v>0</v>
          </cell>
          <cell r="F71">
            <v>21000</v>
          </cell>
          <cell r="G71">
            <v>56000</v>
          </cell>
          <cell r="H71">
            <v>0</v>
          </cell>
        </row>
        <row r="72">
          <cell r="A72" t="str">
            <v>0403</v>
          </cell>
          <cell r="B72" t="str">
            <v>石家庄金盾安全技术工程有限公司沧州分公司</v>
          </cell>
          <cell r="C72" t="str">
            <v>消防工程</v>
          </cell>
          <cell r="D72">
            <v>0</v>
          </cell>
          <cell r="E72">
            <v>37130</v>
          </cell>
          <cell r="F72">
            <v>182870</v>
          </cell>
          <cell r="G72">
            <v>0</v>
          </cell>
          <cell r="H72">
            <v>182870</v>
          </cell>
        </row>
        <row r="73">
          <cell r="A73" t="str">
            <v>0404</v>
          </cell>
          <cell r="B73" t="str">
            <v>沧州靖丰塑料有限公司</v>
          </cell>
          <cell r="C73" t="str">
            <v>包装类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</row>
        <row r="74">
          <cell r="A74" t="str">
            <v>0407</v>
          </cell>
          <cell r="B74" t="str">
            <v>黄骅市金宝成钢材经销有限公司</v>
          </cell>
          <cell r="C74" t="str">
            <v>钢材</v>
          </cell>
          <cell r="D74">
            <v>0</v>
          </cell>
          <cell r="E74">
            <v>15017</v>
          </cell>
          <cell r="F74">
            <v>0</v>
          </cell>
          <cell r="G74">
            <v>0</v>
          </cell>
          <cell r="H74">
            <v>0</v>
          </cell>
        </row>
        <row r="75">
          <cell r="A75" t="str">
            <v>0415</v>
          </cell>
          <cell r="B75" t="str">
            <v>黄骅市双得金属制品销售有限公司</v>
          </cell>
          <cell r="C75" t="str">
            <v>模具钢</v>
          </cell>
          <cell r="D75">
            <v>0</v>
          </cell>
          <cell r="E75">
            <v>0</v>
          </cell>
          <cell r="F75">
            <v>106021.95</v>
          </cell>
          <cell r="G75">
            <v>0</v>
          </cell>
          <cell r="H75">
            <v>106021.95</v>
          </cell>
        </row>
        <row r="76">
          <cell r="A76" t="str">
            <v>0426</v>
          </cell>
          <cell r="B76" t="str">
            <v>西安海容塑料制品有限责任公司</v>
          </cell>
          <cell r="C76" t="str">
            <v>手轮</v>
          </cell>
          <cell r="D76">
            <v>7200</v>
          </cell>
          <cell r="E76">
            <v>7200</v>
          </cell>
          <cell r="F76">
            <v>21600</v>
          </cell>
          <cell r="G76">
            <v>0</v>
          </cell>
          <cell r="H76">
            <v>21600</v>
          </cell>
        </row>
        <row r="77">
          <cell r="A77" t="str">
            <v>0435</v>
          </cell>
          <cell r="B77" t="str">
            <v>青岛福基纺织有限公司</v>
          </cell>
          <cell r="C77" t="str">
            <v>面料</v>
          </cell>
          <cell r="D77">
            <v>6317593.2999999998</v>
          </cell>
          <cell r="E77">
            <v>1000000</v>
          </cell>
          <cell r="F77">
            <v>6227067.54</v>
          </cell>
          <cell r="G77">
            <v>1000000</v>
          </cell>
          <cell r="H77">
            <v>6167255.1500000004</v>
          </cell>
        </row>
        <row r="78">
          <cell r="A78" t="str">
            <v>0439</v>
          </cell>
          <cell r="B78" t="str">
            <v>河北辰丰制管有限公司</v>
          </cell>
          <cell r="C78" t="str">
            <v>钢管</v>
          </cell>
          <cell r="D78">
            <v>1360409.89</v>
          </cell>
          <cell r="E78">
            <v>500000</v>
          </cell>
          <cell r="F78">
            <v>1661907.57</v>
          </cell>
          <cell r="G78">
            <v>0</v>
          </cell>
          <cell r="H78">
            <v>1927609.19</v>
          </cell>
        </row>
        <row r="79">
          <cell r="A79" t="str">
            <v>0441</v>
          </cell>
          <cell r="B79" t="str">
            <v>文安县德实汽车配件有限公司</v>
          </cell>
          <cell r="C79" t="str">
            <v>滑轨、调角器</v>
          </cell>
          <cell r="D79">
            <v>700492.46</v>
          </cell>
          <cell r="E79">
            <v>0</v>
          </cell>
          <cell r="F79">
            <v>706204.46</v>
          </cell>
          <cell r="G79">
            <v>0</v>
          </cell>
          <cell r="H79">
            <v>709631.66</v>
          </cell>
        </row>
        <row r="80">
          <cell r="A80" t="str">
            <v>0442</v>
          </cell>
          <cell r="B80" t="str">
            <v>天津欧尔派斯环保科技发展有限公司</v>
          </cell>
          <cell r="C80" t="str">
            <v>电泳漆</v>
          </cell>
          <cell r="D80">
            <v>699200.79</v>
          </cell>
          <cell r="E80">
            <v>0</v>
          </cell>
          <cell r="F80">
            <v>699200.79</v>
          </cell>
          <cell r="G80">
            <v>321100</v>
          </cell>
          <cell r="H80">
            <v>674084.07</v>
          </cell>
        </row>
        <row r="81">
          <cell r="A81" t="str">
            <v>0446</v>
          </cell>
          <cell r="B81" t="str">
            <v>诸城市黄海剑杆织布厂</v>
          </cell>
          <cell r="C81" t="str">
            <v>面料</v>
          </cell>
          <cell r="D81">
            <v>511927.89</v>
          </cell>
          <cell r="E81">
            <v>1000</v>
          </cell>
          <cell r="F81">
            <v>646013.34</v>
          </cell>
          <cell r="G81">
            <v>0</v>
          </cell>
          <cell r="H81">
            <v>707299.61</v>
          </cell>
        </row>
        <row r="82">
          <cell r="A82" t="str">
            <v>0455</v>
          </cell>
          <cell r="B82" t="str">
            <v>北京嘉威达商贸有限公司</v>
          </cell>
          <cell r="C82" t="str">
            <v>标签</v>
          </cell>
          <cell r="D82">
            <v>3020</v>
          </cell>
          <cell r="E82">
            <v>0</v>
          </cell>
          <cell r="F82">
            <v>3020</v>
          </cell>
          <cell r="G82">
            <v>0</v>
          </cell>
          <cell r="H82">
            <v>3020</v>
          </cell>
        </row>
        <row r="83">
          <cell r="A83" t="str">
            <v>0456</v>
          </cell>
          <cell r="B83" t="str">
            <v>黄骅市泽方模具有限公司</v>
          </cell>
          <cell r="C83" t="str">
            <v>模具</v>
          </cell>
          <cell r="D83">
            <v>194800</v>
          </cell>
          <cell r="E83">
            <v>0</v>
          </cell>
          <cell r="F83">
            <v>194800</v>
          </cell>
          <cell r="G83">
            <v>0</v>
          </cell>
          <cell r="H83">
            <v>197510</v>
          </cell>
        </row>
        <row r="84">
          <cell r="A84" t="str">
            <v>0457</v>
          </cell>
          <cell r="B84" t="str">
            <v>保定市京苑汽车装饰配件厂</v>
          </cell>
          <cell r="C84" t="str">
            <v>金属零部件</v>
          </cell>
          <cell r="D84">
            <v>308985.57</v>
          </cell>
          <cell r="E84">
            <v>0</v>
          </cell>
          <cell r="F84">
            <v>308985.57</v>
          </cell>
          <cell r="G84">
            <v>0</v>
          </cell>
          <cell r="H84">
            <v>308985.57</v>
          </cell>
        </row>
        <row r="85">
          <cell r="A85" t="str">
            <v>0460</v>
          </cell>
          <cell r="B85" t="str">
            <v>江苏力乐汽车部件股份有限公司</v>
          </cell>
          <cell r="C85" t="str">
            <v>调角器</v>
          </cell>
          <cell r="D85">
            <v>1956990.28</v>
          </cell>
          <cell r="E85">
            <v>1001200</v>
          </cell>
          <cell r="F85">
            <v>1090000.45</v>
          </cell>
          <cell r="G85">
            <v>0</v>
          </cell>
          <cell r="H85">
            <v>1202915.78</v>
          </cell>
        </row>
        <row r="86">
          <cell r="A86" t="str">
            <v>0462</v>
          </cell>
          <cell r="B86" t="str">
            <v>廊坊中德汽车座椅制造有限公司</v>
          </cell>
          <cell r="C86" t="str">
            <v>滑轨、调角器</v>
          </cell>
          <cell r="D86">
            <v>4922.38</v>
          </cell>
          <cell r="E86">
            <v>0</v>
          </cell>
          <cell r="F86">
            <v>4922.38</v>
          </cell>
          <cell r="G86">
            <v>0</v>
          </cell>
          <cell r="H86">
            <v>4922.38</v>
          </cell>
        </row>
        <row r="87">
          <cell r="A87" t="str">
            <v>0464</v>
          </cell>
          <cell r="B87" t="str">
            <v>冀州市北内汽车座椅有限公司</v>
          </cell>
          <cell r="C87" t="str">
            <v>头枕</v>
          </cell>
          <cell r="D87">
            <v>25376.28</v>
          </cell>
          <cell r="E87">
            <v>0</v>
          </cell>
          <cell r="F87">
            <v>25376.28</v>
          </cell>
          <cell r="G87">
            <v>0</v>
          </cell>
          <cell r="H87">
            <v>25376.28</v>
          </cell>
        </row>
        <row r="88">
          <cell r="A88" t="str">
            <v>0465</v>
          </cell>
          <cell r="B88" t="str">
            <v>浙江龙生汽车部件股份有限公司</v>
          </cell>
          <cell r="C88" t="str">
            <v>滑轨</v>
          </cell>
          <cell r="D88">
            <v>9063.75</v>
          </cell>
          <cell r="E88">
            <v>0</v>
          </cell>
          <cell r="F88">
            <v>9063.75</v>
          </cell>
          <cell r="G88">
            <v>0</v>
          </cell>
          <cell r="H88">
            <v>9063.75</v>
          </cell>
        </row>
        <row r="89">
          <cell r="A89" t="str">
            <v>0469</v>
          </cell>
          <cell r="B89" t="str">
            <v>常州华阳万联汽车附件有限公司</v>
          </cell>
          <cell r="C89" t="str">
            <v>滑轨</v>
          </cell>
          <cell r="D89">
            <v>2525732.6</v>
          </cell>
          <cell r="E89">
            <v>1000000</v>
          </cell>
          <cell r="F89">
            <v>1847109.52</v>
          </cell>
          <cell r="G89">
            <v>500000</v>
          </cell>
          <cell r="H89">
            <v>1768224.03</v>
          </cell>
        </row>
        <row r="90">
          <cell r="A90" t="str">
            <v>0474</v>
          </cell>
          <cell r="B90" t="str">
            <v>米思米（中国）精密机械贸易有限公司</v>
          </cell>
          <cell r="C90" t="str">
            <v>设备配件</v>
          </cell>
          <cell r="D90">
            <v>0</v>
          </cell>
          <cell r="E90">
            <v>14612.8</v>
          </cell>
          <cell r="F90">
            <v>0</v>
          </cell>
          <cell r="G90">
            <v>0</v>
          </cell>
          <cell r="H90">
            <v>0</v>
          </cell>
        </row>
        <row r="91">
          <cell r="A91" t="str">
            <v>0475</v>
          </cell>
          <cell r="B91" t="str">
            <v>常州市武进创新模具注塑有限公司</v>
          </cell>
          <cell r="C91" t="str">
            <v>卡条</v>
          </cell>
          <cell r="D91">
            <v>1414333.41</v>
          </cell>
          <cell r="E91">
            <v>500000</v>
          </cell>
          <cell r="F91">
            <v>1023897.61</v>
          </cell>
          <cell r="G91">
            <v>0</v>
          </cell>
          <cell r="H91">
            <v>1179892.8999999999</v>
          </cell>
        </row>
        <row r="92">
          <cell r="A92" t="str">
            <v>0476</v>
          </cell>
          <cell r="B92" t="str">
            <v>辛集市兴恒福利海绵复合厂</v>
          </cell>
          <cell r="C92" t="str">
            <v>无纺布</v>
          </cell>
          <cell r="D92">
            <v>30517.09</v>
          </cell>
          <cell r="E92">
            <v>0</v>
          </cell>
          <cell r="F92">
            <v>35277.730000000003</v>
          </cell>
          <cell r="G92">
            <v>0</v>
          </cell>
          <cell r="H92">
            <v>35277.730000000003</v>
          </cell>
        </row>
        <row r="93">
          <cell r="A93" t="str">
            <v>0499</v>
          </cell>
          <cell r="B93" t="str">
            <v>广州欧尼克焊接科技有限公司</v>
          </cell>
          <cell r="C93" t="str">
            <v>焊机配件</v>
          </cell>
          <cell r="D93">
            <v>400</v>
          </cell>
          <cell r="E93">
            <v>0</v>
          </cell>
          <cell r="F93">
            <v>400</v>
          </cell>
          <cell r="G93">
            <v>0</v>
          </cell>
          <cell r="H93">
            <v>400</v>
          </cell>
        </row>
        <row r="94">
          <cell r="A94" t="str">
            <v>0501</v>
          </cell>
          <cell r="B94" t="str">
            <v>黄骅市成卓汽车部件厂</v>
          </cell>
          <cell r="C94" t="str">
            <v>金属零部件</v>
          </cell>
          <cell r="D94">
            <v>1581462.21</v>
          </cell>
          <cell r="E94">
            <v>16108.8</v>
          </cell>
          <cell r="F94">
            <v>1790399.8</v>
          </cell>
          <cell r="G94">
            <v>430000</v>
          </cell>
          <cell r="H94">
            <v>1513900.49</v>
          </cell>
        </row>
        <row r="95">
          <cell r="A95" t="str">
            <v>0506</v>
          </cell>
          <cell r="B95" t="str">
            <v>黄骅市康宁街光华化工门市部</v>
          </cell>
          <cell r="C95" t="str">
            <v>除垢剂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1298</v>
          </cell>
        </row>
        <row r="96">
          <cell r="A96" t="str">
            <v>0512</v>
          </cell>
          <cell r="B96" t="str">
            <v>廊坊华文机电设备有限公司</v>
          </cell>
          <cell r="C96" t="str">
            <v>检具</v>
          </cell>
          <cell r="D96">
            <v>48244.44</v>
          </cell>
          <cell r="E96">
            <v>0</v>
          </cell>
          <cell r="F96">
            <v>48244.44</v>
          </cell>
          <cell r="G96">
            <v>0</v>
          </cell>
          <cell r="H96">
            <v>48244.44</v>
          </cell>
        </row>
        <row r="97">
          <cell r="A97" t="str">
            <v>0513</v>
          </cell>
          <cell r="B97" t="str">
            <v>黄骅市祥义塑料模具有限公司</v>
          </cell>
          <cell r="C97" t="str">
            <v>模具</v>
          </cell>
          <cell r="D97">
            <v>0</v>
          </cell>
          <cell r="E97">
            <v>45600</v>
          </cell>
          <cell r="F97">
            <v>124400</v>
          </cell>
          <cell r="G97">
            <v>0</v>
          </cell>
          <cell r="H97">
            <v>124400</v>
          </cell>
        </row>
        <row r="98">
          <cell r="A98" t="str">
            <v>0514</v>
          </cell>
          <cell r="B98" t="str">
            <v>广州市盟力线业有限公司</v>
          </cell>
          <cell r="C98" t="str">
            <v>缝纫线</v>
          </cell>
          <cell r="D98">
            <v>39940</v>
          </cell>
          <cell r="E98">
            <v>0</v>
          </cell>
          <cell r="F98">
            <v>46648.26</v>
          </cell>
          <cell r="G98">
            <v>40000</v>
          </cell>
          <cell r="H98">
            <v>9948.2900000000009</v>
          </cell>
        </row>
        <row r="99">
          <cell r="A99" t="str">
            <v>0515</v>
          </cell>
          <cell r="B99" t="str">
            <v>北京瑞德佑业经贸有限责任公司</v>
          </cell>
          <cell r="C99" t="str">
            <v>灯镜配件</v>
          </cell>
          <cell r="D99">
            <v>4550</v>
          </cell>
          <cell r="E99">
            <v>0</v>
          </cell>
          <cell r="F99">
            <v>4550</v>
          </cell>
          <cell r="G99">
            <v>0</v>
          </cell>
          <cell r="H99">
            <v>4550</v>
          </cell>
        </row>
        <row r="100">
          <cell r="A100" t="str">
            <v>0519</v>
          </cell>
          <cell r="B100" t="str">
            <v>北京鑫隆仁景塑胶材料科技有限公司</v>
          </cell>
          <cell r="C100" t="str">
            <v>注塑料</v>
          </cell>
          <cell r="D100">
            <v>873447.3</v>
          </cell>
          <cell r="E100">
            <v>50000</v>
          </cell>
          <cell r="F100">
            <v>847502.8</v>
          </cell>
          <cell r="G100">
            <v>500000</v>
          </cell>
          <cell r="H100">
            <v>347502.8</v>
          </cell>
        </row>
        <row r="101">
          <cell r="A101" t="str">
            <v>0537</v>
          </cell>
          <cell r="B101" t="str">
            <v>沧州强宇五金制造有限公司</v>
          </cell>
          <cell r="C101" t="str">
            <v>金属零部件</v>
          </cell>
          <cell r="D101">
            <v>2394597.34</v>
          </cell>
          <cell r="E101">
            <v>300000</v>
          </cell>
          <cell r="F101">
            <v>2499910.46</v>
          </cell>
          <cell r="G101">
            <v>800000</v>
          </cell>
          <cell r="H101">
            <v>1891090.15</v>
          </cell>
        </row>
        <row r="102">
          <cell r="A102" t="str">
            <v>0538</v>
          </cell>
          <cell r="B102" t="str">
            <v>安吉县创鸿家具有限公司</v>
          </cell>
          <cell r="C102" t="str">
            <v>方杯架</v>
          </cell>
          <cell r="D102">
            <v>900</v>
          </cell>
          <cell r="E102">
            <v>0</v>
          </cell>
          <cell r="F102">
            <v>900</v>
          </cell>
          <cell r="G102">
            <v>0</v>
          </cell>
          <cell r="H102">
            <v>900</v>
          </cell>
        </row>
        <row r="103">
          <cell r="A103" t="str">
            <v>0539</v>
          </cell>
          <cell r="B103" t="str">
            <v>湖南精正设备制造有限公司</v>
          </cell>
          <cell r="C103" t="str">
            <v>设备及配件</v>
          </cell>
          <cell r="D103">
            <v>777708.5</v>
          </cell>
          <cell r="E103">
            <v>0</v>
          </cell>
          <cell r="F103">
            <v>777708.5</v>
          </cell>
          <cell r="G103">
            <v>0</v>
          </cell>
          <cell r="H103">
            <v>777708.5</v>
          </cell>
        </row>
        <row r="104">
          <cell r="A104" t="str">
            <v>0542</v>
          </cell>
          <cell r="B104" t="str">
            <v>黄骅市荣达工业气体销售有限公司</v>
          </cell>
          <cell r="C104" t="str">
            <v>气体</v>
          </cell>
          <cell r="D104">
            <v>14971</v>
          </cell>
          <cell r="E104">
            <v>0</v>
          </cell>
          <cell r="F104">
            <v>14971</v>
          </cell>
          <cell r="G104">
            <v>0</v>
          </cell>
          <cell r="H104">
            <v>14971</v>
          </cell>
        </row>
        <row r="105">
          <cell r="A105" t="str">
            <v>0544</v>
          </cell>
          <cell r="B105" t="str">
            <v>北京百仕特非织造布有限公司</v>
          </cell>
          <cell r="C105" t="str">
            <v>无纺布</v>
          </cell>
          <cell r="D105">
            <v>45302.74</v>
          </cell>
          <cell r="E105">
            <v>0</v>
          </cell>
          <cell r="F105">
            <v>55402.52</v>
          </cell>
          <cell r="G105">
            <v>30000</v>
          </cell>
          <cell r="H105">
            <v>25402.52</v>
          </cell>
        </row>
        <row r="106">
          <cell r="A106" t="str">
            <v>0546</v>
          </cell>
          <cell r="B106" t="str">
            <v>北京市橡塑减震器材厂</v>
          </cell>
          <cell r="C106" t="str">
            <v>灯镜胶垫</v>
          </cell>
          <cell r="D106">
            <v>2369.86</v>
          </cell>
          <cell r="E106">
            <v>8471.2999999999993</v>
          </cell>
          <cell r="F106">
            <v>2369.86</v>
          </cell>
          <cell r="G106">
            <v>10904.4</v>
          </cell>
          <cell r="H106">
            <v>2369.86</v>
          </cell>
        </row>
        <row r="107">
          <cell r="A107" t="str">
            <v>0549</v>
          </cell>
          <cell r="B107" t="str">
            <v>河北宏广橡塑金属制品有限公司</v>
          </cell>
          <cell r="C107" t="str">
            <v>底座配件</v>
          </cell>
          <cell r="D107">
            <v>21826.67</v>
          </cell>
          <cell r="E107">
            <v>0</v>
          </cell>
          <cell r="F107">
            <v>21826.67</v>
          </cell>
          <cell r="G107">
            <v>21826.67</v>
          </cell>
          <cell r="H107">
            <v>0</v>
          </cell>
        </row>
        <row r="108">
          <cell r="A108" t="str">
            <v>0550</v>
          </cell>
          <cell r="B108" t="str">
            <v>北京奇美玉隆商贸有限公司</v>
          </cell>
          <cell r="C108" t="str">
            <v>注塑料</v>
          </cell>
          <cell r="D108">
            <v>324000</v>
          </cell>
          <cell r="E108">
            <v>324000</v>
          </cell>
          <cell r="F108">
            <v>0</v>
          </cell>
          <cell r="G108">
            <v>0</v>
          </cell>
          <cell r="H108">
            <v>0</v>
          </cell>
        </row>
        <row r="109">
          <cell r="A109" t="str">
            <v>0554</v>
          </cell>
          <cell r="B109" t="str">
            <v>马志云</v>
          </cell>
          <cell r="C109" t="str">
            <v>公司绿化</v>
          </cell>
          <cell r="D109">
            <v>1163</v>
          </cell>
          <cell r="E109">
            <v>0</v>
          </cell>
          <cell r="F109">
            <v>1163</v>
          </cell>
          <cell r="G109">
            <v>0</v>
          </cell>
          <cell r="H109">
            <v>1163</v>
          </cell>
        </row>
        <row r="110">
          <cell r="A110" t="str">
            <v>0556</v>
          </cell>
          <cell r="B110" t="str">
            <v>上海昊诚泵阀有限公司</v>
          </cell>
          <cell r="C110" t="str">
            <v>设备配件</v>
          </cell>
          <cell r="D110">
            <v>220</v>
          </cell>
          <cell r="E110">
            <v>0</v>
          </cell>
          <cell r="F110">
            <v>1980</v>
          </cell>
          <cell r="G110">
            <v>9032</v>
          </cell>
          <cell r="H110">
            <v>0</v>
          </cell>
        </row>
        <row r="111">
          <cell r="A111" t="str">
            <v>0560</v>
          </cell>
          <cell r="B111" t="str">
            <v>上海名华悬挂输送机有限公司</v>
          </cell>
          <cell r="C111" t="str">
            <v>设备及配件</v>
          </cell>
          <cell r="D111">
            <v>19500</v>
          </cell>
          <cell r="E111">
            <v>0</v>
          </cell>
          <cell r="F111">
            <v>19500</v>
          </cell>
          <cell r="G111">
            <v>0</v>
          </cell>
          <cell r="H111">
            <v>19500</v>
          </cell>
        </row>
        <row r="112">
          <cell r="A112" t="str">
            <v>0572</v>
          </cell>
          <cell r="B112" t="str">
            <v>黄骅市正大纺织机械配件厂</v>
          </cell>
          <cell r="C112" t="str">
            <v>金属零部件</v>
          </cell>
          <cell r="D112">
            <v>835250.07</v>
          </cell>
          <cell r="E112">
            <v>250000</v>
          </cell>
          <cell r="F112">
            <v>674825.52</v>
          </cell>
          <cell r="G112">
            <v>0</v>
          </cell>
          <cell r="H112">
            <v>738545.93</v>
          </cell>
        </row>
        <row r="113">
          <cell r="A113" t="str">
            <v>0573</v>
          </cell>
          <cell r="B113" t="str">
            <v>南通南亚汽车新材料有限公司</v>
          </cell>
          <cell r="C113" t="str">
            <v>面料</v>
          </cell>
          <cell r="D113">
            <v>166674.51</v>
          </cell>
          <cell r="E113">
            <v>85257.9</v>
          </cell>
          <cell r="F113">
            <v>81416.61</v>
          </cell>
          <cell r="G113">
            <v>81416.61</v>
          </cell>
          <cell r="H113">
            <v>0</v>
          </cell>
        </row>
        <row r="114">
          <cell r="A114" t="str">
            <v>0576</v>
          </cell>
          <cell r="B114" t="str">
            <v>襄阳杰创化工新材料有限公司</v>
          </cell>
          <cell r="C114" t="str">
            <v>发泡原料</v>
          </cell>
          <cell r="D114">
            <v>361546.5</v>
          </cell>
          <cell r="E114">
            <v>50000</v>
          </cell>
          <cell r="F114">
            <v>311546.5</v>
          </cell>
          <cell r="G114">
            <v>200000</v>
          </cell>
          <cell r="H114">
            <v>239871.5</v>
          </cell>
        </row>
        <row r="115">
          <cell r="A115" t="str">
            <v>0581</v>
          </cell>
          <cell r="B115" t="str">
            <v>沧州临港明康汽车配件有限公司</v>
          </cell>
          <cell r="C115" t="str">
            <v>金属零部件</v>
          </cell>
          <cell r="D115">
            <v>668764.41</v>
          </cell>
          <cell r="E115">
            <v>0</v>
          </cell>
          <cell r="F115">
            <v>711079.69</v>
          </cell>
          <cell r="G115">
            <v>300000</v>
          </cell>
          <cell r="H115">
            <v>426768.44</v>
          </cell>
        </row>
        <row r="116">
          <cell r="A116" t="str">
            <v>0583</v>
          </cell>
          <cell r="B116" t="str">
            <v>天津市津荣兴钢铁贸易有限公司</v>
          </cell>
          <cell r="C116" t="str">
            <v>钢板</v>
          </cell>
          <cell r="D116">
            <v>237008.62</v>
          </cell>
          <cell r="E116">
            <v>0</v>
          </cell>
          <cell r="F116">
            <v>237008.62</v>
          </cell>
          <cell r="G116">
            <v>0</v>
          </cell>
          <cell r="H116">
            <v>237008.62</v>
          </cell>
        </row>
        <row r="117">
          <cell r="A117" t="str">
            <v>0584</v>
          </cell>
          <cell r="B117" t="str">
            <v>高碑店市晨奥五金制品有限公司</v>
          </cell>
          <cell r="C117" t="str">
            <v>管夹片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</row>
        <row r="118">
          <cell r="A118" t="str">
            <v>0586</v>
          </cell>
          <cell r="B118" t="str">
            <v>黄骅市荣丰塑料模具有限公司</v>
          </cell>
          <cell r="C118" t="str">
            <v>模具</v>
          </cell>
          <cell r="D118">
            <v>0</v>
          </cell>
          <cell r="E118">
            <v>9000</v>
          </cell>
          <cell r="F118">
            <v>0</v>
          </cell>
          <cell r="G118">
            <v>0</v>
          </cell>
          <cell r="H118">
            <v>0</v>
          </cell>
        </row>
        <row r="119">
          <cell r="A119" t="str">
            <v>0591</v>
          </cell>
          <cell r="B119" t="str">
            <v>江阴市信佳科贸有限公司</v>
          </cell>
          <cell r="C119" t="str">
            <v>发泡原料</v>
          </cell>
          <cell r="D119">
            <v>438360</v>
          </cell>
          <cell r="E119">
            <v>0</v>
          </cell>
          <cell r="F119">
            <v>438360</v>
          </cell>
          <cell r="G119">
            <v>0</v>
          </cell>
          <cell r="H119">
            <v>624020</v>
          </cell>
        </row>
        <row r="120">
          <cell r="A120" t="str">
            <v>0592</v>
          </cell>
          <cell r="B120" t="str">
            <v>上海优诺特实业股份有限公司</v>
          </cell>
          <cell r="C120" t="str">
            <v>发泡原料</v>
          </cell>
          <cell r="D120">
            <v>5600</v>
          </cell>
          <cell r="E120">
            <v>0</v>
          </cell>
          <cell r="F120">
            <v>5600</v>
          </cell>
          <cell r="G120">
            <v>0</v>
          </cell>
          <cell r="H120">
            <v>5600</v>
          </cell>
        </row>
        <row r="121">
          <cell r="A121" t="str">
            <v>0595</v>
          </cell>
          <cell r="B121" t="str">
            <v>广州富士机工汽车部件有限公司</v>
          </cell>
          <cell r="D121">
            <v>433881.71</v>
          </cell>
          <cell r="E121">
            <v>0</v>
          </cell>
          <cell r="F121">
            <v>602999.04000000004</v>
          </cell>
          <cell r="G121">
            <v>0</v>
          </cell>
          <cell r="H121">
            <v>1040732.93</v>
          </cell>
        </row>
        <row r="122">
          <cell r="A122" t="str">
            <v>0596</v>
          </cell>
          <cell r="B122" t="str">
            <v>上海边锋实业有限公司</v>
          </cell>
          <cell r="C122" t="str">
            <v>零部件</v>
          </cell>
          <cell r="D122">
            <v>360</v>
          </cell>
          <cell r="E122">
            <v>0</v>
          </cell>
          <cell r="F122">
            <v>360</v>
          </cell>
          <cell r="G122">
            <v>0</v>
          </cell>
          <cell r="H122">
            <v>360</v>
          </cell>
        </row>
        <row r="123">
          <cell r="A123" t="str">
            <v>0597</v>
          </cell>
          <cell r="B123" t="str">
            <v>北京国大联创科技发展有限公司</v>
          </cell>
          <cell r="C123" t="str">
            <v>排烟系统工程</v>
          </cell>
          <cell r="D123">
            <v>33800</v>
          </cell>
          <cell r="E123">
            <v>0</v>
          </cell>
          <cell r="F123">
            <v>33800</v>
          </cell>
          <cell r="G123">
            <v>0</v>
          </cell>
          <cell r="H123">
            <v>33800</v>
          </cell>
        </row>
        <row r="124">
          <cell r="A124" t="str">
            <v>0600</v>
          </cell>
          <cell r="B124" t="str">
            <v>沧州市维克机械设备有限公司</v>
          </cell>
          <cell r="C124" t="str">
            <v>焊机维护</v>
          </cell>
          <cell r="D124">
            <v>28470</v>
          </cell>
          <cell r="E124">
            <v>0</v>
          </cell>
          <cell r="F124">
            <v>28470</v>
          </cell>
          <cell r="G124">
            <v>0</v>
          </cell>
          <cell r="H124">
            <v>28470</v>
          </cell>
        </row>
        <row r="125">
          <cell r="A125" t="str">
            <v>0602</v>
          </cell>
          <cell r="B125" t="str">
            <v>黄骅市兴田弹簧有限公司</v>
          </cell>
          <cell r="C125" t="str">
            <v>C型钉</v>
          </cell>
          <cell r="D125">
            <v>118320.07</v>
          </cell>
          <cell r="E125">
            <v>0</v>
          </cell>
          <cell r="F125">
            <v>130835.64</v>
          </cell>
          <cell r="G125">
            <v>30000</v>
          </cell>
          <cell r="H125">
            <v>113885.3</v>
          </cell>
        </row>
        <row r="126">
          <cell r="A126" t="str">
            <v>0604</v>
          </cell>
          <cell r="B126" t="str">
            <v>苏州高新区旭达输送机械有限公司</v>
          </cell>
          <cell r="C126" t="str">
            <v>设备及配件</v>
          </cell>
          <cell r="D126">
            <v>48800</v>
          </cell>
          <cell r="E126">
            <v>0</v>
          </cell>
          <cell r="F126">
            <v>48800</v>
          </cell>
          <cell r="G126">
            <v>0</v>
          </cell>
          <cell r="H126">
            <v>48800</v>
          </cell>
        </row>
        <row r="127">
          <cell r="A127" t="str">
            <v>0610</v>
          </cell>
          <cell r="B127" t="str">
            <v>旷达汽车饰件有限公司</v>
          </cell>
          <cell r="C127" t="str">
            <v>面料</v>
          </cell>
          <cell r="D127">
            <v>602197.11</v>
          </cell>
          <cell r="E127">
            <v>0</v>
          </cell>
          <cell r="F127">
            <v>2227386.4700000002</v>
          </cell>
          <cell r="G127">
            <v>80000</v>
          </cell>
          <cell r="H127">
            <v>2724939.9</v>
          </cell>
        </row>
        <row r="128">
          <cell r="A128" t="str">
            <v>0615</v>
          </cell>
          <cell r="B128" t="str">
            <v>高碑店市信德百利革业有限公司</v>
          </cell>
          <cell r="C128" t="str">
            <v>皮革面料</v>
          </cell>
          <cell r="D128">
            <v>141826.60999999999</v>
          </cell>
          <cell r="E128">
            <v>0</v>
          </cell>
          <cell r="F128">
            <v>141826.60999999999</v>
          </cell>
          <cell r="G128">
            <v>0</v>
          </cell>
          <cell r="H128">
            <v>141826.60999999999</v>
          </cell>
        </row>
        <row r="129">
          <cell r="A129" t="str">
            <v>0617</v>
          </cell>
          <cell r="B129" t="str">
            <v>杭州金士顿实业有限公司</v>
          </cell>
          <cell r="C129" t="str">
            <v>阻尼器</v>
          </cell>
          <cell r="D129">
            <v>94148.3</v>
          </cell>
          <cell r="E129">
            <v>0</v>
          </cell>
          <cell r="F129">
            <v>114961.88</v>
          </cell>
          <cell r="G129">
            <v>108377.04</v>
          </cell>
          <cell r="H129">
            <v>42812.5</v>
          </cell>
        </row>
        <row r="130">
          <cell r="A130" t="str">
            <v>0619</v>
          </cell>
          <cell r="B130" t="str">
            <v>百事腾（天津）国际贸易有限公司</v>
          </cell>
          <cell r="C130" t="str">
            <v>设备</v>
          </cell>
          <cell r="D130">
            <v>4600</v>
          </cell>
          <cell r="E130">
            <v>0</v>
          </cell>
          <cell r="F130">
            <v>4600</v>
          </cell>
          <cell r="G130">
            <v>0</v>
          </cell>
          <cell r="H130">
            <v>4600</v>
          </cell>
        </row>
        <row r="131">
          <cell r="A131" t="str">
            <v>0620</v>
          </cell>
          <cell r="B131" t="str">
            <v>江阴市利剑金刚石工磨具有限公司</v>
          </cell>
          <cell r="C131" t="str">
            <v>设备配件</v>
          </cell>
          <cell r="D131">
            <v>5000</v>
          </cell>
          <cell r="E131">
            <v>0</v>
          </cell>
          <cell r="F131">
            <v>5000</v>
          </cell>
          <cell r="G131">
            <v>0</v>
          </cell>
          <cell r="H131">
            <v>5000</v>
          </cell>
        </row>
        <row r="132">
          <cell r="A132" t="str">
            <v>0628</v>
          </cell>
          <cell r="B132" t="str">
            <v>江阴长青工艺品有限公司</v>
          </cell>
          <cell r="C132" t="str">
            <v>发票模具</v>
          </cell>
          <cell r="D132">
            <v>354500</v>
          </cell>
          <cell r="E132">
            <v>0</v>
          </cell>
          <cell r="F132">
            <v>354500</v>
          </cell>
          <cell r="G132">
            <v>0</v>
          </cell>
          <cell r="H132">
            <v>354500</v>
          </cell>
        </row>
        <row r="133">
          <cell r="A133" t="str">
            <v>0630</v>
          </cell>
          <cell r="B133" t="str">
            <v>鹤山市润源化工有限公司</v>
          </cell>
          <cell r="C133" t="str">
            <v>胶</v>
          </cell>
          <cell r="D133">
            <v>0</v>
          </cell>
          <cell r="E133">
            <v>9750</v>
          </cell>
          <cell r="F133">
            <v>0</v>
          </cell>
          <cell r="G133">
            <v>0</v>
          </cell>
          <cell r="H133">
            <v>0</v>
          </cell>
        </row>
        <row r="134">
          <cell r="A134" t="str">
            <v>0631</v>
          </cell>
          <cell r="B134" t="str">
            <v>霸州市宏海塑料制品有限公司</v>
          </cell>
          <cell r="C134" t="str">
            <v>头枕管</v>
          </cell>
          <cell r="D134">
            <v>45579.03</v>
          </cell>
          <cell r="E134">
            <v>0</v>
          </cell>
          <cell r="F134">
            <v>45579.03</v>
          </cell>
          <cell r="G134">
            <v>40000</v>
          </cell>
          <cell r="H134">
            <v>5579.03</v>
          </cell>
        </row>
        <row r="135">
          <cell r="A135" t="str">
            <v>0634</v>
          </cell>
          <cell r="B135" t="str">
            <v>南京磐纳科技发展有限公司</v>
          </cell>
          <cell r="C135" t="str">
            <v>灯开关</v>
          </cell>
          <cell r="D135">
            <v>0</v>
          </cell>
          <cell r="E135">
            <v>29656.400000000001</v>
          </cell>
          <cell r="F135">
            <v>87.2</v>
          </cell>
          <cell r="G135">
            <v>87.2</v>
          </cell>
          <cell r="H135">
            <v>0</v>
          </cell>
        </row>
        <row r="136">
          <cell r="A136" t="str">
            <v>0638</v>
          </cell>
          <cell r="B136" t="str">
            <v>天津开山金属模具科技有限公司</v>
          </cell>
          <cell r="C136" t="str">
            <v>设备零部件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10581.6</v>
          </cell>
        </row>
        <row r="137">
          <cell r="A137" t="str">
            <v>0640</v>
          </cell>
          <cell r="B137" t="str">
            <v>北京伏牛山纸业有限公司</v>
          </cell>
          <cell r="C137" t="str">
            <v>缝纫辅料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</row>
        <row r="138">
          <cell r="A138" t="str">
            <v>0641</v>
          </cell>
          <cell r="B138" t="str">
            <v>北京福田戴姆勒汽车有限公司</v>
          </cell>
        </row>
        <row r="139">
          <cell r="A139" t="str">
            <v>0644</v>
          </cell>
          <cell r="B139" t="str">
            <v>建生裕科（上海）贸易有限公司</v>
          </cell>
          <cell r="C139" t="str">
            <v>注塑料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</row>
        <row r="140">
          <cell r="A140" t="str">
            <v>0652</v>
          </cell>
          <cell r="B140" t="str">
            <v>安徽博朗凯德织物有限公司</v>
          </cell>
          <cell r="C140" t="str">
            <v>面料</v>
          </cell>
          <cell r="D140">
            <v>33646.550000000003</v>
          </cell>
          <cell r="E140">
            <v>0</v>
          </cell>
          <cell r="F140">
            <v>33646.550000000003</v>
          </cell>
          <cell r="G140">
            <v>30000</v>
          </cell>
          <cell r="H140">
            <v>3646.55</v>
          </cell>
        </row>
        <row r="141">
          <cell r="A141" t="str">
            <v>0653</v>
          </cell>
          <cell r="B141" t="str">
            <v>沧州超杰纺织品有限公司</v>
          </cell>
          <cell r="C141" t="str">
            <v>复合棉</v>
          </cell>
          <cell r="D141">
            <v>86140.85</v>
          </cell>
          <cell r="E141">
            <v>0</v>
          </cell>
          <cell r="F141">
            <v>86140.85</v>
          </cell>
          <cell r="G141">
            <v>58734.9</v>
          </cell>
          <cell r="H141">
            <v>27405.95</v>
          </cell>
        </row>
        <row r="142">
          <cell r="A142" t="str">
            <v>0654</v>
          </cell>
          <cell r="B142" t="str">
            <v>河北岳钢数控设备有限公司</v>
          </cell>
          <cell r="C142" t="str">
            <v>非标准件</v>
          </cell>
          <cell r="D142">
            <v>471069.4</v>
          </cell>
          <cell r="E142">
            <v>920000</v>
          </cell>
          <cell r="F142">
            <v>0</v>
          </cell>
          <cell r="G142">
            <v>4467.46</v>
          </cell>
          <cell r="H142">
            <v>315514.11</v>
          </cell>
        </row>
        <row r="143">
          <cell r="A143" t="str">
            <v>0655</v>
          </cell>
          <cell r="B143" t="str">
            <v>山东金达汽车部件制造股份有限公司</v>
          </cell>
          <cell r="C143" t="str">
            <v>面料、布套</v>
          </cell>
          <cell r="D143">
            <v>1651001.42</v>
          </cell>
          <cell r="E143">
            <v>0</v>
          </cell>
          <cell r="F143">
            <v>1850675.01</v>
          </cell>
          <cell r="G143">
            <v>0</v>
          </cell>
          <cell r="H143">
            <v>1991190.21</v>
          </cell>
        </row>
        <row r="144">
          <cell r="A144" t="str">
            <v>0659</v>
          </cell>
          <cell r="B144" t="str">
            <v>黄骅市再兴汽车配件有限公司</v>
          </cell>
          <cell r="C144" t="str">
            <v>金属零部件</v>
          </cell>
          <cell r="D144">
            <v>571189.4</v>
          </cell>
          <cell r="E144">
            <v>200000</v>
          </cell>
          <cell r="F144">
            <v>422198.72</v>
          </cell>
          <cell r="G144">
            <v>0</v>
          </cell>
          <cell r="H144">
            <v>480304.2</v>
          </cell>
        </row>
        <row r="145">
          <cell r="A145" t="str">
            <v>0663</v>
          </cell>
          <cell r="B145" t="str">
            <v>深州市卓伦橡塑磨具有限公司</v>
          </cell>
          <cell r="C145" t="str">
            <v>橡胶护罩</v>
          </cell>
          <cell r="D145">
            <v>1990948.53</v>
          </cell>
          <cell r="E145">
            <v>300000</v>
          </cell>
          <cell r="F145">
            <v>1916209.63</v>
          </cell>
          <cell r="G145">
            <v>350000</v>
          </cell>
          <cell r="H145">
            <v>1872584.46</v>
          </cell>
        </row>
        <row r="146">
          <cell r="A146" t="str">
            <v>0665</v>
          </cell>
          <cell r="B146" t="str">
            <v>黄骅市致远摩托车配件有限公司</v>
          </cell>
          <cell r="C146" t="str">
            <v>卧铺木板</v>
          </cell>
          <cell r="D146">
            <v>1037</v>
          </cell>
          <cell r="E146">
            <v>0</v>
          </cell>
          <cell r="F146">
            <v>1037</v>
          </cell>
          <cell r="G146">
            <v>0</v>
          </cell>
          <cell r="H146">
            <v>166100.54999999999</v>
          </cell>
        </row>
        <row r="147">
          <cell r="A147" t="str">
            <v>0666</v>
          </cell>
          <cell r="B147" t="str">
            <v>河北联庆五金制品有限公司</v>
          </cell>
          <cell r="C147" t="str">
            <v>金属零部件</v>
          </cell>
          <cell r="D147">
            <v>96094.28</v>
          </cell>
          <cell r="E147">
            <v>0</v>
          </cell>
          <cell r="F147">
            <v>98592.91</v>
          </cell>
          <cell r="G147">
            <v>0</v>
          </cell>
          <cell r="H147">
            <v>98592.91</v>
          </cell>
        </row>
        <row r="148">
          <cell r="A148" t="str">
            <v>0669</v>
          </cell>
          <cell r="B148" t="str">
            <v>佛吉亚（无锡）座椅部件有限公司</v>
          </cell>
          <cell r="C148" t="str">
            <v>调角器等</v>
          </cell>
          <cell r="D148">
            <v>2248380.11</v>
          </cell>
          <cell r="E148">
            <v>1000000</v>
          </cell>
          <cell r="F148">
            <v>1248380.1100000001</v>
          </cell>
          <cell r="G148">
            <v>0</v>
          </cell>
          <cell r="H148">
            <v>1741922.99</v>
          </cell>
        </row>
        <row r="149">
          <cell r="A149" t="str">
            <v>0670</v>
          </cell>
          <cell r="B149" t="str">
            <v>黄骅市宇丰运输有限公司</v>
          </cell>
          <cell r="C149" t="str">
            <v>运费</v>
          </cell>
          <cell r="D149">
            <v>158231</v>
          </cell>
          <cell r="E149">
            <v>0</v>
          </cell>
          <cell r="F149">
            <v>158231</v>
          </cell>
          <cell r="G149">
            <v>158231</v>
          </cell>
          <cell r="H149">
            <v>0</v>
          </cell>
        </row>
        <row r="150">
          <cell r="A150" t="str">
            <v>0672</v>
          </cell>
          <cell r="B150" t="str">
            <v>浙江全盛无纺制品有限公司</v>
          </cell>
          <cell r="C150" t="str">
            <v>无纺布</v>
          </cell>
          <cell r="D150">
            <v>38930.9</v>
          </cell>
          <cell r="E150">
            <v>0</v>
          </cell>
          <cell r="F150">
            <v>56174.82</v>
          </cell>
          <cell r="G150">
            <v>0</v>
          </cell>
          <cell r="H150">
            <v>56174.82</v>
          </cell>
        </row>
        <row r="151">
          <cell r="A151" t="str">
            <v>0674</v>
          </cell>
          <cell r="B151" t="str">
            <v>深州市安广顺机械配件有限公司</v>
          </cell>
          <cell r="C151" t="str">
            <v>橡胶件</v>
          </cell>
          <cell r="D151">
            <v>193716.89</v>
          </cell>
          <cell r="E151">
            <v>0</v>
          </cell>
          <cell r="F151">
            <v>234704.15</v>
          </cell>
          <cell r="G151">
            <v>50000</v>
          </cell>
          <cell r="H151">
            <v>191130.64</v>
          </cell>
        </row>
        <row r="152">
          <cell r="A152" t="str">
            <v>0679</v>
          </cell>
          <cell r="B152" t="str">
            <v>厦门市三友和机械有限公司</v>
          </cell>
          <cell r="C152" t="str">
            <v>设备</v>
          </cell>
          <cell r="D152">
            <v>284730</v>
          </cell>
          <cell r="E152">
            <v>0</v>
          </cell>
          <cell r="F152">
            <v>284730</v>
          </cell>
          <cell r="G152">
            <v>0</v>
          </cell>
          <cell r="H152">
            <v>284730</v>
          </cell>
        </row>
        <row r="153">
          <cell r="A153" t="str">
            <v>0682</v>
          </cell>
          <cell r="B153" t="str">
            <v>威县永盛汽车配件制造有限公司</v>
          </cell>
          <cell r="C153" t="str">
            <v>隔热垫等</v>
          </cell>
          <cell r="D153">
            <v>11220.07</v>
          </cell>
          <cell r="E153">
            <v>0</v>
          </cell>
          <cell r="F153">
            <v>11220.07</v>
          </cell>
          <cell r="G153">
            <v>0</v>
          </cell>
          <cell r="H153">
            <v>11220.07</v>
          </cell>
        </row>
        <row r="154">
          <cell r="A154" t="str">
            <v>0683</v>
          </cell>
          <cell r="B154" t="str">
            <v>江阴市达安汽车零部件有限公司</v>
          </cell>
          <cell r="C154" t="str">
            <v>安全带锁扣</v>
          </cell>
          <cell r="D154">
            <v>54462.559999999998</v>
          </cell>
          <cell r="E154">
            <v>50000</v>
          </cell>
          <cell r="F154">
            <v>4462.5600000000004</v>
          </cell>
          <cell r="G154">
            <v>0</v>
          </cell>
          <cell r="H154">
            <v>4462.5600000000004</v>
          </cell>
        </row>
        <row r="155">
          <cell r="A155" t="str">
            <v>0684</v>
          </cell>
          <cell r="B155" t="str">
            <v>东莞市双和机车拉索有限公司</v>
          </cell>
          <cell r="C155" t="str">
            <v>拉线</v>
          </cell>
          <cell r="D155">
            <v>1615.32</v>
          </cell>
          <cell r="E155">
            <v>0</v>
          </cell>
          <cell r="F155">
            <v>1615.32</v>
          </cell>
          <cell r="G155">
            <v>0</v>
          </cell>
          <cell r="H155">
            <v>1615.32</v>
          </cell>
        </row>
        <row r="156">
          <cell r="A156" t="str">
            <v>0686</v>
          </cell>
          <cell r="B156" t="str">
            <v>佳化化学（滨州）有限公司</v>
          </cell>
          <cell r="C156" t="str">
            <v>化工原料</v>
          </cell>
          <cell r="D156">
            <v>2736358</v>
          </cell>
          <cell r="E156">
            <v>2000000</v>
          </cell>
          <cell r="F156">
            <v>2158607.11</v>
          </cell>
          <cell r="G156">
            <v>1000000</v>
          </cell>
          <cell r="H156">
            <v>2147770.7200000002</v>
          </cell>
        </row>
        <row r="157">
          <cell r="A157" t="str">
            <v>0687</v>
          </cell>
          <cell r="B157" t="str">
            <v>株洲市凡美斯汽车配件有限公司</v>
          </cell>
          <cell r="C157" t="str">
            <v>注塑件</v>
          </cell>
          <cell r="D157">
            <v>48464.85</v>
          </cell>
          <cell r="E157">
            <v>0</v>
          </cell>
          <cell r="F157">
            <v>48464.85</v>
          </cell>
          <cell r="G157">
            <v>0</v>
          </cell>
          <cell r="H157">
            <v>48464.85</v>
          </cell>
        </row>
        <row r="158">
          <cell r="A158" t="str">
            <v>0688</v>
          </cell>
          <cell r="B158" t="str">
            <v>湘乡简美汽车部件有限公司</v>
          </cell>
          <cell r="C158" t="str">
            <v>布套</v>
          </cell>
          <cell r="D158">
            <v>279839.87</v>
          </cell>
          <cell r="E158">
            <v>0</v>
          </cell>
          <cell r="F158">
            <v>279839.87</v>
          </cell>
          <cell r="G158">
            <v>200000</v>
          </cell>
          <cell r="H158">
            <v>79839.87</v>
          </cell>
        </row>
        <row r="159">
          <cell r="A159" t="str">
            <v>0690</v>
          </cell>
          <cell r="B159" t="str">
            <v>厦门劲亨五金工业有限公司</v>
          </cell>
          <cell r="C159" t="str">
            <v>卡环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</row>
        <row r="160">
          <cell r="A160" t="str">
            <v>0692</v>
          </cell>
          <cell r="B160" t="str">
            <v>廊坊市烁鑫汽车配件有限公司</v>
          </cell>
          <cell r="C160" t="str">
            <v>网簧</v>
          </cell>
          <cell r="D160">
            <v>576852.06999999995</v>
          </cell>
          <cell r="E160">
            <v>0</v>
          </cell>
          <cell r="F160">
            <v>639804.18999999994</v>
          </cell>
          <cell r="G160">
            <v>150000</v>
          </cell>
          <cell r="H160">
            <v>500418.62</v>
          </cell>
        </row>
        <row r="161">
          <cell r="A161" t="str">
            <v>0693</v>
          </cell>
          <cell r="B161" t="str">
            <v>泊头市鑫洪金属制品有限公司</v>
          </cell>
          <cell r="C161" t="str">
            <v>卡簧等</v>
          </cell>
          <cell r="D161">
            <v>32585.77</v>
          </cell>
          <cell r="E161">
            <v>0</v>
          </cell>
          <cell r="F161">
            <v>45967.58</v>
          </cell>
          <cell r="G161">
            <v>0</v>
          </cell>
          <cell r="H161">
            <v>45967.58</v>
          </cell>
        </row>
        <row r="162">
          <cell r="A162" t="str">
            <v>0695</v>
          </cell>
          <cell r="B162" t="str">
            <v>芜湖星火软轴控制索制造有限公司</v>
          </cell>
          <cell r="C162" t="str">
            <v>拉线</v>
          </cell>
          <cell r="D162">
            <v>113435.01</v>
          </cell>
          <cell r="E162">
            <v>0</v>
          </cell>
          <cell r="F162">
            <v>113435.01</v>
          </cell>
          <cell r="G162">
            <v>0</v>
          </cell>
          <cell r="H162">
            <v>160696.89000000001</v>
          </cell>
        </row>
        <row r="163">
          <cell r="A163" t="str">
            <v>0697</v>
          </cell>
          <cell r="B163" t="str">
            <v>辽源市佳林造革有限责任公司</v>
          </cell>
          <cell r="C163" t="str">
            <v>皮革面料</v>
          </cell>
          <cell r="D163">
            <v>662.46</v>
          </cell>
          <cell r="E163">
            <v>0</v>
          </cell>
          <cell r="F163">
            <v>662.46</v>
          </cell>
          <cell r="G163">
            <v>662.46</v>
          </cell>
          <cell r="H163">
            <v>0</v>
          </cell>
        </row>
        <row r="164">
          <cell r="A164" t="str">
            <v>0698</v>
          </cell>
          <cell r="B164" t="str">
            <v>古特曼商贸（上海）有限公司</v>
          </cell>
          <cell r="C164" t="str">
            <v>缝纫线</v>
          </cell>
          <cell r="D164">
            <v>1206.4000000000001</v>
          </cell>
          <cell r="E164">
            <v>0</v>
          </cell>
          <cell r="F164">
            <v>1206.4000000000001</v>
          </cell>
          <cell r="G164">
            <v>0</v>
          </cell>
          <cell r="H164">
            <v>1206.4000000000001</v>
          </cell>
        </row>
        <row r="165">
          <cell r="A165" t="str">
            <v>0700</v>
          </cell>
          <cell r="B165" t="str">
            <v>黄骅市建昌塑料制品有限公司</v>
          </cell>
          <cell r="D165">
            <v>437350.61</v>
          </cell>
          <cell r="E165">
            <v>0</v>
          </cell>
          <cell r="F165">
            <v>437350.61</v>
          </cell>
          <cell r="G165">
            <v>0</v>
          </cell>
          <cell r="H165">
            <v>437350.61</v>
          </cell>
        </row>
        <row r="166">
          <cell r="A166" t="str">
            <v>0701</v>
          </cell>
          <cell r="B166" t="str">
            <v>杜奥尔汽车技术（上海）有限公司</v>
          </cell>
          <cell r="C166" t="str">
            <v>面料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</row>
        <row r="167">
          <cell r="A167" t="str">
            <v>0702</v>
          </cell>
          <cell r="B167" t="str">
            <v>黄骅市瑞达塑料模具有限公司</v>
          </cell>
          <cell r="C167" t="str">
            <v>金属零部件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</row>
        <row r="168">
          <cell r="A168" t="str">
            <v>0703</v>
          </cell>
          <cell r="B168" t="str">
            <v>北京德实汽车饰件有限公司</v>
          </cell>
          <cell r="C168" t="str">
            <v>折叠器等</v>
          </cell>
          <cell r="D168">
            <v>1057897.51</v>
          </cell>
          <cell r="E168">
            <v>0</v>
          </cell>
          <cell r="F168">
            <v>1232624.08</v>
          </cell>
          <cell r="G168">
            <v>250000</v>
          </cell>
          <cell r="H168">
            <v>996906.85</v>
          </cell>
        </row>
        <row r="169">
          <cell r="A169" t="str">
            <v>0704</v>
          </cell>
          <cell r="B169" t="str">
            <v>上海明芳汽车零件有限公司</v>
          </cell>
          <cell r="C169" t="str">
            <v>滑轨</v>
          </cell>
          <cell r="D169">
            <v>4678333.99</v>
          </cell>
          <cell r="E169">
            <v>2000000</v>
          </cell>
          <cell r="F169">
            <v>2788851.91</v>
          </cell>
          <cell r="G169">
            <v>0</v>
          </cell>
          <cell r="H169">
            <v>2851792.98</v>
          </cell>
        </row>
        <row r="170">
          <cell r="A170" t="str">
            <v>0705</v>
          </cell>
          <cell r="B170" t="str">
            <v>烟台青沪纸业有限公司</v>
          </cell>
          <cell r="C170" t="str">
            <v>打孔纸</v>
          </cell>
          <cell r="D170">
            <v>0</v>
          </cell>
          <cell r="E170">
            <v>0</v>
          </cell>
          <cell r="F170">
            <v>12685</v>
          </cell>
          <cell r="G170">
            <v>12685</v>
          </cell>
          <cell r="H170">
            <v>0</v>
          </cell>
        </row>
        <row r="171">
          <cell r="A171" t="str">
            <v>0706</v>
          </cell>
          <cell r="B171" t="str">
            <v>德清三和塑胶有限公司</v>
          </cell>
          <cell r="C171" t="str">
            <v>橡胶垫等</v>
          </cell>
          <cell r="D171">
            <v>46723.98</v>
          </cell>
          <cell r="E171">
            <v>0</v>
          </cell>
          <cell r="F171">
            <v>46723.98</v>
          </cell>
          <cell r="G171">
            <v>40000</v>
          </cell>
          <cell r="H171">
            <v>6723.98</v>
          </cell>
        </row>
        <row r="172">
          <cell r="A172" t="str">
            <v>0711</v>
          </cell>
          <cell r="B172" t="str">
            <v>江苏忠明祥和精工股份有限公司</v>
          </cell>
          <cell r="C172" t="str">
            <v>调角器</v>
          </cell>
          <cell r="D172">
            <v>40465.440000000002</v>
          </cell>
          <cell r="E172">
            <v>30000</v>
          </cell>
          <cell r="F172">
            <v>39651.040000000001</v>
          </cell>
          <cell r="G172">
            <v>0</v>
          </cell>
          <cell r="H172">
            <v>50733.68</v>
          </cell>
        </row>
        <row r="173">
          <cell r="A173" t="str">
            <v>0716</v>
          </cell>
          <cell r="B173" t="str">
            <v>黄骅市宁鑫商贸有限公司</v>
          </cell>
          <cell r="C173" t="str">
            <v>标准件</v>
          </cell>
          <cell r="D173">
            <v>16470.66</v>
          </cell>
          <cell r="E173">
            <v>0</v>
          </cell>
          <cell r="F173">
            <v>16470.66</v>
          </cell>
          <cell r="G173">
            <v>0</v>
          </cell>
          <cell r="H173">
            <v>16470.66</v>
          </cell>
        </row>
        <row r="174">
          <cell r="A174" t="str">
            <v>0717</v>
          </cell>
          <cell r="B174" t="str">
            <v>黄骅市汇铭汽车部件有限公司</v>
          </cell>
          <cell r="C174" t="str">
            <v>注塑件</v>
          </cell>
          <cell r="D174">
            <v>2227083.11</v>
          </cell>
          <cell r="E174">
            <v>200000</v>
          </cell>
          <cell r="F174">
            <v>2213250.41</v>
          </cell>
          <cell r="G174">
            <v>300000</v>
          </cell>
          <cell r="H174">
            <v>2043283.64</v>
          </cell>
        </row>
        <row r="175">
          <cell r="A175" t="str">
            <v>0718</v>
          </cell>
          <cell r="B175" t="str">
            <v>黄骅市万寿汽车配件有限公司</v>
          </cell>
          <cell r="C175" t="str">
            <v>金属零部件</v>
          </cell>
          <cell r="D175">
            <v>758980.12</v>
          </cell>
          <cell r="E175">
            <v>130000</v>
          </cell>
          <cell r="F175">
            <v>708311.09</v>
          </cell>
          <cell r="G175">
            <v>0</v>
          </cell>
          <cell r="H175">
            <v>708311.09</v>
          </cell>
        </row>
        <row r="176">
          <cell r="A176" t="str">
            <v>0720</v>
          </cell>
          <cell r="B176" t="str">
            <v>天津市鹏升汽车部件有限公司</v>
          </cell>
          <cell r="C176" t="str">
            <v>面料</v>
          </cell>
          <cell r="D176">
            <v>6982858.6100000003</v>
          </cell>
          <cell r="E176">
            <v>0</v>
          </cell>
          <cell r="F176">
            <v>8162458.6900000004</v>
          </cell>
          <cell r="G176">
            <v>1000000</v>
          </cell>
          <cell r="H176">
            <v>8277173.6600000001</v>
          </cell>
        </row>
        <row r="177">
          <cell r="A177" t="str">
            <v>0725</v>
          </cell>
          <cell r="B177" t="str">
            <v>天津科特迪涂装设备有限公司</v>
          </cell>
          <cell r="C177" t="str">
            <v>设备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</row>
        <row r="178">
          <cell r="A178" t="str">
            <v>0731</v>
          </cell>
          <cell r="B178" t="str">
            <v>黄骅市氦普气体销售有限公司</v>
          </cell>
          <cell r="C178" t="str">
            <v>气体</v>
          </cell>
          <cell r="D178">
            <v>552615</v>
          </cell>
          <cell r="E178">
            <v>0</v>
          </cell>
          <cell r="F178">
            <v>552615</v>
          </cell>
          <cell r="G178">
            <v>0</v>
          </cell>
          <cell r="H178">
            <v>552615</v>
          </cell>
        </row>
        <row r="179">
          <cell r="A179" t="str">
            <v>0732</v>
          </cell>
          <cell r="B179" t="str">
            <v>天津市奥特威德焊接技术有限公司</v>
          </cell>
          <cell r="C179" t="str">
            <v>设备</v>
          </cell>
          <cell r="D179">
            <v>42000</v>
          </cell>
          <cell r="E179">
            <v>0</v>
          </cell>
          <cell r="F179">
            <v>42000</v>
          </cell>
          <cell r="G179">
            <v>0</v>
          </cell>
          <cell r="H179">
            <v>42000</v>
          </cell>
        </row>
        <row r="180">
          <cell r="A180" t="str">
            <v>0734</v>
          </cell>
          <cell r="B180" t="str">
            <v>北京长宏建翔科技发展有限公司</v>
          </cell>
          <cell r="C180" t="str">
            <v>设备配件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</row>
        <row r="181">
          <cell r="A181" t="str">
            <v>0735</v>
          </cell>
          <cell r="B181" t="str">
            <v>文登市凤凰婷装饰有限公司</v>
          </cell>
          <cell r="C181" t="str">
            <v>真皮面料</v>
          </cell>
          <cell r="D181">
            <v>314.60000000000002</v>
          </cell>
          <cell r="E181">
            <v>0</v>
          </cell>
          <cell r="F181">
            <v>314.60000000000002</v>
          </cell>
          <cell r="G181">
            <v>0</v>
          </cell>
          <cell r="H181">
            <v>314.60000000000002</v>
          </cell>
        </row>
        <row r="182">
          <cell r="A182" t="str">
            <v>0744</v>
          </cell>
          <cell r="B182" t="str">
            <v>德州志鹏海绵制品有限公司</v>
          </cell>
          <cell r="C182" t="str">
            <v>头枕</v>
          </cell>
          <cell r="D182">
            <v>506319</v>
          </cell>
          <cell r="E182">
            <v>0</v>
          </cell>
          <cell r="F182">
            <v>506319</v>
          </cell>
          <cell r="G182">
            <v>0</v>
          </cell>
          <cell r="H182">
            <v>506319</v>
          </cell>
        </row>
        <row r="183">
          <cell r="A183" t="str">
            <v>0745</v>
          </cell>
          <cell r="B183" t="str">
            <v>河北圣洁环境生物科技工程有限公司</v>
          </cell>
          <cell r="D183">
            <v>82800</v>
          </cell>
          <cell r="E183">
            <v>0</v>
          </cell>
          <cell r="F183">
            <v>82800</v>
          </cell>
          <cell r="G183">
            <v>0</v>
          </cell>
          <cell r="H183">
            <v>82800</v>
          </cell>
        </row>
        <row r="184">
          <cell r="A184" t="str">
            <v>0747</v>
          </cell>
          <cell r="B184" t="str">
            <v>张绍林</v>
          </cell>
          <cell r="C184" t="str">
            <v>运费</v>
          </cell>
          <cell r="D184">
            <v>386528</v>
          </cell>
          <cell r="E184">
            <v>95043</v>
          </cell>
          <cell r="F184">
            <v>291485</v>
          </cell>
          <cell r="G184">
            <v>0</v>
          </cell>
          <cell r="H184">
            <v>1053111</v>
          </cell>
        </row>
        <row r="185">
          <cell r="A185" t="str">
            <v>0749</v>
          </cell>
          <cell r="B185" t="str">
            <v>黄骅市固诺装饰工程有限公司</v>
          </cell>
          <cell r="C185" t="str">
            <v>维修</v>
          </cell>
          <cell r="D185">
            <v>9435.25</v>
          </cell>
          <cell r="E185">
            <v>0</v>
          </cell>
          <cell r="F185">
            <v>9435.25</v>
          </cell>
          <cell r="G185">
            <v>0</v>
          </cell>
          <cell r="H185">
            <v>9435.25</v>
          </cell>
        </row>
        <row r="186">
          <cell r="A186" t="str">
            <v>0751</v>
          </cell>
          <cell r="B186" t="str">
            <v>沧州市利昌汽车部件有限公司</v>
          </cell>
          <cell r="C186" t="str">
            <v>金属零部件</v>
          </cell>
          <cell r="D186">
            <v>536244.01</v>
          </cell>
          <cell r="E186">
            <v>0</v>
          </cell>
          <cell r="F186">
            <v>536244.01</v>
          </cell>
          <cell r="G186">
            <v>0</v>
          </cell>
          <cell r="H186">
            <v>536244.01</v>
          </cell>
        </row>
        <row r="187">
          <cell r="A187" t="str">
            <v>0754</v>
          </cell>
          <cell r="B187" t="str">
            <v>江苏艾文德悦达汽车内饰有限公司</v>
          </cell>
          <cell r="C187" t="str">
            <v>面料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</row>
        <row r="188">
          <cell r="A188" t="str">
            <v>0756</v>
          </cell>
          <cell r="B188" t="str">
            <v>黄骅市正祥车辆部件有限公司</v>
          </cell>
          <cell r="C188" t="str">
            <v>金属零部件</v>
          </cell>
          <cell r="D188">
            <v>394193.79</v>
          </cell>
          <cell r="E188">
            <v>0</v>
          </cell>
          <cell r="F188">
            <v>394193.79</v>
          </cell>
          <cell r="G188">
            <v>200000</v>
          </cell>
          <cell r="H188">
            <v>194193.79</v>
          </cell>
        </row>
        <row r="189">
          <cell r="A189" t="str">
            <v>0757</v>
          </cell>
          <cell r="B189" t="str">
            <v>河北安闻汽车零部件有限公司</v>
          </cell>
          <cell r="C189" t="str">
            <v>加热组件</v>
          </cell>
          <cell r="D189">
            <v>1600</v>
          </cell>
          <cell r="E189">
            <v>0</v>
          </cell>
          <cell r="F189">
            <v>1600</v>
          </cell>
          <cell r="G189">
            <v>1600</v>
          </cell>
          <cell r="H189">
            <v>0</v>
          </cell>
        </row>
        <row r="190">
          <cell r="A190" t="str">
            <v>0758</v>
          </cell>
          <cell r="B190" t="str">
            <v>黄骅市友联嘉悦商贸有限公司</v>
          </cell>
          <cell r="C190" t="str">
            <v>注塑料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</row>
        <row r="191">
          <cell r="A191" t="str">
            <v>0763</v>
          </cell>
          <cell r="B191" t="str">
            <v>黄骅市友联嘉悦商贸有限公司</v>
          </cell>
          <cell r="C191" t="str">
            <v>注塑料</v>
          </cell>
          <cell r="D191">
            <v>0</v>
          </cell>
          <cell r="E191">
            <v>22800</v>
          </cell>
          <cell r="F191">
            <v>0</v>
          </cell>
          <cell r="G191">
            <v>357500</v>
          </cell>
          <cell r="H191">
            <v>0</v>
          </cell>
        </row>
        <row r="192">
          <cell r="A192" t="str">
            <v>0764</v>
          </cell>
          <cell r="B192" t="str">
            <v>沧州天祥塑料制品有限公司</v>
          </cell>
          <cell r="C192" t="str">
            <v>包装类</v>
          </cell>
          <cell r="D192">
            <v>35660.46</v>
          </cell>
          <cell r="E192">
            <v>0</v>
          </cell>
          <cell r="F192">
            <v>35660.46</v>
          </cell>
          <cell r="G192">
            <v>0</v>
          </cell>
          <cell r="H192">
            <v>35660.46</v>
          </cell>
        </row>
        <row r="193">
          <cell r="A193" t="str">
            <v>0765</v>
          </cell>
          <cell r="B193" t="str">
            <v>多科迪（北京）塑胶颜料有限公司</v>
          </cell>
          <cell r="C193" t="str">
            <v>注塑料</v>
          </cell>
          <cell r="D193">
            <v>0</v>
          </cell>
          <cell r="E193">
            <v>2200</v>
          </cell>
          <cell r="F193">
            <v>0</v>
          </cell>
          <cell r="G193">
            <v>0</v>
          </cell>
          <cell r="H193">
            <v>0</v>
          </cell>
        </row>
        <row r="194">
          <cell r="A194" t="str">
            <v>0767</v>
          </cell>
          <cell r="B194" t="str">
            <v>天津万塑新材料科技有限公司</v>
          </cell>
          <cell r="C194" t="str">
            <v>注塑料</v>
          </cell>
          <cell r="D194">
            <v>0</v>
          </cell>
          <cell r="E194">
            <v>0</v>
          </cell>
          <cell r="F194">
            <v>0</v>
          </cell>
          <cell r="G194">
            <v>37000</v>
          </cell>
          <cell r="H194">
            <v>0</v>
          </cell>
        </row>
        <row r="195">
          <cell r="A195" t="str">
            <v>0768</v>
          </cell>
          <cell r="B195" t="str">
            <v>北京吉泰基业科技有限公司</v>
          </cell>
          <cell r="C195" t="str">
            <v>设备配件</v>
          </cell>
          <cell r="D195">
            <v>0</v>
          </cell>
          <cell r="E195">
            <v>0</v>
          </cell>
          <cell r="F195">
            <v>0</v>
          </cell>
          <cell r="G195">
            <v>6000</v>
          </cell>
          <cell r="H195">
            <v>0</v>
          </cell>
        </row>
        <row r="196">
          <cell r="A196" t="str">
            <v>0772</v>
          </cell>
          <cell r="B196" t="str">
            <v>昌乐天齐色织布有限公司</v>
          </cell>
          <cell r="C196" t="str">
            <v>无纺布</v>
          </cell>
          <cell r="D196">
            <v>102416.37</v>
          </cell>
          <cell r="E196">
            <v>0</v>
          </cell>
          <cell r="F196">
            <v>120302.06</v>
          </cell>
          <cell r="G196">
            <v>0</v>
          </cell>
          <cell r="H196">
            <v>120302.06</v>
          </cell>
        </row>
        <row r="197">
          <cell r="A197" t="str">
            <v>0773</v>
          </cell>
          <cell r="B197" t="str">
            <v>浙江富昌泰汽车零部件有限公司</v>
          </cell>
          <cell r="C197" t="str">
            <v>调角器</v>
          </cell>
          <cell r="D197">
            <v>2208423.02</v>
          </cell>
          <cell r="E197">
            <v>0</v>
          </cell>
          <cell r="F197">
            <v>2441536.62</v>
          </cell>
          <cell r="G197">
            <v>500000</v>
          </cell>
          <cell r="H197">
            <v>2407763.8199999998</v>
          </cell>
        </row>
        <row r="198">
          <cell r="A198" t="str">
            <v>0776</v>
          </cell>
          <cell r="B198" t="str">
            <v>天津市金晶气体压缩机制造有限公司</v>
          </cell>
          <cell r="C198" t="str">
            <v>设备</v>
          </cell>
          <cell r="D198">
            <v>0</v>
          </cell>
          <cell r="E198">
            <v>0</v>
          </cell>
          <cell r="F198">
            <v>16050</v>
          </cell>
          <cell r="G198">
            <v>0</v>
          </cell>
          <cell r="H198">
            <v>16050</v>
          </cell>
        </row>
        <row r="199">
          <cell r="A199" t="str">
            <v>0783</v>
          </cell>
          <cell r="B199" t="str">
            <v>沧州广洋模具配件有限公司</v>
          </cell>
          <cell r="C199" t="str">
            <v>模具车间用料</v>
          </cell>
          <cell r="D199">
            <v>41997</v>
          </cell>
          <cell r="E199">
            <v>0</v>
          </cell>
          <cell r="F199">
            <v>41997</v>
          </cell>
          <cell r="G199">
            <v>0</v>
          </cell>
          <cell r="H199">
            <v>41997</v>
          </cell>
        </row>
        <row r="200">
          <cell r="A200" t="str">
            <v>0785</v>
          </cell>
          <cell r="B200" t="str">
            <v>雄县华增汽车饰件有限公司</v>
          </cell>
          <cell r="C200" t="str">
            <v>拉链等</v>
          </cell>
          <cell r="D200">
            <v>413038.82</v>
          </cell>
          <cell r="E200">
            <v>0</v>
          </cell>
          <cell r="F200">
            <v>458246.42</v>
          </cell>
          <cell r="G200">
            <v>0</v>
          </cell>
          <cell r="H200">
            <v>481880.74</v>
          </cell>
        </row>
        <row r="201">
          <cell r="A201" t="str">
            <v>0791</v>
          </cell>
          <cell r="B201" t="str">
            <v>黄骅市增鑫五金制品有限公司</v>
          </cell>
          <cell r="C201" t="str">
            <v>零购</v>
          </cell>
          <cell r="D201">
            <v>19045</v>
          </cell>
          <cell r="E201">
            <v>0</v>
          </cell>
          <cell r="F201">
            <v>19045</v>
          </cell>
          <cell r="G201">
            <v>0</v>
          </cell>
          <cell r="H201">
            <v>19045</v>
          </cell>
        </row>
        <row r="202">
          <cell r="A202" t="str">
            <v>0792</v>
          </cell>
          <cell r="B202" t="str">
            <v>溧阳鑫岩汽车零部件有限公司</v>
          </cell>
          <cell r="C202" t="str">
            <v>头枕骨架</v>
          </cell>
          <cell r="D202">
            <v>1224</v>
          </cell>
          <cell r="E202">
            <v>0</v>
          </cell>
          <cell r="F202">
            <v>1224</v>
          </cell>
          <cell r="G202">
            <v>0</v>
          </cell>
          <cell r="H202">
            <v>68385.600000000006</v>
          </cell>
        </row>
        <row r="203">
          <cell r="A203" t="str">
            <v>0793</v>
          </cell>
          <cell r="B203" t="str">
            <v>江苏万金汽车零部件制造有限公司</v>
          </cell>
          <cell r="C203" t="str">
            <v>涡簧</v>
          </cell>
          <cell r="D203">
            <v>1426694.02</v>
          </cell>
          <cell r="E203">
            <v>0</v>
          </cell>
          <cell r="F203">
            <v>1534675.36</v>
          </cell>
          <cell r="G203">
            <v>600000</v>
          </cell>
          <cell r="H203">
            <v>1041829.59</v>
          </cell>
        </row>
        <row r="204">
          <cell r="A204" t="str">
            <v>0796</v>
          </cell>
          <cell r="B204" t="str">
            <v>易格斯拖链轴承仓储贸易（上海）有限公司</v>
          </cell>
          <cell r="C204" t="str">
            <v>轴套</v>
          </cell>
          <cell r="D204">
            <v>0</v>
          </cell>
          <cell r="E204">
            <v>102600</v>
          </cell>
          <cell r="F204">
            <v>0</v>
          </cell>
          <cell r="G204">
            <v>69200</v>
          </cell>
          <cell r="H204">
            <v>0</v>
          </cell>
        </row>
        <row r="205">
          <cell r="A205" t="str">
            <v>0798</v>
          </cell>
          <cell r="B205" t="str">
            <v>黄骅市超飞商贸有限公司有限公司</v>
          </cell>
          <cell r="C205" t="str">
            <v>非标件</v>
          </cell>
          <cell r="E205">
            <v>0</v>
          </cell>
          <cell r="F205">
            <v>22540.89</v>
          </cell>
          <cell r="G205">
            <v>0</v>
          </cell>
          <cell r="H205">
            <v>22540.89</v>
          </cell>
        </row>
        <row r="206">
          <cell r="A206" t="str">
            <v>0800</v>
          </cell>
          <cell r="B206" t="str">
            <v>长春亚大汽车零件制造有限公司</v>
          </cell>
          <cell r="C206" t="str">
            <v>座椅配件</v>
          </cell>
          <cell r="E206">
            <v>0</v>
          </cell>
          <cell r="F206">
            <v>0</v>
          </cell>
          <cell r="G206">
            <v>24920</v>
          </cell>
          <cell r="H206">
            <v>0</v>
          </cell>
        </row>
        <row r="207">
          <cell r="A207" t="str">
            <v>0803</v>
          </cell>
          <cell r="B207" t="str">
            <v>广东新金山环保材料股份有限公司</v>
          </cell>
          <cell r="C207" t="str">
            <v>面料</v>
          </cell>
          <cell r="D207">
            <v>1770802.26</v>
          </cell>
          <cell r="E207">
            <v>0</v>
          </cell>
          <cell r="F207">
            <v>1770802.26</v>
          </cell>
          <cell r="G207">
            <v>800000</v>
          </cell>
          <cell r="H207">
            <v>970802.26</v>
          </cell>
        </row>
        <row r="208">
          <cell r="A208" t="str">
            <v>0804</v>
          </cell>
          <cell r="B208" t="str">
            <v>黄骅市兆展铁艺加工厂</v>
          </cell>
          <cell r="C208" t="str">
            <v>排烟道工程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</row>
        <row r="209">
          <cell r="A209" t="str">
            <v>0805</v>
          </cell>
          <cell r="B209" t="str">
            <v>黄骅市辉煌建筑队</v>
          </cell>
          <cell r="C209" t="str">
            <v>房屋维修等</v>
          </cell>
          <cell r="D209">
            <v>409864</v>
          </cell>
          <cell r="E209">
            <v>183370</v>
          </cell>
          <cell r="F209">
            <v>226494</v>
          </cell>
          <cell r="G209">
            <v>0</v>
          </cell>
          <cell r="H209">
            <v>471579</v>
          </cell>
        </row>
        <row r="210">
          <cell r="A210" t="str">
            <v>0812</v>
          </cell>
          <cell r="B210" t="str">
            <v>沧州宇诺五金制造有限公司</v>
          </cell>
          <cell r="C210" t="str">
            <v>金属零部件</v>
          </cell>
          <cell r="D210">
            <v>756231.52</v>
          </cell>
          <cell r="E210">
            <v>50000</v>
          </cell>
          <cell r="F210">
            <v>800799.54</v>
          </cell>
          <cell r="G210">
            <v>200000</v>
          </cell>
          <cell r="H210">
            <v>618534.56000000006</v>
          </cell>
        </row>
        <row r="211">
          <cell r="A211" t="str">
            <v>0814</v>
          </cell>
          <cell r="B211" t="str">
            <v>孟村回族自治县旭日汽车配件厂</v>
          </cell>
          <cell r="C211" t="str">
            <v>灯镜电线</v>
          </cell>
          <cell r="D211">
            <v>9742</v>
          </cell>
          <cell r="E211">
            <v>0</v>
          </cell>
          <cell r="F211">
            <v>9742</v>
          </cell>
          <cell r="G211">
            <v>0</v>
          </cell>
          <cell r="H211">
            <v>9742</v>
          </cell>
        </row>
        <row r="212">
          <cell r="A212" t="str">
            <v>0816</v>
          </cell>
          <cell r="B212" t="str">
            <v>黄骅市洁霸汽车零部件制造有限公司</v>
          </cell>
          <cell r="C212" t="str">
            <v>铸件</v>
          </cell>
          <cell r="D212">
            <v>53.77</v>
          </cell>
          <cell r="E212">
            <v>0</v>
          </cell>
          <cell r="F212">
            <v>53.77</v>
          </cell>
          <cell r="G212">
            <v>0</v>
          </cell>
          <cell r="H212">
            <v>53.77</v>
          </cell>
        </row>
        <row r="213">
          <cell r="A213" t="str">
            <v>0817</v>
          </cell>
          <cell r="B213" t="str">
            <v>黄骅市三江商贸有限公司</v>
          </cell>
          <cell r="C213" t="str">
            <v>自喷漆</v>
          </cell>
          <cell r="D213">
            <v>0</v>
          </cell>
          <cell r="E213">
            <v>0</v>
          </cell>
          <cell r="F213">
            <v>0</v>
          </cell>
          <cell r="G213">
            <v>1760</v>
          </cell>
          <cell r="H213">
            <v>13149</v>
          </cell>
        </row>
        <row r="214">
          <cell r="A214" t="str">
            <v>0818</v>
          </cell>
          <cell r="B214" t="str">
            <v>黄骅市通乐贸易有限公司</v>
          </cell>
          <cell r="C214" t="str">
            <v>各种辅助材料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44326.8</v>
          </cell>
        </row>
        <row r="215">
          <cell r="A215" t="str">
            <v>0825</v>
          </cell>
          <cell r="B215" t="str">
            <v>黄骅市泰坤五金机电经销部</v>
          </cell>
          <cell r="C215" t="str">
            <v>灯镜配件</v>
          </cell>
          <cell r="D215">
            <v>20748.2</v>
          </cell>
          <cell r="E215">
            <v>24298.2</v>
          </cell>
          <cell r="F215">
            <v>0</v>
          </cell>
          <cell r="G215">
            <v>3550</v>
          </cell>
          <cell r="H215">
            <v>0</v>
          </cell>
        </row>
        <row r="216">
          <cell r="A216" t="str">
            <v>0827</v>
          </cell>
          <cell r="B216" t="str">
            <v>高碑店市晨奥汽车部件有限公司</v>
          </cell>
          <cell r="C216" t="str">
            <v>管夹片</v>
          </cell>
          <cell r="D216">
            <v>140449.82999999999</v>
          </cell>
          <cell r="E216">
            <v>0</v>
          </cell>
          <cell r="F216">
            <v>140449.82999999999</v>
          </cell>
          <cell r="G216">
            <v>135800</v>
          </cell>
          <cell r="H216">
            <v>33940.33</v>
          </cell>
        </row>
        <row r="217">
          <cell r="A217" t="str">
            <v>0828</v>
          </cell>
          <cell r="B217" t="str">
            <v>黄骅市方达泵阀有限公司</v>
          </cell>
          <cell r="C217" t="str">
            <v>设备维修</v>
          </cell>
          <cell r="D217">
            <v>0</v>
          </cell>
          <cell r="E217">
            <v>18310</v>
          </cell>
          <cell r="F217">
            <v>0</v>
          </cell>
          <cell r="G217">
            <v>0</v>
          </cell>
          <cell r="H217">
            <v>0</v>
          </cell>
        </row>
        <row r="218">
          <cell r="A218" t="str">
            <v>0830</v>
          </cell>
          <cell r="B218" t="str">
            <v>黄骅市锦绣制衣部</v>
          </cell>
          <cell r="C218" t="str">
            <v>绣花加工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18900</v>
          </cell>
        </row>
        <row r="219">
          <cell r="A219" t="str">
            <v>0832</v>
          </cell>
          <cell r="B219" t="str">
            <v>黄骅市三姐五金经销部</v>
          </cell>
          <cell r="C219" t="str">
            <v>灯泡、护管</v>
          </cell>
          <cell r="D219">
            <v>14897.6</v>
          </cell>
          <cell r="E219">
            <v>0</v>
          </cell>
          <cell r="F219">
            <v>14897.6</v>
          </cell>
          <cell r="G219">
            <v>0</v>
          </cell>
          <cell r="H219">
            <v>14897.6</v>
          </cell>
        </row>
        <row r="220">
          <cell r="A220" t="str">
            <v>0833</v>
          </cell>
          <cell r="B220" t="str">
            <v>黄骅市久峰五金制品有限公司</v>
          </cell>
          <cell r="C220" t="str">
            <v>金属零部件</v>
          </cell>
          <cell r="D220">
            <v>34122.31</v>
          </cell>
          <cell r="E220">
            <v>0</v>
          </cell>
          <cell r="F220">
            <v>34122.31</v>
          </cell>
          <cell r="G220">
            <v>20000</v>
          </cell>
          <cell r="H220">
            <v>14122.31</v>
          </cell>
        </row>
        <row r="221">
          <cell r="A221" t="str">
            <v>0834</v>
          </cell>
          <cell r="B221" t="str">
            <v>北京朝阳隆华电线电缆有限公司</v>
          </cell>
          <cell r="C221" t="str">
            <v>灯镜辅料</v>
          </cell>
          <cell r="D221">
            <v>0</v>
          </cell>
          <cell r="E221">
            <v>4080</v>
          </cell>
          <cell r="F221">
            <v>0</v>
          </cell>
          <cell r="G221">
            <v>0</v>
          </cell>
          <cell r="H221">
            <v>0</v>
          </cell>
        </row>
        <row r="222">
          <cell r="A222" t="str">
            <v>0835</v>
          </cell>
          <cell r="B222" t="str">
            <v>沧州市鑫发缝纫机有限公司</v>
          </cell>
          <cell r="C222" t="str">
            <v>缝纫机配件</v>
          </cell>
          <cell r="D222">
            <v>0</v>
          </cell>
          <cell r="E222">
            <v>0</v>
          </cell>
          <cell r="F222">
            <v>25440.5</v>
          </cell>
          <cell r="G222">
            <v>25440.5</v>
          </cell>
          <cell r="H222">
            <v>0</v>
          </cell>
        </row>
        <row r="223">
          <cell r="A223" t="str">
            <v>0836</v>
          </cell>
          <cell r="B223" t="str">
            <v>人民电器集团黄骅销售有限公司</v>
          </cell>
          <cell r="C223" t="str">
            <v>设备零部件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85292.5</v>
          </cell>
        </row>
        <row r="224">
          <cell r="A224" t="str">
            <v>0837</v>
          </cell>
          <cell r="B224" t="str">
            <v>黄骅市衡星计量仪器有限公司</v>
          </cell>
          <cell r="C224" t="str">
            <v>设备配件</v>
          </cell>
          <cell r="D224">
            <v>0</v>
          </cell>
          <cell r="E224">
            <v>0</v>
          </cell>
          <cell r="F224">
            <v>0</v>
          </cell>
          <cell r="G224">
            <v>753</v>
          </cell>
          <cell r="H224">
            <v>0</v>
          </cell>
        </row>
        <row r="225">
          <cell r="A225" t="str">
            <v>0839</v>
          </cell>
          <cell r="B225" t="str">
            <v>合肥光码商贸有限公司</v>
          </cell>
          <cell r="C225" t="str">
            <v>标签</v>
          </cell>
          <cell r="D225">
            <v>2280.34</v>
          </cell>
          <cell r="E225">
            <v>0</v>
          </cell>
          <cell r="F225">
            <v>2280.34</v>
          </cell>
          <cell r="G225">
            <v>0</v>
          </cell>
          <cell r="H225">
            <v>13183.21</v>
          </cell>
        </row>
        <row r="226">
          <cell r="A226" t="str">
            <v>0840</v>
          </cell>
          <cell r="B226" t="str">
            <v>黄骅市慧仁纵横电脑销售有限公司</v>
          </cell>
          <cell r="C226" t="str">
            <v>办公用品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</row>
        <row r="227">
          <cell r="A227" t="str">
            <v>0843</v>
          </cell>
          <cell r="B227" t="str">
            <v>诸城恒欣工贸有限公司</v>
          </cell>
          <cell r="C227" t="str">
            <v>工装</v>
          </cell>
          <cell r="D227">
            <v>0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</row>
        <row r="228">
          <cell r="A228" t="str">
            <v>0844</v>
          </cell>
          <cell r="B228" t="str">
            <v>东莞市深川工业设备有限公司</v>
          </cell>
          <cell r="C228" t="str">
            <v>设备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</row>
        <row r="229">
          <cell r="A229" t="str">
            <v>0845</v>
          </cell>
          <cell r="B229" t="str">
            <v>无锡市宏伟彩印包装有限公司</v>
          </cell>
          <cell r="C229" t="str">
            <v>标签</v>
          </cell>
          <cell r="D229">
            <v>970</v>
          </cell>
          <cell r="E229">
            <v>970</v>
          </cell>
          <cell r="F229">
            <v>0</v>
          </cell>
          <cell r="G229">
            <v>0</v>
          </cell>
          <cell r="H229">
            <v>0</v>
          </cell>
        </row>
        <row r="230">
          <cell r="A230" t="str">
            <v>0848</v>
          </cell>
          <cell r="B230" t="str">
            <v>衡水鑫智汽车零部件有限公司</v>
          </cell>
          <cell r="C230" t="str">
            <v>硬质棉</v>
          </cell>
          <cell r="D230">
            <v>0</v>
          </cell>
          <cell r="E230">
            <v>9776</v>
          </cell>
          <cell r="F230">
            <v>0</v>
          </cell>
          <cell r="G230">
            <v>0</v>
          </cell>
          <cell r="H230">
            <v>0</v>
          </cell>
        </row>
        <row r="231">
          <cell r="A231" t="str">
            <v>0849</v>
          </cell>
          <cell r="B231" t="str">
            <v>佛山市益鑫禾机械自动化装备有限公司</v>
          </cell>
          <cell r="C231" t="str">
            <v>设备</v>
          </cell>
          <cell r="D231">
            <v>21800</v>
          </cell>
          <cell r="E231">
            <v>0</v>
          </cell>
          <cell r="F231">
            <v>21800</v>
          </cell>
          <cell r="G231">
            <v>0</v>
          </cell>
          <cell r="H231">
            <v>21800</v>
          </cell>
        </row>
        <row r="232">
          <cell r="A232" t="str">
            <v>0850</v>
          </cell>
          <cell r="B232" t="str">
            <v>黄骅市恒伟五金制品有限公司</v>
          </cell>
          <cell r="C232" t="str">
            <v>金属零部件</v>
          </cell>
          <cell r="D232">
            <v>1561365.65</v>
          </cell>
          <cell r="E232">
            <v>300000</v>
          </cell>
          <cell r="F232">
            <v>1613609.59</v>
          </cell>
          <cell r="G232">
            <v>300000</v>
          </cell>
          <cell r="H232">
            <v>1605625.15</v>
          </cell>
        </row>
        <row r="233">
          <cell r="A233" t="str">
            <v>0854</v>
          </cell>
          <cell r="B233" t="str">
            <v>张家港保税区得英达利化工材料有限公司</v>
          </cell>
          <cell r="C233" t="str">
            <v>头枕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>
            <v>9816.4</v>
          </cell>
        </row>
        <row r="234">
          <cell r="A234" t="str">
            <v>0856</v>
          </cell>
          <cell r="B234" t="str">
            <v>扬州三鸣环保科技有限公司</v>
          </cell>
          <cell r="C234" t="str">
            <v>设备</v>
          </cell>
          <cell r="D234">
            <v>384444.5</v>
          </cell>
          <cell r="E234">
            <v>0</v>
          </cell>
          <cell r="F234">
            <v>384444.5</v>
          </cell>
          <cell r="G234">
            <v>0</v>
          </cell>
          <cell r="H234">
            <v>384444.5</v>
          </cell>
        </row>
        <row r="235">
          <cell r="A235" t="str">
            <v>0857</v>
          </cell>
          <cell r="B235" t="str">
            <v>万华化学（北京）有限公司</v>
          </cell>
          <cell r="C235" t="str">
            <v>化工原料</v>
          </cell>
          <cell r="D235">
            <v>133750</v>
          </cell>
          <cell r="E235">
            <v>0</v>
          </cell>
          <cell r="F235">
            <v>133750</v>
          </cell>
          <cell r="G235">
            <v>0</v>
          </cell>
          <cell r="H235">
            <v>133750</v>
          </cell>
        </row>
        <row r="236">
          <cell r="A236" t="str">
            <v>0858</v>
          </cell>
          <cell r="B236" t="str">
            <v>天津尼嘉斯机械设备销售有限公司</v>
          </cell>
          <cell r="C236" t="str">
            <v>设备</v>
          </cell>
          <cell r="D236">
            <v>14336</v>
          </cell>
          <cell r="E236">
            <v>0</v>
          </cell>
          <cell r="F236">
            <v>14336</v>
          </cell>
          <cell r="G236">
            <v>0</v>
          </cell>
          <cell r="H236">
            <v>14336</v>
          </cell>
        </row>
        <row r="237">
          <cell r="A237" t="str">
            <v>0859</v>
          </cell>
          <cell r="B237" t="str">
            <v>黄骅市厚德建筑队</v>
          </cell>
          <cell r="C237" t="str">
            <v>土建工程</v>
          </cell>
          <cell r="D237">
            <v>0</v>
          </cell>
          <cell r="E237">
            <v>161680</v>
          </cell>
          <cell r="F237">
            <v>155020</v>
          </cell>
          <cell r="G237">
            <v>0</v>
          </cell>
          <cell r="H237">
            <v>155020</v>
          </cell>
        </row>
        <row r="238">
          <cell r="A238" t="str">
            <v>0860</v>
          </cell>
          <cell r="B238" t="str">
            <v>苏州市荣威模具有限公司</v>
          </cell>
          <cell r="C238" t="str">
            <v>设备</v>
          </cell>
          <cell r="D238">
            <v>0</v>
          </cell>
          <cell r="E238">
            <v>0</v>
          </cell>
          <cell r="F238">
            <v>0</v>
          </cell>
          <cell r="G238">
            <v>71750.78</v>
          </cell>
          <cell r="H238">
            <v>0</v>
          </cell>
        </row>
        <row r="239">
          <cell r="A239" t="str">
            <v>0862</v>
          </cell>
          <cell r="B239" t="str">
            <v>河北双力起重机械有限公司</v>
          </cell>
          <cell r="C239" t="str">
            <v>设备</v>
          </cell>
          <cell r="D239">
            <v>17700</v>
          </cell>
          <cell r="E239">
            <v>0</v>
          </cell>
          <cell r="F239">
            <v>17700</v>
          </cell>
          <cell r="G239">
            <v>0</v>
          </cell>
          <cell r="H239">
            <v>17700</v>
          </cell>
        </row>
        <row r="240">
          <cell r="A240" t="str">
            <v>0866</v>
          </cell>
          <cell r="B240" t="str">
            <v>沧州施普模具制造有限公司</v>
          </cell>
          <cell r="C240" t="str">
            <v>设备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</row>
        <row r="241">
          <cell r="A241" t="str">
            <v>0868</v>
          </cell>
          <cell r="B241" t="str">
            <v>广州熙锐自动化设备有限公司</v>
          </cell>
          <cell r="C241" t="str">
            <v>设备</v>
          </cell>
          <cell r="D241">
            <v>781658</v>
          </cell>
          <cell r="E241">
            <v>0</v>
          </cell>
          <cell r="F241">
            <v>781658</v>
          </cell>
          <cell r="G241">
            <v>500000</v>
          </cell>
          <cell r="H241">
            <v>281658</v>
          </cell>
        </row>
        <row r="242">
          <cell r="A242" t="str">
            <v>0869</v>
          </cell>
          <cell r="B242" t="str">
            <v>苏州高登威科技股份有限公司</v>
          </cell>
          <cell r="C242" t="str">
            <v>设备</v>
          </cell>
          <cell r="D242">
            <v>0</v>
          </cell>
          <cell r="E242">
            <v>0</v>
          </cell>
          <cell r="F242">
            <v>0</v>
          </cell>
          <cell r="G242">
            <v>158632.48000000001</v>
          </cell>
          <cell r="H242">
            <v>0</v>
          </cell>
        </row>
        <row r="243">
          <cell r="A243" t="str">
            <v>0870</v>
          </cell>
          <cell r="B243" t="str">
            <v>山东施密特热能设备有限公司</v>
          </cell>
          <cell r="C243" t="str">
            <v>设备</v>
          </cell>
          <cell r="G243">
            <v>46800</v>
          </cell>
          <cell r="H243">
            <v>30533.33</v>
          </cell>
        </row>
        <row r="244">
          <cell r="A244" t="str">
            <v>0871</v>
          </cell>
          <cell r="B244" t="str">
            <v>深圳市固特灵胶业有限公司</v>
          </cell>
          <cell r="C244" t="str">
            <v>胶水</v>
          </cell>
          <cell r="D244">
            <v>0</v>
          </cell>
          <cell r="E244">
            <v>5100</v>
          </cell>
          <cell r="F244">
            <v>0</v>
          </cell>
          <cell r="G244">
            <v>0</v>
          </cell>
          <cell r="H244">
            <v>0</v>
          </cell>
        </row>
        <row r="245">
          <cell r="A245" t="str">
            <v>0873</v>
          </cell>
          <cell r="B245" t="str">
            <v>圭尔夫(天津)工业门有限公司</v>
          </cell>
          <cell r="C245" t="str">
            <v>电动门</v>
          </cell>
          <cell r="D245">
            <v>21615</v>
          </cell>
          <cell r="E245">
            <v>0</v>
          </cell>
          <cell r="F245">
            <v>21615</v>
          </cell>
          <cell r="G245">
            <v>0</v>
          </cell>
          <cell r="H245">
            <v>21615</v>
          </cell>
        </row>
        <row r="246">
          <cell r="A246" t="str">
            <v>0874</v>
          </cell>
          <cell r="B246" t="str">
            <v>河北美杭电梯安装有限公司</v>
          </cell>
          <cell r="C246" t="str">
            <v>电梯</v>
          </cell>
          <cell r="D246">
            <v>36600</v>
          </cell>
          <cell r="E246">
            <v>0</v>
          </cell>
          <cell r="F246">
            <v>36600</v>
          </cell>
          <cell r="G246">
            <v>0</v>
          </cell>
          <cell r="H246">
            <v>36600</v>
          </cell>
        </row>
        <row r="247">
          <cell r="A247" t="str">
            <v>0876</v>
          </cell>
          <cell r="B247" t="str">
            <v>上海腾基机械设备有限公司</v>
          </cell>
          <cell r="C247" t="str">
            <v>设备配件</v>
          </cell>
          <cell r="D247">
            <v>0</v>
          </cell>
          <cell r="E247">
            <v>5200</v>
          </cell>
          <cell r="F247">
            <v>0</v>
          </cell>
          <cell r="G247">
            <v>4520</v>
          </cell>
          <cell r="H247">
            <v>0</v>
          </cell>
        </row>
        <row r="248">
          <cell r="A248" t="str">
            <v>0879</v>
          </cell>
          <cell r="B248" t="str">
            <v>无锡苏辰汽车部件有限公司</v>
          </cell>
          <cell r="C248" t="str">
            <v>钢管</v>
          </cell>
          <cell r="D248">
            <v>0</v>
          </cell>
          <cell r="E248">
            <v>90791.75</v>
          </cell>
          <cell r="F248">
            <v>0</v>
          </cell>
          <cell r="G248">
            <v>0</v>
          </cell>
          <cell r="H248">
            <v>0</v>
          </cell>
        </row>
        <row r="249">
          <cell r="A249" t="str">
            <v>0880</v>
          </cell>
          <cell r="B249" t="str">
            <v>湖北航嘉麦格纳座椅系统有限公司</v>
          </cell>
          <cell r="C249" t="str">
            <v>调角器</v>
          </cell>
          <cell r="D249">
            <v>0</v>
          </cell>
          <cell r="E249">
            <v>41286</v>
          </cell>
          <cell r="F249">
            <v>0</v>
          </cell>
          <cell r="G249">
            <v>0</v>
          </cell>
          <cell r="H249">
            <v>0</v>
          </cell>
        </row>
        <row r="250">
          <cell r="A250" t="str">
            <v>0882</v>
          </cell>
          <cell r="B250" t="str">
            <v>杭州迈斯嘉电子科技有限公司</v>
          </cell>
          <cell r="C250" t="str">
            <v>设备配件</v>
          </cell>
          <cell r="D250">
            <v>0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</row>
        <row r="251">
          <cell r="A251" t="str">
            <v>0886</v>
          </cell>
          <cell r="B251" t="str">
            <v>河北新强力机械制造有限公司</v>
          </cell>
          <cell r="C251" t="str">
            <v>金属零部件</v>
          </cell>
          <cell r="D251">
            <v>3809395.21</v>
          </cell>
          <cell r="E251">
            <v>0</v>
          </cell>
          <cell r="F251">
            <v>4092154.23</v>
          </cell>
          <cell r="G251">
            <v>800000</v>
          </cell>
          <cell r="H251">
            <v>3548172.66</v>
          </cell>
        </row>
        <row r="252">
          <cell r="A252" t="str">
            <v>0887</v>
          </cell>
          <cell r="B252" t="str">
            <v>黄骅市唐氏焊割设备经销处</v>
          </cell>
          <cell r="C252" t="str">
            <v>设备配件</v>
          </cell>
          <cell r="G252">
            <v>500</v>
          </cell>
          <cell r="H252">
            <v>0</v>
          </cell>
        </row>
        <row r="253">
          <cell r="A253" t="str">
            <v>0889</v>
          </cell>
          <cell r="B253" t="str">
            <v>沧州斯克艾商贸有限公司</v>
          </cell>
          <cell r="C253" t="str">
            <v>不干胶</v>
          </cell>
          <cell r="D253">
            <v>0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</row>
        <row r="254">
          <cell r="A254" t="str">
            <v>0892</v>
          </cell>
          <cell r="B254" t="str">
            <v>天津级进精工科技有限公司</v>
          </cell>
          <cell r="C254" t="str">
            <v>模具</v>
          </cell>
        </row>
        <row r="255">
          <cell r="A255" t="str">
            <v>0894</v>
          </cell>
          <cell r="B255" t="str">
            <v>黄骅市科友汇商贸有限公司</v>
          </cell>
          <cell r="C255" t="str">
            <v>油类</v>
          </cell>
          <cell r="D255">
            <v>0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</row>
        <row r="256">
          <cell r="A256" t="str">
            <v>0901</v>
          </cell>
          <cell r="B256" t="str">
            <v>黄骅市鸿基盛业地面工程有限公司</v>
          </cell>
          <cell r="C256" t="str">
            <v>地面漆</v>
          </cell>
          <cell r="D256">
            <v>2660</v>
          </cell>
          <cell r="E256">
            <v>0</v>
          </cell>
          <cell r="F256">
            <v>2660</v>
          </cell>
          <cell r="G256">
            <v>0</v>
          </cell>
          <cell r="H256">
            <v>2660</v>
          </cell>
        </row>
        <row r="257">
          <cell r="A257" t="str">
            <v>0904</v>
          </cell>
          <cell r="B257" t="str">
            <v>河北耐力驰地坪装饰工程有限公司</v>
          </cell>
          <cell r="C257" t="str">
            <v>地面漆</v>
          </cell>
          <cell r="D257">
            <v>12943</v>
          </cell>
          <cell r="E257">
            <v>0</v>
          </cell>
          <cell r="F257">
            <v>12943</v>
          </cell>
          <cell r="G257">
            <v>0</v>
          </cell>
          <cell r="H257">
            <v>12943</v>
          </cell>
        </row>
        <row r="258">
          <cell r="A258" t="str">
            <v>0908</v>
          </cell>
          <cell r="B258" t="str">
            <v>长春天利得科技有限公司</v>
          </cell>
          <cell r="C258" t="str">
            <v>布套</v>
          </cell>
          <cell r="D258">
            <v>927438.7</v>
          </cell>
          <cell r="E258">
            <v>150000</v>
          </cell>
          <cell r="F258">
            <v>1122328.3899999999</v>
          </cell>
          <cell r="G258">
            <v>300000</v>
          </cell>
          <cell r="H258">
            <v>1047056.44</v>
          </cell>
        </row>
        <row r="259">
          <cell r="A259" t="str">
            <v>0910</v>
          </cell>
          <cell r="B259" t="str">
            <v>沧州市万威物流有限公司</v>
          </cell>
          <cell r="C259" t="str">
            <v>运费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</row>
        <row r="260">
          <cell r="A260" t="str">
            <v>0916</v>
          </cell>
          <cell r="B260" t="str">
            <v>沧州鼎辉五金制造有限公司</v>
          </cell>
          <cell r="C260" t="str">
            <v>喷涂夹具</v>
          </cell>
          <cell r="D260">
            <v>0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</row>
        <row r="261">
          <cell r="A261" t="str">
            <v>0917</v>
          </cell>
          <cell r="B261" t="str">
            <v>长园和鹰智能设备有限公司</v>
          </cell>
          <cell r="C261" t="str">
            <v>设备</v>
          </cell>
          <cell r="D261">
            <v>2500</v>
          </cell>
          <cell r="E261">
            <v>0</v>
          </cell>
          <cell r="F261">
            <v>2500</v>
          </cell>
          <cell r="G261">
            <v>0</v>
          </cell>
          <cell r="H261">
            <v>2500</v>
          </cell>
        </row>
        <row r="262">
          <cell r="A262" t="str">
            <v>0919</v>
          </cell>
          <cell r="B262" t="str">
            <v>杜倍汽车技术（上海）有限公司</v>
          </cell>
          <cell r="C262" t="str">
            <v>面料</v>
          </cell>
          <cell r="D262">
            <v>173848.9</v>
          </cell>
          <cell r="E262">
            <v>0</v>
          </cell>
          <cell r="F262">
            <v>233374.75</v>
          </cell>
          <cell r="G262">
            <v>130000</v>
          </cell>
          <cell r="H262">
            <v>103374.75</v>
          </cell>
        </row>
        <row r="263">
          <cell r="A263" t="str">
            <v>0920</v>
          </cell>
          <cell r="B263" t="str">
            <v>保定市源之枝商贸有限公司</v>
          </cell>
          <cell r="C263" t="str">
            <v>工具类</v>
          </cell>
          <cell r="D263">
            <v>12000</v>
          </cell>
          <cell r="E263">
            <v>30630</v>
          </cell>
          <cell r="F263">
            <v>0</v>
          </cell>
          <cell r="G263">
            <v>0</v>
          </cell>
          <cell r="H263">
            <v>0</v>
          </cell>
        </row>
        <row r="264">
          <cell r="A264" t="str">
            <v>0925</v>
          </cell>
          <cell r="B264" t="str">
            <v>黄骅市建华液压配件销售服务中心</v>
          </cell>
          <cell r="C264" t="str">
            <v>液压配件</v>
          </cell>
          <cell r="D264">
            <v>0</v>
          </cell>
          <cell r="E264">
            <v>0</v>
          </cell>
          <cell r="F264">
            <v>0</v>
          </cell>
          <cell r="G264">
            <v>23429</v>
          </cell>
          <cell r="H264">
            <v>0</v>
          </cell>
        </row>
        <row r="265">
          <cell r="A265" t="str">
            <v>0927</v>
          </cell>
          <cell r="B265" t="str">
            <v>高唐强盛机械有限公司</v>
          </cell>
          <cell r="C265" t="str">
            <v>非标准件</v>
          </cell>
        </row>
        <row r="266">
          <cell r="A266" t="str">
            <v>0928</v>
          </cell>
          <cell r="B266" t="str">
            <v>南皮县泰航五金制造有限公司</v>
          </cell>
          <cell r="D266">
            <v>41499.15</v>
          </cell>
          <cell r="E266">
            <v>0</v>
          </cell>
          <cell r="F266">
            <v>41499.15</v>
          </cell>
          <cell r="G266">
            <v>41499.15</v>
          </cell>
          <cell r="H266">
            <v>0</v>
          </cell>
        </row>
        <row r="267">
          <cell r="A267" t="str">
            <v>0932</v>
          </cell>
          <cell r="B267" t="str">
            <v>黄骅市恒通土产劳保门市部</v>
          </cell>
          <cell r="D267">
            <v>0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</row>
        <row r="268">
          <cell r="A268" t="str">
            <v>0933</v>
          </cell>
          <cell r="B268" t="str">
            <v>黄骅市鑫汇商贸有限公司</v>
          </cell>
          <cell r="C268" t="str">
            <v>办公用品</v>
          </cell>
          <cell r="D268">
            <v>0</v>
          </cell>
          <cell r="E268">
            <v>0</v>
          </cell>
          <cell r="F268">
            <v>0</v>
          </cell>
          <cell r="G268">
            <v>9167.76</v>
          </cell>
          <cell r="H268">
            <v>0</v>
          </cell>
        </row>
        <row r="269">
          <cell r="A269" t="str">
            <v>0934</v>
          </cell>
          <cell r="B269" t="str">
            <v>万华化学（烟台）销售有限公司</v>
          </cell>
          <cell r="C269" t="str">
            <v>发泡原料</v>
          </cell>
          <cell r="D269">
            <v>3906781</v>
          </cell>
          <cell r="E269">
            <v>2000000</v>
          </cell>
          <cell r="F269">
            <v>3106781</v>
          </cell>
          <cell r="G269">
            <v>1000000</v>
          </cell>
          <cell r="H269">
            <v>3311781</v>
          </cell>
        </row>
        <row r="270">
          <cell r="A270" t="str">
            <v>0936</v>
          </cell>
          <cell r="B270" t="str">
            <v>河北锐翰汽车零部件有限公司</v>
          </cell>
          <cell r="C270" t="str">
            <v>阻尼器</v>
          </cell>
          <cell r="D270">
            <v>1496251.57</v>
          </cell>
          <cell r="E270">
            <v>0</v>
          </cell>
          <cell r="F270">
            <v>1879297.55</v>
          </cell>
          <cell r="G270">
            <v>613364.31000000006</v>
          </cell>
          <cell r="H270">
            <v>1647417.69</v>
          </cell>
        </row>
        <row r="271">
          <cell r="A271" t="str">
            <v>0939</v>
          </cell>
          <cell r="B271" t="str">
            <v>新梦顶（上海）贸易有限公司</v>
          </cell>
          <cell r="C271" t="str">
            <v>刺钩条</v>
          </cell>
          <cell r="D271">
            <v>56255.74</v>
          </cell>
          <cell r="E271">
            <v>0</v>
          </cell>
          <cell r="F271">
            <v>72753.259999999995</v>
          </cell>
          <cell r="G271">
            <v>0</v>
          </cell>
          <cell r="H271">
            <v>102869.18</v>
          </cell>
        </row>
        <row r="272">
          <cell r="A272" t="str">
            <v>0942</v>
          </cell>
          <cell r="B272" t="str">
            <v>黄骅市光大橡胶制品厂</v>
          </cell>
          <cell r="C272" t="str">
            <v>工装配件</v>
          </cell>
          <cell r="D272">
            <v>0</v>
          </cell>
          <cell r="E272">
            <v>0</v>
          </cell>
          <cell r="F272">
            <v>0</v>
          </cell>
          <cell r="G272">
            <v>1620</v>
          </cell>
          <cell r="H272">
            <v>0</v>
          </cell>
        </row>
        <row r="273">
          <cell r="A273" t="str">
            <v>0943</v>
          </cell>
          <cell r="B273" t="str">
            <v>洛阳宏润塑业有限公司</v>
          </cell>
          <cell r="C273" t="str">
            <v>注塑料</v>
          </cell>
          <cell r="D273">
            <v>0</v>
          </cell>
          <cell r="E273">
            <v>0</v>
          </cell>
          <cell r="F273">
            <v>90000</v>
          </cell>
          <cell r="G273">
            <v>90000</v>
          </cell>
          <cell r="H273">
            <v>22500</v>
          </cell>
        </row>
        <row r="274">
          <cell r="A274" t="str">
            <v>0944</v>
          </cell>
          <cell r="B274" t="str">
            <v>重庆渝融兴汽车配件有限公司</v>
          </cell>
          <cell r="C274" t="str">
            <v>搭扣</v>
          </cell>
          <cell r="D274">
            <v>13600</v>
          </cell>
          <cell r="E274">
            <v>13600</v>
          </cell>
          <cell r="F274">
            <v>0</v>
          </cell>
          <cell r="G274">
            <v>7480</v>
          </cell>
          <cell r="H274">
            <v>0</v>
          </cell>
        </row>
        <row r="275">
          <cell r="A275" t="str">
            <v>0945</v>
          </cell>
          <cell r="B275" t="str">
            <v>北京北鸿科科技发展有限公司</v>
          </cell>
          <cell r="C275" t="str">
            <v>注塑料</v>
          </cell>
          <cell r="D275">
            <v>201680</v>
          </cell>
          <cell r="E275">
            <v>50000</v>
          </cell>
          <cell r="F275">
            <v>304960</v>
          </cell>
          <cell r="G275">
            <v>200000</v>
          </cell>
          <cell r="H275">
            <v>115370</v>
          </cell>
        </row>
        <row r="276">
          <cell r="A276" t="str">
            <v>0946</v>
          </cell>
          <cell r="B276" t="str">
            <v>济南时代试金试验机有限公司</v>
          </cell>
          <cell r="C276" t="str">
            <v>设备</v>
          </cell>
          <cell r="E276">
            <v>52000</v>
          </cell>
          <cell r="F276">
            <v>0</v>
          </cell>
          <cell r="G276">
            <v>0</v>
          </cell>
          <cell r="H276">
            <v>0</v>
          </cell>
        </row>
        <row r="277">
          <cell r="A277" t="str">
            <v>0948</v>
          </cell>
          <cell r="B277" t="str">
            <v>昆山瑞翔自动化科技有限公司</v>
          </cell>
          <cell r="C277" t="str">
            <v>设备配件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</row>
        <row r="278">
          <cell r="A278" t="str">
            <v>0951</v>
          </cell>
          <cell r="B278" t="str">
            <v>北京航天融合环境科技发展有限公司</v>
          </cell>
          <cell r="C278" t="str">
            <v>环境检测</v>
          </cell>
          <cell r="D278">
            <v>0</v>
          </cell>
          <cell r="E278">
            <v>0</v>
          </cell>
          <cell r="F278">
            <v>0</v>
          </cell>
          <cell r="G278">
            <v>140000</v>
          </cell>
          <cell r="H278">
            <v>140000</v>
          </cell>
        </row>
        <row r="279">
          <cell r="A279" t="str">
            <v>0952</v>
          </cell>
          <cell r="B279" t="str">
            <v>中广核俊尔新材料有限公司</v>
          </cell>
          <cell r="C279" t="str">
            <v>注塑料</v>
          </cell>
          <cell r="D279">
            <v>38280</v>
          </cell>
          <cell r="E279">
            <v>0</v>
          </cell>
          <cell r="F279">
            <v>38280</v>
          </cell>
          <cell r="G279">
            <v>38280</v>
          </cell>
          <cell r="H279">
            <v>0</v>
          </cell>
        </row>
        <row r="280">
          <cell r="A280" t="str">
            <v>0955</v>
          </cell>
          <cell r="B280" t="str">
            <v>北京奇美玉隆商贸有限责任公司</v>
          </cell>
          <cell r="C280" t="str">
            <v>注塑料</v>
          </cell>
          <cell r="D280">
            <v>561500</v>
          </cell>
          <cell r="E280">
            <v>50000</v>
          </cell>
          <cell r="F280">
            <v>835500</v>
          </cell>
          <cell r="G280">
            <v>0</v>
          </cell>
          <cell r="H280">
            <v>835500</v>
          </cell>
        </row>
        <row r="281">
          <cell r="A281" t="str">
            <v>0957</v>
          </cell>
          <cell r="B281" t="str">
            <v>芜湖市卓人汽车配件有限公司</v>
          </cell>
          <cell r="C281" t="str">
            <v>灯镜泡绵垫</v>
          </cell>
        </row>
        <row r="282">
          <cell r="A282" t="str">
            <v>0959</v>
          </cell>
          <cell r="B282" t="str">
            <v>天津利迪科技发展有限公司</v>
          </cell>
          <cell r="C282" t="str">
            <v>注塑色粉</v>
          </cell>
          <cell r="D282">
            <v>27500</v>
          </cell>
          <cell r="E282">
            <v>27500</v>
          </cell>
          <cell r="F282">
            <v>0</v>
          </cell>
          <cell r="G282">
            <v>0</v>
          </cell>
          <cell r="H282">
            <v>0</v>
          </cell>
        </row>
        <row r="283">
          <cell r="A283" t="str">
            <v>0960</v>
          </cell>
          <cell r="B283" t="str">
            <v>黄骅市龙腾五金机电门市部</v>
          </cell>
          <cell r="C283" t="str">
            <v>模具车间用料</v>
          </cell>
          <cell r="D283">
            <v>0</v>
          </cell>
          <cell r="E283">
            <v>0</v>
          </cell>
          <cell r="F283">
            <v>0</v>
          </cell>
          <cell r="G283">
            <v>27860.3</v>
          </cell>
          <cell r="H283">
            <v>899.8</v>
          </cell>
        </row>
        <row r="284">
          <cell r="A284" t="str">
            <v>0961</v>
          </cell>
          <cell r="B284" t="str">
            <v>安徽汉升工业部件股份有限公司</v>
          </cell>
          <cell r="C284" t="str">
            <v>轴套</v>
          </cell>
          <cell r="D284">
            <v>59528.17</v>
          </cell>
          <cell r="E284">
            <v>59528.17</v>
          </cell>
          <cell r="F284">
            <v>0</v>
          </cell>
          <cell r="G284">
            <v>0</v>
          </cell>
          <cell r="H284">
            <v>9458.7000000000007</v>
          </cell>
        </row>
        <row r="285">
          <cell r="A285" t="str">
            <v>0964</v>
          </cell>
          <cell r="B285" t="str">
            <v>天津一番荣科技有限公司</v>
          </cell>
          <cell r="C285" t="str">
            <v>设备</v>
          </cell>
          <cell r="D285">
            <v>0</v>
          </cell>
          <cell r="E285">
            <v>0</v>
          </cell>
          <cell r="F285">
            <v>0</v>
          </cell>
          <cell r="G285">
            <v>9500</v>
          </cell>
          <cell r="H285">
            <v>0</v>
          </cell>
        </row>
        <row r="286">
          <cell r="A286" t="str">
            <v>0966</v>
          </cell>
          <cell r="B286" t="str">
            <v>黄骅市正发五金机电经销处</v>
          </cell>
          <cell r="C286" t="str">
            <v>设备配件</v>
          </cell>
          <cell r="D286">
            <v>3014</v>
          </cell>
          <cell r="E286">
            <v>0</v>
          </cell>
          <cell r="F286">
            <v>3014</v>
          </cell>
          <cell r="G286">
            <v>0</v>
          </cell>
          <cell r="H286">
            <v>3014</v>
          </cell>
        </row>
        <row r="287">
          <cell r="A287" t="str">
            <v>0967</v>
          </cell>
          <cell r="B287" t="str">
            <v>深圳市立恒视觉技术有限公司</v>
          </cell>
          <cell r="C287" t="str">
            <v>设备</v>
          </cell>
          <cell r="E287">
            <v>92530</v>
          </cell>
          <cell r="F287">
            <v>0</v>
          </cell>
          <cell r="G287">
            <v>4870</v>
          </cell>
          <cell r="H287">
            <v>0</v>
          </cell>
        </row>
        <row r="288">
          <cell r="A288" t="str">
            <v>0968</v>
          </cell>
          <cell r="B288" t="str">
            <v>昆山维尔利环保科技有限公司</v>
          </cell>
          <cell r="C288" t="str">
            <v>除漆剂</v>
          </cell>
          <cell r="D288">
            <v>34165</v>
          </cell>
          <cell r="E288">
            <v>0</v>
          </cell>
          <cell r="F288">
            <v>34165</v>
          </cell>
          <cell r="G288">
            <v>90064.5</v>
          </cell>
          <cell r="H288">
            <v>0</v>
          </cell>
        </row>
        <row r="289">
          <cell r="A289" t="str">
            <v>0969</v>
          </cell>
          <cell r="B289" t="str">
            <v>阿克苏诺贝尔涂料（天津）有限公司</v>
          </cell>
          <cell r="C289" t="str">
            <v>喷涂用漆</v>
          </cell>
          <cell r="D289">
            <v>89829.24</v>
          </cell>
          <cell r="E289">
            <v>100000</v>
          </cell>
          <cell r="F289">
            <v>385037.53</v>
          </cell>
          <cell r="G289">
            <v>0</v>
          </cell>
          <cell r="H289">
            <v>385037.53</v>
          </cell>
        </row>
        <row r="290">
          <cell r="A290" t="str">
            <v>0971</v>
          </cell>
          <cell r="B290" t="str">
            <v>鹤壁市天星电器厂</v>
          </cell>
          <cell r="C290" t="str">
            <v>塑料片</v>
          </cell>
        </row>
        <row r="291">
          <cell r="A291" t="str">
            <v>0972</v>
          </cell>
          <cell r="B291" t="str">
            <v>南皮国名冲压件厂</v>
          </cell>
          <cell r="C291" t="str">
            <v>灯镜配件</v>
          </cell>
        </row>
        <row r="292">
          <cell r="A292" t="str">
            <v>0974</v>
          </cell>
          <cell r="B292" t="str">
            <v>苏州瑞尔福精密模具有限公司</v>
          </cell>
          <cell r="C292" t="str">
            <v>灯镜配件</v>
          </cell>
        </row>
        <row r="293">
          <cell r="A293" t="str">
            <v>0979</v>
          </cell>
          <cell r="B293" t="str">
            <v>沃尔瓦格涂料（廊坊）有限公司</v>
          </cell>
          <cell r="C293" t="str">
            <v>喷涂用漆</v>
          </cell>
        </row>
        <row r="294">
          <cell r="A294" t="str">
            <v>0983</v>
          </cell>
          <cell r="B294" t="str">
            <v>黄骅市神农百草堂药品连锁有限公司</v>
          </cell>
          <cell r="D294">
            <v>0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</row>
        <row r="295">
          <cell r="A295" t="str">
            <v>0984</v>
          </cell>
          <cell r="B295" t="str">
            <v>高碑店京华橡胶制品有限责任公司</v>
          </cell>
          <cell r="C295" t="str">
            <v>灯镜胶垫</v>
          </cell>
        </row>
        <row r="296">
          <cell r="A296" t="str">
            <v>0989</v>
          </cell>
          <cell r="B296" t="str">
            <v>昆山鸿毅达精密模具有限公司</v>
          </cell>
          <cell r="C296" t="str">
            <v>面罩</v>
          </cell>
        </row>
        <row r="297">
          <cell r="A297" t="str">
            <v>0990</v>
          </cell>
          <cell r="B297" t="str">
            <v>宁波瑞元模塑有限公司</v>
          </cell>
          <cell r="C297" t="str">
            <v>面罩</v>
          </cell>
        </row>
        <row r="298">
          <cell r="A298" t="str">
            <v>0993</v>
          </cell>
          <cell r="B298" t="str">
            <v>黄骅市石港路兆荣装饰家园</v>
          </cell>
          <cell r="C298" t="str">
            <v>自喷漆</v>
          </cell>
          <cell r="G298">
            <v>415</v>
          </cell>
          <cell r="H298">
            <v>0</v>
          </cell>
        </row>
        <row r="299">
          <cell r="A299" t="str">
            <v>0994</v>
          </cell>
          <cell r="B299" t="str">
            <v>涿州市天彤压铸制品有限公司</v>
          </cell>
          <cell r="C299" t="str">
            <v>转轴</v>
          </cell>
          <cell r="E299">
            <v>0</v>
          </cell>
          <cell r="F299">
            <v>8700</v>
          </cell>
          <cell r="G299">
            <v>0</v>
          </cell>
          <cell r="H299">
            <v>8700</v>
          </cell>
        </row>
        <row r="300">
          <cell r="A300" t="str">
            <v>0995</v>
          </cell>
          <cell r="B300" t="str">
            <v>富港科技天津有限公司</v>
          </cell>
          <cell r="C300" t="str">
            <v>保鲜膜</v>
          </cell>
          <cell r="G300">
            <v>0</v>
          </cell>
          <cell r="H300">
            <v>2040</v>
          </cell>
        </row>
        <row r="301">
          <cell r="A301" t="str">
            <v>0996</v>
          </cell>
          <cell r="B301" t="str">
            <v>宁波精成车业有限公司</v>
          </cell>
          <cell r="C301" t="str">
            <v>调整机构</v>
          </cell>
          <cell r="E301">
            <v>0</v>
          </cell>
          <cell r="F301">
            <v>450195.54</v>
          </cell>
          <cell r="G301">
            <v>0</v>
          </cell>
          <cell r="H301">
            <v>638579.54</v>
          </cell>
        </row>
        <row r="302">
          <cell r="A302" t="str">
            <v>0997</v>
          </cell>
          <cell r="B302" t="str">
            <v>天津市腾达宇恒科技有限公司</v>
          </cell>
          <cell r="C302" t="str">
            <v>面罩</v>
          </cell>
          <cell r="D302">
            <v>246316.26</v>
          </cell>
          <cell r="E302">
            <v>244996.26</v>
          </cell>
          <cell r="F302">
            <v>109316.65</v>
          </cell>
          <cell r="G302">
            <v>100000</v>
          </cell>
          <cell r="H302">
            <v>137034.34</v>
          </cell>
        </row>
        <row r="303">
          <cell r="A303" t="str">
            <v>0998</v>
          </cell>
          <cell r="B303" t="str">
            <v>天津精美特表面技术有限公司</v>
          </cell>
          <cell r="C303" t="str">
            <v>镜壳</v>
          </cell>
        </row>
        <row r="304">
          <cell r="A304" t="str">
            <v>0999</v>
          </cell>
          <cell r="B304" t="str">
            <v>美视伊汽车镜控（苏州）有限公司</v>
          </cell>
          <cell r="C304" t="str">
            <v>调整机构</v>
          </cell>
          <cell r="E304">
            <v>409978.8</v>
          </cell>
          <cell r="F304">
            <v>0</v>
          </cell>
          <cell r="G304">
            <v>104504.4</v>
          </cell>
          <cell r="H304">
            <v>0</v>
          </cell>
        </row>
        <row r="305">
          <cell r="A305" t="str">
            <v>1000</v>
          </cell>
          <cell r="B305" t="str">
            <v>上海奔德汽车零部件有限公司</v>
          </cell>
          <cell r="C305" t="str">
            <v>线束</v>
          </cell>
          <cell r="E305">
            <v>61319.05</v>
          </cell>
          <cell r="F305">
            <v>63944.22</v>
          </cell>
          <cell r="G305">
            <v>10000</v>
          </cell>
          <cell r="H305">
            <v>109915.68</v>
          </cell>
        </row>
        <row r="306">
          <cell r="A306" t="str">
            <v>1001</v>
          </cell>
          <cell r="B306" t="str">
            <v>温州万泰橡塑股份有限公司</v>
          </cell>
          <cell r="C306" t="str">
            <v>手柄减震垫</v>
          </cell>
          <cell r="D306">
            <v>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</row>
        <row r="307">
          <cell r="A307" t="str">
            <v>1002</v>
          </cell>
          <cell r="B307" t="str">
            <v>北京瑞德佑业科技有限公司</v>
          </cell>
          <cell r="C307" t="str">
            <v>双面胶垫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</row>
        <row r="308">
          <cell r="A308" t="str">
            <v>1004</v>
          </cell>
          <cell r="B308" t="str">
            <v>嘉兴市南湖区东栅街道嘉环中电子产品经营部</v>
          </cell>
          <cell r="C308" t="str">
            <v>尼龙垫片</v>
          </cell>
          <cell r="D308">
            <v>0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</row>
        <row r="309">
          <cell r="A309" t="str">
            <v>1007</v>
          </cell>
          <cell r="B309" t="str">
            <v>宜科（天津）电子有限公司</v>
          </cell>
          <cell r="E309">
            <v>2800</v>
          </cell>
          <cell r="F309">
            <v>0</v>
          </cell>
          <cell r="G309">
            <v>0</v>
          </cell>
          <cell r="H309">
            <v>0</v>
          </cell>
        </row>
        <row r="310">
          <cell r="A310" t="str">
            <v>1009</v>
          </cell>
          <cell r="B310" t="str">
            <v>昆山福如斯精密机械有限公司</v>
          </cell>
          <cell r="C310" t="str">
            <v>焊接机</v>
          </cell>
        </row>
        <row r="311">
          <cell r="A311" t="str">
            <v>1010</v>
          </cell>
          <cell r="B311" t="str">
            <v>北京盛奥金华包装有限公司</v>
          </cell>
          <cell r="C311" t="str">
            <v>包装类</v>
          </cell>
        </row>
        <row r="312">
          <cell r="A312" t="str">
            <v>1011</v>
          </cell>
          <cell r="B312" t="str">
            <v>北京好伯特科技有限公司</v>
          </cell>
          <cell r="C312" t="str">
            <v>插座护套</v>
          </cell>
        </row>
        <row r="313">
          <cell r="A313" t="str">
            <v>1012</v>
          </cell>
          <cell r="B313" t="str">
            <v>北京中恒海润金铭科技设备有限公司</v>
          </cell>
          <cell r="C313" t="str">
            <v>设备</v>
          </cell>
          <cell r="G313">
            <v>17500</v>
          </cell>
          <cell r="H313">
            <v>0</v>
          </cell>
        </row>
        <row r="314">
          <cell r="A314" t="str">
            <v>1014</v>
          </cell>
          <cell r="B314" t="str">
            <v>佛山市顺德区聚达汽车部件有限公司</v>
          </cell>
          <cell r="C314" t="str">
            <v>镜片</v>
          </cell>
        </row>
        <row r="315">
          <cell r="A315" t="str">
            <v>1016</v>
          </cell>
          <cell r="B315" t="str">
            <v>苏州耀腾光电有限公司</v>
          </cell>
          <cell r="C315" t="str">
            <v>灯镜合件</v>
          </cell>
          <cell r="G315">
            <v>0</v>
          </cell>
          <cell r="H315">
            <v>65374.98</v>
          </cell>
        </row>
        <row r="316">
          <cell r="A316" t="str">
            <v>1017</v>
          </cell>
          <cell r="B316" t="str">
            <v>沧州茂源电器部件有限公司</v>
          </cell>
          <cell r="C316" t="str">
            <v>阻尼片</v>
          </cell>
        </row>
        <row r="317">
          <cell r="A317" t="str">
            <v>1018</v>
          </cell>
          <cell r="B317" t="str">
            <v>北京逸伦众程自动化控制设备有限公司</v>
          </cell>
          <cell r="C317" t="str">
            <v>劳保耗材</v>
          </cell>
        </row>
        <row r="318">
          <cell r="A318" t="str">
            <v>1019</v>
          </cell>
          <cell r="B318" t="str">
            <v>佛山市立久光电科技有限公司</v>
          </cell>
          <cell r="C318" t="str">
            <v>迎宾灯</v>
          </cell>
          <cell r="G318">
            <v>144211.20000000001</v>
          </cell>
          <cell r="H318">
            <v>0</v>
          </cell>
        </row>
        <row r="319">
          <cell r="A319" t="str">
            <v>1021</v>
          </cell>
          <cell r="B319" t="str">
            <v>安路普（北京）汽车技术有限公司</v>
          </cell>
          <cell r="C319" t="str">
            <v>气囊气阀</v>
          </cell>
        </row>
        <row r="320">
          <cell r="A320" t="str">
            <v>1023</v>
          </cell>
          <cell r="B320" t="str">
            <v>重庆鑫颐塑胶有限责任公司</v>
          </cell>
          <cell r="C320" t="str">
            <v>卡扣</v>
          </cell>
          <cell r="G320">
            <v>640</v>
          </cell>
          <cell r="H320">
            <v>0</v>
          </cell>
        </row>
        <row r="321">
          <cell r="A321" t="str">
            <v>1024</v>
          </cell>
          <cell r="B321" t="str">
            <v>沧县星宇精密铸造有限公司</v>
          </cell>
          <cell r="C321" t="str">
            <v>灯镜配件</v>
          </cell>
        </row>
        <row r="322">
          <cell r="A322" t="str">
            <v>1025</v>
          </cell>
          <cell r="B322" t="str">
            <v>常熟市创新电器厂</v>
          </cell>
          <cell r="C322" t="str">
            <v>线束</v>
          </cell>
          <cell r="E322">
            <v>2810.4</v>
          </cell>
          <cell r="F322">
            <v>0</v>
          </cell>
          <cell r="G322">
            <v>0</v>
          </cell>
          <cell r="H322">
            <v>0</v>
          </cell>
        </row>
        <row r="323">
          <cell r="A323" t="str">
            <v>1029</v>
          </cell>
          <cell r="B323" t="str">
            <v>黄骅市联视电子科技有限公司</v>
          </cell>
          <cell r="C323" t="str">
            <v>监控</v>
          </cell>
        </row>
        <row r="324">
          <cell r="A324" t="str">
            <v>1031</v>
          </cell>
          <cell r="B324" t="str">
            <v>温州万福机电有限公司</v>
          </cell>
          <cell r="C324" t="str">
            <v>台阶螺栓</v>
          </cell>
          <cell r="E324">
            <v>0</v>
          </cell>
          <cell r="F324">
            <v>9540</v>
          </cell>
          <cell r="G324">
            <v>0</v>
          </cell>
          <cell r="H324">
            <v>9540</v>
          </cell>
        </row>
        <row r="325">
          <cell r="A325" t="str">
            <v>1032</v>
          </cell>
          <cell r="B325" t="str">
            <v>沧州坤翔化工机电有限公司</v>
          </cell>
          <cell r="C325" t="str">
            <v>辅助件</v>
          </cell>
        </row>
        <row r="326">
          <cell r="A326" t="str">
            <v>1033</v>
          </cell>
          <cell r="B326" t="str">
            <v>天津洲海科技发展有限公司</v>
          </cell>
          <cell r="C326" t="str">
            <v>注塑料</v>
          </cell>
          <cell r="G326">
            <v>0</v>
          </cell>
          <cell r="H326">
            <v>80977.37</v>
          </cell>
        </row>
        <row r="327">
          <cell r="A327" t="str">
            <v>1038</v>
          </cell>
          <cell r="B327" t="str">
            <v>黄骅市俊有塑染经销处</v>
          </cell>
          <cell r="C327" t="str">
            <v>色母</v>
          </cell>
        </row>
        <row r="328">
          <cell r="A328" t="str">
            <v>1034</v>
          </cell>
          <cell r="B328" t="str">
            <v>深圳市森瑞普电子有限公司</v>
          </cell>
          <cell r="C328" t="str">
            <v>设备零部件</v>
          </cell>
          <cell r="G328">
            <v>5500</v>
          </cell>
          <cell r="H328">
            <v>0</v>
          </cell>
        </row>
        <row r="329">
          <cell r="A329" t="str">
            <v>1036</v>
          </cell>
          <cell r="B329" t="str">
            <v>黄骅市西环路宏大电热仪表电器经销处</v>
          </cell>
          <cell r="C329" t="str">
            <v>五金电料</v>
          </cell>
          <cell r="G329">
            <v>4000</v>
          </cell>
          <cell r="H329">
            <v>0</v>
          </cell>
        </row>
        <row r="330">
          <cell r="A330" t="str">
            <v>1037</v>
          </cell>
          <cell r="B330" t="str">
            <v>黄骅市恒茂土产门市部</v>
          </cell>
          <cell r="C330" t="str">
            <v>劳保用品</v>
          </cell>
          <cell r="G330">
            <v>4151</v>
          </cell>
          <cell r="H330">
            <v>0</v>
          </cell>
        </row>
        <row r="331">
          <cell r="A331" t="str">
            <v>1039</v>
          </cell>
          <cell r="B331" t="str">
            <v>黄骅市誉焱制衣厂</v>
          </cell>
          <cell r="C331" t="str">
            <v>劳保 -工服</v>
          </cell>
          <cell r="G331">
            <v>0</v>
          </cell>
          <cell r="H331">
            <v>31680</v>
          </cell>
        </row>
        <row r="332">
          <cell r="A332" t="str">
            <v>1040</v>
          </cell>
          <cell r="B332" t="str">
            <v>黄骅市宝丽洁家政有限公司</v>
          </cell>
          <cell r="C332" t="str">
            <v>房屋维修</v>
          </cell>
          <cell r="G332">
            <v>0</v>
          </cell>
          <cell r="H332">
            <v>45000</v>
          </cell>
        </row>
        <row r="333">
          <cell r="A333" t="str">
            <v>1041</v>
          </cell>
          <cell r="B333" t="str">
            <v>北京宏达翔科技有限公司</v>
          </cell>
          <cell r="C333" t="str">
            <v>设备零部件</v>
          </cell>
          <cell r="G333">
            <v>0</v>
          </cell>
          <cell r="H333">
            <v>65729.539999999994</v>
          </cell>
        </row>
        <row r="334">
          <cell r="A334" t="str">
            <v>1042</v>
          </cell>
          <cell r="B334" t="str">
            <v>诸暨市豪南机械配件经营部</v>
          </cell>
          <cell r="C334" t="str">
            <v>设备零部件</v>
          </cell>
        </row>
        <row r="335">
          <cell r="A335" t="str">
            <v>1043</v>
          </cell>
          <cell r="B335" t="str">
            <v>浙江路得坦摩汽车股份有限公司</v>
          </cell>
          <cell r="C335" t="str">
            <v>可变阻尼器</v>
          </cell>
        </row>
        <row r="336">
          <cell r="A336" t="str">
            <v>1044</v>
          </cell>
          <cell r="B336" t="str">
            <v>曲阜陆航座椅辅料有限公司</v>
          </cell>
          <cell r="C336" t="str">
            <v>黑毛粘</v>
          </cell>
        </row>
        <row r="337">
          <cell r="A337" t="str">
            <v>1045</v>
          </cell>
          <cell r="B337" t="str">
            <v>上海绽奇工贸有限公司</v>
          </cell>
          <cell r="C337" t="str">
            <v>卡条</v>
          </cell>
        </row>
        <row r="338">
          <cell r="A338" t="str">
            <v>1046</v>
          </cell>
          <cell r="B338" t="str">
            <v>沭阳县嘉福商贸中心</v>
          </cell>
          <cell r="C338" t="str">
            <v>电泳配件</v>
          </cell>
        </row>
        <row r="339">
          <cell r="A339" t="str">
            <v>1047</v>
          </cell>
          <cell r="B339" t="str">
            <v>沧州梦依恋商贸有限公司</v>
          </cell>
          <cell r="C339" t="str">
            <v>绣花</v>
          </cell>
        </row>
        <row r="340">
          <cell r="A340" t="str">
            <v>1049</v>
          </cell>
          <cell r="B340" t="str">
            <v>上海工博商贸有限公司</v>
          </cell>
        </row>
        <row r="341">
          <cell r="A341" t="str">
            <v>1050</v>
          </cell>
          <cell r="B341" t="str">
            <v>宿迁京狗电子商务有限公司</v>
          </cell>
          <cell r="C341" t="str">
            <v>设备配件</v>
          </cell>
        </row>
        <row r="342">
          <cell r="A342" t="str">
            <v>1052</v>
          </cell>
          <cell r="B342" t="str">
            <v>广州市朋普机电技术有限公司</v>
          </cell>
          <cell r="C342" t="str">
            <v>发泡设备维修</v>
          </cell>
        </row>
        <row r="343">
          <cell r="A343" t="str">
            <v>1053</v>
          </cell>
          <cell r="B343" t="str">
            <v>北京小箱环保科技有限公司</v>
          </cell>
          <cell r="C343" t="str">
            <v>包装类</v>
          </cell>
        </row>
        <row r="344">
          <cell r="A344" t="str">
            <v>1054</v>
          </cell>
          <cell r="B344" t="str">
            <v>嘉兴市松玖机电设备有限公司</v>
          </cell>
          <cell r="C344" t="str">
            <v>设备配件</v>
          </cell>
        </row>
        <row r="345">
          <cell r="A345" t="str">
            <v>1055</v>
          </cell>
          <cell r="B345" t="str">
            <v>河北聚福家用电器有限公司</v>
          </cell>
          <cell r="C345" t="str">
            <v>标识牌</v>
          </cell>
        </row>
        <row r="346">
          <cell r="A346" t="str">
            <v>1056</v>
          </cell>
          <cell r="B346" t="str">
            <v>黄骅市明昶电料门市部</v>
          </cell>
          <cell r="C346" t="str">
            <v>电料</v>
          </cell>
        </row>
        <row r="347">
          <cell r="A347" t="str">
            <v>1057</v>
          </cell>
          <cell r="B347" t="str">
            <v>北京符式百乐机电有限公司</v>
          </cell>
          <cell r="C347" t="str">
            <v>条形码</v>
          </cell>
        </row>
        <row r="348">
          <cell r="A348" t="str">
            <v>1058</v>
          </cell>
          <cell r="B348" t="str">
            <v>黄骅市翔华电子设备经销处</v>
          </cell>
          <cell r="C348" t="str">
            <v>数字监控系统</v>
          </cell>
        </row>
        <row r="349">
          <cell r="A349" t="str">
            <v>1059</v>
          </cell>
          <cell r="B349" t="str">
            <v>沧县同硕焊接安装门市部</v>
          </cell>
          <cell r="C349" t="str">
            <v>维修费</v>
          </cell>
        </row>
        <row r="350">
          <cell r="A350" t="str">
            <v>1060</v>
          </cell>
          <cell r="B350" t="str">
            <v>黄骅市益成五金门市部</v>
          </cell>
          <cell r="C350" t="str">
            <v>帆布</v>
          </cell>
        </row>
        <row r="351">
          <cell r="A351" t="str">
            <v>1061</v>
          </cell>
          <cell r="B351" t="str">
            <v>天津市佰盟科技发展有限公司</v>
          </cell>
        </row>
        <row r="352">
          <cell r="A352" t="str">
            <v>1062</v>
          </cell>
          <cell r="B352" t="str">
            <v>天津宝盈电脑机械有限公司</v>
          </cell>
          <cell r="C352" t="str">
            <v>设备</v>
          </cell>
        </row>
        <row r="353">
          <cell r="A353" t="str">
            <v>1064</v>
          </cell>
          <cell r="B353" t="str">
            <v>派博乐安全设备有限公司</v>
          </cell>
          <cell r="C353" t="str">
            <v>电器设备元件</v>
          </cell>
        </row>
        <row r="354">
          <cell r="A354" t="str">
            <v>1065</v>
          </cell>
          <cell r="B354" t="str">
            <v>纳新塑化（上海）有限公司</v>
          </cell>
          <cell r="C354" t="str">
            <v>注塑料</v>
          </cell>
        </row>
        <row r="355">
          <cell r="A355" t="str">
            <v>1066</v>
          </cell>
          <cell r="B355" t="str">
            <v>中机寰宇认证检验有限公司</v>
          </cell>
          <cell r="C355" t="str">
            <v>检测认证费</v>
          </cell>
        </row>
        <row r="356">
          <cell r="A356" t="str">
            <v>1067</v>
          </cell>
          <cell r="B356" t="str">
            <v>山东隆华新材料股份有限公司</v>
          </cell>
          <cell r="C356" t="str">
            <v>化工原料</v>
          </cell>
        </row>
        <row r="357">
          <cell r="A357" t="str">
            <v>1068</v>
          </cell>
          <cell r="B357" t="str">
            <v>青州市万向机械有限公司</v>
          </cell>
          <cell r="C357" t="str">
            <v>铸件</v>
          </cell>
        </row>
        <row r="358">
          <cell r="A358" t="str">
            <v>1069</v>
          </cell>
          <cell r="B358" t="str">
            <v>塑宝环保机械（太仓）有限公司</v>
          </cell>
          <cell r="C358" t="str">
            <v>设备</v>
          </cell>
        </row>
        <row r="359">
          <cell r="A359" t="str">
            <v>1070</v>
          </cell>
          <cell r="B359" t="str">
            <v>温州市瓯海茶山同悦海绵制品厂</v>
          </cell>
          <cell r="C359" t="str">
            <v>灯镜辅料</v>
          </cell>
        </row>
        <row r="360">
          <cell r="A360" t="str">
            <v>1072</v>
          </cell>
          <cell r="B360" t="str">
            <v>黄骅市亚星玻璃钢有限公司</v>
          </cell>
          <cell r="C360" t="str">
            <v>危废室改造</v>
          </cell>
        </row>
        <row r="361">
          <cell r="A361" t="str">
            <v>1073</v>
          </cell>
          <cell r="B361" t="str">
            <v>华瑞志勤科技发展（北京）有限公司</v>
          </cell>
          <cell r="C361" t="str">
            <v>机器人保养费</v>
          </cell>
        </row>
        <row r="362">
          <cell r="A362" t="str">
            <v>1074</v>
          </cell>
          <cell r="B362" t="str">
            <v>雄县五顺革塑有限公司</v>
          </cell>
          <cell r="C362" t="str">
            <v>缝纫辅料</v>
          </cell>
        </row>
        <row r="363">
          <cell r="A363" t="str">
            <v>1076</v>
          </cell>
          <cell r="B363" t="str">
            <v>北京正保远见教育科技有限公司</v>
          </cell>
          <cell r="C363" t="str">
            <v>培训费</v>
          </cell>
        </row>
        <row r="364">
          <cell r="A364" t="str">
            <v>1077</v>
          </cell>
          <cell r="B364" t="str">
            <v>舟山市德鑫科机械有限公司</v>
          </cell>
          <cell r="C364" t="str">
            <v>设备维修</v>
          </cell>
        </row>
        <row r="365">
          <cell r="A365" t="str">
            <v>1079</v>
          </cell>
          <cell r="B365" t="str">
            <v>象山天星汽配有限责任公司</v>
          </cell>
          <cell r="C365" t="str">
            <v>灯镜配件</v>
          </cell>
        </row>
        <row r="366">
          <cell r="A366" t="str">
            <v>1080</v>
          </cell>
          <cell r="B366" t="str">
            <v>南京聚隆科技股份有限公司</v>
          </cell>
          <cell r="C366" t="str">
            <v>注塑料</v>
          </cell>
        </row>
        <row r="367">
          <cell r="A367" t="str">
            <v>1081</v>
          </cell>
          <cell r="B367" t="str">
            <v>天津金发新材料有限公司</v>
          </cell>
          <cell r="C367" t="str">
            <v>注塑料</v>
          </cell>
        </row>
        <row r="368">
          <cell r="A368" t="str">
            <v>1082</v>
          </cell>
          <cell r="B368" t="str">
            <v>黄骅市大新模具有限公司</v>
          </cell>
          <cell r="C368" t="str">
            <v>模具维修</v>
          </cell>
        </row>
        <row r="369">
          <cell r="A369" t="str">
            <v>1083</v>
          </cell>
          <cell r="B369" t="str">
            <v>东莞市卡索电子科技有限公司</v>
          </cell>
          <cell r="C369" t="str">
            <v>设备零部件</v>
          </cell>
        </row>
        <row r="370">
          <cell r="A370" t="str">
            <v>1084</v>
          </cell>
          <cell r="B370" t="str">
            <v>徐州华夏电子有限公司</v>
          </cell>
          <cell r="C370" t="str">
            <v>灯镜配件</v>
          </cell>
        </row>
        <row r="371">
          <cell r="A371" t="str">
            <v>1085</v>
          </cell>
          <cell r="B371" t="str">
            <v>春雨（东莞）五金制品有限公司</v>
          </cell>
          <cell r="C371" t="str">
            <v>灯镜配件</v>
          </cell>
        </row>
        <row r="372">
          <cell r="A372" t="str">
            <v>1086</v>
          </cell>
          <cell r="B372" t="str">
            <v>慕斯汽车后视镜系统（无锡）有限公司</v>
          </cell>
          <cell r="C372" t="str">
            <v>灯镜配件</v>
          </cell>
        </row>
        <row r="373">
          <cell r="A373" t="str">
            <v>1087</v>
          </cell>
          <cell r="B373" t="str">
            <v>黄骅市富丽达不锈钢制品经销处</v>
          </cell>
          <cell r="C373" t="str">
            <v>辅料</v>
          </cell>
        </row>
        <row r="374">
          <cell r="A374" t="str">
            <v>1089</v>
          </cell>
          <cell r="B374" t="str">
            <v>北京华北轻合金有限公司</v>
          </cell>
          <cell r="C374" t="str">
            <v>灯镜配件</v>
          </cell>
        </row>
        <row r="375">
          <cell r="A375" t="str">
            <v>1090</v>
          </cell>
          <cell r="B375" t="str">
            <v>深圳市宏升风机设备有限公司</v>
          </cell>
          <cell r="C375" t="str">
            <v>设备</v>
          </cell>
        </row>
        <row r="376">
          <cell r="A376" t="str">
            <v>1091</v>
          </cell>
          <cell r="B376" t="str">
            <v>苏州泰克优自动化科技有限公司</v>
          </cell>
          <cell r="C376" t="str">
            <v>设备</v>
          </cell>
        </row>
        <row r="377">
          <cell r="A377" t="str">
            <v>1092</v>
          </cell>
          <cell r="B377" t="str">
            <v>黄骅市同德商贸有限公司</v>
          </cell>
          <cell r="C377" t="str">
            <v>设备配件</v>
          </cell>
        </row>
        <row r="378">
          <cell r="A378" t="str">
            <v>1094</v>
          </cell>
          <cell r="B378" t="str">
            <v>中山市锐星新材料科技有限公司</v>
          </cell>
          <cell r="C378" t="str">
            <v>注塑料</v>
          </cell>
        </row>
        <row r="379">
          <cell r="A379" t="str">
            <v>1095</v>
          </cell>
          <cell r="B379" t="str">
            <v>黄骅市博杰汽车部件有限公司</v>
          </cell>
          <cell r="C379" t="str">
            <v>金属零部件</v>
          </cell>
        </row>
        <row r="380">
          <cell r="A380" t="str">
            <v>1096</v>
          </cell>
          <cell r="B380" t="str">
            <v>上工富怡智能制造（天津）有限公司</v>
          </cell>
          <cell r="C380" t="str">
            <v>缝纫机配件</v>
          </cell>
        </row>
        <row r="381">
          <cell r="A381" t="str">
            <v>1097</v>
          </cell>
          <cell r="B381" t="str">
            <v>西安光华荣昌汽车部件有限公司</v>
          </cell>
        </row>
        <row r="382">
          <cell r="A382" t="str">
            <v>1099</v>
          </cell>
          <cell r="B382" t="str">
            <v>黄骅市新智环保技术有限公司</v>
          </cell>
          <cell r="C382" t="str">
            <v>危废处理</v>
          </cell>
        </row>
        <row r="383">
          <cell r="A383" t="str">
            <v>1100</v>
          </cell>
          <cell r="B383" t="str">
            <v>黄骅市屯鑫五金经销部</v>
          </cell>
          <cell r="C383" t="str">
            <v>标准件</v>
          </cell>
        </row>
        <row r="384">
          <cell r="A384" t="str">
            <v>1101</v>
          </cell>
          <cell r="B384" t="str">
            <v>黄骅市慧勤五金电料经销处</v>
          </cell>
          <cell r="C384" t="str">
            <v>电料</v>
          </cell>
        </row>
        <row r="385">
          <cell r="A385" t="str">
            <v>1103</v>
          </cell>
          <cell r="B385" t="str">
            <v>诸城市正大服装辅料有限公司</v>
          </cell>
          <cell r="C385" t="str">
            <v>缝纫辅料</v>
          </cell>
        </row>
        <row r="386">
          <cell r="A386" t="str">
            <v>1105</v>
          </cell>
          <cell r="B386" t="str">
            <v>厦门凯平化工有限公司</v>
          </cell>
          <cell r="C386" t="str">
            <v>化工原料</v>
          </cell>
        </row>
        <row r="387">
          <cell r="A387" t="str">
            <v>1107</v>
          </cell>
          <cell r="B387" t="str">
            <v>河北艺能锅炉有限责任公司</v>
          </cell>
          <cell r="C387" t="str">
            <v>设备</v>
          </cell>
        </row>
        <row r="388">
          <cell r="A388" t="str">
            <v>1108</v>
          </cell>
          <cell r="B388" t="str">
            <v>旷达汽车饰件系统有限公司</v>
          </cell>
          <cell r="C388" t="str">
            <v>面料</v>
          </cell>
        </row>
        <row r="389">
          <cell r="A389" t="str">
            <v>1109</v>
          </cell>
          <cell r="B389" t="str">
            <v>东来涂料技术（上海）股份有限公司</v>
          </cell>
          <cell r="C389" t="str">
            <v>喷涂漆</v>
          </cell>
        </row>
        <row r="390">
          <cell r="A390" t="str">
            <v>1110</v>
          </cell>
          <cell r="B390" t="str">
            <v>沧州众智鑫成人力资源服务有限公司</v>
          </cell>
          <cell r="C390" t="str">
            <v>劳务</v>
          </cell>
        </row>
        <row r="391">
          <cell r="A391" t="str">
            <v>1112</v>
          </cell>
          <cell r="B391" t="str">
            <v>任丘市焊材厂</v>
          </cell>
          <cell r="C391" t="str">
            <v>焊机配件</v>
          </cell>
        </row>
        <row r="392">
          <cell r="A392" t="str">
            <v>1113</v>
          </cell>
          <cell r="B392" t="str">
            <v>黄骅市和顺易大件吊装搬运有限公司</v>
          </cell>
          <cell r="C392" t="str">
            <v>搬运费</v>
          </cell>
        </row>
        <row r="393">
          <cell r="A393" t="str">
            <v>1115</v>
          </cell>
          <cell r="B393" t="str">
            <v>天津思锐自动化技术有限公司</v>
          </cell>
          <cell r="C393" t="str">
            <v>设备</v>
          </cell>
        </row>
        <row r="394">
          <cell r="A394" t="str">
            <v>1119</v>
          </cell>
          <cell r="B394" t="str">
            <v>广州泰昌汽车部件有限公司</v>
          </cell>
          <cell r="C394" t="str">
            <v>座椅配件</v>
          </cell>
        </row>
        <row r="395">
          <cell r="A395" t="str">
            <v>1122</v>
          </cell>
          <cell r="B395" t="str">
            <v>黄骅市建材市场港骅钢材经销部</v>
          </cell>
          <cell r="C395" t="str">
            <v>钢材</v>
          </cell>
        </row>
        <row r="396">
          <cell r="A396" t="str">
            <v>1123</v>
          </cell>
          <cell r="B396" t="str">
            <v>天津市远丰化工产品贸易有限公司</v>
          </cell>
          <cell r="C396" t="str">
            <v>化工原料</v>
          </cell>
        </row>
        <row r="397">
          <cell r="A397" t="str">
            <v>1125</v>
          </cell>
          <cell r="B397" t="str">
            <v>安路普（北京）汽车技术有限公司黄骅分公司</v>
          </cell>
        </row>
        <row r="398">
          <cell r="A398" t="str">
            <v>1128</v>
          </cell>
          <cell r="B398" t="str">
            <v>天津联一劳务服务有限公司</v>
          </cell>
          <cell r="C398" t="str">
            <v>劳务</v>
          </cell>
        </row>
        <row r="400">
          <cell r="A400" t="str">
            <v>0037</v>
          </cell>
          <cell r="B400" t="str">
            <v>北京光华荣昌汽车部件有限公司</v>
          </cell>
          <cell r="D400">
            <v>0</v>
          </cell>
          <cell r="G400">
            <v>9591973.0399999991</v>
          </cell>
          <cell r="H400">
            <v>0</v>
          </cell>
        </row>
        <row r="401">
          <cell r="A401" t="str">
            <v>0685</v>
          </cell>
          <cell r="B401" t="str">
            <v>湖南光华荣昌汽车部件有限公司</v>
          </cell>
          <cell r="G401">
            <v>620406.78</v>
          </cell>
          <cell r="H401">
            <v>0</v>
          </cell>
        </row>
        <row r="402">
          <cell r="A402" t="str">
            <v>0780</v>
          </cell>
          <cell r="B402" t="str">
            <v>潍坊光华荣昌汽车技术有限公司</v>
          </cell>
          <cell r="C402" t="str">
            <v>内部关联</v>
          </cell>
          <cell r="D402">
            <v>0</v>
          </cell>
          <cell r="E402">
            <v>4567242.5</v>
          </cell>
          <cell r="F402">
            <v>0</v>
          </cell>
          <cell r="G402">
            <v>3481151.12</v>
          </cell>
          <cell r="H402">
            <v>0</v>
          </cell>
        </row>
        <row r="404">
          <cell r="B404" t="str">
            <v>无设备等合计</v>
          </cell>
          <cell r="D404">
            <v>115025806.83</v>
          </cell>
          <cell r="E404">
            <v>27053711.23</v>
          </cell>
        </row>
        <row r="406">
          <cell r="D406">
            <v>115025806.84</v>
          </cell>
          <cell r="E406">
            <v>27053711.23</v>
          </cell>
        </row>
        <row r="407">
          <cell r="D407">
            <v>-1.00000351667404E-2</v>
          </cell>
        </row>
      </sheetData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应付账款7月底全部明细表"/>
      <sheetName val="应付账款7月底全部明细表 (2)"/>
      <sheetName val="应付账款7月底全部明细表 (3)"/>
      <sheetName val="Sheet1"/>
      <sheetName val="Sheet2"/>
    </sheetNames>
    <sheetDataSet>
      <sheetData sheetId="0" refreshError="1"/>
      <sheetData sheetId="1" refreshError="1"/>
      <sheetData sheetId="2" refreshError="1">
        <row r="2">
          <cell r="A2" t="str">
            <v>供应商代码</v>
          </cell>
          <cell r="B2" t="str">
            <v>供应商名称</v>
          </cell>
          <cell r="C2" t="str">
            <v>供应类别</v>
          </cell>
          <cell r="D2" t="str">
            <v>2018.10月月末累计</v>
          </cell>
          <cell r="E2" t="str">
            <v>2018.11月月末累计</v>
          </cell>
          <cell r="G2" t="str">
            <v>2018.12月月末累计</v>
          </cell>
          <cell r="I2" t="str">
            <v>1月</v>
          </cell>
        </row>
        <row r="3">
          <cell r="D3" t="str">
            <v>当月月末累计</v>
          </cell>
          <cell r="E3" t="str">
            <v>当月实际付款</v>
          </cell>
          <cell r="F3" t="str">
            <v>当月月末累计</v>
          </cell>
          <cell r="G3" t="str">
            <v>当月实际付款</v>
          </cell>
          <cell r="H3" t="str">
            <v>当月月末累计</v>
          </cell>
          <cell r="I3" t="str">
            <v>当月新增货款</v>
          </cell>
          <cell r="J3" t="str">
            <v>当月到期应付</v>
          </cell>
          <cell r="K3" t="str">
            <v>当月实际付款</v>
          </cell>
          <cell r="L3" t="str">
            <v>当月月末累计</v>
          </cell>
        </row>
        <row r="4">
          <cell r="A4" t="str">
            <v>0001</v>
          </cell>
          <cell r="B4" t="str">
            <v>黄骅市长生汽车灯镜有限公司</v>
          </cell>
          <cell r="C4" t="str">
            <v>金属零部件</v>
          </cell>
          <cell r="D4">
            <v>0</v>
          </cell>
          <cell r="E4">
            <v>0</v>
          </cell>
          <cell r="F4">
            <v>120302.67</v>
          </cell>
          <cell r="G4">
            <v>0</v>
          </cell>
          <cell r="H4">
            <v>530044.72</v>
          </cell>
          <cell r="I4">
            <v>390101.94</v>
          </cell>
          <cell r="J4">
            <v>0</v>
          </cell>
          <cell r="K4">
            <v>300000</v>
          </cell>
          <cell r="L4">
            <v>620146.66</v>
          </cell>
          <cell r="M4">
            <v>373762.25</v>
          </cell>
          <cell r="O4">
            <v>0</v>
          </cell>
          <cell r="P4">
            <v>993908.91</v>
          </cell>
          <cell r="Q4">
            <v>436446.48</v>
          </cell>
          <cell r="R4">
            <v>230044.72</v>
          </cell>
          <cell r="S4">
            <v>300000</v>
          </cell>
          <cell r="T4">
            <v>1130355.3899999999</v>
          </cell>
          <cell r="U4">
            <v>498660.12</v>
          </cell>
          <cell r="V4">
            <v>320146.65999999997</v>
          </cell>
          <cell r="W4">
            <v>302000</v>
          </cell>
          <cell r="X4">
            <v>1327015.51</v>
          </cell>
          <cell r="Y4">
            <v>301485.78000000102</v>
          </cell>
          <cell r="Z4">
            <v>391908.91</v>
          </cell>
          <cell r="AA4">
            <v>0</v>
          </cell>
          <cell r="AB4">
            <v>1628501.29</v>
          </cell>
          <cell r="AC4">
            <v>326330.53000000003</v>
          </cell>
          <cell r="AD4">
            <v>828355.39</v>
          </cell>
          <cell r="AE4">
            <v>90000</v>
          </cell>
          <cell r="AF4">
            <v>1864831.82</v>
          </cell>
          <cell r="AG4">
            <v>193675.79</v>
          </cell>
          <cell r="AH4">
            <v>1237015.51</v>
          </cell>
          <cell r="AI4">
            <v>200000</v>
          </cell>
          <cell r="AJ4">
            <v>1858507.61</v>
          </cell>
          <cell r="AK4">
            <v>250397.53</v>
          </cell>
          <cell r="AL4">
            <v>1338501.29</v>
          </cell>
          <cell r="AO4">
            <v>356540.53</v>
          </cell>
          <cell r="AP4">
            <v>1664831.82</v>
          </cell>
          <cell r="AQ4">
            <v>0</v>
          </cell>
          <cell r="AR4">
            <v>2195445.67</v>
          </cell>
          <cell r="BF4">
            <v>3127400.95</v>
          </cell>
          <cell r="BG4">
            <v>347488.99444444501</v>
          </cell>
          <cell r="BH4">
            <v>6.3180293623687698</v>
          </cell>
          <cell r="BI4" t="str">
            <v>发票挂账两个月承兑付款</v>
          </cell>
        </row>
        <row r="5">
          <cell r="A5" t="str">
            <v>0002</v>
          </cell>
          <cell r="B5" t="str">
            <v>黄骅市广亿汽车部件有限公司</v>
          </cell>
          <cell r="C5" t="str">
            <v>金属零部件</v>
          </cell>
          <cell r="D5">
            <v>5340551.96</v>
          </cell>
          <cell r="E5">
            <v>1000000</v>
          </cell>
          <cell r="F5">
            <v>4679989.68</v>
          </cell>
          <cell r="G5">
            <v>501300</v>
          </cell>
          <cell r="H5">
            <v>4452410.29</v>
          </cell>
          <cell r="I5">
            <v>779105.34</v>
          </cell>
          <cell r="J5">
            <v>3839251.96</v>
          </cell>
          <cell r="K5">
            <v>700000</v>
          </cell>
          <cell r="L5">
            <v>4531515.63</v>
          </cell>
          <cell r="M5">
            <v>283096.68</v>
          </cell>
          <cell r="N5">
            <v>3478689.68</v>
          </cell>
          <cell r="O5">
            <v>1330</v>
          </cell>
          <cell r="P5">
            <v>4813282.3099999996</v>
          </cell>
          <cell r="Q5">
            <v>400378.75</v>
          </cell>
          <cell r="R5">
            <v>3751080.29</v>
          </cell>
          <cell r="S5">
            <v>0</v>
          </cell>
          <cell r="T5">
            <v>5213661.0599999996</v>
          </cell>
          <cell r="U5">
            <v>511458.55</v>
          </cell>
          <cell r="V5">
            <v>4530185.63</v>
          </cell>
          <cell r="W5">
            <v>603000</v>
          </cell>
          <cell r="X5">
            <v>5122119.6100000003</v>
          </cell>
          <cell r="Y5">
            <v>419662.53</v>
          </cell>
          <cell r="Z5">
            <v>4210282.3099999996</v>
          </cell>
          <cell r="AA5">
            <v>0</v>
          </cell>
          <cell r="AB5">
            <v>5541782.1399999997</v>
          </cell>
          <cell r="AC5">
            <v>210215.11</v>
          </cell>
          <cell r="AD5">
            <v>4610661.0599999996</v>
          </cell>
          <cell r="AE5">
            <v>1400000</v>
          </cell>
          <cell r="AF5">
            <v>4351997.25</v>
          </cell>
          <cell r="AG5">
            <v>176471.52</v>
          </cell>
          <cell r="AH5">
            <v>3722119.61</v>
          </cell>
          <cell r="AI5">
            <v>201301.3</v>
          </cell>
          <cell r="AJ5">
            <v>4327167.47</v>
          </cell>
          <cell r="AK5">
            <v>287227.81</v>
          </cell>
          <cell r="AL5">
            <v>3940480.84</v>
          </cell>
          <cell r="AM5">
            <v>30900</v>
          </cell>
          <cell r="AN5">
            <v>4583495.28</v>
          </cell>
          <cell r="AO5">
            <v>340312.39</v>
          </cell>
          <cell r="AP5">
            <v>4119795.95</v>
          </cell>
          <cell r="AQ5">
            <v>707600</v>
          </cell>
          <cell r="AR5">
            <v>4216207.67</v>
          </cell>
          <cell r="BF5">
            <v>3407928.68</v>
          </cell>
          <cell r="BG5">
            <v>378658.74222222198</v>
          </cell>
          <cell r="BH5">
            <v>11.1345842572034</v>
          </cell>
          <cell r="BI5" t="str">
            <v>发票挂账两个月承兑付款</v>
          </cell>
        </row>
        <row r="6">
          <cell r="A6" t="str">
            <v>0004</v>
          </cell>
          <cell r="B6" t="str">
            <v>黄骅市渤海庆丰车辆灯镜厂</v>
          </cell>
          <cell r="C6" t="str">
            <v>注塑件</v>
          </cell>
          <cell r="D6">
            <v>290136.33</v>
          </cell>
          <cell r="E6">
            <v>0</v>
          </cell>
          <cell r="F6">
            <v>290136.33</v>
          </cell>
          <cell r="G6">
            <v>0</v>
          </cell>
          <cell r="H6">
            <v>388770.29</v>
          </cell>
          <cell r="I6">
            <v>0</v>
          </cell>
          <cell r="J6">
            <v>290136.33</v>
          </cell>
          <cell r="K6">
            <v>0</v>
          </cell>
          <cell r="L6">
            <v>388770.29</v>
          </cell>
          <cell r="M6">
            <v>0</v>
          </cell>
          <cell r="N6">
            <v>290136.33</v>
          </cell>
          <cell r="O6">
            <v>0</v>
          </cell>
          <cell r="P6">
            <v>388770.29</v>
          </cell>
          <cell r="Q6">
            <v>0</v>
          </cell>
          <cell r="R6">
            <v>388770.29</v>
          </cell>
          <cell r="S6">
            <v>0</v>
          </cell>
          <cell r="T6">
            <v>388770.29</v>
          </cell>
          <cell r="U6">
            <v>123443.57</v>
          </cell>
          <cell r="V6">
            <v>388770.29</v>
          </cell>
          <cell r="W6">
            <v>50000</v>
          </cell>
          <cell r="X6">
            <v>462213.86</v>
          </cell>
          <cell r="Y6">
            <v>0</v>
          </cell>
          <cell r="Z6">
            <v>338770.29</v>
          </cell>
          <cell r="AA6">
            <v>0</v>
          </cell>
          <cell r="AB6">
            <v>462213.86</v>
          </cell>
          <cell r="AC6">
            <v>57754.65</v>
          </cell>
          <cell r="AD6">
            <v>338770.29</v>
          </cell>
          <cell r="AE6">
            <v>90000</v>
          </cell>
          <cell r="AF6">
            <v>429968.51</v>
          </cell>
          <cell r="AG6">
            <v>0</v>
          </cell>
          <cell r="AH6">
            <v>372213.86</v>
          </cell>
          <cell r="AI6">
            <v>0</v>
          </cell>
          <cell r="AJ6">
            <v>429968.51</v>
          </cell>
          <cell r="AK6">
            <v>0</v>
          </cell>
          <cell r="AL6">
            <v>372213.86</v>
          </cell>
          <cell r="AM6">
            <v>0</v>
          </cell>
          <cell r="AN6">
            <v>429968.51</v>
          </cell>
          <cell r="AO6">
            <v>52367.15</v>
          </cell>
          <cell r="AP6">
            <v>429968.51</v>
          </cell>
          <cell r="AQ6">
            <v>30000</v>
          </cell>
          <cell r="AR6">
            <v>452335.66</v>
          </cell>
          <cell r="BF6">
            <v>233565.37</v>
          </cell>
          <cell r="BG6">
            <v>25951.707777777799</v>
          </cell>
          <cell r="BH6">
            <v>17.429899560881001</v>
          </cell>
          <cell r="BI6" t="str">
            <v>发票挂账两个月承兑付款</v>
          </cell>
        </row>
        <row r="7">
          <cell r="A7" t="str">
            <v>0009</v>
          </cell>
          <cell r="B7" t="str">
            <v>黄骅市京港机电设备有限公司</v>
          </cell>
          <cell r="C7" t="str">
            <v>注塑件</v>
          </cell>
          <cell r="D7">
            <v>1578627.54</v>
          </cell>
          <cell r="E7">
            <v>300</v>
          </cell>
          <cell r="F7">
            <v>1783781.66</v>
          </cell>
          <cell r="G7">
            <v>500500</v>
          </cell>
          <cell r="H7">
            <v>1502357.72</v>
          </cell>
          <cell r="I7">
            <v>256668.58</v>
          </cell>
          <cell r="J7">
            <v>1077827.54</v>
          </cell>
          <cell r="K7">
            <v>1800</v>
          </cell>
          <cell r="L7">
            <v>1757226.3</v>
          </cell>
          <cell r="M7">
            <v>155051.21</v>
          </cell>
          <cell r="N7">
            <v>1281481.6599999999</v>
          </cell>
          <cell r="O7">
            <v>287349.90999999997</v>
          </cell>
          <cell r="P7">
            <v>1624927.6</v>
          </cell>
          <cell r="Q7">
            <v>182973.27</v>
          </cell>
          <cell r="R7">
            <v>1213207.81</v>
          </cell>
          <cell r="S7">
            <v>0</v>
          </cell>
          <cell r="T7">
            <v>1807900.87</v>
          </cell>
          <cell r="U7">
            <v>194821.5</v>
          </cell>
          <cell r="V7">
            <v>1469876.39</v>
          </cell>
          <cell r="W7">
            <v>200000</v>
          </cell>
          <cell r="X7">
            <v>1802722.37</v>
          </cell>
          <cell r="Y7">
            <v>136320.07999999999</v>
          </cell>
          <cell r="Z7">
            <v>1424927.6</v>
          </cell>
          <cell r="AA7">
            <v>0</v>
          </cell>
          <cell r="AB7">
            <v>1939042.45</v>
          </cell>
          <cell r="AC7">
            <v>113485.57</v>
          </cell>
          <cell r="AD7">
            <v>1607900.87</v>
          </cell>
          <cell r="AE7">
            <v>607051.51</v>
          </cell>
          <cell r="AF7">
            <v>1445476.51</v>
          </cell>
          <cell r="AG7">
            <v>74976.350000000006</v>
          </cell>
          <cell r="AH7">
            <v>1195670.8600000001</v>
          </cell>
          <cell r="AI7">
            <v>600000</v>
          </cell>
          <cell r="AJ7">
            <v>920452.86</v>
          </cell>
          <cell r="AK7">
            <v>0</v>
          </cell>
          <cell r="AL7">
            <v>731990.94</v>
          </cell>
          <cell r="AM7">
            <v>0</v>
          </cell>
          <cell r="AN7">
            <v>920452.86</v>
          </cell>
          <cell r="AO7">
            <v>241167.79</v>
          </cell>
          <cell r="AP7">
            <v>845476.51</v>
          </cell>
          <cell r="AQ7">
            <v>153330</v>
          </cell>
          <cell r="AR7">
            <v>1008290.65</v>
          </cell>
          <cell r="BF7">
            <v>1355464.35</v>
          </cell>
          <cell r="BG7">
            <v>150607.15</v>
          </cell>
          <cell r="BH7">
            <v>6.6948391892416801</v>
          </cell>
          <cell r="BI7" t="str">
            <v>发票挂账两个月承兑付款</v>
          </cell>
        </row>
        <row r="8">
          <cell r="A8" t="str">
            <v>0010</v>
          </cell>
          <cell r="B8" t="str">
            <v>黄骅市同辉汽车配件有限公司</v>
          </cell>
          <cell r="C8" t="str">
            <v>注塑件</v>
          </cell>
          <cell r="D8">
            <v>6592.38</v>
          </cell>
          <cell r="E8">
            <v>0</v>
          </cell>
          <cell r="F8">
            <v>6592.38</v>
          </cell>
          <cell r="G8">
            <v>0</v>
          </cell>
          <cell r="H8">
            <v>6592.38</v>
          </cell>
          <cell r="I8">
            <v>109083.3</v>
          </cell>
          <cell r="J8">
            <v>6592.38</v>
          </cell>
          <cell r="K8">
            <v>0</v>
          </cell>
          <cell r="L8">
            <v>115675.68</v>
          </cell>
          <cell r="M8">
            <v>0</v>
          </cell>
          <cell r="N8">
            <v>6592.38</v>
          </cell>
          <cell r="O8">
            <v>0</v>
          </cell>
          <cell r="P8">
            <v>115675.68</v>
          </cell>
          <cell r="Q8">
            <v>0</v>
          </cell>
          <cell r="R8">
            <v>6592.38</v>
          </cell>
          <cell r="S8">
            <v>0</v>
          </cell>
          <cell r="T8">
            <v>115675.68</v>
          </cell>
          <cell r="U8">
            <v>0</v>
          </cell>
          <cell r="V8">
            <v>115675.68</v>
          </cell>
          <cell r="W8">
            <v>50000</v>
          </cell>
          <cell r="X8">
            <v>65675.679999999993</v>
          </cell>
          <cell r="Y8">
            <v>42445.26</v>
          </cell>
          <cell r="Z8">
            <v>65675.679999999993</v>
          </cell>
          <cell r="AA8">
            <v>0</v>
          </cell>
          <cell r="AB8">
            <v>108120.94</v>
          </cell>
          <cell r="AC8">
            <v>0</v>
          </cell>
          <cell r="AD8">
            <v>65675.679999999993</v>
          </cell>
          <cell r="AE8">
            <v>0</v>
          </cell>
          <cell r="AF8">
            <v>108120.94</v>
          </cell>
          <cell r="AG8">
            <v>0</v>
          </cell>
          <cell r="AH8">
            <v>65675.679999999993</v>
          </cell>
          <cell r="AI8">
            <v>0</v>
          </cell>
          <cell r="AJ8">
            <v>108120.94</v>
          </cell>
          <cell r="AK8">
            <v>0</v>
          </cell>
          <cell r="AL8">
            <v>108120.94</v>
          </cell>
          <cell r="AM8">
            <v>0</v>
          </cell>
          <cell r="AN8">
            <v>108120.94</v>
          </cell>
          <cell r="AO8">
            <v>0</v>
          </cell>
          <cell r="AP8">
            <v>108120.94</v>
          </cell>
          <cell r="AQ8">
            <v>0</v>
          </cell>
          <cell r="AR8">
            <v>108120.94</v>
          </cell>
          <cell r="BF8">
            <v>151528.56</v>
          </cell>
          <cell r="BG8">
            <v>16836.506666666701</v>
          </cell>
          <cell r="BH8">
            <v>6.4218155310127703</v>
          </cell>
          <cell r="BI8" t="str">
            <v>发票挂账两个月承兑付款</v>
          </cell>
        </row>
        <row r="9">
          <cell r="A9" t="str">
            <v>0011</v>
          </cell>
          <cell r="B9" t="str">
            <v>黄骅市亚征汽车配件有限公司</v>
          </cell>
          <cell r="C9" t="str">
            <v>注塑件</v>
          </cell>
          <cell r="D9">
            <v>796212.35</v>
          </cell>
          <cell r="E9">
            <v>0</v>
          </cell>
          <cell r="F9">
            <v>888666.35</v>
          </cell>
          <cell r="G9">
            <v>151500</v>
          </cell>
          <cell r="H9">
            <v>835332.05</v>
          </cell>
          <cell r="I9">
            <v>0</v>
          </cell>
          <cell r="J9">
            <v>644712.35</v>
          </cell>
          <cell r="K9">
            <v>600</v>
          </cell>
          <cell r="L9">
            <v>834732.05</v>
          </cell>
          <cell r="M9">
            <v>144286.97</v>
          </cell>
          <cell r="N9">
            <v>736566.35</v>
          </cell>
          <cell r="O9">
            <v>100000</v>
          </cell>
          <cell r="P9">
            <v>879019.02</v>
          </cell>
          <cell r="Q9">
            <v>118089.07</v>
          </cell>
          <cell r="R9">
            <v>734732.05</v>
          </cell>
          <cell r="S9">
            <v>3000</v>
          </cell>
          <cell r="T9">
            <v>994108.09</v>
          </cell>
          <cell r="U9">
            <v>109557.16</v>
          </cell>
          <cell r="V9">
            <v>731732.05</v>
          </cell>
          <cell r="W9">
            <v>0</v>
          </cell>
          <cell r="X9">
            <v>1103665.25</v>
          </cell>
          <cell r="Y9">
            <v>105534.93</v>
          </cell>
          <cell r="Z9">
            <v>876019.02</v>
          </cell>
          <cell r="AA9">
            <v>0</v>
          </cell>
          <cell r="AB9">
            <v>1209200.18</v>
          </cell>
          <cell r="AC9">
            <v>0</v>
          </cell>
          <cell r="AD9">
            <v>994108.09</v>
          </cell>
          <cell r="AE9">
            <v>250000</v>
          </cell>
          <cell r="AF9">
            <v>959200.18</v>
          </cell>
          <cell r="AG9">
            <v>47962.06</v>
          </cell>
          <cell r="AH9">
            <v>853665.25</v>
          </cell>
          <cell r="AI9">
            <v>0</v>
          </cell>
          <cell r="AJ9">
            <v>1007162.24</v>
          </cell>
          <cell r="AK9">
            <v>56847.63</v>
          </cell>
          <cell r="AL9">
            <v>959200.18</v>
          </cell>
          <cell r="AM9">
            <v>0</v>
          </cell>
          <cell r="AN9">
            <v>1064009.8700000001</v>
          </cell>
          <cell r="AO9">
            <v>86168.46</v>
          </cell>
          <cell r="AP9">
            <v>959200.18</v>
          </cell>
          <cell r="AQ9">
            <v>100000</v>
          </cell>
          <cell r="AR9">
            <v>1050178.33</v>
          </cell>
          <cell r="BF9">
            <v>668446.28</v>
          </cell>
          <cell r="BG9">
            <v>74271.808888888903</v>
          </cell>
          <cell r="BH9">
            <v>14.1396627564447</v>
          </cell>
          <cell r="BI9" t="str">
            <v>发票挂账两个月承兑付款</v>
          </cell>
        </row>
        <row r="10">
          <cell r="A10" t="str">
            <v>0014</v>
          </cell>
          <cell r="B10" t="str">
            <v>黄骅市益丰橡胶制品有限公司</v>
          </cell>
          <cell r="C10" t="str">
            <v>注塑件</v>
          </cell>
          <cell r="D10">
            <v>234818.13</v>
          </cell>
          <cell r="E10">
            <v>0</v>
          </cell>
          <cell r="F10">
            <v>254601.05</v>
          </cell>
          <cell r="G10">
            <v>0</v>
          </cell>
          <cell r="H10">
            <v>278965.15999999997</v>
          </cell>
          <cell r="I10">
            <v>27474.97</v>
          </cell>
          <cell r="J10">
            <v>234818.13</v>
          </cell>
          <cell r="K10">
            <v>0</v>
          </cell>
          <cell r="L10">
            <v>306440.13</v>
          </cell>
          <cell r="M10">
            <v>24609.39</v>
          </cell>
          <cell r="N10">
            <v>254601.05</v>
          </cell>
          <cell r="O10">
            <v>50000</v>
          </cell>
          <cell r="P10">
            <v>281049.52</v>
          </cell>
          <cell r="Q10">
            <v>21596.94</v>
          </cell>
          <cell r="R10">
            <v>228965.16</v>
          </cell>
          <cell r="S10">
            <v>6051.54</v>
          </cell>
          <cell r="T10">
            <v>296594.92</v>
          </cell>
          <cell r="U10">
            <v>27132.07</v>
          </cell>
          <cell r="V10">
            <v>250388.59</v>
          </cell>
          <cell r="W10">
            <v>0</v>
          </cell>
          <cell r="X10">
            <v>323726.99</v>
          </cell>
          <cell r="Y10">
            <v>31505.08</v>
          </cell>
          <cell r="Z10">
            <v>274997.98</v>
          </cell>
          <cell r="AA10">
            <v>0</v>
          </cell>
          <cell r="AB10">
            <v>355232.07</v>
          </cell>
          <cell r="AC10">
            <v>32076.37</v>
          </cell>
          <cell r="AD10">
            <v>296594.92</v>
          </cell>
          <cell r="AE10">
            <v>90000</v>
          </cell>
          <cell r="AF10">
            <v>297308.44</v>
          </cell>
          <cell r="AG10">
            <v>34525.11</v>
          </cell>
          <cell r="AH10">
            <v>233726.99</v>
          </cell>
          <cell r="AI10">
            <v>4969.22</v>
          </cell>
          <cell r="AJ10">
            <v>326864.33</v>
          </cell>
          <cell r="AK10">
            <v>13559.25</v>
          </cell>
          <cell r="AL10">
            <v>260262.85</v>
          </cell>
          <cell r="AM10">
            <v>92000</v>
          </cell>
          <cell r="AN10">
            <v>248423.58</v>
          </cell>
          <cell r="AO10">
            <v>12732.19</v>
          </cell>
          <cell r="AP10">
            <v>200339.22</v>
          </cell>
          <cell r="AQ10">
            <v>51626.63</v>
          </cell>
          <cell r="AR10">
            <v>209529.14</v>
          </cell>
          <cell r="BF10">
            <v>225211.37</v>
          </cell>
          <cell r="BG10">
            <v>25023.485555555599</v>
          </cell>
          <cell r="BH10">
            <v>8.3732995363422393</v>
          </cell>
          <cell r="BI10" t="str">
            <v>发票挂账两个月承兑付款</v>
          </cell>
        </row>
        <row r="11">
          <cell r="A11" t="str">
            <v>0015</v>
          </cell>
          <cell r="B11" t="str">
            <v>黄骅市俊隆五金包装有限公司</v>
          </cell>
          <cell r="C11" t="str">
            <v>包装类</v>
          </cell>
          <cell r="D11">
            <v>116391.03</v>
          </cell>
          <cell r="E11">
            <v>0</v>
          </cell>
          <cell r="F11">
            <v>116391.03</v>
          </cell>
          <cell r="G11">
            <v>30000</v>
          </cell>
          <cell r="H11">
            <v>155268.54999999999</v>
          </cell>
          <cell r="I11">
            <v>24648.38</v>
          </cell>
          <cell r="J11">
            <v>86391.03</v>
          </cell>
          <cell r="K11">
            <v>0</v>
          </cell>
          <cell r="L11">
            <v>179916.93</v>
          </cell>
          <cell r="M11">
            <v>0</v>
          </cell>
          <cell r="N11">
            <v>86391.03</v>
          </cell>
          <cell r="O11">
            <v>30000</v>
          </cell>
          <cell r="P11">
            <v>149916.93</v>
          </cell>
          <cell r="Q11">
            <v>39824.74</v>
          </cell>
          <cell r="R11">
            <v>125268.55</v>
          </cell>
          <cell r="S11">
            <v>0</v>
          </cell>
          <cell r="T11">
            <v>189741.67</v>
          </cell>
          <cell r="U11">
            <v>0</v>
          </cell>
          <cell r="V11">
            <v>149916.93</v>
          </cell>
          <cell r="W11">
            <v>0</v>
          </cell>
          <cell r="X11">
            <v>189741.67</v>
          </cell>
          <cell r="Y11">
            <v>38637.760000000002</v>
          </cell>
          <cell r="Z11">
            <v>149916.93</v>
          </cell>
          <cell r="AA11">
            <v>0</v>
          </cell>
          <cell r="AB11">
            <v>228379.43</v>
          </cell>
          <cell r="AC11">
            <v>0</v>
          </cell>
          <cell r="AD11">
            <v>189741.67</v>
          </cell>
          <cell r="AE11">
            <v>90000</v>
          </cell>
          <cell r="AF11">
            <v>138379.43</v>
          </cell>
          <cell r="AG11">
            <v>0</v>
          </cell>
          <cell r="AH11">
            <v>99741.67</v>
          </cell>
          <cell r="AI11">
            <v>0</v>
          </cell>
          <cell r="AJ11">
            <v>138379.43</v>
          </cell>
          <cell r="AK11">
            <v>57585.93</v>
          </cell>
          <cell r="AL11">
            <v>138379.43</v>
          </cell>
          <cell r="AM11">
            <v>0</v>
          </cell>
          <cell r="AN11">
            <v>195965.36</v>
          </cell>
          <cell r="AO11">
            <v>0</v>
          </cell>
          <cell r="AP11">
            <v>138379.43</v>
          </cell>
          <cell r="AQ11">
            <v>50000</v>
          </cell>
          <cell r="AR11">
            <v>145965.35999999999</v>
          </cell>
          <cell r="BF11">
            <v>160696.81</v>
          </cell>
          <cell r="BG11">
            <v>17855.201111111099</v>
          </cell>
          <cell r="BH11">
            <v>8.1749490857970404</v>
          </cell>
          <cell r="BI11" t="str">
            <v>发票挂账两个月承兑付款</v>
          </cell>
        </row>
        <row r="12">
          <cell r="A12" t="str">
            <v>0016</v>
          </cell>
          <cell r="B12" t="str">
            <v>黄骅市鑫昌五金制品厂</v>
          </cell>
          <cell r="C12" t="str">
            <v>金属零部件</v>
          </cell>
          <cell r="D12">
            <v>2974070.08</v>
          </cell>
          <cell r="E12">
            <v>0</v>
          </cell>
          <cell r="F12">
            <v>3477472.33</v>
          </cell>
          <cell r="G12">
            <v>400000</v>
          </cell>
          <cell r="H12">
            <v>3380421.07</v>
          </cell>
          <cell r="I12">
            <v>506323.64</v>
          </cell>
          <cell r="J12">
            <v>2574070.08</v>
          </cell>
          <cell r="K12">
            <v>500000</v>
          </cell>
          <cell r="L12">
            <v>3386744.71</v>
          </cell>
          <cell r="M12">
            <v>274483.96999999997</v>
          </cell>
          <cell r="N12">
            <v>2577472.33</v>
          </cell>
          <cell r="O12">
            <v>100000</v>
          </cell>
          <cell r="P12">
            <v>3561228.68</v>
          </cell>
          <cell r="Q12">
            <v>420652.07</v>
          </cell>
          <cell r="R12">
            <v>2780421.07</v>
          </cell>
          <cell r="S12">
            <v>0</v>
          </cell>
          <cell r="T12">
            <v>3981880.75</v>
          </cell>
          <cell r="U12">
            <v>499257.8</v>
          </cell>
          <cell r="V12">
            <v>3286744.71</v>
          </cell>
          <cell r="W12">
            <v>400000</v>
          </cell>
          <cell r="X12">
            <v>4081138.55</v>
          </cell>
          <cell r="Y12">
            <v>511954.72</v>
          </cell>
          <cell r="Z12">
            <v>3161228.68</v>
          </cell>
          <cell r="AA12">
            <v>200000</v>
          </cell>
          <cell r="AB12">
            <v>4393093.2699999996</v>
          </cell>
          <cell r="AC12">
            <v>477973.1</v>
          </cell>
          <cell r="AD12">
            <v>3381880.75</v>
          </cell>
          <cell r="AE12">
            <v>700000</v>
          </cell>
          <cell r="AF12">
            <v>4171066.37</v>
          </cell>
          <cell r="AG12">
            <v>225877.33</v>
          </cell>
          <cell r="AH12">
            <v>3181138.55</v>
          </cell>
          <cell r="AI12">
            <v>500000</v>
          </cell>
          <cell r="AJ12">
            <v>3896943.7</v>
          </cell>
          <cell r="AK12">
            <v>229185.74</v>
          </cell>
          <cell r="AL12">
            <v>3193093.27</v>
          </cell>
          <cell r="AM12">
            <v>17897.2</v>
          </cell>
          <cell r="AN12">
            <v>4108232.24</v>
          </cell>
          <cell r="AO12">
            <v>0</v>
          </cell>
          <cell r="AP12">
            <v>3653169.17</v>
          </cell>
          <cell r="AQ12">
            <v>829384.4</v>
          </cell>
          <cell r="AR12">
            <v>3278847.84</v>
          </cell>
          <cell r="BF12">
            <v>3145708.37</v>
          </cell>
          <cell r="BG12">
            <v>349523.15222222201</v>
          </cell>
          <cell r="BH12">
            <v>9.38091745612134</v>
          </cell>
          <cell r="BI12" t="str">
            <v>发票挂账两个月承兑付款</v>
          </cell>
        </row>
        <row r="13">
          <cell r="A13" t="str">
            <v>0017</v>
          </cell>
          <cell r="B13" t="str">
            <v>黄骅市瑞丰五金制品有限公司</v>
          </cell>
          <cell r="C13" t="str">
            <v>铸件</v>
          </cell>
          <cell r="D13">
            <v>294306.46000000002</v>
          </cell>
          <cell r="E13">
            <v>500</v>
          </cell>
          <cell r="F13">
            <v>352259.47</v>
          </cell>
          <cell r="G13">
            <v>50000</v>
          </cell>
          <cell r="H13">
            <v>364153.85</v>
          </cell>
          <cell r="I13">
            <v>48745.31</v>
          </cell>
          <cell r="J13">
            <v>243806.46</v>
          </cell>
          <cell r="K13">
            <v>0</v>
          </cell>
          <cell r="L13">
            <v>412899.16</v>
          </cell>
          <cell r="M13">
            <v>45795.77</v>
          </cell>
          <cell r="N13">
            <v>302259.46999999997</v>
          </cell>
          <cell r="O13">
            <v>50000</v>
          </cell>
          <cell r="P13">
            <v>408694.93</v>
          </cell>
          <cell r="Q13">
            <v>48580.63</v>
          </cell>
          <cell r="R13">
            <v>314153.84999999998</v>
          </cell>
          <cell r="S13">
            <v>0</v>
          </cell>
          <cell r="T13">
            <v>457275.56</v>
          </cell>
          <cell r="U13">
            <v>61943.06</v>
          </cell>
          <cell r="V13">
            <v>362899.16</v>
          </cell>
          <cell r="W13">
            <v>0</v>
          </cell>
          <cell r="X13">
            <v>519218.62</v>
          </cell>
          <cell r="Y13">
            <v>42871.17</v>
          </cell>
          <cell r="Z13">
            <v>408694.93</v>
          </cell>
          <cell r="AA13">
            <v>0</v>
          </cell>
          <cell r="AB13">
            <v>562089.79</v>
          </cell>
          <cell r="AC13">
            <v>28250.06</v>
          </cell>
          <cell r="AD13">
            <v>457275.56</v>
          </cell>
          <cell r="AE13">
            <v>120000</v>
          </cell>
          <cell r="AF13">
            <v>470339.85</v>
          </cell>
          <cell r="AG13">
            <v>13256.11</v>
          </cell>
          <cell r="AH13">
            <v>399218.62</v>
          </cell>
          <cell r="AI13">
            <v>0</v>
          </cell>
          <cell r="AJ13">
            <v>483595.96</v>
          </cell>
          <cell r="AK13">
            <v>34139.14</v>
          </cell>
          <cell r="AL13">
            <v>442089.79</v>
          </cell>
          <cell r="AM13">
            <v>0</v>
          </cell>
          <cell r="AN13">
            <v>517735.1</v>
          </cell>
          <cell r="AO13">
            <v>39218.49</v>
          </cell>
          <cell r="AP13">
            <v>470339.85</v>
          </cell>
          <cell r="AQ13">
            <v>100000</v>
          </cell>
          <cell r="AR13">
            <v>456953.59</v>
          </cell>
          <cell r="BF13">
            <v>362799.74</v>
          </cell>
          <cell r="BG13">
            <v>40311.082222222198</v>
          </cell>
          <cell r="BH13">
            <v>11.335681525019799</v>
          </cell>
          <cell r="BI13" t="str">
            <v>发票挂账两个月承兑付款</v>
          </cell>
        </row>
        <row r="14">
          <cell r="A14" t="str">
            <v>0021</v>
          </cell>
          <cell r="B14" t="str">
            <v>王连营</v>
          </cell>
          <cell r="C14" t="str">
            <v>运费</v>
          </cell>
          <cell r="D14">
            <v>80340</v>
          </cell>
          <cell r="E14">
            <v>0</v>
          </cell>
          <cell r="F14">
            <v>98736</v>
          </cell>
          <cell r="G14">
            <v>30000</v>
          </cell>
          <cell r="H14">
            <v>90266</v>
          </cell>
          <cell r="I14">
            <v>56427</v>
          </cell>
          <cell r="J14">
            <v>50340</v>
          </cell>
          <cell r="K14">
            <v>0</v>
          </cell>
          <cell r="L14">
            <v>146693</v>
          </cell>
          <cell r="M14">
            <v>21446</v>
          </cell>
          <cell r="N14">
            <v>68736</v>
          </cell>
          <cell r="O14">
            <v>80000</v>
          </cell>
          <cell r="P14">
            <v>88139</v>
          </cell>
          <cell r="Q14">
            <v>15852</v>
          </cell>
          <cell r="R14">
            <v>10266</v>
          </cell>
          <cell r="S14">
            <v>0</v>
          </cell>
          <cell r="T14">
            <v>103991</v>
          </cell>
          <cell r="U14">
            <v>20149</v>
          </cell>
          <cell r="V14">
            <v>66693</v>
          </cell>
          <cell r="W14">
            <v>30000</v>
          </cell>
          <cell r="X14">
            <v>94140</v>
          </cell>
          <cell r="Y14">
            <v>0</v>
          </cell>
          <cell r="Z14">
            <v>58139</v>
          </cell>
          <cell r="AA14">
            <v>0</v>
          </cell>
          <cell r="AB14">
            <v>94140</v>
          </cell>
          <cell r="AC14">
            <v>39770</v>
          </cell>
          <cell r="AD14">
            <v>73991</v>
          </cell>
          <cell r="AE14">
            <v>30000</v>
          </cell>
          <cell r="AF14">
            <v>103910</v>
          </cell>
          <cell r="AG14">
            <v>0</v>
          </cell>
          <cell r="AH14">
            <v>64140</v>
          </cell>
          <cell r="AI14">
            <v>0</v>
          </cell>
          <cell r="AJ14">
            <v>103910</v>
          </cell>
          <cell r="AK14">
            <v>32885</v>
          </cell>
          <cell r="AL14">
            <v>64140</v>
          </cell>
          <cell r="AM14">
            <v>0</v>
          </cell>
          <cell r="AN14">
            <v>136795</v>
          </cell>
          <cell r="AO14">
            <v>11900</v>
          </cell>
          <cell r="AP14">
            <v>103910</v>
          </cell>
          <cell r="AQ14">
            <v>30000</v>
          </cell>
          <cell r="AR14">
            <v>118695</v>
          </cell>
          <cell r="BF14">
            <v>198429</v>
          </cell>
          <cell r="BG14">
            <v>22047.666666666701</v>
          </cell>
          <cell r="BH14">
            <v>5.3835628864732499</v>
          </cell>
          <cell r="BI14" t="str">
            <v>发票挂账两个月承兑付款</v>
          </cell>
        </row>
        <row r="15">
          <cell r="A15" t="str">
            <v>0023</v>
          </cell>
          <cell r="B15" t="str">
            <v>黄骅市天丰汽车配件有限公司</v>
          </cell>
          <cell r="C15" t="str">
            <v>金属零部件</v>
          </cell>
          <cell r="D15">
            <v>2720970.52</v>
          </cell>
          <cell r="E15">
            <v>0</v>
          </cell>
          <cell r="F15">
            <v>3130917.08</v>
          </cell>
          <cell r="G15">
            <v>500000</v>
          </cell>
          <cell r="H15">
            <v>2810114.38</v>
          </cell>
          <cell r="I15">
            <v>227308.35</v>
          </cell>
          <cell r="J15">
            <v>2220970.52</v>
          </cell>
          <cell r="K15">
            <v>400000</v>
          </cell>
          <cell r="L15">
            <v>2637422.73</v>
          </cell>
          <cell r="M15">
            <v>117966.35</v>
          </cell>
          <cell r="N15">
            <v>2230917.08</v>
          </cell>
          <cell r="O15">
            <v>0</v>
          </cell>
          <cell r="P15">
            <v>2755389.08</v>
          </cell>
          <cell r="Q15">
            <v>261539.44</v>
          </cell>
          <cell r="R15">
            <v>2410114.38</v>
          </cell>
          <cell r="S15">
            <v>0</v>
          </cell>
          <cell r="T15">
            <v>3016928.52</v>
          </cell>
          <cell r="U15">
            <v>342395.96</v>
          </cell>
          <cell r="V15">
            <v>2637422.73</v>
          </cell>
          <cell r="W15">
            <v>300000</v>
          </cell>
          <cell r="X15">
            <v>3059324.48</v>
          </cell>
          <cell r="Y15">
            <v>338921.91</v>
          </cell>
          <cell r="Z15">
            <v>2455389.08</v>
          </cell>
          <cell r="AA15">
            <v>200000</v>
          </cell>
          <cell r="AB15">
            <v>3198246.39</v>
          </cell>
          <cell r="AC15">
            <v>305488.09999999998</v>
          </cell>
          <cell r="AD15">
            <v>2516928.52</v>
          </cell>
          <cell r="AE15">
            <v>500000</v>
          </cell>
          <cell r="AF15">
            <v>3003734.49</v>
          </cell>
          <cell r="AG15">
            <v>206400.95</v>
          </cell>
          <cell r="AH15">
            <v>2359324.48</v>
          </cell>
          <cell r="AI15">
            <v>600000</v>
          </cell>
          <cell r="AJ15">
            <v>2610135.44</v>
          </cell>
          <cell r="AK15">
            <v>187668.47</v>
          </cell>
          <cell r="AL15">
            <v>2098246.39</v>
          </cell>
          <cell r="AM15">
            <v>30483.9</v>
          </cell>
          <cell r="AN15">
            <v>2767320.01</v>
          </cell>
          <cell r="AO15">
            <v>0</v>
          </cell>
          <cell r="AP15">
            <v>2373250.59</v>
          </cell>
          <cell r="AQ15">
            <v>418565.06</v>
          </cell>
          <cell r="AR15">
            <v>2348754.9500000002</v>
          </cell>
          <cell r="BF15">
            <v>1987689.53</v>
          </cell>
          <cell r="BG15">
            <v>220854.392222222</v>
          </cell>
          <cell r="BH15">
            <v>10.634857321002199</v>
          </cell>
          <cell r="BI15" t="str">
            <v>发票挂账两个月承兑付款</v>
          </cell>
        </row>
        <row r="16">
          <cell r="A16" t="str">
            <v>0027</v>
          </cell>
          <cell r="B16" t="str">
            <v>黄骅市荣邦汽车部件有限公司</v>
          </cell>
          <cell r="C16" t="str">
            <v>模具</v>
          </cell>
          <cell r="D16">
            <v>30000</v>
          </cell>
          <cell r="E16">
            <v>0</v>
          </cell>
          <cell r="F16">
            <v>30000</v>
          </cell>
          <cell r="G16">
            <v>0</v>
          </cell>
          <cell r="H16">
            <v>30000</v>
          </cell>
          <cell r="I16">
            <v>0</v>
          </cell>
          <cell r="J16">
            <v>30000</v>
          </cell>
          <cell r="K16">
            <v>0</v>
          </cell>
          <cell r="L16">
            <v>30000</v>
          </cell>
          <cell r="M16">
            <v>0</v>
          </cell>
          <cell r="N16">
            <v>30000</v>
          </cell>
          <cell r="O16">
            <v>0</v>
          </cell>
          <cell r="P16">
            <v>30000</v>
          </cell>
          <cell r="Q16">
            <v>0</v>
          </cell>
          <cell r="R16">
            <v>30000</v>
          </cell>
          <cell r="S16">
            <v>0</v>
          </cell>
          <cell r="T16">
            <v>30000</v>
          </cell>
          <cell r="U16">
            <v>0</v>
          </cell>
          <cell r="V16">
            <v>30000</v>
          </cell>
          <cell r="W16">
            <v>0</v>
          </cell>
          <cell r="X16">
            <v>30000</v>
          </cell>
          <cell r="Y16">
            <v>0</v>
          </cell>
          <cell r="Z16">
            <v>30000</v>
          </cell>
          <cell r="AA16">
            <v>0</v>
          </cell>
          <cell r="AB16">
            <v>30000</v>
          </cell>
          <cell r="AC16">
            <v>0</v>
          </cell>
          <cell r="AD16">
            <v>30000</v>
          </cell>
          <cell r="AE16">
            <v>0</v>
          </cell>
          <cell r="AF16">
            <v>30000</v>
          </cell>
          <cell r="AG16">
            <v>0</v>
          </cell>
          <cell r="AH16">
            <v>30000</v>
          </cell>
          <cell r="AI16">
            <v>0</v>
          </cell>
          <cell r="AJ16">
            <v>30000</v>
          </cell>
          <cell r="AK16">
            <v>0</v>
          </cell>
          <cell r="AL16">
            <v>30000</v>
          </cell>
          <cell r="AM16">
            <v>0</v>
          </cell>
          <cell r="AN16">
            <v>30000</v>
          </cell>
          <cell r="AO16">
            <v>0</v>
          </cell>
          <cell r="AP16">
            <v>30000</v>
          </cell>
          <cell r="AQ16">
            <v>0</v>
          </cell>
          <cell r="AR16">
            <v>30000</v>
          </cell>
          <cell r="BF16">
            <v>0</v>
          </cell>
          <cell r="BG16">
            <v>0</v>
          </cell>
          <cell r="BI16" t="str">
            <v>按合同约定</v>
          </cell>
        </row>
        <row r="17">
          <cell r="A17" t="str">
            <v>0028</v>
          </cell>
          <cell r="B17" t="str">
            <v>黄骅市齐西纺织五金配件厂</v>
          </cell>
          <cell r="C17" t="str">
            <v>金属零部件</v>
          </cell>
          <cell r="D17">
            <v>7942.35</v>
          </cell>
          <cell r="E17">
            <v>0</v>
          </cell>
          <cell r="F17">
            <v>7942.35</v>
          </cell>
          <cell r="G17">
            <v>0</v>
          </cell>
          <cell r="H17">
            <v>9103.67</v>
          </cell>
          <cell r="I17">
            <v>0</v>
          </cell>
          <cell r="J17">
            <v>7942.35</v>
          </cell>
          <cell r="K17">
            <v>0</v>
          </cell>
          <cell r="L17">
            <v>9103.67</v>
          </cell>
          <cell r="M17">
            <v>0</v>
          </cell>
          <cell r="N17">
            <v>7942.35</v>
          </cell>
          <cell r="O17">
            <v>7000</v>
          </cell>
          <cell r="P17">
            <v>2103.67</v>
          </cell>
          <cell r="Q17">
            <v>0</v>
          </cell>
          <cell r="R17">
            <v>2103.67</v>
          </cell>
          <cell r="S17">
            <v>0</v>
          </cell>
          <cell r="T17">
            <v>2103.67</v>
          </cell>
          <cell r="U17">
            <v>2166.9899999999998</v>
          </cell>
          <cell r="V17">
            <v>2103.67</v>
          </cell>
          <cell r="W17">
            <v>0</v>
          </cell>
          <cell r="X17">
            <v>4270.66</v>
          </cell>
          <cell r="Y17">
            <v>0</v>
          </cell>
          <cell r="Z17">
            <v>2103.67</v>
          </cell>
          <cell r="AA17">
            <v>0</v>
          </cell>
          <cell r="AB17">
            <v>4270.66</v>
          </cell>
          <cell r="AC17">
            <v>0</v>
          </cell>
          <cell r="AD17">
            <v>2103.67</v>
          </cell>
          <cell r="AE17">
            <v>0</v>
          </cell>
          <cell r="AF17">
            <v>4270.66</v>
          </cell>
          <cell r="AG17">
            <v>0</v>
          </cell>
          <cell r="AH17">
            <v>4270.66</v>
          </cell>
          <cell r="AI17">
            <v>0</v>
          </cell>
          <cell r="AJ17">
            <v>4270.66</v>
          </cell>
          <cell r="AK17">
            <v>0</v>
          </cell>
          <cell r="AL17">
            <v>4270.66</v>
          </cell>
          <cell r="AM17">
            <v>0</v>
          </cell>
          <cell r="AN17">
            <v>4270.66</v>
          </cell>
          <cell r="AO17">
            <v>0</v>
          </cell>
          <cell r="AP17">
            <v>4270.66</v>
          </cell>
          <cell r="AQ17">
            <v>3000</v>
          </cell>
          <cell r="AR17">
            <v>1270.6600000000001</v>
          </cell>
          <cell r="BF17">
            <v>2166.9899999999998</v>
          </cell>
          <cell r="BG17">
            <v>240.77666666666701</v>
          </cell>
          <cell r="BH17">
            <v>5.2773386125455097</v>
          </cell>
          <cell r="BI17" t="str">
            <v>发票挂账两个月承兑付款</v>
          </cell>
        </row>
        <row r="18">
          <cell r="A18" t="str">
            <v>0029</v>
          </cell>
          <cell r="B18" t="str">
            <v>黄骅市泰行汽车配件厂</v>
          </cell>
          <cell r="C18" t="str">
            <v>金属零部件</v>
          </cell>
          <cell r="D18">
            <v>309938.86</v>
          </cell>
          <cell r="E18">
            <v>0</v>
          </cell>
          <cell r="F18">
            <v>341411.3</v>
          </cell>
          <cell r="G18">
            <v>0</v>
          </cell>
          <cell r="H18">
            <v>391266.09</v>
          </cell>
          <cell r="I18">
            <v>49307.66</v>
          </cell>
          <cell r="J18">
            <v>309938.86</v>
          </cell>
          <cell r="K18">
            <v>0</v>
          </cell>
          <cell r="L18">
            <v>440573.75</v>
          </cell>
          <cell r="M18">
            <v>0</v>
          </cell>
          <cell r="N18">
            <v>341411.3</v>
          </cell>
          <cell r="O18">
            <v>100000</v>
          </cell>
          <cell r="P18">
            <v>340573.75</v>
          </cell>
          <cell r="Q18">
            <v>87550.02</v>
          </cell>
          <cell r="R18">
            <v>291266.09000000003</v>
          </cell>
          <cell r="S18">
            <v>0</v>
          </cell>
          <cell r="T18">
            <v>428123.77</v>
          </cell>
          <cell r="U18">
            <v>61765.75</v>
          </cell>
          <cell r="V18">
            <v>340573.75</v>
          </cell>
          <cell r="W18">
            <v>0</v>
          </cell>
          <cell r="X18">
            <v>489889.52</v>
          </cell>
          <cell r="Y18">
            <v>55272.08</v>
          </cell>
          <cell r="Z18">
            <v>340573.75</v>
          </cell>
          <cell r="AA18">
            <v>0</v>
          </cell>
          <cell r="AB18">
            <v>545161.6</v>
          </cell>
          <cell r="AC18">
            <v>0</v>
          </cell>
          <cell r="AD18">
            <v>428123.77</v>
          </cell>
          <cell r="AE18">
            <v>120000</v>
          </cell>
          <cell r="AF18">
            <v>425161.6</v>
          </cell>
          <cell r="AG18">
            <v>41282.76</v>
          </cell>
          <cell r="AH18">
            <v>369889.52</v>
          </cell>
          <cell r="AI18">
            <v>0</v>
          </cell>
          <cell r="AJ18">
            <v>466444.36</v>
          </cell>
          <cell r="AK18">
            <v>31247.78</v>
          </cell>
          <cell r="AL18">
            <v>425161.6</v>
          </cell>
          <cell r="AM18">
            <v>0</v>
          </cell>
          <cell r="AN18">
            <v>497692.14</v>
          </cell>
          <cell r="AO18">
            <v>0</v>
          </cell>
          <cell r="AP18">
            <v>425161.6</v>
          </cell>
          <cell r="AQ18">
            <v>0</v>
          </cell>
          <cell r="AR18">
            <v>497692.14</v>
          </cell>
          <cell r="BF18">
            <v>326426.05</v>
          </cell>
          <cell r="BG18">
            <v>36269.561111111099</v>
          </cell>
          <cell r="BH18">
            <v>13.722033704111499</v>
          </cell>
          <cell r="BI18" t="str">
            <v>发票挂账两个月承兑付款</v>
          </cell>
        </row>
        <row r="19">
          <cell r="A19" t="str">
            <v>0031</v>
          </cell>
          <cell r="B19" t="str">
            <v>北京浦东三浦标准件有限公司</v>
          </cell>
          <cell r="C19" t="str">
            <v>标准件</v>
          </cell>
          <cell r="D19">
            <v>763245.9</v>
          </cell>
          <cell r="E19">
            <v>0</v>
          </cell>
          <cell r="F19">
            <v>952659.91</v>
          </cell>
          <cell r="G19">
            <v>200000</v>
          </cell>
          <cell r="H19">
            <v>752659.91</v>
          </cell>
          <cell r="I19">
            <v>253930.75</v>
          </cell>
          <cell r="J19">
            <v>563245.9</v>
          </cell>
          <cell r="K19">
            <v>0</v>
          </cell>
          <cell r="L19">
            <v>1006590.66</v>
          </cell>
          <cell r="M19">
            <v>0</v>
          </cell>
          <cell r="N19">
            <v>752659.91</v>
          </cell>
          <cell r="O19">
            <v>150000</v>
          </cell>
          <cell r="P19">
            <v>856590.66</v>
          </cell>
          <cell r="Q19">
            <v>231021.75</v>
          </cell>
          <cell r="R19">
            <v>602659.91</v>
          </cell>
          <cell r="S19">
            <v>0</v>
          </cell>
          <cell r="T19">
            <v>1087612.4099999999</v>
          </cell>
          <cell r="U19">
            <v>102448.07</v>
          </cell>
          <cell r="V19">
            <v>856590.66</v>
          </cell>
          <cell r="W19">
            <v>300000</v>
          </cell>
          <cell r="X19">
            <v>890060.48</v>
          </cell>
          <cell r="Y19">
            <v>139818.63</v>
          </cell>
          <cell r="Z19">
            <v>556590.66</v>
          </cell>
          <cell r="AA19">
            <v>0</v>
          </cell>
          <cell r="AB19">
            <v>1029879.11</v>
          </cell>
          <cell r="AC19">
            <v>156904.39000000001</v>
          </cell>
          <cell r="AD19">
            <v>787612.41</v>
          </cell>
          <cell r="AE19">
            <v>120000</v>
          </cell>
          <cell r="AF19">
            <v>1066783.5</v>
          </cell>
          <cell r="AG19">
            <v>245258.32</v>
          </cell>
          <cell r="AH19">
            <v>770060.48</v>
          </cell>
          <cell r="AI19">
            <v>100000</v>
          </cell>
          <cell r="AJ19">
            <v>1212041.82</v>
          </cell>
          <cell r="AK19">
            <v>65159.79</v>
          </cell>
          <cell r="AL19">
            <v>809879.11</v>
          </cell>
          <cell r="AM19">
            <v>200000</v>
          </cell>
          <cell r="AN19">
            <v>1077201.6100000001</v>
          </cell>
          <cell r="AO19">
            <v>92160.58</v>
          </cell>
          <cell r="AP19">
            <v>766783.5</v>
          </cell>
          <cell r="AQ19">
            <v>200000</v>
          </cell>
          <cell r="AR19">
            <v>969362.19</v>
          </cell>
          <cell r="BF19">
            <v>1286702.28</v>
          </cell>
          <cell r="BG19">
            <v>142966.92000000001</v>
          </cell>
          <cell r="BH19">
            <v>6.7803250570131901</v>
          </cell>
          <cell r="BI19" t="str">
            <v>发票挂账两个月承兑付款</v>
          </cell>
        </row>
        <row r="20">
          <cell r="A20" t="str">
            <v>0036</v>
          </cell>
          <cell r="B20" t="str">
            <v>沧州市任沧机电有限公司</v>
          </cell>
          <cell r="C20" t="str">
            <v>焊材</v>
          </cell>
          <cell r="D20">
            <v>127992.2</v>
          </cell>
          <cell r="E20">
            <v>50000</v>
          </cell>
          <cell r="F20">
            <v>130632.2</v>
          </cell>
          <cell r="G20">
            <v>50000</v>
          </cell>
          <cell r="H20">
            <v>133222.20000000001</v>
          </cell>
          <cell r="I20">
            <v>53408.480000000003</v>
          </cell>
          <cell r="J20">
            <v>133222.20000000001</v>
          </cell>
          <cell r="K20">
            <v>0</v>
          </cell>
          <cell r="L20">
            <v>186630.68</v>
          </cell>
          <cell r="M20">
            <v>80240</v>
          </cell>
          <cell r="N20">
            <v>186630.68</v>
          </cell>
          <cell r="O20">
            <v>100000</v>
          </cell>
          <cell r="P20">
            <v>166870.68</v>
          </cell>
          <cell r="Q20">
            <v>28550</v>
          </cell>
          <cell r="R20">
            <v>166870.68</v>
          </cell>
          <cell r="S20">
            <v>0</v>
          </cell>
          <cell r="T20">
            <v>195420.68</v>
          </cell>
          <cell r="U20">
            <v>47321</v>
          </cell>
          <cell r="V20">
            <v>195420.68</v>
          </cell>
          <cell r="W20">
            <v>100000</v>
          </cell>
          <cell r="X20">
            <v>142741.68</v>
          </cell>
          <cell r="Y20">
            <v>136719.5</v>
          </cell>
          <cell r="Z20">
            <v>142741.68</v>
          </cell>
          <cell r="AA20">
            <v>0</v>
          </cell>
          <cell r="AB20">
            <v>279461.18</v>
          </cell>
          <cell r="AC20">
            <v>16762.5</v>
          </cell>
          <cell r="AD20">
            <v>279461.18</v>
          </cell>
          <cell r="AE20">
            <v>86050</v>
          </cell>
          <cell r="AF20">
            <v>210173.68</v>
          </cell>
          <cell r="AG20">
            <v>0</v>
          </cell>
          <cell r="AH20">
            <v>210173.68</v>
          </cell>
          <cell r="AI20">
            <v>0</v>
          </cell>
          <cell r="AJ20">
            <v>210173.68</v>
          </cell>
          <cell r="AK20">
            <v>30981.68</v>
          </cell>
          <cell r="AL20">
            <v>210173.68</v>
          </cell>
          <cell r="AM20">
            <v>0</v>
          </cell>
          <cell r="AN20">
            <v>241155.36</v>
          </cell>
          <cell r="AO20">
            <v>43775.5</v>
          </cell>
          <cell r="AP20">
            <v>241155.36</v>
          </cell>
          <cell r="AQ20">
            <v>100000</v>
          </cell>
          <cell r="AR20">
            <v>184930.86</v>
          </cell>
          <cell r="BF20">
            <v>437758.66</v>
          </cell>
          <cell r="BG20">
            <v>145919.55333333299</v>
          </cell>
          <cell r="BH20">
            <v>1.65265966411721</v>
          </cell>
          <cell r="BI20" t="str">
            <v>货到、票到月底付款</v>
          </cell>
        </row>
        <row r="21">
          <cell r="A21" t="str">
            <v>0040</v>
          </cell>
          <cell r="B21" t="str">
            <v>沧县锅炉设备安装处</v>
          </cell>
          <cell r="C21" t="str">
            <v>设备</v>
          </cell>
          <cell r="J21">
            <v>0</v>
          </cell>
          <cell r="N21">
            <v>0</v>
          </cell>
          <cell r="R21">
            <v>0</v>
          </cell>
          <cell r="V21">
            <v>0</v>
          </cell>
          <cell r="Z21">
            <v>0</v>
          </cell>
          <cell r="AD21">
            <v>0</v>
          </cell>
          <cell r="AG21">
            <v>7000</v>
          </cell>
          <cell r="AH21">
            <v>0</v>
          </cell>
          <cell r="AI21">
            <v>0</v>
          </cell>
          <cell r="AJ21">
            <v>7000</v>
          </cell>
          <cell r="AK21">
            <v>0</v>
          </cell>
          <cell r="AL21">
            <v>7000</v>
          </cell>
          <cell r="AM21">
            <v>7000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BF21">
            <v>7000</v>
          </cell>
          <cell r="BG21">
            <v>2333.3333333333298</v>
          </cell>
          <cell r="BI21" t="str">
            <v>按合同约定</v>
          </cell>
        </row>
        <row r="22">
          <cell r="A22" t="str">
            <v>0041</v>
          </cell>
          <cell r="B22" t="str">
            <v>黄骅市海良汽车摩托车配件有限公司</v>
          </cell>
          <cell r="C22" t="str">
            <v>金属零部件</v>
          </cell>
          <cell r="D22">
            <v>466186.99</v>
          </cell>
          <cell r="E22">
            <v>50000</v>
          </cell>
          <cell r="F22">
            <v>496986.99</v>
          </cell>
          <cell r="G22">
            <v>180800</v>
          </cell>
          <cell r="H22">
            <v>434819.99</v>
          </cell>
          <cell r="I22">
            <v>0</v>
          </cell>
          <cell r="J22">
            <v>235386.99</v>
          </cell>
          <cell r="K22">
            <v>54530</v>
          </cell>
          <cell r="L22">
            <v>380289.99</v>
          </cell>
          <cell r="M22">
            <v>0</v>
          </cell>
          <cell r="N22">
            <v>261656.99</v>
          </cell>
          <cell r="O22">
            <v>50000</v>
          </cell>
          <cell r="P22">
            <v>330289.99</v>
          </cell>
          <cell r="Q22">
            <v>0</v>
          </cell>
          <cell r="R22">
            <v>330289.99</v>
          </cell>
          <cell r="S22">
            <v>0</v>
          </cell>
          <cell r="T22">
            <v>330289.99</v>
          </cell>
          <cell r="U22">
            <v>0</v>
          </cell>
          <cell r="V22">
            <v>330289.99</v>
          </cell>
          <cell r="W22">
            <v>100000</v>
          </cell>
          <cell r="X22">
            <v>230289.99</v>
          </cell>
          <cell r="Y22">
            <v>-230289.99</v>
          </cell>
          <cell r="Z22">
            <v>230289.99</v>
          </cell>
          <cell r="AA22">
            <v>0</v>
          </cell>
          <cell r="AB22">
            <v>0</v>
          </cell>
          <cell r="AC22">
            <v>0</v>
          </cell>
          <cell r="AD22">
            <v>230289.99</v>
          </cell>
          <cell r="AE22">
            <v>0</v>
          </cell>
          <cell r="AF22">
            <v>0</v>
          </cell>
          <cell r="AG22">
            <v>0</v>
          </cell>
          <cell r="AH22">
            <v>230289.99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BF22">
            <v>-230289.99</v>
          </cell>
          <cell r="BG22">
            <v>-25587.776666666701</v>
          </cell>
          <cell r="BH22">
            <v>0</v>
          </cell>
          <cell r="BI22" t="str">
            <v>发票挂账两个月承兑付款</v>
          </cell>
        </row>
        <row r="23">
          <cell r="A23" t="str">
            <v>0042</v>
          </cell>
          <cell r="B23" t="str">
            <v>黄骅市鑫祺汽车配件有限公司</v>
          </cell>
          <cell r="C23" t="str">
            <v>金属零部件</v>
          </cell>
          <cell r="D23">
            <v>2830284.14</v>
          </cell>
          <cell r="E23">
            <v>550000</v>
          </cell>
          <cell r="F23">
            <v>2361928.44</v>
          </cell>
          <cell r="G23">
            <v>500000</v>
          </cell>
          <cell r="H23">
            <v>1949145.45</v>
          </cell>
          <cell r="I23">
            <v>51816.95</v>
          </cell>
          <cell r="J23">
            <v>1780284.14</v>
          </cell>
          <cell r="K23">
            <v>0</v>
          </cell>
          <cell r="L23">
            <v>2000962.4</v>
          </cell>
          <cell r="M23">
            <v>34350.35</v>
          </cell>
          <cell r="N23">
            <v>1861928.44</v>
          </cell>
          <cell r="O23">
            <v>200000</v>
          </cell>
          <cell r="P23">
            <v>1835312.75</v>
          </cell>
          <cell r="Q23">
            <v>71229.91</v>
          </cell>
          <cell r="R23">
            <v>1749145.45</v>
          </cell>
          <cell r="S23">
            <v>0</v>
          </cell>
          <cell r="T23">
            <v>1906542.66</v>
          </cell>
          <cell r="U23">
            <v>48115.75</v>
          </cell>
          <cell r="V23">
            <v>1800962.4</v>
          </cell>
          <cell r="W23">
            <v>400000</v>
          </cell>
          <cell r="X23">
            <v>1554658.41</v>
          </cell>
          <cell r="Y23">
            <v>58132.74</v>
          </cell>
          <cell r="Z23">
            <v>1435312.75</v>
          </cell>
          <cell r="AA23">
            <v>0</v>
          </cell>
          <cell r="AB23">
            <v>1612791.15</v>
          </cell>
          <cell r="AC23">
            <v>69634.350000000006</v>
          </cell>
          <cell r="AD23">
            <v>1506542.66</v>
          </cell>
          <cell r="AE23">
            <v>450000</v>
          </cell>
          <cell r="AF23">
            <v>1232425.5</v>
          </cell>
          <cell r="AG23">
            <v>25588.91</v>
          </cell>
          <cell r="AH23">
            <v>1104658.4099999999</v>
          </cell>
          <cell r="AI23">
            <v>0</v>
          </cell>
          <cell r="AJ23">
            <v>1258014.4099999999</v>
          </cell>
          <cell r="AK23">
            <v>22347.57</v>
          </cell>
          <cell r="AL23">
            <v>1162791.1499999999</v>
          </cell>
          <cell r="AM23">
            <v>0</v>
          </cell>
          <cell r="AN23">
            <v>1280361.98</v>
          </cell>
          <cell r="AO23">
            <v>41823.410000000003</v>
          </cell>
          <cell r="AP23">
            <v>1232425.5</v>
          </cell>
          <cell r="AQ23">
            <v>0</v>
          </cell>
          <cell r="AR23">
            <v>1322185.3899999999</v>
          </cell>
          <cell r="BF23">
            <v>423039.94</v>
          </cell>
          <cell r="BG23">
            <v>47004.437777777799</v>
          </cell>
          <cell r="BH23">
            <v>28.128948084665499</v>
          </cell>
          <cell r="BI23" t="str">
            <v>发票挂账两个月承兑付款</v>
          </cell>
        </row>
        <row r="24">
          <cell r="A24" t="str">
            <v>0046</v>
          </cell>
          <cell r="B24" t="str">
            <v>黄骅市宏辉运输队</v>
          </cell>
          <cell r="C24" t="str">
            <v>运费</v>
          </cell>
          <cell r="D24">
            <v>1585332</v>
          </cell>
          <cell r="E24">
            <v>100000</v>
          </cell>
          <cell r="F24">
            <v>1485332</v>
          </cell>
          <cell r="G24">
            <v>966042</v>
          </cell>
          <cell r="H24">
            <v>519290</v>
          </cell>
          <cell r="I24">
            <v>0</v>
          </cell>
          <cell r="J24">
            <v>519290</v>
          </cell>
          <cell r="K24">
            <v>0</v>
          </cell>
          <cell r="L24">
            <v>519290</v>
          </cell>
          <cell r="M24">
            <v>0</v>
          </cell>
          <cell r="N24">
            <v>519290</v>
          </cell>
          <cell r="O24">
            <v>0</v>
          </cell>
          <cell r="P24">
            <v>519290</v>
          </cell>
          <cell r="Q24">
            <v>0</v>
          </cell>
          <cell r="R24">
            <v>519290</v>
          </cell>
          <cell r="S24">
            <v>519290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BF24">
            <v>0</v>
          </cell>
          <cell r="BG24">
            <v>0</v>
          </cell>
          <cell r="BI24" t="str">
            <v>发票挂账两个月承兑付款</v>
          </cell>
        </row>
        <row r="25">
          <cell r="A25" t="str">
            <v>0053</v>
          </cell>
          <cell r="B25" t="str">
            <v>邓景亮</v>
          </cell>
          <cell r="C25" t="str">
            <v>运费</v>
          </cell>
          <cell r="D25">
            <v>417983</v>
          </cell>
          <cell r="E25">
            <v>417983</v>
          </cell>
          <cell r="F25">
            <v>682474</v>
          </cell>
          <cell r="G25">
            <v>0</v>
          </cell>
          <cell r="H25">
            <v>682474</v>
          </cell>
          <cell r="I25">
            <v>2110190</v>
          </cell>
          <cell r="J25">
            <v>0</v>
          </cell>
          <cell r="K25">
            <v>0</v>
          </cell>
          <cell r="L25">
            <v>2792664</v>
          </cell>
          <cell r="M25">
            <v>769334</v>
          </cell>
          <cell r="N25">
            <v>682474</v>
          </cell>
          <cell r="O25">
            <v>700000</v>
          </cell>
          <cell r="P25">
            <v>2861998</v>
          </cell>
          <cell r="Q25">
            <v>0</v>
          </cell>
          <cell r="S25">
            <v>300000</v>
          </cell>
          <cell r="T25">
            <v>2561998</v>
          </cell>
          <cell r="U25">
            <v>0</v>
          </cell>
          <cell r="V25">
            <v>1792664</v>
          </cell>
          <cell r="W25">
            <v>902680</v>
          </cell>
          <cell r="X25">
            <v>1659318</v>
          </cell>
          <cell r="Y25">
            <v>0</v>
          </cell>
          <cell r="Z25">
            <v>1659318</v>
          </cell>
          <cell r="AA25">
            <v>100000</v>
          </cell>
          <cell r="AB25">
            <v>1559318</v>
          </cell>
          <cell r="AC25">
            <v>0</v>
          </cell>
          <cell r="AD25">
            <v>1559318</v>
          </cell>
          <cell r="AE25">
            <v>1000000</v>
          </cell>
          <cell r="AF25">
            <v>559318</v>
          </cell>
          <cell r="AG25">
            <v>913024</v>
          </cell>
          <cell r="AH25">
            <v>559318</v>
          </cell>
          <cell r="AI25">
            <v>500000</v>
          </cell>
          <cell r="AJ25">
            <v>972342</v>
          </cell>
          <cell r="AK25">
            <v>0</v>
          </cell>
          <cell r="AL25">
            <v>59318</v>
          </cell>
          <cell r="AM25">
            <v>250000</v>
          </cell>
          <cell r="AN25">
            <v>722342</v>
          </cell>
          <cell r="AO25">
            <v>0</v>
          </cell>
          <cell r="AQ25">
            <v>0</v>
          </cell>
          <cell r="AR25">
            <v>722342</v>
          </cell>
          <cell r="BF25">
            <v>3792548</v>
          </cell>
          <cell r="BG25">
            <v>421394.22222222202</v>
          </cell>
          <cell r="BH25">
            <v>1.7141715806892901</v>
          </cell>
          <cell r="BI25" t="str">
            <v>发票挂账两个月承兑付款</v>
          </cell>
        </row>
        <row r="26">
          <cell r="A26" t="str">
            <v>0057</v>
          </cell>
          <cell r="B26" t="str">
            <v>宁波正耀汽车电器有限公司</v>
          </cell>
          <cell r="C26" t="str">
            <v>灯镜配件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16084.1</v>
          </cell>
          <cell r="J26">
            <v>16084.1</v>
          </cell>
          <cell r="K26">
            <v>16084.1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15985</v>
          </cell>
          <cell r="AE26">
            <v>15985</v>
          </cell>
          <cell r="AF26">
            <v>0</v>
          </cell>
          <cell r="AG26">
            <v>15984.08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0.92</v>
          </cell>
          <cell r="AP26">
            <v>0</v>
          </cell>
          <cell r="AQ26">
            <v>0</v>
          </cell>
          <cell r="AR26">
            <v>0</v>
          </cell>
          <cell r="BF26">
            <v>32069.1</v>
          </cell>
          <cell r="BG26">
            <v>3563.2333333333299</v>
          </cell>
          <cell r="BH26">
            <v>0</v>
          </cell>
          <cell r="BI26" t="str">
            <v>预付款</v>
          </cell>
        </row>
        <row r="27">
          <cell r="A27" t="str">
            <v>0061</v>
          </cell>
          <cell r="B27" t="str">
            <v>东光县汽车减震器厂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18714.75</v>
          </cell>
          <cell r="I27">
            <v>0</v>
          </cell>
          <cell r="J27">
            <v>0</v>
          </cell>
          <cell r="K27">
            <v>0</v>
          </cell>
          <cell r="L27">
            <v>18714.75</v>
          </cell>
          <cell r="M27">
            <v>0</v>
          </cell>
          <cell r="N27">
            <v>0</v>
          </cell>
          <cell r="O27">
            <v>0</v>
          </cell>
          <cell r="P27">
            <v>18714.75</v>
          </cell>
          <cell r="Q27">
            <v>0</v>
          </cell>
          <cell r="R27">
            <v>18714.75</v>
          </cell>
          <cell r="S27">
            <v>0</v>
          </cell>
          <cell r="T27">
            <v>18714.75</v>
          </cell>
          <cell r="U27">
            <v>0</v>
          </cell>
          <cell r="V27">
            <v>18714.75</v>
          </cell>
          <cell r="W27">
            <v>0</v>
          </cell>
          <cell r="X27">
            <v>18714.75</v>
          </cell>
          <cell r="Y27">
            <v>0</v>
          </cell>
          <cell r="Z27">
            <v>18714.75</v>
          </cell>
          <cell r="AA27">
            <v>0</v>
          </cell>
          <cell r="AB27">
            <v>18714.75</v>
          </cell>
          <cell r="AC27">
            <v>0</v>
          </cell>
          <cell r="AD27">
            <v>18714.75</v>
          </cell>
          <cell r="AE27">
            <v>0</v>
          </cell>
          <cell r="AF27">
            <v>18714.75</v>
          </cell>
          <cell r="AG27">
            <v>0</v>
          </cell>
          <cell r="AH27">
            <v>18714.75</v>
          </cell>
          <cell r="AI27">
            <v>0</v>
          </cell>
          <cell r="AJ27">
            <v>18714.75</v>
          </cell>
          <cell r="AK27">
            <v>0</v>
          </cell>
          <cell r="AL27">
            <v>18714.75</v>
          </cell>
          <cell r="AM27">
            <v>0</v>
          </cell>
          <cell r="AN27">
            <v>18714.75</v>
          </cell>
          <cell r="AO27">
            <v>0</v>
          </cell>
          <cell r="AP27">
            <v>18714.75</v>
          </cell>
          <cell r="AQ27">
            <v>0</v>
          </cell>
          <cell r="AR27">
            <v>18714.75</v>
          </cell>
          <cell r="BF27">
            <v>0</v>
          </cell>
          <cell r="BG27">
            <v>0</v>
          </cell>
          <cell r="BI27" t="str">
            <v>发票挂账两个月承兑付款</v>
          </cell>
        </row>
        <row r="28">
          <cell r="A28" t="str">
            <v>0063</v>
          </cell>
          <cell r="B28" t="str">
            <v>张家港市万荣机械制造有限公司</v>
          </cell>
          <cell r="C28" t="str">
            <v>设备</v>
          </cell>
          <cell r="D28">
            <v>6350</v>
          </cell>
          <cell r="E28">
            <v>0</v>
          </cell>
          <cell r="F28">
            <v>6350</v>
          </cell>
          <cell r="G28">
            <v>0</v>
          </cell>
          <cell r="H28">
            <v>6350</v>
          </cell>
          <cell r="I28">
            <v>0</v>
          </cell>
          <cell r="J28">
            <v>6350</v>
          </cell>
          <cell r="K28">
            <v>0</v>
          </cell>
          <cell r="L28">
            <v>6350</v>
          </cell>
          <cell r="M28">
            <v>0</v>
          </cell>
          <cell r="N28">
            <v>6350</v>
          </cell>
          <cell r="O28">
            <v>0</v>
          </cell>
          <cell r="P28">
            <v>6350</v>
          </cell>
          <cell r="Q28">
            <v>0</v>
          </cell>
          <cell r="R28">
            <v>6350</v>
          </cell>
          <cell r="S28">
            <v>0</v>
          </cell>
          <cell r="T28">
            <v>6350</v>
          </cell>
          <cell r="U28">
            <v>0</v>
          </cell>
          <cell r="V28">
            <v>6350</v>
          </cell>
          <cell r="W28">
            <v>0</v>
          </cell>
          <cell r="X28">
            <v>6350</v>
          </cell>
          <cell r="Y28">
            <v>0</v>
          </cell>
          <cell r="Z28">
            <v>6350</v>
          </cell>
          <cell r="AA28">
            <v>0</v>
          </cell>
          <cell r="AB28">
            <v>6350</v>
          </cell>
          <cell r="AC28">
            <v>0</v>
          </cell>
          <cell r="AD28">
            <v>6350</v>
          </cell>
          <cell r="AE28">
            <v>0</v>
          </cell>
          <cell r="AF28">
            <v>6350</v>
          </cell>
          <cell r="AG28">
            <v>0</v>
          </cell>
          <cell r="AH28">
            <v>6350</v>
          </cell>
          <cell r="AI28">
            <v>0</v>
          </cell>
          <cell r="AJ28">
            <v>6350</v>
          </cell>
          <cell r="AK28">
            <v>0</v>
          </cell>
          <cell r="AL28">
            <v>6350</v>
          </cell>
          <cell r="AM28">
            <v>0</v>
          </cell>
          <cell r="AN28">
            <v>6350</v>
          </cell>
          <cell r="AO28">
            <v>0</v>
          </cell>
          <cell r="AP28">
            <v>6350</v>
          </cell>
          <cell r="AQ28">
            <v>0</v>
          </cell>
          <cell r="AR28">
            <v>6350</v>
          </cell>
          <cell r="BF28">
            <v>0</v>
          </cell>
          <cell r="BG28">
            <v>0</v>
          </cell>
          <cell r="BI28" t="str">
            <v>按合同约定</v>
          </cell>
        </row>
        <row r="29">
          <cell r="A29" t="str">
            <v>0064</v>
          </cell>
          <cell r="B29" t="str">
            <v>文登太成电子有限公司</v>
          </cell>
          <cell r="C29" t="str">
            <v>灯镜加热片</v>
          </cell>
          <cell r="D29">
            <v>33280</v>
          </cell>
          <cell r="E29">
            <v>0</v>
          </cell>
          <cell r="F29">
            <v>133952</v>
          </cell>
          <cell r="G29">
            <v>0</v>
          </cell>
          <cell r="H29">
            <v>133952</v>
          </cell>
          <cell r="I29">
            <v>16640</v>
          </cell>
          <cell r="J29">
            <v>33280</v>
          </cell>
          <cell r="K29">
            <v>0</v>
          </cell>
          <cell r="L29">
            <v>150592</v>
          </cell>
          <cell r="M29">
            <v>0</v>
          </cell>
          <cell r="N29">
            <v>133952</v>
          </cell>
          <cell r="O29">
            <v>33280</v>
          </cell>
          <cell r="P29">
            <v>117312</v>
          </cell>
          <cell r="Q29">
            <v>0</v>
          </cell>
          <cell r="R29">
            <v>100672</v>
          </cell>
          <cell r="S29">
            <v>0</v>
          </cell>
          <cell r="T29">
            <v>117312</v>
          </cell>
          <cell r="U29">
            <v>31745</v>
          </cell>
          <cell r="V29">
            <v>117312</v>
          </cell>
          <cell r="W29">
            <v>30000</v>
          </cell>
          <cell r="X29">
            <v>119057</v>
          </cell>
          <cell r="Y29">
            <v>0</v>
          </cell>
          <cell r="Z29">
            <v>87312</v>
          </cell>
          <cell r="AA29">
            <v>0</v>
          </cell>
          <cell r="AB29">
            <v>119057</v>
          </cell>
          <cell r="AC29">
            <v>48276</v>
          </cell>
          <cell r="AD29">
            <v>87312</v>
          </cell>
          <cell r="AE29">
            <v>50000</v>
          </cell>
          <cell r="AF29">
            <v>117333</v>
          </cell>
          <cell r="AG29">
            <v>0</v>
          </cell>
          <cell r="AH29">
            <v>69057</v>
          </cell>
          <cell r="AI29">
            <v>30000</v>
          </cell>
          <cell r="AJ29">
            <v>87333</v>
          </cell>
          <cell r="AK29">
            <v>118551.03999999999</v>
          </cell>
          <cell r="AL29">
            <v>39057</v>
          </cell>
          <cell r="AM29">
            <v>0</v>
          </cell>
          <cell r="AN29">
            <v>205884.04</v>
          </cell>
          <cell r="AO29">
            <v>0</v>
          </cell>
          <cell r="AP29">
            <v>87333</v>
          </cell>
          <cell r="AQ29">
            <v>20000</v>
          </cell>
          <cell r="AR29">
            <v>185884.04</v>
          </cell>
          <cell r="BF29">
            <v>215212.04</v>
          </cell>
          <cell r="BG29">
            <v>23912.448888888899</v>
          </cell>
          <cell r="BH29">
            <v>7.7735258677906698</v>
          </cell>
          <cell r="BI29" t="str">
            <v>发票挂账两个月承兑付款</v>
          </cell>
        </row>
        <row r="30">
          <cell r="A30" t="str">
            <v>0067</v>
          </cell>
          <cell r="B30" t="str">
            <v>北京志同信达科技发展有限公司</v>
          </cell>
          <cell r="C30" t="str">
            <v>维修</v>
          </cell>
          <cell r="J30">
            <v>0</v>
          </cell>
          <cell r="N30">
            <v>0</v>
          </cell>
          <cell r="R30">
            <v>0</v>
          </cell>
          <cell r="V30">
            <v>0</v>
          </cell>
          <cell r="Z30">
            <v>0</v>
          </cell>
          <cell r="AD30">
            <v>0</v>
          </cell>
          <cell r="AG30">
            <v>30000</v>
          </cell>
          <cell r="AH30">
            <v>0</v>
          </cell>
          <cell r="AI30">
            <v>0</v>
          </cell>
          <cell r="AJ30">
            <v>30000</v>
          </cell>
          <cell r="AK30">
            <v>0</v>
          </cell>
          <cell r="AL30">
            <v>0</v>
          </cell>
          <cell r="AM30">
            <v>0</v>
          </cell>
          <cell r="AN30">
            <v>30000</v>
          </cell>
          <cell r="AO30">
            <v>0</v>
          </cell>
          <cell r="AP30">
            <v>0</v>
          </cell>
          <cell r="AQ30">
            <v>0</v>
          </cell>
          <cell r="AR30">
            <v>30000</v>
          </cell>
          <cell r="BF30">
            <v>30000</v>
          </cell>
          <cell r="BG30">
            <v>3333.3333333333298</v>
          </cell>
          <cell r="BH30">
            <v>9</v>
          </cell>
          <cell r="BI30" t="str">
            <v>发票挂账两个月承兑付款</v>
          </cell>
        </row>
        <row r="31">
          <cell r="A31" t="str">
            <v>0068</v>
          </cell>
          <cell r="B31" t="str">
            <v>黄骅市振兴五金制品厂</v>
          </cell>
          <cell r="C31" t="str">
            <v>金属零部件</v>
          </cell>
          <cell r="D31">
            <v>75209.38</v>
          </cell>
          <cell r="E31">
            <v>0</v>
          </cell>
          <cell r="F31">
            <v>75209.38</v>
          </cell>
          <cell r="G31">
            <v>0</v>
          </cell>
          <cell r="H31">
            <v>102175.18</v>
          </cell>
          <cell r="I31">
            <v>0</v>
          </cell>
          <cell r="J31">
            <v>75209.38</v>
          </cell>
          <cell r="K31">
            <v>0</v>
          </cell>
          <cell r="L31">
            <v>102175.18</v>
          </cell>
          <cell r="M31">
            <v>0</v>
          </cell>
          <cell r="N31">
            <v>75209.38</v>
          </cell>
          <cell r="O31">
            <v>20000</v>
          </cell>
          <cell r="P31">
            <v>82175.179999999993</v>
          </cell>
          <cell r="Q31">
            <v>36260.769999999997</v>
          </cell>
          <cell r="R31">
            <v>82175.179999999993</v>
          </cell>
          <cell r="S31">
            <v>0</v>
          </cell>
          <cell r="T31">
            <v>118435.95</v>
          </cell>
          <cell r="U31">
            <v>0</v>
          </cell>
          <cell r="V31">
            <v>82175.179999999993</v>
          </cell>
          <cell r="W31">
            <v>0</v>
          </cell>
          <cell r="X31">
            <v>118435.95</v>
          </cell>
          <cell r="Y31">
            <v>0</v>
          </cell>
          <cell r="Z31">
            <v>82175.179999999993</v>
          </cell>
          <cell r="AA31">
            <v>0</v>
          </cell>
          <cell r="AB31">
            <v>118435.95</v>
          </cell>
          <cell r="AC31">
            <v>44220.34</v>
          </cell>
          <cell r="AD31">
            <v>118435.95</v>
          </cell>
          <cell r="AE31">
            <v>40000</v>
          </cell>
          <cell r="AF31">
            <v>122656.29</v>
          </cell>
          <cell r="AG31">
            <v>0</v>
          </cell>
          <cell r="AH31">
            <v>78435.95</v>
          </cell>
          <cell r="AI31">
            <v>0</v>
          </cell>
          <cell r="AJ31">
            <v>122656.29</v>
          </cell>
          <cell r="AK31">
            <v>0</v>
          </cell>
          <cell r="AL31">
            <v>78435.95</v>
          </cell>
          <cell r="AM31">
            <v>0</v>
          </cell>
          <cell r="AN31">
            <v>122656.29</v>
          </cell>
          <cell r="AO31">
            <v>12632.26</v>
          </cell>
          <cell r="AP31">
            <v>122656.29</v>
          </cell>
          <cell r="AQ31">
            <v>0</v>
          </cell>
          <cell r="AR31">
            <v>135288.54999999999</v>
          </cell>
          <cell r="BF31">
            <v>93113.37</v>
          </cell>
          <cell r="BG31">
            <v>10345.93</v>
          </cell>
          <cell r="BH31">
            <v>13.0764996476875</v>
          </cell>
          <cell r="BI31" t="str">
            <v>发票挂账两个月承兑付款</v>
          </cell>
        </row>
        <row r="32">
          <cell r="A32" t="str">
            <v>0070</v>
          </cell>
          <cell r="B32" t="str">
            <v>海兴中盛弹簧有限公司</v>
          </cell>
          <cell r="C32" t="str">
            <v>金属零部件</v>
          </cell>
          <cell r="D32">
            <v>1309412.82</v>
          </cell>
          <cell r="E32">
            <v>250000</v>
          </cell>
          <cell r="F32">
            <v>1704421.32</v>
          </cell>
          <cell r="G32">
            <v>200000</v>
          </cell>
          <cell r="H32">
            <v>1593514.3</v>
          </cell>
          <cell r="I32">
            <v>68666.080000000002</v>
          </cell>
          <cell r="J32">
            <v>859412.82</v>
          </cell>
          <cell r="K32">
            <v>0</v>
          </cell>
          <cell r="L32">
            <v>1662180.38</v>
          </cell>
          <cell r="M32">
            <v>49551.73</v>
          </cell>
          <cell r="N32">
            <v>1504421.32</v>
          </cell>
          <cell r="O32">
            <v>200000</v>
          </cell>
          <cell r="P32">
            <v>1511732.11</v>
          </cell>
          <cell r="Q32">
            <v>88926.04</v>
          </cell>
          <cell r="R32">
            <v>1393514.3</v>
          </cell>
          <cell r="S32">
            <v>0</v>
          </cell>
          <cell r="T32">
            <v>1600658.15</v>
          </cell>
          <cell r="U32">
            <v>93589.27</v>
          </cell>
          <cell r="V32">
            <v>1462180.38</v>
          </cell>
          <cell r="W32">
            <v>200000</v>
          </cell>
          <cell r="X32">
            <v>1494247.42</v>
          </cell>
          <cell r="Y32">
            <v>93552.26</v>
          </cell>
          <cell r="Z32">
            <v>1311732.1100000001</v>
          </cell>
          <cell r="AA32">
            <v>0</v>
          </cell>
          <cell r="AB32">
            <v>1587799.68</v>
          </cell>
          <cell r="AC32">
            <v>130024.76</v>
          </cell>
          <cell r="AD32">
            <v>1400658.15</v>
          </cell>
          <cell r="AE32">
            <v>250000</v>
          </cell>
          <cell r="AF32">
            <v>1467824.44</v>
          </cell>
          <cell r="AG32">
            <v>106511.99</v>
          </cell>
          <cell r="AH32">
            <v>1244247.42</v>
          </cell>
          <cell r="AI32">
            <v>100000</v>
          </cell>
          <cell r="AJ32">
            <v>1474336.43</v>
          </cell>
          <cell r="AK32">
            <v>131470.66</v>
          </cell>
          <cell r="AL32">
            <v>1237799.68</v>
          </cell>
          <cell r="AM32">
            <v>0</v>
          </cell>
          <cell r="AN32">
            <v>1605807.09</v>
          </cell>
          <cell r="AO32">
            <v>552611.65</v>
          </cell>
          <cell r="AP32">
            <v>1367824.44</v>
          </cell>
          <cell r="AQ32">
            <v>200000</v>
          </cell>
          <cell r="AR32">
            <v>1958418.74</v>
          </cell>
          <cell r="BF32">
            <v>1314904.44</v>
          </cell>
          <cell r="BG32">
            <v>146100.493333333</v>
          </cell>
          <cell r="BH32">
            <v>13.404600459026501</v>
          </cell>
          <cell r="BI32" t="str">
            <v>发票挂账两个月承兑付款</v>
          </cell>
        </row>
        <row r="33">
          <cell r="A33" t="str">
            <v>0078</v>
          </cell>
          <cell r="B33" t="str">
            <v>黄骅市常郭镇街西纸箱厂</v>
          </cell>
          <cell r="C33" t="str">
            <v>包装类</v>
          </cell>
          <cell r="D33">
            <v>453975.4</v>
          </cell>
          <cell r="E33">
            <v>100000</v>
          </cell>
          <cell r="F33">
            <v>441789.54</v>
          </cell>
          <cell r="G33">
            <v>0</v>
          </cell>
          <cell r="H33">
            <v>859556.67</v>
          </cell>
          <cell r="I33">
            <v>144190.47</v>
          </cell>
          <cell r="J33">
            <v>353975.4</v>
          </cell>
          <cell r="K33">
            <v>0</v>
          </cell>
          <cell r="L33">
            <v>1003747.14</v>
          </cell>
          <cell r="M33">
            <v>91787.9</v>
          </cell>
          <cell r="N33">
            <v>441789.54</v>
          </cell>
          <cell r="O33">
            <v>100000</v>
          </cell>
          <cell r="P33">
            <v>995535.04</v>
          </cell>
          <cell r="Q33">
            <v>101001.16</v>
          </cell>
          <cell r="R33">
            <v>759556.67</v>
          </cell>
          <cell r="S33">
            <v>0</v>
          </cell>
          <cell r="T33">
            <v>1096536.2</v>
          </cell>
          <cell r="U33">
            <v>24559.93</v>
          </cell>
          <cell r="V33">
            <v>903747.14</v>
          </cell>
          <cell r="W33">
            <v>0</v>
          </cell>
          <cell r="X33">
            <v>1121096.1299999999</v>
          </cell>
          <cell r="Y33">
            <v>190469.73</v>
          </cell>
          <cell r="Z33">
            <v>995535.04</v>
          </cell>
          <cell r="AA33">
            <v>0</v>
          </cell>
          <cell r="AB33">
            <v>1311565.8600000001</v>
          </cell>
          <cell r="AC33">
            <v>72231.45</v>
          </cell>
          <cell r="AD33">
            <v>1096536.2</v>
          </cell>
          <cell r="AE33">
            <v>180000</v>
          </cell>
          <cell r="AF33">
            <v>1203797.31</v>
          </cell>
          <cell r="AG33">
            <v>43795.74</v>
          </cell>
          <cell r="AH33">
            <v>941096.13</v>
          </cell>
          <cell r="AI33">
            <v>0</v>
          </cell>
          <cell r="AJ33">
            <v>1247593.05</v>
          </cell>
          <cell r="AK33">
            <v>79956.100000000006</v>
          </cell>
          <cell r="AL33">
            <v>1131565.8600000001</v>
          </cell>
          <cell r="AM33">
            <v>0</v>
          </cell>
          <cell r="AN33">
            <v>1327549.1499999999</v>
          </cell>
          <cell r="AO33">
            <v>267899.68</v>
          </cell>
          <cell r="AP33">
            <v>1203797.31</v>
          </cell>
          <cell r="AQ33">
            <v>250000</v>
          </cell>
          <cell r="AR33">
            <v>1345448.83</v>
          </cell>
          <cell r="BF33">
            <v>1015892.16</v>
          </cell>
          <cell r="BG33">
            <v>112876.906666667</v>
          </cell>
          <cell r="BH33">
            <v>11.91961110321</v>
          </cell>
          <cell r="BI33" t="str">
            <v>发票挂账两个月承兑付款</v>
          </cell>
        </row>
        <row r="34">
          <cell r="A34" t="str">
            <v>0081</v>
          </cell>
          <cell r="B34" t="str">
            <v>溧阳万金汽车配件有限公司</v>
          </cell>
          <cell r="C34" t="str">
            <v>金属零部件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0</v>
          </cell>
          <cell r="AR34">
            <v>0</v>
          </cell>
          <cell r="BF34">
            <v>0</v>
          </cell>
          <cell r="BG34">
            <v>0</v>
          </cell>
          <cell r="BI34" t="str">
            <v>发票挂账两个月承兑付款</v>
          </cell>
        </row>
        <row r="35">
          <cell r="A35" t="str">
            <v>0088</v>
          </cell>
          <cell r="B35" t="str">
            <v>天津亚铁商贸有限公司</v>
          </cell>
          <cell r="C35" t="str">
            <v>钢板</v>
          </cell>
          <cell r="D35">
            <v>1693002.1</v>
          </cell>
          <cell r="E35">
            <v>500000</v>
          </cell>
          <cell r="F35">
            <v>1978085.65</v>
          </cell>
          <cell r="G35">
            <v>500000</v>
          </cell>
          <cell r="H35">
            <v>1783662.05</v>
          </cell>
          <cell r="I35">
            <v>759022.6</v>
          </cell>
          <cell r="J35">
            <v>1783662.05</v>
          </cell>
          <cell r="K35">
            <v>0</v>
          </cell>
          <cell r="L35">
            <v>2542684.65</v>
          </cell>
          <cell r="M35">
            <v>109917</v>
          </cell>
          <cell r="N35">
            <v>2542684.65</v>
          </cell>
          <cell r="O35">
            <v>600000</v>
          </cell>
          <cell r="P35">
            <v>2052601.65</v>
          </cell>
          <cell r="Q35">
            <v>623161</v>
          </cell>
          <cell r="R35">
            <v>2052601.65</v>
          </cell>
          <cell r="S35">
            <v>0</v>
          </cell>
          <cell r="T35">
            <v>2675762.65</v>
          </cell>
          <cell r="U35">
            <v>325371.2</v>
          </cell>
          <cell r="V35">
            <v>2675762.65</v>
          </cell>
          <cell r="W35">
            <v>700000</v>
          </cell>
          <cell r="X35">
            <v>2301133.85</v>
          </cell>
          <cell r="Y35">
            <v>928303.45</v>
          </cell>
          <cell r="Z35">
            <v>2301133.85</v>
          </cell>
          <cell r="AA35">
            <v>0</v>
          </cell>
          <cell r="AB35">
            <v>3229437.3</v>
          </cell>
          <cell r="AC35">
            <v>498125.35</v>
          </cell>
          <cell r="AD35">
            <v>3229437.3</v>
          </cell>
          <cell r="AE35">
            <v>1000000</v>
          </cell>
          <cell r="AF35">
            <v>2727562.65</v>
          </cell>
          <cell r="AG35">
            <v>0</v>
          </cell>
          <cell r="AH35">
            <v>2727562.65</v>
          </cell>
          <cell r="AI35">
            <v>0</v>
          </cell>
          <cell r="AJ35">
            <v>2727562.65</v>
          </cell>
          <cell r="AK35">
            <v>257429.8</v>
          </cell>
          <cell r="AL35">
            <v>2727562.65</v>
          </cell>
          <cell r="AM35">
            <v>700000</v>
          </cell>
          <cell r="AN35">
            <v>2284992.4500000002</v>
          </cell>
          <cell r="AO35">
            <v>581132.25</v>
          </cell>
          <cell r="AP35">
            <v>2284992.4500000002</v>
          </cell>
          <cell r="AQ35">
            <v>400000</v>
          </cell>
          <cell r="AR35">
            <v>2466124.7000000002</v>
          </cell>
          <cell r="BF35">
            <v>4082462.65</v>
          </cell>
          <cell r="BG35">
            <v>1360820.88333333</v>
          </cell>
          <cell r="BH35">
            <v>1.6791280013302801</v>
          </cell>
          <cell r="BI35" t="str">
            <v>货到、票到月底付款</v>
          </cell>
        </row>
        <row r="36">
          <cell r="A36" t="str">
            <v>0090</v>
          </cell>
          <cell r="B36" t="str">
            <v>北京捷安思丽技术开发有限公司</v>
          </cell>
          <cell r="C36" t="str">
            <v>灯镜海绵垫</v>
          </cell>
          <cell r="D36">
            <v>134160.9</v>
          </cell>
          <cell r="E36">
            <v>17258.900000000001</v>
          </cell>
          <cell r="F36">
            <v>116902</v>
          </cell>
          <cell r="G36">
            <v>0</v>
          </cell>
          <cell r="H36">
            <v>154591</v>
          </cell>
          <cell r="I36">
            <v>49744</v>
          </cell>
          <cell r="J36">
            <v>116902</v>
          </cell>
          <cell r="K36">
            <v>50000</v>
          </cell>
          <cell r="L36">
            <v>154335</v>
          </cell>
          <cell r="M36">
            <v>32525</v>
          </cell>
          <cell r="N36">
            <v>66902</v>
          </cell>
          <cell r="O36">
            <v>0</v>
          </cell>
          <cell r="P36">
            <v>186860</v>
          </cell>
          <cell r="Q36">
            <v>32822.379999999997</v>
          </cell>
          <cell r="R36">
            <v>104591</v>
          </cell>
          <cell r="S36">
            <v>0</v>
          </cell>
          <cell r="T36">
            <v>219682.38</v>
          </cell>
          <cell r="U36">
            <v>0</v>
          </cell>
          <cell r="V36">
            <v>154335</v>
          </cell>
          <cell r="W36">
            <v>80000</v>
          </cell>
          <cell r="X36">
            <v>139682.38</v>
          </cell>
          <cell r="Y36">
            <v>45846.25</v>
          </cell>
          <cell r="Z36">
            <v>106860</v>
          </cell>
          <cell r="AA36">
            <v>14515.2</v>
          </cell>
          <cell r="AB36">
            <v>171013.43</v>
          </cell>
          <cell r="AC36">
            <v>13622.4</v>
          </cell>
          <cell r="AD36">
            <v>125167.18</v>
          </cell>
          <cell r="AE36">
            <v>50000</v>
          </cell>
          <cell r="AF36">
            <v>134635.82999999999</v>
          </cell>
          <cell r="AG36">
            <v>13150.15</v>
          </cell>
          <cell r="AH36">
            <v>75167.179999999993</v>
          </cell>
          <cell r="AI36">
            <v>0</v>
          </cell>
          <cell r="AJ36">
            <v>147785.98000000001</v>
          </cell>
          <cell r="AK36">
            <v>25956.240000000002</v>
          </cell>
          <cell r="AL36">
            <v>121013.43</v>
          </cell>
          <cell r="AM36">
            <v>0</v>
          </cell>
          <cell r="AN36">
            <v>173742.22</v>
          </cell>
          <cell r="AO36">
            <v>1622.68</v>
          </cell>
          <cell r="AP36">
            <v>134635.82999999999</v>
          </cell>
          <cell r="AQ36">
            <v>50000</v>
          </cell>
          <cell r="AR36">
            <v>125364.9</v>
          </cell>
          <cell r="BF36">
            <v>215289.1</v>
          </cell>
          <cell r="BG36">
            <v>23921.0111111111</v>
          </cell>
          <cell r="BH36">
            <v>5.2407859942746802</v>
          </cell>
          <cell r="BI36" t="str">
            <v>发票挂账两个月承兑付款</v>
          </cell>
        </row>
        <row r="37">
          <cell r="A37" t="str">
            <v>0096</v>
          </cell>
          <cell r="B37" t="str">
            <v>沈阳市鼎华机械设备制造厂</v>
          </cell>
          <cell r="C37" t="str">
            <v>设备配件</v>
          </cell>
          <cell r="D37">
            <v>4080</v>
          </cell>
          <cell r="E37">
            <v>0</v>
          </cell>
          <cell r="F37">
            <v>4080</v>
          </cell>
          <cell r="G37">
            <v>0</v>
          </cell>
          <cell r="H37">
            <v>4080</v>
          </cell>
          <cell r="I37">
            <v>0</v>
          </cell>
          <cell r="J37">
            <v>4080</v>
          </cell>
          <cell r="K37">
            <v>0</v>
          </cell>
          <cell r="L37">
            <v>4080</v>
          </cell>
          <cell r="M37">
            <v>0</v>
          </cell>
          <cell r="N37">
            <v>4080</v>
          </cell>
          <cell r="O37">
            <v>0</v>
          </cell>
          <cell r="P37">
            <v>4080</v>
          </cell>
          <cell r="Q37">
            <v>0</v>
          </cell>
          <cell r="R37">
            <v>4080</v>
          </cell>
          <cell r="S37">
            <v>0</v>
          </cell>
          <cell r="T37">
            <v>4080</v>
          </cell>
          <cell r="U37">
            <v>0</v>
          </cell>
          <cell r="V37">
            <v>4080</v>
          </cell>
          <cell r="W37">
            <v>0</v>
          </cell>
          <cell r="X37">
            <v>4080</v>
          </cell>
          <cell r="Y37">
            <v>0</v>
          </cell>
          <cell r="Z37">
            <v>4080</v>
          </cell>
          <cell r="AA37">
            <v>0</v>
          </cell>
          <cell r="AB37">
            <v>4080</v>
          </cell>
          <cell r="AC37">
            <v>0</v>
          </cell>
          <cell r="AD37">
            <v>4080</v>
          </cell>
          <cell r="AE37">
            <v>0</v>
          </cell>
          <cell r="AF37">
            <v>4080</v>
          </cell>
          <cell r="AG37">
            <v>0</v>
          </cell>
          <cell r="AH37">
            <v>4080</v>
          </cell>
          <cell r="AI37">
            <v>0</v>
          </cell>
          <cell r="AJ37">
            <v>4080</v>
          </cell>
          <cell r="AK37">
            <v>0</v>
          </cell>
          <cell r="AL37">
            <v>4080</v>
          </cell>
          <cell r="AM37">
            <v>0</v>
          </cell>
          <cell r="AN37">
            <v>4080</v>
          </cell>
          <cell r="AO37">
            <v>0</v>
          </cell>
          <cell r="AP37">
            <v>4080</v>
          </cell>
          <cell r="AQ37">
            <v>0</v>
          </cell>
          <cell r="AR37">
            <v>4080</v>
          </cell>
          <cell r="BF37">
            <v>0</v>
          </cell>
          <cell r="BG37">
            <v>0</v>
          </cell>
          <cell r="BI37" t="str">
            <v>按合同约定</v>
          </cell>
        </row>
        <row r="38">
          <cell r="A38" t="str">
            <v>0108</v>
          </cell>
          <cell r="B38" t="str">
            <v>沧州鑫晟纸制品有限公司</v>
          </cell>
          <cell r="C38" t="str">
            <v>包装类</v>
          </cell>
          <cell r="D38">
            <v>202446.7</v>
          </cell>
          <cell r="E38">
            <v>0</v>
          </cell>
          <cell r="F38">
            <v>221802.75</v>
          </cell>
          <cell r="G38">
            <v>50000</v>
          </cell>
          <cell r="H38">
            <v>212609.65</v>
          </cell>
          <cell r="I38">
            <v>0</v>
          </cell>
          <cell r="J38">
            <v>152446.70000000001</v>
          </cell>
          <cell r="K38">
            <v>0</v>
          </cell>
          <cell r="L38">
            <v>212609.65</v>
          </cell>
          <cell r="M38">
            <v>0</v>
          </cell>
          <cell r="N38">
            <v>171802.75</v>
          </cell>
          <cell r="O38">
            <v>100000</v>
          </cell>
          <cell r="P38">
            <v>112609.65</v>
          </cell>
          <cell r="Q38">
            <v>59722.6</v>
          </cell>
          <cell r="R38">
            <v>112609.65</v>
          </cell>
          <cell r="S38">
            <v>0</v>
          </cell>
          <cell r="T38">
            <v>172332.25</v>
          </cell>
          <cell r="U38">
            <v>23831.19</v>
          </cell>
          <cell r="V38">
            <v>112609.65</v>
          </cell>
          <cell r="W38">
            <v>0</v>
          </cell>
          <cell r="X38">
            <v>196163.44</v>
          </cell>
          <cell r="Y38">
            <v>21394.62</v>
          </cell>
          <cell r="Z38">
            <v>112609.65</v>
          </cell>
          <cell r="AA38">
            <v>0</v>
          </cell>
          <cell r="AB38">
            <v>217558.06</v>
          </cell>
          <cell r="AC38">
            <v>0</v>
          </cell>
          <cell r="AD38">
            <v>172332.25</v>
          </cell>
          <cell r="AE38">
            <v>30000</v>
          </cell>
          <cell r="AF38">
            <v>187558.06</v>
          </cell>
          <cell r="AG38">
            <v>19060.66</v>
          </cell>
          <cell r="AH38">
            <v>166163.44</v>
          </cell>
          <cell r="AI38">
            <v>0</v>
          </cell>
          <cell r="AJ38">
            <v>206618.72</v>
          </cell>
          <cell r="AK38">
            <v>27830.62</v>
          </cell>
          <cell r="AL38">
            <v>187558.06</v>
          </cell>
          <cell r="AM38">
            <v>0</v>
          </cell>
          <cell r="AN38">
            <v>234449.34</v>
          </cell>
          <cell r="AO38">
            <v>21812.92</v>
          </cell>
          <cell r="AP38">
            <v>187558.06</v>
          </cell>
          <cell r="AQ38">
            <v>50000</v>
          </cell>
          <cell r="AR38">
            <v>206262.26</v>
          </cell>
          <cell r="BF38">
            <v>173652.61</v>
          </cell>
          <cell r="BG38">
            <v>19294.734444444399</v>
          </cell>
          <cell r="BH38">
            <v>10.690080270028799</v>
          </cell>
          <cell r="BI38" t="str">
            <v>发票挂账两个月承兑付款</v>
          </cell>
        </row>
        <row r="39">
          <cell r="A39" t="str">
            <v>0120</v>
          </cell>
          <cell r="B39" t="str">
            <v>黄骅市盛荣汽车零部件制造有限公司</v>
          </cell>
          <cell r="C39" t="str">
            <v>金属零部件</v>
          </cell>
          <cell r="D39">
            <v>32631.73</v>
          </cell>
          <cell r="E39">
            <v>0</v>
          </cell>
          <cell r="F39">
            <v>32631.73</v>
          </cell>
          <cell r="G39">
            <v>0</v>
          </cell>
          <cell r="H39">
            <v>32631.73</v>
          </cell>
          <cell r="I39">
            <v>0</v>
          </cell>
          <cell r="J39">
            <v>32631.73</v>
          </cell>
          <cell r="K39">
            <v>0</v>
          </cell>
          <cell r="L39">
            <v>32631.73</v>
          </cell>
          <cell r="M39">
            <v>0</v>
          </cell>
          <cell r="N39">
            <v>32631.73</v>
          </cell>
          <cell r="O39">
            <v>30000</v>
          </cell>
          <cell r="P39">
            <v>2631.73</v>
          </cell>
          <cell r="Q39">
            <v>0</v>
          </cell>
          <cell r="R39">
            <v>2631.73</v>
          </cell>
          <cell r="S39">
            <v>0</v>
          </cell>
          <cell r="T39">
            <v>2631.73</v>
          </cell>
          <cell r="U39">
            <v>0</v>
          </cell>
          <cell r="V39">
            <v>2631.73</v>
          </cell>
          <cell r="W39">
            <v>0</v>
          </cell>
          <cell r="X39">
            <v>2631.73</v>
          </cell>
          <cell r="Y39">
            <v>21309.67</v>
          </cell>
          <cell r="Z39">
            <v>2631.73</v>
          </cell>
          <cell r="AA39">
            <v>0</v>
          </cell>
          <cell r="AB39">
            <v>23941.4</v>
          </cell>
          <cell r="AC39">
            <v>0</v>
          </cell>
          <cell r="AD39">
            <v>2631.73</v>
          </cell>
          <cell r="AE39">
            <v>0</v>
          </cell>
          <cell r="AF39">
            <v>23941.4</v>
          </cell>
          <cell r="AG39">
            <v>0</v>
          </cell>
          <cell r="AH39">
            <v>2631.73</v>
          </cell>
          <cell r="AI39">
            <v>0</v>
          </cell>
          <cell r="AJ39">
            <v>23941.4</v>
          </cell>
          <cell r="AK39">
            <v>0</v>
          </cell>
          <cell r="AL39">
            <v>23941.4</v>
          </cell>
          <cell r="AM39">
            <v>0</v>
          </cell>
          <cell r="AN39">
            <v>23941.4</v>
          </cell>
          <cell r="AO39">
            <v>0</v>
          </cell>
          <cell r="AP39">
            <v>23941.4</v>
          </cell>
          <cell r="AQ39">
            <v>0</v>
          </cell>
          <cell r="AR39">
            <v>23941.4</v>
          </cell>
          <cell r="BF39">
            <v>21309.67</v>
          </cell>
          <cell r="BG39">
            <v>2367.7411111111101</v>
          </cell>
          <cell r="BH39">
            <v>10.111493983717301</v>
          </cell>
          <cell r="BI39" t="str">
            <v>发票挂账两个月承兑付款</v>
          </cell>
        </row>
        <row r="40">
          <cell r="A40" t="str">
            <v>0126</v>
          </cell>
          <cell r="B40" t="str">
            <v>黄骅市津华汽车部件有限公司</v>
          </cell>
          <cell r="C40" t="str">
            <v>非标准件</v>
          </cell>
          <cell r="D40">
            <v>783896.74</v>
          </cell>
          <cell r="E40">
            <v>100000</v>
          </cell>
          <cell r="F40">
            <v>762708.3</v>
          </cell>
          <cell r="G40">
            <v>150000</v>
          </cell>
          <cell r="H40">
            <v>699511.93</v>
          </cell>
          <cell r="I40">
            <v>0</v>
          </cell>
          <cell r="J40">
            <v>533896.74</v>
          </cell>
          <cell r="K40">
            <v>0</v>
          </cell>
          <cell r="L40">
            <v>699511.93</v>
          </cell>
          <cell r="M40">
            <v>144729.92000000001</v>
          </cell>
          <cell r="N40">
            <v>612708.30000000005</v>
          </cell>
          <cell r="O40">
            <v>300000</v>
          </cell>
          <cell r="P40">
            <v>544241.85</v>
          </cell>
          <cell r="Q40">
            <v>0</v>
          </cell>
          <cell r="R40">
            <v>399511.93</v>
          </cell>
          <cell r="S40">
            <v>0</v>
          </cell>
          <cell r="T40">
            <v>544241.85</v>
          </cell>
          <cell r="U40">
            <v>101089.92</v>
          </cell>
          <cell r="V40">
            <v>399511.93</v>
          </cell>
          <cell r="W40">
            <v>0</v>
          </cell>
          <cell r="X40">
            <v>645331.77</v>
          </cell>
          <cell r="Y40">
            <v>153925.21</v>
          </cell>
          <cell r="Z40">
            <v>544241.85</v>
          </cell>
          <cell r="AA40">
            <v>0</v>
          </cell>
          <cell r="AB40">
            <v>799256.98</v>
          </cell>
          <cell r="AC40">
            <v>84256.81</v>
          </cell>
          <cell r="AD40">
            <v>544241.85</v>
          </cell>
          <cell r="AE40">
            <v>122400</v>
          </cell>
          <cell r="AF40">
            <v>761113.79</v>
          </cell>
          <cell r="AG40">
            <v>33343.339999999997</v>
          </cell>
          <cell r="AH40">
            <v>522931.77</v>
          </cell>
          <cell r="AI40">
            <v>300000</v>
          </cell>
          <cell r="AJ40">
            <v>494457.13</v>
          </cell>
          <cell r="AK40">
            <v>0</v>
          </cell>
          <cell r="AL40">
            <v>376856.98</v>
          </cell>
          <cell r="AM40">
            <v>0</v>
          </cell>
          <cell r="AN40">
            <v>494457.13</v>
          </cell>
          <cell r="AO40">
            <v>0</v>
          </cell>
          <cell r="AP40">
            <v>461113.79</v>
          </cell>
          <cell r="AQ40">
            <v>100000</v>
          </cell>
          <cell r="AR40">
            <v>394457.13</v>
          </cell>
          <cell r="BF40">
            <v>517345.2</v>
          </cell>
          <cell r="BG40">
            <v>57482.8</v>
          </cell>
          <cell r="BH40">
            <v>6.8621766858956104</v>
          </cell>
          <cell r="BI40" t="str">
            <v>发票挂账两个月承兑付款</v>
          </cell>
        </row>
        <row r="41">
          <cell r="A41" t="str">
            <v>0129</v>
          </cell>
          <cell r="B41" t="str">
            <v>黄骅市保俊成复合彩印厂</v>
          </cell>
          <cell r="C41" t="str">
            <v>包装类</v>
          </cell>
          <cell r="D41">
            <v>36555.94</v>
          </cell>
          <cell r="E41">
            <v>0</v>
          </cell>
          <cell r="F41">
            <v>40551.71</v>
          </cell>
          <cell r="G41">
            <v>10000</v>
          </cell>
          <cell r="H41">
            <v>33569.21</v>
          </cell>
          <cell r="I41">
            <v>0</v>
          </cell>
          <cell r="J41">
            <v>26555.94</v>
          </cell>
          <cell r="K41">
            <v>0</v>
          </cell>
          <cell r="L41">
            <v>33569.21</v>
          </cell>
          <cell r="M41">
            <v>0</v>
          </cell>
          <cell r="N41">
            <v>30551.71</v>
          </cell>
          <cell r="O41">
            <v>20000</v>
          </cell>
          <cell r="P41">
            <v>13569.21</v>
          </cell>
          <cell r="Q41">
            <v>8603.9500000000007</v>
          </cell>
          <cell r="R41">
            <v>13569.21</v>
          </cell>
          <cell r="S41">
            <v>0</v>
          </cell>
          <cell r="T41">
            <v>22173.16</v>
          </cell>
          <cell r="U41">
            <v>2657.96</v>
          </cell>
          <cell r="V41">
            <v>13569.21</v>
          </cell>
          <cell r="W41">
            <v>0</v>
          </cell>
          <cell r="X41">
            <v>24831.119999999999</v>
          </cell>
          <cell r="Y41">
            <v>3453.47</v>
          </cell>
          <cell r="Z41">
            <v>13569.21</v>
          </cell>
          <cell r="AA41">
            <v>0</v>
          </cell>
          <cell r="AB41">
            <v>28284.59</v>
          </cell>
          <cell r="AC41">
            <v>1283.54</v>
          </cell>
          <cell r="AD41">
            <v>22173.16</v>
          </cell>
          <cell r="AE41">
            <v>0</v>
          </cell>
          <cell r="AF41">
            <v>29568.13</v>
          </cell>
          <cell r="AG41">
            <v>2188.11</v>
          </cell>
          <cell r="AH41">
            <v>24831.119999999999</v>
          </cell>
          <cell r="AI41">
            <v>0</v>
          </cell>
          <cell r="AJ41">
            <v>31756.240000000002</v>
          </cell>
          <cell r="AK41">
            <v>2973.8</v>
          </cell>
          <cell r="AL41">
            <v>28284.59</v>
          </cell>
          <cell r="AM41">
            <v>0</v>
          </cell>
          <cell r="AN41">
            <v>34730.04</v>
          </cell>
          <cell r="AO41">
            <v>1854.95</v>
          </cell>
          <cell r="AP41">
            <v>29568.13</v>
          </cell>
          <cell r="AQ41">
            <v>10000</v>
          </cell>
          <cell r="AR41">
            <v>26584.99</v>
          </cell>
          <cell r="BF41">
            <v>23015.78</v>
          </cell>
          <cell r="BG41">
            <v>2557.3088888888901</v>
          </cell>
          <cell r="BH41">
            <v>10.3956898267189</v>
          </cell>
          <cell r="BI41" t="str">
            <v>发票挂账两个月承兑付款</v>
          </cell>
        </row>
        <row r="42">
          <cell r="A42" t="str">
            <v>0131</v>
          </cell>
          <cell r="B42" t="str">
            <v>黄骅市宏信五金交电门市部</v>
          </cell>
          <cell r="C42" t="str">
            <v>焊机辅件及外加工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93541</v>
          </cell>
          <cell r="Z42">
            <v>0</v>
          </cell>
          <cell r="AA42">
            <v>0</v>
          </cell>
          <cell r="AB42">
            <v>93541</v>
          </cell>
          <cell r="AC42">
            <v>0</v>
          </cell>
          <cell r="AD42">
            <v>93541</v>
          </cell>
          <cell r="AE42">
            <v>50000</v>
          </cell>
          <cell r="AF42">
            <v>43541</v>
          </cell>
          <cell r="AG42">
            <v>0</v>
          </cell>
          <cell r="AH42">
            <v>43541</v>
          </cell>
          <cell r="AI42">
            <v>0</v>
          </cell>
          <cell r="AJ42">
            <v>43541</v>
          </cell>
          <cell r="AK42">
            <v>0</v>
          </cell>
          <cell r="AL42">
            <v>43541</v>
          </cell>
          <cell r="AM42">
            <v>0</v>
          </cell>
          <cell r="AN42">
            <v>43541</v>
          </cell>
          <cell r="AO42">
            <v>0</v>
          </cell>
          <cell r="AP42">
            <v>43541</v>
          </cell>
          <cell r="AQ42">
            <v>0</v>
          </cell>
          <cell r="AR42">
            <v>43541</v>
          </cell>
          <cell r="BF42">
            <v>93541</v>
          </cell>
          <cell r="BG42">
            <v>31180.333333333299</v>
          </cell>
          <cell r="BI42" t="str">
            <v>货到、票到付款</v>
          </cell>
        </row>
        <row r="43">
          <cell r="A43" t="str">
            <v>0157</v>
          </cell>
          <cell r="B43" t="str">
            <v>黄骅市滨海车业有限公司</v>
          </cell>
          <cell r="C43" t="str">
            <v>金属零部件</v>
          </cell>
          <cell r="D43">
            <v>3500</v>
          </cell>
          <cell r="E43">
            <v>0</v>
          </cell>
          <cell r="F43">
            <v>3500</v>
          </cell>
          <cell r="G43">
            <v>0</v>
          </cell>
          <cell r="H43">
            <v>3500</v>
          </cell>
          <cell r="I43">
            <v>0</v>
          </cell>
          <cell r="J43">
            <v>3500</v>
          </cell>
          <cell r="K43">
            <v>0</v>
          </cell>
          <cell r="L43">
            <v>3500</v>
          </cell>
          <cell r="M43">
            <v>0</v>
          </cell>
          <cell r="N43">
            <v>3500</v>
          </cell>
          <cell r="O43">
            <v>0</v>
          </cell>
          <cell r="P43">
            <v>3500</v>
          </cell>
          <cell r="Q43">
            <v>0</v>
          </cell>
          <cell r="R43">
            <v>3500</v>
          </cell>
          <cell r="S43">
            <v>0</v>
          </cell>
          <cell r="T43">
            <v>3500</v>
          </cell>
          <cell r="U43">
            <v>0</v>
          </cell>
          <cell r="V43">
            <v>3500</v>
          </cell>
          <cell r="W43">
            <v>0</v>
          </cell>
          <cell r="X43">
            <v>3500</v>
          </cell>
          <cell r="Y43">
            <v>0</v>
          </cell>
          <cell r="Z43">
            <v>3500</v>
          </cell>
          <cell r="AA43">
            <v>0</v>
          </cell>
          <cell r="AB43">
            <v>3500</v>
          </cell>
          <cell r="AC43">
            <v>0</v>
          </cell>
          <cell r="AD43">
            <v>3500</v>
          </cell>
          <cell r="AE43">
            <v>0</v>
          </cell>
          <cell r="AF43">
            <v>3500</v>
          </cell>
          <cell r="AG43">
            <v>0</v>
          </cell>
          <cell r="AH43">
            <v>3500</v>
          </cell>
          <cell r="AI43">
            <v>0</v>
          </cell>
          <cell r="AJ43">
            <v>3500</v>
          </cell>
          <cell r="AK43">
            <v>0</v>
          </cell>
          <cell r="AL43">
            <v>3500</v>
          </cell>
          <cell r="AM43">
            <v>0</v>
          </cell>
          <cell r="AN43">
            <v>3500</v>
          </cell>
          <cell r="AO43">
            <v>0</v>
          </cell>
          <cell r="AP43">
            <v>3500</v>
          </cell>
          <cell r="AQ43">
            <v>0</v>
          </cell>
          <cell r="AR43">
            <v>3500</v>
          </cell>
          <cell r="BF43">
            <v>0</v>
          </cell>
          <cell r="BG43">
            <v>0</v>
          </cell>
          <cell r="BI43" t="str">
            <v>发票挂账两个月承兑付款</v>
          </cell>
        </row>
        <row r="44">
          <cell r="A44" t="str">
            <v>0168</v>
          </cell>
          <cell r="B44" t="str">
            <v>黄骅市恒基五金轴承工具有限公司</v>
          </cell>
          <cell r="C44" t="str">
            <v>金属零部件</v>
          </cell>
          <cell r="D44">
            <v>0</v>
          </cell>
          <cell r="E44">
            <v>0</v>
          </cell>
          <cell r="F44">
            <v>8000</v>
          </cell>
          <cell r="G44">
            <v>0</v>
          </cell>
          <cell r="H44">
            <v>8000</v>
          </cell>
          <cell r="I44">
            <v>0</v>
          </cell>
          <cell r="J44">
            <v>8000</v>
          </cell>
          <cell r="K44">
            <v>0</v>
          </cell>
          <cell r="L44">
            <v>8000</v>
          </cell>
          <cell r="M44">
            <v>8000</v>
          </cell>
          <cell r="N44">
            <v>8000</v>
          </cell>
          <cell r="O44">
            <v>8000</v>
          </cell>
          <cell r="P44">
            <v>8000</v>
          </cell>
          <cell r="Q44">
            <v>0</v>
          </cell>
          <cell r="R44">
            <v>8000</v>
          </cell>
          <cell r="S44">
            <v>0</v>
          </cell>
          <cell r="T44">
            <v>8000</v>
          </cell>
          <cell r="U44">
            <v>0</v>
          </cell>
          <cell r="V44">
            <v>8000</v>
          </cell>
          <cell r="W44">
            <v>8000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8000</v>
          </cell>
          <cell r="AH44">
            <v>0</v>
          </cell>
          <cell r="AI44">
            <v>0</v>
          </cell>
          <cell r="AJ44">
            <v>8000</v>
          </cell>
          <cell r="AK44">
            <v>0</v>
          </cell>
          <cell r="AL44">
            <v>8000</v>
          </cell>
          <cell r="AM44">
            <v>0</v>
          </cell>
          <cell r="AN44">
            <v>8000</v>
          </cell>
          <cell r="AO44">
            <v>0</v>
          </cell>
          <cell r="AP44">
            <v>8000</v>
          </cell>
          <cell r="AQ44">
            <v>0</v>
          </cell>
          <cell r="AR44">
            <v>8000</v>
          </cell>
          <cell r="BF44">
            <v>16000</v>
          </cell>
          <cell r="BG44">
            <v>5333.3333333333303</v>
          </cell>
          <cell r="BH44">
            <v>1.5</v>
          </cell>
          <cell r="BI44" t="str">
            <v>货到、票到付款</v>
          </cell>
        </row>
        <row r="45">
          <cell r="A45" t="str">
            <v>0198</v>
          </cell>
          <cell r="B45" t="str">
            <v>黄骅市隆鑫五金制品有限公司</v>
          </cell>
          <cell r="C45" t="str">
            <v>钢管</v>
          </cell>
          <cell r="D45">
            <v>172112</v>
          </cell>
          <cell r="E45">
            <v>0</v>
          </cell>
          <cell r="F45">
            <v>172112</v>
          </cell>
          <cell r="G45">
            <v>0</v>
          </cell>
          <cell r="H45">
            <v>172112</v>
          </cell>
          <cell r="I45">
            <v>0</v>
          </cell>
          <cell r="J45">
            <v>172112</v>
          </cell>
          <cell r="K45">
            <v>0</v>
          </cell>
          <cell r="L45">
            <v>172112</v>
          </cell>
          <cell r="M45">
            <v>0</v>
          </cell>
          <cell r="N45">
            <v>172112</v>
          </cell>
          <cell r="O45">
            <v>30000</v>
          </cell>
          <cell r="P45">
            <v>142112</v>
          </cell>
          <cell r="Q45">
            <v>0</v>
          </cell>
          <cell r="R45">
            <v>142112</v>
          </cell>
          <cell r="S45">
            <v>0</v>
          </cell>
          <cell r="T45">
            <v>142112</v>
          </cell>
          <cell r="U45">
            <v>0</v>
          </cell>
          <cell r="V45">
            <v>142112</v>
          </cell>
          <cell r="W45">
            <v>0</v>
          </cell>
          <cell r="X45">
            <v>142112</v>
          </cell>
          <cell r="Y45">
            <v>0</v>
          </cell>
          <cell r="Z45">
            <v>142112</v>
          </cell>
          <cell r="AA45">
            <v>0</v>
          </cell>
          <cell r="AB45">
            <v>142112</v>
          </cell>
          <cell r="AC45">
            <v>1384</v>
          </cell>
          <cell r="AD45">
            <v>142112</v>
          </cell>
          <cell r="AE45">
            <v>0</v>
          </cell>
          <cell r="AF45">
            <v>143496</v>
          </cell>
          <cell r="AG45">
            <v>0</v>
          </cell>
          <cell r="AH45">
            <v>142112</v>
          </cell>
          <cell r="AI45">
            <v>0</v>
          </cell>
          <cell r="AJ45">
            <v>143496</v>
          </cell>
          <cell r="AK45">
            <v>0</v>
          </cell>
          <cell r="AL45">
            <v>142112</v>
          </cell>
          <cell r="AM45">
            <v>92000</v>
          </cell>
          <cell r="AN45">
            <v>51496</v>
          </cell>
          <cell r="AO45">
            <v>1086.4000000000001</v>
          </cell>
          <cell r="AP45">
            <v>51496</v>
          </cell>
          <cell r="AQ45">
            <v>10000</v>
          </cell>
          <cell r="AR45">
            <v>42582.400000000001</v>
          </cell>
          <cell r="BF45">
            <v>2470.4</v>
          </cell>
          <cell r="BG45">
            <v>274.48888888888899</v>
          </cell>
          <cell r="BH45">
            <v>155.13341968911899</v>
          </cell>
          <cell r="BI45" t="str">
            <v>发票挂账两个月承兑付款</v>
          </cell>
        </row>
        <row r="46">
          <cell r="A46" t="str">
            <v>0200</v>
          </cell>
          <cell r="B46" t="str">
            <v>唐山市丰润区报喜坨扁钢厂（普通合伙）</v>
          </cell>
          <cell r="C46" t="str">
            <v>扁钢</v>
          </cell>
          <cell r="D46">
            <v>0</v>
          </cell>
          <cell r="E46">
            <v>0</v>
          </cell>
          <cell r="F46">
            <v>0</v>
          </cell>
          <cell r="G46">
            <v>181599.6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281488</v>
          </cell>
          <cell r="R46">
            <v>278854</v>
          </cell>
          <cell r="S46">
            <v>278854</v>
          </cell>
          <cell r="T46">
            <v>2634</v>
          </cell>
          <cell r="U46">
            <v>45638</v>
          </cell>
          <cell r="V46">
            <v>48272</v>
          </cell>
          <cell r="W46">
            <v>48272</v>
          </cell>
          <cell r="X46">
            <v>0</v>
          </cell>
          <cell r="Y46">
            <v>133319.20000000001</v>
          </cell>
          <cell r="Z46">
            <v>133319.20000000001</v>
          </cell>
          <cell r="AA46">
            <v>133319.20000000001</v>
          </cell>
          <cell r="AB46">
            <v>0</v>
          </cell>
          <cell r="AC46">
            <v>46648.800000000003</v>
          </cell>
          <cell r="AD46">
            <v>46648.800000000003</v>
          </cell>
          <cell r="AE46">
            <v>46648.800000000003</v>
          </cell>
          <cell r="AF46">
            <v>0</v>
          </cell>
          <cell r="AG46">
            <v>43680</v>
          </cell>
          <cell r="AH46">
            <v>43680</v>
          </cell>
          <cell r="AI46">
            <v>43680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>
            <v>0</v>
          </cell>
          <cell r="AO46">
            <v>0</v>
          </cell>
          <cell r="AP46">
            <v>0</v>
          </cell>
          <cell r="AQ46">
            <v>0</v>
          </cell>
          <cell r="AR46">
            <v>0</v>
          </cell>
          <cell r="BF46">
            <v>550774</v>
          </cell>
          <cell r="BG46">
            <v>61197.111111111102</v>
          </cell>
          <cell r="BH46">
            <v>0</v>
          </cell>
          <cell r="BI46" t="str">
            <v>预付款</v>
          </cell>
        </row>
        <row r="47">
          <cell r="A47" t="str">
            <v>0211</v>
          </cell>
          <cell r="B47" t="str">
            <v>黄骅市元周五金制品有限公司</v>
          </cell>
          <cell r="C47" t="str">
            <v>铸件</v>
          </cell>
          <cell r="D47">
            <v>81571.78</v>
          </cell>
          <cell r="E47">
            <v>0</v>
          </cell>
          <cell r="F47">
            <v>120821.19</v>
          </cell>
          <cell r="G47">
            <v>50000</v>
          </cell>
          <cell r="H47">
            <v>105141.62</v>
          </cell>
          <cell r="I47">
            <v>0</v>
          </cell>
          <cell r="J47">
            <v>31571.78</v>
          </cell>
          <cell r="K47">
            <v>30000</v>
          </cell>
          <cell r="L47">
            <v>75141.62</v>
          </cell>
          <cell r="M47">
            <v>57149.919999999998</v>
          </cell>
          <cell r="N47">
            <v>40821.19</v>
          </cell>
          <cell r="O47">
            <v>0</v>
          </cell>
          <cell r="P47">
            <v>132291.54</v>
          </cell>
          <cell r="Q47">
            <v>26379.69</v>
          </cell>
          <cell r="R47">
            <v>75141.62</v>
          </cell>
          <cell r="S47">
            <v>40000</v>
          </cell>
          <cell r="T47">
            <v>118671.23</v>
          </cell>
          <cell r="U47">
            <v>30454.62</v>
          </cell>
          <cell r="V47">
            <v>35141.620000000003</v>
          </cell>
          <cell r="W47">
            <v>35000</v>
          </cell>
          <cell r="X47">
            <v>114125.85</v>
          </cell>
          <cell r="Y47">
            <v>27543.9</v>
          </cell>
          <cell r="Z47">
            <v>57291.54</v>
          </cell>
          <cell r="AA47">
            <v>0</v>
          </cell>
          <cell r="AB47">
            <v>141669.75</v>
          </cell>
          <cell r="AC47">
            <v>13352.91</v>
          </cell>
          <cell r="AD47">
            <v>83671.23</v>
          </cell>
          <cell r="AE47">
            <v>85000</v>
          </cell>
          <cell r="AF47">
            <v>70022.66</v>
          </cell>
          <cell r="AG47">
            <v>14838.73</v>
          </cell>
          <cell r="AH47">
            <v>29125.85</v>
          </cell>
          <cell r="AI47">
            <v>0</v>
          </cell>
          <cell r="AJ47">
            <v>84861.39</v>
          </cell>
          <cell r="AK47">
            <v>29894.59</v>
          </cell>
          <cell r="AL47">
            <v>56669.75</v>
          </cell>
          <cell r="AM47">
            <v>20600</v>
          </cell>
          <cell r="AN47">
            <v>94155.98</v>
          </cell>
          <cell r="AO47">
            <v>23034.36</v>
          </cell>
          <cell r="AP47">
            <v>49422.66</v>
          </cell>
          <cell r="AQ47">
            <v>30000</v>
          </cell>
          <cell r="AR47">
            <v>87190.34</v>
          </cell>
          <cell r="BF47">
            <v>222648.72</v>
          </cell>
          <cell r="BG47">
            <v>24738.746666666699</v>
          </cell>
          <cell r="BH47">
            <v>3.52444451510882</v>
          </cell>
          <cell r="BI47" t="str">
            <v>发票挂账两个月承兑付款</v>
          </cell>
        </row>
        <row r="48">
          <cell r="A48" t="str">
            <v>0224</v>
          </cell>
          <cell r="B48" t="str">
            <v>山东省禹城市阳光化工有限公司</v>
          </cell>
          <cell r="C48" t="str">
            <v>胶水</v>
          </cell>
          <cell r="D48">
            <v>1380</v>
          </cell>
          <cell r="E48">
            <v>0</v>
          </cell>
          <cell r="F48">
            <v>1380</v>
          </cell>
          <cell r="G48">
            <v>0</v>
          </cell>
          <cell r="H48">
            <v>1380</v>
          </cell>
          <cell r="I48">
            <v>0</v>
          </cell>
          <cell r="J48">
            <v>0</v>
          </cell>
          <cell r="K48">
            <v>0</v>
          </cell>
          <cell r="L48">
            <v>1380</v>
          </cell>
          <cell r="M48">
            <v>0</v>
          </cell>
          <cell r="N48">
            <v>0</v>
          </cell>
          <cell r="O48">
            <v>0</v>
          </cell>
          <cell r="P48">
            <v>1380</v>
          </cell>
          <cell r="Q48">
            <v>0</v>
          </cell>
          <cell r="R48">
            <v>0</v>
          </cell>
          <cell r="S48">
            <v>0</v>
          </cell>
          <cell r="T48">
            <v>1380</v>
          </cell>
          <cell r="U48">
            <v>0</v>
          </cell>
          <cell r="V48">
            <v>0</v>
          </cell>
          <cell r="W48">
            <v>0</v>
          </cell>
          <cell r="X48">
            <v>1380</v>
          </cell>
          <cell r="Y48">
            <v>660</v>
          </cell>
          <cell r="Z48">
            <v>660</v>
          </cell>
          <cell r="AA48">
            <v>660</v>
          </cell>
          <cell r="AB48">
            <v>1380</v>
          </cell>
          <cell r="AC48">
            <v>0</v>
          </cell>
          <cell r="AD48">
            <v>0</v>
          </cell>
          <cell r="AE48">
            <v>0</v>
          </cell>
          <cell r="AF48">
            <v>1380</v>
          </cell>
          <cell r="AG48">
            <v>0</v>
          </cell>
          <cell r="AH48">
            <v>0</v>
          </cell>
          <cell r="AI48">
            <v>0</v>
          </cell>
          <cell r="AJ48">
            <v>1380</v>
          </cell>
          <cell r="AK48">
            <v>660</v>
          </cell>
          <cell r="AL48">
            <v>660</v>
          </cell>
          <cell r="AM48">
            <v>660</v>
          </cell>
          <cell r="AN48">
            <v>1380</v>
          </cell>
          <cell r="AO48">
            <v>0</v>
          </cell>
          <cell r="AP48">
            <v>0</v>
          </cell>
          <cell r="AQ48">
            <v>0</v>
          </cell>
          <cell r="AR48">
            <v>1380</v>
          </cell>
          <cell r="BF48">
            <v>1320</v>
          </cell>
          <cell r="BG48">
            <v>146.666666666667</v>
          </cell>
          <cell r="BH48">
            <v>0</v>
          </cell>
          <cell r="BI48" t="str">
            <v>预付款</v>
          </cell>
        </row>
        <row r="49">
          <cell r="A49" t="str">
            <v>0231</v>
          </cell>
          <cell r="B49" t="str">
            <v>黄骅市雍丰塑料制品有限公司</v>
          </cell>
          <cell r="C49" t="str">
            <v>注塑件</v>
          </cell>
          <cell r="D49">
            <v>1586478.1</v>
          </cell>
          <cell r="E49">
            <v>200000</v>
          </cell>
          <cell r="F49">
            <v>1599877.1200000001</v>
          </cell>
          <cell r="G49">
            <v>500000</v>
          </cell>
          <cell r="H49">
            <v>1434908.17</v>
          </cell>
          <cell r="I49">
            <v>683358.19</v>
          </cell>
          <cell r="J49">
            <v>886478.1</v>
          </cell>
          <cell r="K49">
            <v>0</v>
          </cell>
          <cell r="L49">
            <v>2118266.36</v>
          </cell>
          <cell r="M49">
            <v>234482.5</v>
          </cell>
          <cell r="N49">
            <v>1099877.1200000001</v>
          </cell>
          <cell r="O49">
            <v>200000</v>
          </cell>
          <cell r="P49">
            <v>2152748.86</v>
          </cell>
          <cell r="Q49">
            <v>283868.12</v>
          </cell>
          <cell r="R49">
            <v>1234908.17</v>
          </cell>
          <cell r="S49">
            <v>95000</v>
          </cell>
          <cell r="T49">
            <v>2341616.98</v>
          </cell>
          <cell r="U49">
            <v>485822.34</v>
          </cell>
          <cell r="V49">
            <v>1823266.36</v>
          </cell>
          <cell r="W49">
            <v>300000</v>
          </cell>
          <cell r="X49">
            <v>2527439.3199999998</v>
          </cell>
          <cell r="Y49">
            <v>410110.61</v>
          </cell>
          <cell r="Z49">
            <v>1757748.86</v>
          </cell>
          <cell r="AA49">
            <v>100000</v>
          </cell>
          <cell r="AB49">
            <v>2837549.93</v>
          </cell>
          <cell r="AC49">
            <v>440294.21</v>
          </cell>
          <cell r="AD49">
            <v>1941616.98</v>
          </cell>
          <cell r="AE49">
            <v>450000</v>
          </cell>
          <cell r="AF49">
            <v>2827844.14</v>
          </cell>
          <cell r="AG49">
            <v>44573.47</v>
          </cell>
          <cell r="AH49">
            <v>1977439.32</v>
          </cell>
          <cell r="AI49">
            <v>100000</v>
          </cell>
          <cell r="AJ49">
            <v>2772417.61</v>
          </cell>
          <cell r="AK49">
            <v>258724.34</v>
          </cell>
          <cell r="AL49">
            <v>2287549.9300000002</v>
          </cell>
          <cell r="AM49">
            <v>100000</v>
          </cell>
          <cell r="AN49">
            <v>2931141.95</v>
          </cell>
          <cell r="AO49">
            <v>208172.04</v>
          </cell>
          <cell r="AP49">
            <v>2627844.14</v>
          </cell>
          <cell r="AQ49">
            <v>272035</v>
          </cell>
          <cell r="AR49">
            <v>2867278.99</v>
          </cell>
          <cell r="BF49">
            <v>3049405.82</v>
          </cell>
          <cell r="BG49">
            <v>338822.86888888897</v>
          </cell>
          <cell r="BH49">
            <v>8.4624718496798792</v>
          </cell>
          <cell r="BI49" t="str">
            <v>发票挂账两个月承兑付款</v>
          </cell>
        </row>
        <row r="50">
          <cell r="A50" t="str">
            <v>0241</v>
          </cell>
          <cell r="B50" t="str">
            <v>黄骅信誉楼百货集团有限公司黄骅信誉楼商厦</v>
          </cell>
          <cell r="C50" t="str">
            <v>办公电脑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5199</v>
          </cell>
          <cell r="J50">
            <v>5199</v>
          </cell>
          <cell r="K50">
            <v>5199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  <cell r="AO50">
            <v>15213.3</v>
          </cell>
          <cell r="AP50">
            <v>15213.3</v>
          </cell>
          <cell r="AQ50">
            <v>15213.3</v>
          </cell>
          <cell r="AR50">
            <v>0</v>
          </cell>
          <cell r="BF50">
            <v>20412.3</v>
          </cell>
          <cell r="BG50">
            <v>2268.0333333333301</v>
          </cell>
          <cell r="BH50">
            <v>0</v>
          </cell>
          <cell r="BI50" t="str">
            <v>预付款</v>
          </cell>
        </row>
        <row r="51">
          <cell r="A51" t="str">
            <v>0245</v>
          </cell>
          <cell r="B51" t="str">
            <v>北京腾达新秀科技有限公司</v>
          </cell>
          <cell r="C51" t="str">
            <v>灯镜配件</v>
          </cell>
          <cell r="D51">
            <v>96063</v>
          </cell>
          <cell r="E51">
            <v>0</v>
          </cell>
          <cell r="F51">
            <v>96063</v>
          </cell>
          <cell r="G51">
            <v>96063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O51">
            <v>0</v>
          </cell>
          <cell r="AP51">
            <v>0</v>
          </cell>
          <cell r="AQ51">
            <v>0</v>
          </cell>
          <cell r="AR51">
            <v>0</v>
          </cell>
          <cell r="BF51">
            <v>0</v>
          </cell>
          <cell r="BG51">
            <v>0</v>
          </cell>
          <cell r="BH51">
            <v>0</v>
          </cell>
          <cell r="BI51" t="str">
            <v>预付款</v>
          </cell>
        </row>
        <row r="52">
          <cell r="A52" t="str">
            <v>0265</v>
          </cell>
          <cell r="B52" t="str">
            <v>北京瑞隆祥模具有限公司</v>
          </cell>
          <cell r="C52" t="str">
            <v>气囊气阀</v>
          </cell>
          <cell r="D52">
            <v>4130445.02</v>
          </cell>
          <cell r="E52">
            <v>2000000</v>
          </cell>
          <cell r="F52">
            <v>2751882.04</v>
          </cell>
          <cell r="G52">
            <v>604927</v>
          </cell>
          <cell r="H52">
            <v>3247564.87</v>
          </cell>
          <cell r="I52">
            <v>0</v>
          </cell>
          <cell r="J52">
            <v>1525518.02</v>
          </cell>
          <cell r="K52">
            <v>1000000</v>
          </cell>
          <cell r="L52">
            <v>2247564.87</v>
          </cell>
          <cell r="M52">
            <v>0</v>
          </cell>
          <cell r="N52">
            <v>1146955.04</v>
          </cell>
          <cell r="O52">
            <v>420546.58</v>
          </cell>
          <cell r="P52">
            <v>1827018.29</v>
          </cell>
          <cell r="Q52">
            <v>0</v>
          </cell>
          <cell r="R52">
            <v>1827018.29</v>
          </cell>
          <cell r="S52">
            <v>650996.53</v>
          </cell>
          <cell r="T52">
            <v>1176021.76</v>
          </cell>
          <cell r="U52">
            <v>0</v>
          </cell>
          <cell r="V52">
            <v>1176021.76</v>
          </cell>
          <cell r="W52">
            <v>500000</v>
          </cell>
          <cell r="X52">
            <v>676021.76000000001</v>
          </cell>
          <cell r="Y52">
            <v>0</v>
          </cell>
          <cell r="Z52">
            <v>676021.76000000001</v>
          </cell>
          <cell r="AA52">
            <v>100000</v>
          </cell>
          <cell r="AB52">
            <v>576021.76000000001</v>
          </cell>
          <cell r="AC52">
            <v>0</v>
          </cell>
          <cell r="AD52">
            <v>576021.76000000001</v>
          </cell>
          <cell r="AE52">
            <v>0</v>
          </cell>
          <cell r="AF52">
            <v>576021.76000000001</v>
          </cell>
          <cell r="AG52">
            <v>0</v>
          </cell>
          <cell r="AH52">
            <v>576021.76000000001</v>
          </cell>
          <cell r="AI52">
            <v>30102.79</v>
          </cell>
          <cell r="AJ52">
            <v>545918.97</v>
          </cell>
          <cell r="AK52">
            <v>0</v>
          </cell>
          <cell r="AL52">
            <v>545918.97</v>
          </cell>
          <cell r="AM52">
            <v>0</v>
          </cell>
          <cell r="AN52">
            <v>545918.97</v>
          </cell>
          <cell r="AO52">
            <v>0</v>
          </cell>
          <cell r="AP52">
            <v>545918.97</v>
          </cell>
          <cell r="AQ52">
            <v>508743.59</v>
          </cell>
          <cell r="AR52">
            <v>37175.379999999997</v>
          </cell>
          <cell r="BF52">
            <v>0</v>
          </cell>
          <cell r="BG52">
            <v>0</v>
          </cell>
          <cell r="BI52" t="str">
            <v>发票挂账两个月承兑付款</v>
          </cell>
        </row>
        <row r="53">
          <cell r="A53" t="str">
            <v>0273</v>
          </cell>
          <cell r="B53" t="str">
            <v>黄骅市万昌五金制品有限公司</v>
          </cell>
          <cell r="C53" t="str">
            <v>金属零部件</v>
          </cell>
          <cell r="D53">
            <v>1760414.74</v>
          </cell>
          <cell r="E53">
            <v>300000</v>
          </cell>
          <cell r="F53">
            <v>1732181.73</v>
          </cell>
          <cell r="G53">
            <v>700000</v>
          </cell>
          <cell r="H53">
            <v>1241573.1399999999</v>
          </cell>
          <cell r="I53">
            <v>224500.98</v>
          </cell>
          <cell r="J53">
            <v>760414.74</v>
          </cell>
          <cell r="K53">
            <v>200000</v>
          </cell>
          <cell r="L53">
            <v>1266074.1200000001</v>
          </cell>
          <cell r="M53">
            <v>186302.33</v>
          </cell>
          <cell r="N53">
            <v>832181.73</v>
          </cell>
          <cell r="O53">
            <v>50000</v>
          </cell>
          <cell r="P53">
            <v>1402376.45</v>
          </cell>
          <cell r="Q53">
            <v>258972.43</v>
          </cell>
          <cell r="R53">
            <v>991573.14</v>
          </cell>
          <cell r="S53">
            <v>0</v>
          </cell>
          <cell r="T53">
            <v>1661348.88</v>
          </cell>
          <cell r="U53">
            <v>259389.28</v>
          </cell>
          <cell r="V53">
            <v>1216074.1200000001</v>
          </cell>
          <cell r="W53">
            <v>300000</v>
          </cell>
          <cell r="X53">
            <v>1620738.16</v>
          </cell>
          <cell r="Y53">
            <v>273834.34999999998</v>
          </cell>
          <cell r="Z53">
            <v>1102376.45</v>
          </cell>
          <cell r="AA53">
            <v>500000</v>
          </cell>
          <cell r="AB53">
            <v>1394572.51</v>
          </cell>
          <cell r="AC53">
            <v>249561.62</v>
          </cell>
          <cell r="AD53">
            <v>861348.88</v>
          </cell>
          <cell r="AE53">
            <v>0</v>
          </cell>
          <cell r="AF53">
            <v>1644134.13</v>
          </cell>
          <cell r="AG53">
            <v>131850.51999999999</v>
          </cell>
          <cell r="AH53">
            <v>1120738.1599999999</v>
          </cell>
          <cell r="AI53">
            <v>122650.06</v>
          </cell>
          <cell r="AJ53">
            <v>1653334.59</v>
          </cell>
          <cell r="AK53">
            <v>242438.2</v>
          </cell>
          <cell r="AL53">
            <v>1271922.45</v>
          </cell>
          <cell r="AM53">
            <v>151354.78</v>
          </cell>
          <cell r="AN53">
            <v>1744418.01</v>
          </cell>
          <cell r="AO53">
            <v>307981.44</v>
          </cell>
          <cell r="AP53">
            <v>1370129.29</v>
          </cell>
          <cell r="AQ53">
            <v>254786.54</v>
          </cell>
          <cell r="AR53">
            <v>1797612.91</v>
          </cell>
          <cell r="BF53">
            <v>2134831.15</v>
          </cell>
          <cell r="BG53">
            <v>237203.46111111101</v>
          </cell>
          <cell r="BH53">
            <v>7.5783586865874604</v>
          </cell>
          <cell r="BI53" t="str">
            <v>发票挂账两个月承兑付款</v>
          </cell>
        </row>
        <row r="54">
          <cell r="A54" t="str">
            <v>0280</v>
          </cell>
          <cell r="B54" t="str">
            <v>禹城聚德丰化工有限公司</v>
          </cell>
          <cell r="C54" t="str">
            <v>胶水</v>
          </cell>
          <cell r="D54">
            <v>37440</v>
          </cell>
          <cell r="E54">
            <v>0</v>
          </cell>
          <cell r="F54">
            <v>37440</v>
          </cell>
          <cell r="G54">
            <v>0</v>
          </cell>
          <cell r="H54">
            <v>37440</v>
          </cell>
          <cell r="I54">
            <v>0</v>
          </cell>
          <cell r="J54">
            <v>37440</v>
          </cell>
          <cell r="K54">
            <v>0</v>
          </cell>
          <cell r="L54">
            <v>37440</v>
          </cell>
          <cell r="M54">
            <v>0</v>
          </cell>
          <cell r="N54">
            <v>37440</v>
          </cell>
          <cell r="O54">
            <v>0</v>
          </cell>
          <cell r="P54">
            <v>37440</v>
          </cell>
          <cell r="Q54">
            <v>0</v>
          </cell>
          <cell r="S54">
            <v>0</v>
          </cell>
          <cell r="T54">
            <v>37440</v>
          </cell>
          <cell r="U54">
            <v>0</v>
          </cell>
          <cell r="W54">
            <v>0</v>
          </cell>
          <cell r="X54">
            <v>37440</v>
          </cell>
          <cell r="Y54">
            <v>0</v>
          </cell>
          <cell r="AA54">
            <v>0</v>
          </cell>
          <cell r="AB54">
            <v>37440</v>
          </cell>
          <cell r="AC54">
            <v>0</v>
          </cell>
          <cell r="AE54">
            <v>0</v>
          </cell>
          <cell r="AF54">
            <v>37440</v>
          </cell>
          <cell r="AG54">
            <v>0</v>
          </cell>
          <cell r="AI54">
            <v>0</v>
          </cell>
          <cell r="AJ54">
            <v>37440</v>
          </cell>
          <cell r="AK54">
            <v>0</v>
          </cell>
          <cell r="AM54">
            <v>0</v>
          </cell>
          <cell r="AN54">
            <v>37440</v>
          </cell>
          <cell r="AO54">
            <v>0</v>
          </cell>
          <cell r="AQ54">
            <v>0</v>
          </cell>
          <cell r="AR54">
            <v>37440</v>
          </cell>
          <cell r="BF54">
            <v>0</v>
          </cell>
          <cell r="BG54">
            <v>0</v>
          </cell>
          <cell r="BI54" t="str">
            <v>停用</v>
          </cell>
        </row>
        <row r="55">
          <cell r="A55" t="str">
            <v>0283</v>
          </cell>
          <cell r="B55" t="str">
            <v>溧阳市鑫岩车辆配件厂</v>
          </cell>
          <cell r="C55" t="str">
            <v>头枕支架</v>
          </cell>
          <cell r="D55">
            <v>50092</v>
          </cell>
          <cell r="E55">
            <v>0</v>
          </cell>
          <cell r="F55">
            <v>50092</v>
          </cell>
          <cell r="G55">
            <v>0</v>
          </cell>
          <cell r="H55">
            <v>50092</v>
          </cell>
          <cell r="I55">
            <v>0</v>
          </cell>
          <cell r="J55">
            <v>50092</v>
          </cell>
          <cell r="K55">
            <v>0</v>
          </cell>
          <cell r="L55">
            <v>50092</v>
          </cell>
          <cell r="M55">
            <v>0</v>
          </cell>
          <cell r="N55">
            <v>50092</v>
          </cell>
          <cell r="O55">
            <v>0</v>
          </cell>
          <cell r="P55">
            <v>50092</v>
          </cell>
          <cell r="Q55">
            <v>0</v>
          </cell>
          <cell r="R55">
            <v>50092</v>
          </cell>
          <cell r="S55">
            <v>0</v>
          </cell>
          <cell r="T55">
            <v>50092</v>
          </cell>
          <cell r="U55">
            <v>0</v>
          </cell>
          <cell r="V55">
            <v>50092</v>
          </cell>
          <cell r="W55">
            <v>0</v>
          </cell>
          <cell r="X55">
            <v>50092</v>
          </cell>
          <cell r="Y55">
            <v>0</v>
          </cell>
          <cell r="Z55">
            <v>50092</v>
          </cell>
          <cell r="AA55">
            <v>0</v>
          </cell>
          <cell r="AB55">
            <v>50092</v>
          </cell>
          <cell r="AC55">
            <v>0</v>
          </cell>
          <cell r="AD55">
            <v>50092</v>
          </cell>
          <cell r="AE55">
            <v>50092</v>
          </cell>
          <cell r="AF55">
            <v>0</v>
          </cell>
          <cell r="AG55">
            <v>0</v>
          </cell>
          <cell r="AH55">
            <v>0</v>
          </cell>
          <cell r="AI55">
            <v>0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>
            <v>0</v>
          </cell>
          <cell r="AO55">
            <v>0</v>
          </cell>
          <cell r="AP55">
            <v>0</v>
          </cell>
          <cell r="AQ55">
            <v>0</v>
          </cell>
          <cell r="AR55">
            <v>0</v>
          </cell>
          <cell r="BF55">
            <v>0</v>
          </cell>
          <cell r="BG55">
            <v>0</v>
          </cell>
          <cell r="BI55" t="str">
            <v>发票挂账两个月承兑付款</v>
          </cell>
        </row>
        <row r="56">
          <cell r="A56" t="str">
            <v>0287</v>
          </cell>
          <cell r="B56" t="str">
            <v>黄骅市通和五金制品有限公司</v>
          </cell>
          <cell r="C56" t="str">
            <v>金属零部件</v>
          </cell>
          <cell r="D56">
            <v>363175.84</v>
          </cell>
          <cell r="E56">
            <v>50000</v>
          </cell>
          <cell r="F56">
            <v>313175.84000000003</v>
          </cell>
          <cell r="G56">
            <v>0</v>
          </cell>
          <cell r="H56">
            <v>313175.84000000003</v>
          </cell>
          <cell r="I56">
            <v>20791.099999999999</v>
          </cell>
          <cell r="J56">
            <v>313175.84000000003</v>
          </cell>
          <cell r="K56">
            <v>0</v>
          </cell>
          <cell r="L56">
            <v>333966.94</v>
          </cell>
          <cell r="M56">
            <v>0</v>
          </cell>
          <cell r="N56">
            <v>313175.84000000003</v>
          </cell>
          <cell r="O56">
            <v>100000</v>
          </cell>
          <cell r="P56">
            <v>233966.94</v>
          </cell>
          <cell r="Q56">
            <v>0</v>
          </cell>
          <cell r="R56">
            <v>213175.84</v>
          </cell>
          <cell r="S56">
            <v>0</v>
          </cell>
          <cell r="T56">
            <v>233966.94</v>
          </cell>
          <cell r="U56">
            <v>0</v>
          </cell>
          <cell r="V56">
            <v>233966.94</v>
          </cell>
          <cell r="W56">
            <v>50000</v>
          </cell>
          <cell r="X56">
            <v>183966.94</v>
          </cell>
          <cell r="Y56">
            <v>0</v>
          </cell>
          <cell r="Z56">
            <v>183966.94</v>
          </cell>
          <cell r="AA56">
            <v>0</v>
          </cell>
          <cell r="AB56">
            <v>183966.94</v>
          </cell>
          <cell r="AC56">
            <v>0</v>
          </cell>
          <cell r="AD56">
            <v>183966.94</v>
          </cell>
          <cell r="AE56">
            <v>70000</v>
          </cell>
          <cell r="AF56">
            <v>113966.94</v>
          </cell>
          <cell r="AG56">
            <v>0</v>
          </cell>
          <cell r="AH56">
            <v>113966.94</v>
          </cell>
          <cell r="AI56">
            <v>0</v>
          </cell>
          <cell r="AJ56">
            <v>113966.94</v>
          </cell>
          <cell r="AK56">
            <v>0</v>
          </cell>
          <cell r="AL56">
            <v>113966.94</v>
          </cell>
          <cell r="AM56">
            <v>0</v>
          </cell>
          <cell r="AN56">
            <v>113966.94</v>
          </cell>
          <cell r="AO56">
            <v>0</v>
          </cell>
          <cell r="AP56">
            <v>113966.94</v>
          </cell>
          <cell r="AQ56">
            <v>0</v>
          </cell>
          <cell r="AR56">
            <v>113966.94</v>
          </cell>
          <cell r="BF56">
            <v>20791.099999999999</v>
          </cell>
          <cell r="BG56">
            <v>2310.12222222222</v>
          </cell>
          <cell r="BH56">
            <v>49.333727412210003</v>
          </cell>
          <cell r="BI56" t="str">
            <v>发票挂账两个月承兑付款</v>
          </cell>
        </row>
        <row r="57">
          <cell r="A57" t="str">
            <v>0293</v>
          </cell>
          <cell r="B57" t="str">
            <v>黄骅市震飞塑机辅机有限公司</v>
          </cell>
          <cell r="C57" t="str">
            <v>设备配件</v>
          </cell>
          <cell r="D57">
            <v>0</v>
          </cell>
          <cell r="E57">
            <v>0</v>
          </cell>
          <cell r="F57">
            <v>0</v>
          </cell>
          <cell r="G57">
            <v>7700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5680</v>
          </cell>
          <cell r="N57">
            <v>5680</v>
          </cell>
          <cell r="O57">
            <v>5680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  <cell r="AO57">
            <v>0</v>
          </cell>
          <cell r="AP57">
            <v>0</v>
          </cell>
          <cell r="AQ57">
            <v>0</v>
          </cell>
          <cell r="AR57">
            <v>0</v>
          </cell>
          <cell r="BF57">
            <v>5680</v>
          </cell>
          <cell r="BG57">
            <v>631.11111111111097</v>
          </cell>
          <cell r="BH57">
            <v>0</v>
          </cell>
          <cell r="BI57" t="str">
            <v>预付款</v>
          </cell>
        </row>
        <row r="58">
          <cell r="A58" t="str">
            <v>0300</v>
          </cell>
          <cell r="B58" t="str">
            <v>东莞市瑞辉机械制造有限公司</v>
          </cell>
          <cell r="C58" t="str">
            <v>设备配件</v>
          </cell>
          <cell r="D58">
            <v>0</v>
          </cell>
          <cell r="E58">
            <v>1225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0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  <cell r="AH58">
            <v>0</v>
          </cell>
          <cell r="AI58">
            <v>0</v>
          </cell>
          <cell r="AJ58">
            <v>0</v>
          </cell>
          <cell r="AK58">
            <v>0</v>
          </cell>
          <cell r="AL58">
            <v>0</v>
          </cell>
          <cell r="AO58">
            <v>0</v>
          </cell>
          <cell r="AP58">
            <v>0</v>
          </cell>
          <cell r="AQ58">
            <v>0</v>
          </cell>
          <cell r="AR58">
            <v>0</v>
          </cell>
          <cell r="BI58" t="str">
            <v>按合同约定</v>
          </cell>
        </row>
        <row r="59">
          <cell r="A59" t="str">
            <v>0316</v>
          </cell>
          <cell r="B59" t="str">
            <v>黄骅市佳祥五金制品有限公司</v>
          </cell>
          <cell r="C59" t="str">
            <v>金属零部件</v>
          </cell>
          <cell r="D59">
            <v>410675.79</v>
          </cell>
          <cell r="E59">
            <v>50000</v>
          </cell>
          <cell r="F59">
            <v>424124.17</v>
          </cell>
          <cell r="G59">
            <v>0</v>
          </cell>
          <cell r="H59">
            <v>496534.47</v>
          </cell>
          <cell r="I59">
            <v>58515.14</v>
          </cell>
          <cell r="J59">
            <v>360675.79</v>
          </cell>
          <cell r="K59">
            <v>0</v>
          </cell>
          <cell r="L59">
            <v>555049.61</v>
          </cell>
          <cell r="M59">
            <v>54945.49</v>
          </cell>
          <cell r="N59">
            <v>424124.17</v>
          </cell>
          <cell r="O59">
            <v>100000</v>
          </cell>
          <cell r="P59">
            <v>509995.1</v>
          </cell>
          <cell r="Q59">
            <v>73343.460000000006</v>
          </cell>
          <cell r="R59">
            <v>396534.47</v>
          </cell>
          <cell r="S59">
            <v>0</v>
          </cell>
          <cell r="T59">
            <v>583338.56000000006</v>
          </cell>
          <cell r="U59">
            <v>61448.11</v>
          </cell>
          <cell r="V59">
            <v>455049.61</v>
          </cell>
          <cell r="W59">
            <v>100000</v>
          </cell>
          <cell r="X59">
            <v>544786.67000000004</v>
          </cell>
          <cell r="Y59">
            <v>63368.19</v>
          </cell>
          <cell r="Z59">
            <v>409995.1</v>
          </cell>
          <cell r="AA59">
            <v>0</v>
          </cell>
          <cell r="AB59">
            <v>608154.86</v>
          </cell>
          <cell r="AC59">
            <v>56365.74</v>
          </cell>
          <cell r="AD59">
            <v>483338.56</v>
          </cell>
          <cell r="AE59">
            <v>180000</v>
          </cell>
          <cell r="AF59">
            <v>484520.6</v>
          </cell>
          <cell r="AG59">
            <v>17795.759999999998</v>
          </cell>
          <cell r="AH59">
            <v>364786.67</v>
          </cell>
          <cell r="AI59">
            <v>0</v>
          </cell>
          <cell r="AJ59">
            <v>502316.36</v>
          </cell>
          <cell r="AK59">
            <v>26394.76</v>
          </cell>
          <cell r="AL59">
            <v>428154.86</v>
          </cell>
          <cell r="AM59">
            <v>0</v>
          </cell>
          <cell r="AN59">
            <v>528711.12</v>
          </cell>
          <cell r="AO59">
            <v>44751.040000000001</v>
          </cell>
          <cell r="AP59">
            <v>484520.6</v>
          </cell>
          <cell r="AQ59">
            <v>100000</v>
          </cell>
          <cell r="AR59">
            <v>473462.16</v>
          </cell>
          <cell r="BF59">
            <v>456927.69</v>
          </cell>
          <cell r="BG59">
            <v>50769.743333333303</v>
          </cell>
          <cell r="BH59">
            <v>9.3256756665370801</v>
          </cell>
          <cell r="BI59" t="str">
            <v>发票挂账两个月承兑付款</v>
          </cell>
        </row>
        <row r="60">
          <cell r="A60" t="str">
            <v>0331</v>
          </cell>
          <cell r="B60" t="str">
            <v>北京多宾城建筑机械有限公司</v>
          </cell>
          <cell r="C60" t="str">
            <v>镜片</v>
          </cell>
          <cell r="D60">
            <v>1079496.25</v>
          </cell>
          <cell r="E60">
            <v>200000</v>
          </cell>
          <cell r="F60">
            <v>1185721.18</v>
          </cell>
          <cell r="G60">
            <v>300000</v>
          </cell>
          <cell r="H60">
            <v>1244317.3799999999</v>
          </cell>
          <cell r="I60">
            <v>368594.09</v>
          </cell>
          <cell r="J60">
            <v>579496.25</v>
          </cell>
          <cell r="K60">
            <v>200000</v>
          </cell>
          <cell r="L60">
            <v>1412911.47</v>
          </cell>
          <cell r="M60">
            <v>215422.7</v>
          </cell>
          <cell r="N60">
            <v>685721.18</v>
          </cell>
          <cell r="O60">
            <v>351008.62</v>
          </cell>
          <cell r="P60">
            <v>1277325.55</v>
          </cell>
          <cell r="Q60">
            <v>219267.52</v>
          </cell>
          <cell r="R60">
            <v>693308.76</v>
          </cell>
          <cell r="S60">
            <v>200000</v>
          </cell>
          <cell r="T60">
            <v>1296593.07</v>
          </cell>
          <cell r="U60">
            <v>272802.25</v>
          </cell>
          <cell r="V60">
            <v>861902.85</v>
          </cell>
          <cell r="W60">
            <v>400000</v>
          </cell>
          <cell r="X60">
            <v>1169395.32</v>
          </cell>
          <cell r="Y60">
            <v>232299.26</v>
          </cell>
          <cell r="Z60">
            <v>677325.55</v>
          </cell>
          <cell r="AA60">
            <v>0</v>
          </cell>
          <cell r="AB60">
            <v>1401694.58</v>
          </cell>
          <cell r="AC60">
            <v>180858.35</v>
          </cell>
          <cell r="AD60">
            <v>896593.07</v>
          </cell>
          <cell r="AE60">
            <v>250000</v>
          </cell>
          <cell r="AF60">
            <v>1332552.93</v>
          </cell>
          <cell r="AG60">
            <v>97560.24</v>
          </cell>
          <cell r="AH60">
            <v>919395.32</v>
          </cell>
          <cell r="AI60">
            <v>400000</v>
          </cell>
          <cell r="AJ60">
            <v>1030113.17</v>
          </cell>
          <cell r="AK60">
            <v>0</v>
          </cell>
          <cell r="AL60">
            <v>751694.58</v>
          </cell>
          <cell r="AM60">
            <v>0</v>
          </cell>
          <cell r="AN60">
            <v>1030113.17</v>
          </cell>
          <cell r="AO60">
            <v>396537.41</v>
          </cell>
          <cell r="AP60">
            <v>932552.93</v>
          </cell>
          <cell r="AQ60">
            <v>510000</v>
          </cell>
          <cell r="AR60">
            <v>916650.58</v>
          </cell>
          <cell r="BF60">
            <v>1983341.82</v>
          </cell>
          <cell r="BG60">
            <v>220371.313333333</v>
          </cell>
          <cell r="BH60">
            <v>4.1595730684486796</v>
          </cell>
          <cell r="BI60" t="str">
            <v>发票挂账两个月承兑付款</v>
          </cell>
        </row>
        <row r="61">
          <cell r="A61" t="str">
            <v>0332</v>
          </cell>
          <cell r="B61" t="str">
            <v>于国才</v>
          </cell>
          <cell r="C61" t="str">
            <v>房屋维修</v>
          </cell>
          <cell r="D61">
            <v>4890</v>
          </cell>
          <cell r="E61">
            <v>0</v>
          </cell>
          <cell r="F61">
            <v>4890</v>
          </cell>
          <cell r="G61">
            <v>0</v>
          </cell>
          <cell r="H61">
            <v>4890</v>
          </cell>
          <cell r="I61">
            <v>0</v>
          </cell>
          <cell r="J61">
            <v>4890</v>
          </cell>
          <cell r="K61">
            <v>0</v>
          </cell>
          <cell r="L61">
            <v>4890</v>
          </cell>
          <cell r="M61">
            <v>0</v>
          </cell>
          <cell r="N61">
            <v>4890</v>
          </cell>
          <cell r="O61">
            <v>0</v>
          </cell>
          <cell r="P61">
            <v>4890</v>
          </cell>
          <cell r="Q61">
            <v>0</v>
          </cell>
          <cell r="R61">
            <v>4890</v>
          </cell>
          <cell r="S61">
            <v>0</v>
          </cell>
          <cell r="T61">
            <v>4890</v>
          </cell>
          <cell r="U61">
            <v>0</v>
          </cell>
          <cell r="V61">
            <v>4890</v>
          </cell>
          <cell r="W61">
            <v>0</v>
          </cell>
          <cell r="X61">
            <v>4890</v>
          </cell>
          <cell r="Y61">
            <v>0</v>
          </cell>
          <cell r="Z61">
            <v>4890</v>
          </cell>
          <cell r="AA61">
            <v>0</v>
          </cell>
          <cell r="AB61">
            <v>4890</v>
          </cell>
          <cell r="AC61">
            <v>0</v>
          </cell>
          <cell r="AD61">
            <v>4890</v>
          </cell>
          <cell r="AE61">
            <v>0</v>
          </cell>
          <cell r="AF61">
            <v>4890</v>
          </cell>
          <cell r="AG61">
            <v>0</v>
          </cell>
          <cell r="AH61">
            <v>4890</v>
          </cell>
          <cell r="AI61">
            <v>0</v>
          </cell>
          <cell r="AJ61">
            <v>4890</v>
          </cell>
          <cell r="AK61">
            <v>0</v>
          </cell>
          <cell r="AL61">
            <v>4890</v>
          </cell>
          <cell r="AM61">
            <v>0</v>
          </cell>
          <cell r="AN61">
            <v>4890</v>
          </cell>
          <cell r="AO61">
            <v>0</v>
          </cell>
          <cell r="AP61">
            <v>4890</v>
          </cell>
          <cell r="AQ61">
            <v>0</v>
          </cell>
          <cell r="AR61">
            <v>4890</v>
          </cell>
          <cell r="BF61">
            <v>0</v>
          </cell>
          <cell r="BG61">
            <v>0</v>
          </cell>
          <cell r="BI61" t="str">
            <v>按合同约定</v>
          </cell>
        </row>
        <row r="62">
          <cell r="A62" t="str">
            <v>0339</v>
          </cell>
          <cell r="B62" t="str">
            <v>北京迪阳自动化设备有限公司</v>
          </cell>
          <cell r="C62" t="str">
            <v>设备及配件</v>
          </cell>
          <cell r="D62">
            <v>1950</v>
          </cell>
          <cell r="E62">
            <v>0</v>
          </cell>
          <cell r="F62">
            <v>1950</v>
          </cell>
          <cell r="G62">
            <v>0</v>
          </cell>
          <cell r="H62">
            <v>1950</v>
          </cell>
          <cell r="I62">
            <v>0</v>
          </cell>
          <cell r="J62">
            <v>1950</v>
          </cell>
          <cell r="K62">
            <v>0</v>
          </cell>
          <cell r="L62">
            <v>1950</v>
          </cell>
          <cell r="M62">
            <v>0</v>
          </cell>
          <cell r="N62">
            <v>1950</v>
          </cell>
          <cell r="O62">
            <v>0</v>
          </cell>
          <cell r="P62">
            <v>1950</v>
          </cell>
          <cell r="Q62">
            <v>0</v>
          </cell>
          <cell r="R62">
            <v>1950</v>
          </cell>
          <cell r="S62">
            <v>0</v>
          </cell>
          <cell r="T62">
            <v>1950</v>
          </cell>
          <cell r="U62">
            <v>0</v>
          </cell>
          <cell r="V62">
            <v>1950</v>
          </cell>
          <cell r="W62">
            <v>0</v>
          </cell>
          <cell r="X62">
            <v>1950</v>
          </cell>
          <cell r="Y62">
            <v>0</v>
          </cell>
          <cell r="Z62">
            <v>1950</v>
          </cell>
          <cell r="AA62">
            <v>0</v>
          </cell>
          <cell r="AB62">
            <v>1950</v>
          </cell>
          <cell r="AC62">
            <v>0</v>
          </cell>
          <cell r="AD62">
            <v>1950</v>
          </cell>
          <cell r="AE62">
            <v>0</v>
          </cell>
          <cell r="AF62">
            <v>1950</v>
          </cell>
          <cell r="AG62">
            <v>0</v>
          </cell>
          <cell r="AH62">
            <v>1950</v>
          </cell>
          <cell r="AI62">
            <v>0</v>
          </cell>
          <cell r="AJ62">
            <v>1950</v>
          </cell>
          <cell r="AK62">
            <v>0</v>
          </cell>
          <cell r="AL62">
            <v>1950</v>
          </cell>
          <cell r="AM62">
            <v>0</v>
          </cell>
          <cell r="AN62">
            <v>1950</v>
          </cell>
          <cell r="AO62">
            <v>0</v>
          </cell>
          <cell r="AP62">
            <v>1950</v>
          </cell>
          <cell r="AQ62">
            <v>0</v>
          </cell>
          <cell r="AR62">
            <v>1950</v>
          </cell>
          <cell r="BF62">
            <v>0</v>
          </cell>
          <cell r="BG62">
            <v>0</v>
          </cell>
          <cell r="BI62" t="str">
            <v>按合同约定</v>
          </cell>
        </row>
        <row r="63">
          <cell r="A63" t="str">
            <v>0341</v>
          </cell>
          <cell r="B63" t="str">
            <v>江苏扬力集团有限公司</v>
          </cell>
          <cell r="C63" t="str">
            <v>设备及配件</v>
          </cell>
          <cell r="D63">
            <v>46540</v>
          </cell>
          <cell r="E63">
            <v>0</v>
          </cell>
          <cell r="F63">
            <v>46540</v>
          </cell>
          <cell r="G63">
            <v>0</v>
          </cell>
          <cell r="H63">
            <v>46540</v>
          </cell>
          <cell r="I63">
            <v>0</v>
          </cell>
          <cell r="J63">
            <v>46540</v>
          </cell>
          <cell r="K63">
            <v>0</v>
          </cell>
          <cell r="L63">
            <v>46540</v>
          </cell>
          <cell r="M63">
            <v>0</v>
          </cell>
          <cell r="N63">
            <v>46540</v>
          </cell>
          <cell r="O63">
            <v>0</v>
          </cell>
          <cell r="P63">
            <v>46540</v>
          </cell>
          <cell r="Q63">
            <v>0</v>
          </cell>
          <cell r="R63">
            <v>46540</v>
          </cell>
          <cell r="S63">
            <v>0</v>
          </cell>
          <cell r="T63">
            <v>46540</v>
          </cell>
          <cell r="U63">
            <v>0</v>
          </cell>
          <cell r="V63">
            <v>46540</v>
          </cell>
          <cell r="W63">
            <v>0</v>
          </cell>
          <cell r="X63">
            <v>46540</v>
          </cell>
          <cell r="Y63">
            <v>0</v>
          </cell>
          <cell r="Z63">
            <v>46540</v>
          </cell>
          <cell r="AA63">
            <v>0</v>
          </cell>
          <cell r="AB63">
            <v>46540</v>
          </cell>
          <cell r="AC63">
            <v>0</v>
          </cell>
          <cell r="AD63">
            <v>46540</v>
          </cell>
          <cell r="AE63">
            <v>0</v>
          </cell>
          <cell r="AF63">
            <v>46540</v>
          </cell>
          <cell r="AG63">
            <v>0</v>
          </cell>
          <cell r="AH63">
            <v>46540</v>
          </cell>
          <cell r="AI63">
            <v>0</v>
          </cell>
          <cell r="AJ63">
            <v>46540</v>
          </cell>
          <cell r="AK63">
            <v>0</v>
          </cell>
          <cell r="AL63">
            <v>46540</v>
          </cell>
          <cell r="AM63">
            <v>0</v>
          </cell>
          <cell r="AN63">
            <v>46540</v>
          </cell>
          <cell r="AO63">
            <v>0</v>
          </cell>
          <cell r="AP63">
            <v>46540</v>
          </cell>
          <cell r="AQ63">
            <v>0</v>
          </cell>
          <cell r="AR63">
            <v>46540</v>
          </cell>
          <cell r="BF63">
            <v>0</v>
          </cell>
          <cell r="BG63">
            <v>0</v>
          </cell>
          <cell r="BI63" t="str">
            <v>按合同约定</v>
          </cell>
        </row>
        <row r="64">
          <cell r="A64" t="str">
            <v>0345</v>
          </cell>
          <cell r="B64" t="str">
            <v>和和机械（张家港）有限公司</v>
          </cell>
          <cell r="C64" t="str">
            <v>设备及配件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2270</v>
          </cell>
          <cell r="J64">
            <v>0</v>
          </cell>
          <cell r="K64">
            <v>2270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6000</v>
          </cell>
          <cell r="Z64">
            <v>0</v>
          </cell>
          <cell r="AA64">
            <v>6000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O64">
            <v>0</v>
          </cell>
          <cell r="AP64">
            <v>0</v>
          </cell>
          <cell r="AQ64">
            <v>0</v>
          </cell>
          <cell r="AR64">
            <v>0</v>
          </cell>
          <cell r="BF64">
            <v>8270</v>
          </cell>
          <cell r="BI64" t="str">
            <v>按合同约定</v>
          </cell>
        </row>
        <row r="65">
          <cell r="A65" t="str">
            <v>0363</v>
          </cell>
          <cell r="B65" t="str">
            <v>广州普华灵动机器人技术有限公司</v>
          </cell>
          <cell r="C65" t="str">
            <v>设备及配件</v>
          </cell>
          <cell r="D65">
            <v>4000</v>
          </cell>
          <cell r="E65">
            <v>0</v>
          </cell>
          <cell r="F65">
            <v>4000</v>
          </cell>
          <cell r="G65">
            <v>0</v>
          </cell>
          <cell r="H65">
            <v>4000</v>
          </cell>
          <cell r="I65">
            <v>0</v>
          </cell>
          <cell r="J65">
            <v>4000</v>
          </cell>
          <cell r="K65">
            <v>0</v>
          </cell>
          <cell r="L65">
            <v>4000</v>
          </cell>
          <cell r="M65">
            <v>0</v>
          </cell>
          <cell r="N65">
            <v>4000</v>
          </cell>
          <cell r="O65">
            <v>0</v>
          </cell>
          <cell r="P65">
            <v>4000</v>
          </cell>
          <cell r="Q65">
            <v>0</v>
          </cell>
          <cell r="R65">
            <v>4000</v>
          </cell>
          <cell r="S65">
            <v>0</v>
          </cell>
          <cell r="T65">
            <v>4000</v>
          </cell>
          <cell r="U65">
            <v>0</v>
          </cell>
          <cell r="V65">
            <v>4000</v>
          </cell>
          <cell r="W65">
            <v>0</v>
          </cell>
          <cell r="X65">
            <v>4000</v>
          </cell>
          <cell r="Y65">
            <v>0</v>
          </cell>
          <cell r="Z65">
            <v>4000</v>
          </cell>
          <cell r="AA65">
            <v>0</v>
          </cell>
          <cell r="AB65">
            <v>4000</v>
          </cell>
          <cell r="AC65">
            <v>0</v>
          </cell>
          <cell r="AD65">
            <v>4000</v>
          </cell>
          <cell r="AE65">
            <v>0</v>
          </cell>
          <cell r="AF65">
            <v>4000</v>
          </cell>
          <cell r="AG65">
            <v>0</v>
          </cell>
          <cell r="AH65">
            <v>4000</v>
          </cell>
          <cell r="AI65">
            <v>0</v>
          </cell>
          <cell r="AJ65">
            <v>4000</v>
          </cell>
          <cell r="AK65">
            <v>0</v>
          </cell>
          <cell r="AL65">
            <v>4000</v>
          </cell>
          <cell r="AM65">
            <v>0</v>
          </cell>
          <cell r="AN65">
            <v>4000</v>
          </cell>
          <cell r="AO65">
            <v>0</v>
          </cell>
          <cell r="AP65">
            <v>4000</v>
          </cell>
          <cell r="AQ65">
            <v>0</v>
          </cell>
          <cell r="AR65">
            <v>4000</v>
          </cell>
          <cell r="BF65">
            <v>0</v>
          </cell>
          <cell r="BG65">
            <v>0</v>
          </cell>
          <cell r="BI65" t="str">
            <v>按合同约定</v>
          </cell>
        </row>
        <row r="66">
          <cell r="A66" t="str">
            <v>0367</v>
          </cell>
          <cell r="B66" t="str">
            <v>青岛银泰洁净设备有限公司</v>
          </cell>
          <cell r="C66" t="str">
            <v>设备及配件</v>
          </cell>
          <cell r="D66">
            <v>20000</v>
          </cell>
          <cell r="E66">
            <v>0</v>
          </cell>
          <cell r="F66">
            <v>20000</v>
          </cell>
          <cell r="G66">
            <v>0</v>
          </cell>
          <cell r="H66">
            <v>20000</v>
          </cell>
          <cell r="I66">
            <v>0</v>
          </cell>
          <cell r="J66">
            <v>20000</v>
          </cell>
          <cell r="K66">
            <v>0</v>
          </cell>
          <cell r="L66">
            <v>20000</v>
          </cell>
          <cell r="M66">
            <v>0</v>
          </cell>
          <cell r="N66">
            <v>20000</v>
          </cell>
          <cell r="O66">
            <v>0</v>
          </cell>
          <cell r="P66">
            <v>20000</v>
          </cell>
          <cell r="Q66">
            <v>0</v>
          </cell>
          <cell r="R66">
            <v>20000</v>
          </cell>
          <cell r="S66">
            <v>0</v>
          </cell>
          <cell r="T66">
            <v>20000</v>
          </cell>
          <cell r="U66">
            <v>0</v>
          </cell>
          <cell r="V66">
            <v>20000</v>
          </cell>
          <cell r="W66">
            <v>0</v>
          </cell>
          <cell r="X66">
            <v>20000</v>
          </cell>
          <cell r="Y66">
            <v>0</v>
          </cell>
          <cell r="Z66">
            <v>20000</v>
          </cell>
          <cell r="AA66">
            <v>0</v>
          </cell>
          <cell r="AB66">
            <v>20000</v>
          </cell>
          <cell r="AC66">
            <v>0</v>
          </cell>
          <cell r="AD66">
            <v>20000</v>
          </cell>
          <cell r="AE66">
            <v>0</v>
          </cell>
          <cell r="AF66">
            <v>20000</v>
          </cell>
          <cell r="AG66">
            <v>0</v>
          </cell>
          <cell r="AH66">
            <v>20000</v>
          </cell>
          <cell r="AI66">
            <v>0</v>
          </cell>
          <cell r="AJ66">
            <v>20000</v>
          </cell>
          <cell r="AK66">
            <v>0</v>
          </cell>
          <cell r="AL66">
            <v>20000</v>
          </cell>
          <cell r="AM66">
            <v>0</v>
          </cell>
          <cell r="AN66">
            <v>20000</v>
          </cell>
          <cell r="AO66">
            <v>0</v>
          </cell>
          <cell r="AP66">
            <v>20000</v>
          </cell>
          <cell r="AQ66">
            <v>0</v>
          </cell>
          <cell r="AR66">
            <v>20000</v>
          </cell>
          <cell r="BF66">
            <v>0</v>
          </cell>
          <cell r="BG66">
            <v>0</v>
          </cell>
          <cell r="BI66" t="str">
            <v>按合同约定</v>
          </cell>
        </row>
        <row r="67">
          <cell r="A67" t="str">
            <v>0368</v>
          </cell>
          <cell r="B67" t="str">
            <v>北京世松机械制造有限公司</v>
          </cell>
          <cell r="C67" t="str">
            <v>设备及配件</v>
          </cell>
          <cell r="D67">
            <v>3000</v>
          </cell>
          <cell r="E67">
            <v>0</v>
          </cell>
          <cell r="F67">
            <v>3000</v>
          </cell>
          <cell r="G67">
            <v>0</v>
          </cell>
          <cell r="H67">
            <v>3000</v>
          </cell>
          <cell r="I67">
            <v>0</v>
          </cell>
          <cell r="J67">
            <v>3000</v>
          </cell>
          <cell r="K67">
            <v>0</v>
          </cell>
          <cell r="L67">
            <v>3000</v>
          </cell>
          <cell r="M67">
            <v>0</v>
          </cell>
          <cell r="N67">
            <v>3000</v>
          </cell>
          <cell r="O67">
            <v>0</v>
          </cell>
          <cell r="P67">
            <v>3000</v>
          </cell>
          <cell r="Q67">
            <v>0</v>
          </cell>
          <cell r="R67">
            <v>3000</v>
          </cell>
          <cell r="S67">
            <v>0</v>
          </cell>
          <cell r="T67">
            <v>3000</v>
          </cell>
          <cell r="U67">
            <v>0</v>
          </cell>
          <cell r="V67">
            <v>3000</v>
          </cell>
          <cell r="W67">
            <v>0</v>
          </cell>
          <cell r="X67">
            <v>3000</v>
          </cell>
          <cell r="Y67">
            <v>0</v>
          </cell>
          <cell r="Z67">
            <v>3000</v>
          </cell>
          <cell r="AA67">
            <v>0</v>
          </cell>
          <cell r="AB67">
            <v>3000</v>
          </cell>
          <cell r="AC67">
            <v>0</v>
          </cell>
          <cell r="AD67">
            <v>3000</v>
          </cell>
          <cell r="AE67">
            <v>0</v>
          </cell>
          <cell r="AF67">
            <v>3000</v>
          </cell>
          <cell r="AG67">
            <v>0</v>
          </cell>
          <cell r="AH67">
            <v>3000</v>
          </cell>
          <cell r="AI67">
            <v>0</v>
          </cell>
          <cell r="AJ67">
            <v>3000</v>
          </cell>
          <cell r="AK67">
            <v>0</v>
          </cell>
          <cell r="AL67">
            <v>3000</v>
          </cell>
          <cell r="AM67">
            <v>0</v>
          </cell>
          <cell r="AN67">
            <v>3000</v>
          </cell>
          <cell r="AO67">
            <v>0</v>
          </cell>
          <cell r="AP67">
            <v>3000</v>
          </cell>
          <cell r="AQ67">
            <v>0</v>
          </cell>
          <cell r="AR67">
            <v>3000</v>
          </cell>
          <cell r="BF67">
            <v>0</v>
          </cell>
          <cell r="BG67">
            <v>0</v>
          </cell>
          <cell r="BI67" t="str">
            <v>按合同约定</v>
          </cell>
        </row>
        <row r="68">
          <cell r="A68" t="str">
            <v>0377</v>
          </cell>
          <cell r="B68" t="str">
            <v>黄骅市鑫宇五金制品厂</v>
          </cell>
          <cell r="C68" t="str">
            <v>金属零部件</v>
          </cell>
          <cell r="D68">
            <v>5854.69</v>
          </cell>
          <cell r="E68">
            <v>0</v>
          </cell>
          <cell r="F68">
            <v>5854.69</v>
          </cell>
          <cell r="G68">
            <v>0</v>
          </cell>
          <cell r="H68">
            <v>5854.69</v>
          </cell>
          <cell r="I68">
            <v>0</v>
          </cell>
          <cell r="J68">
            <v>5854.69</v>
          </cell>
          <cell r="K68">
            <v>0</v>
          </cell>
          <cell r="L68">
            <v>5854.69</v>
          </cell>
          <cell r="M68">
            <v>0</v>
          </cell>
          <cell r="N68">
            <v>5854.69</v>
          </cell>
          <cell r="O68">
            <v>0</v>
          </cell>
          <cell r="P68">
            <v>5854.69</v>
          </cell>
          <cell r="Q68">
            <v>0</v>
          </cell>
          <cell r="R68">
            <v>5854.69</v>
          </cell>
          <cell r="S68">
            <v>0</v>
          </cell>
          <cell r="T68">
            <v>5854.69</v>
          </cell>
          <cell r="U68">
            <v>0</v>
          </cell>
          <cell r="V68">
            <v>5854.69</v>
          </cell>
          <cell r="W68">
            <v>0</v>
          </cell>
          <cell r="X68">
            <v>5854.69</v>
          </cell>
          <cell r="Y68">
            <v>0</v>
          </cell>
          <cell r="Z68">
            <v>5854.69</v>
          </cell>
          <cell r="AA68">
            <v>0</v>
          </cell>
          <cell r="AB68">
            <v>5854.69</v>
          </cell>
          <cell r="AC68">
            <v>0</v>
          </cell>
          <cell r="AD68">
            <v>5854.69</v>
          </cell>
          <cell r="AE68">
            <v>0</v>
          </cell>
          <cell r="AF68">
            <v>5854.69</v>
          </cell>
          <cell r="AG68">
            <v>0</v>
          </cell>
          <cell r="AH68">
            <v>5854.69</v>
          </cell>
          <cell r="AI68">
            <v>0</v>
          </cell>
          <cell r="AJ68">
            <v>5854.69</v>
          </cell>
          <cell r="AK68">
            <v>0</v>
          </cell>
          <cell r="AL68">
            <v>5854.69</v>
          </cell>
          <cell r="AM68">
            <v>0</v>
          </cell>
          <cell r="AN68">
            <v>5854.69</v>
          </cell>
          <cell r="AO68">
            <v>0</v>
          </cell>
          <cell r="AP68">
            <v>5854.69</v>
          </cell>
          <cell r="AQ68">
            <v>0</v>
          </cell>
          <cell r="AR68">
            <v>5854.69</v>
          </cell>
          <cell r="BF68">
            <v>0</v>
          </cell>
          <cell r="BG68">
            <v>0</v>
          </cell>
          <cell r="BI68" t="str">
            <v>按合同约定</v>
          </cell>
        </row>
        <row r="69">
          <cell r="A69" t="str">
            <v>0387</v>
          </cell>
          <cell r="B69" t="str">
            <v>天津优普达特科技有限公司</v>
          </cell>
          <cell r="C69" t="str">
            <v>工装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5100</v>
          </cell>
          <cell r="J69">
            <v>0</v>
          </cell>
          <cell r="K69">
            <v>0</v>
          </cell>
          <cell r="L69">
            <v>5100</v>
          </cell>
          <cell r="M69">
            <v>0</v>
          </cell>
          <cell r="N69">
            <v>5100</v>
          </cell>
          <cell r="O69">
            <v>0</v>
          </cell>
          <cell r="P69">
            <v>5100</v>
          </cell>
          <cell r="Q69">
            <v>0</v>
          </cell>
          <cell r="R69">
            <v>5100</v>
          </cell>
          <cell r="S69">
            <v>0</v>
          </cell>
          <cell r="T69">
            <v>5100</v>
          </cell>
          <cell r="U69">
            <v>0</v>
          </cell>
          <cell r="V69">
            <v>5100</v>
          </cell>
          <cell r="W69">
            <v>0</v>
          </cell>
          <cell r="X69">
            <v>5100</v>
          </cell>
          <cell r="Y69">
            <v>0</v>
          </cell>
          <cell r="Z69">
            <v>5100</v>
          </cell>
          <cell r="AA69">
            <v>0</v>
          </cell>
          <cell r="AB69">
            <v>5100</v>
          </cell>
          <cell r="AC69">
            <v>0</v>
          </cell>
          <cell r="AD69">
            <v>5100</v>
          </cell>
          <cell r="AE69">
            <v>0</v>
          </cell>
          <cell r="AF69">
            <v>5100</v>
          </cell>
          <cell r="AG69">
            <v>0</v>
          </cell>
          <cell r="AH69">
            <v>5100</v>
          </cell>
          <cell r="AI69">
            <v>0</v>
          </cell>
          <cell r="AJ69">
            <v>5100</v>
          </cell>
          <cell r="AK69">
            <v>0</v>
          </cell>
          <cell r="AL69">
            <v>5100</v>
          </cell>
          <cell r="AM69">
            <v>0</v>
          </cell>
          <cell r="AN69">
            <v>5100</v>
          </cell>
          <cell r="AO69">
            <v>0</v>
          </cell>
          <cell r="AP69">
            <v>5100</v>
          </cell>
          <cell r="AQ69">
            <v>0</v>
          </cell>
          <cell r="AR69">
            <v>5100</v>
          </cell>
          <cell r="BF69">
            <v>5100</v>
          </cell>
          <cell r="BG69">
            <v>1700</v>
          </cell>
          <cell r="BI69" t="str">
            <v>按合同约定</v>
          </cell>
        </row>
        <row r="70">
          <cell r="A70" t="str">
            <v>0394</v>
          </cell>
          <cell r="B70" t="str">
            <v>海安县绿色清洗剂厂</v>
          </cell>
          <cell r="C70" t="str">
            <v>辅料</v>
          </cell>
          <cell r="D70">
            <v>24000</v>
          </cell>
          <cell r="E70">
            <v>0</v>
          </cell>
          <cell r="F70">
            <v>24000</v>
          </cell>
          <cell r="G70">
            <v>0</v>
          </cell>
          <cell r="H70">
            <v>24000</v>
          </cell>
          <cell r="I70">
            <v>0</v>
          </cell>
          <cell r="J70">
            <v>24000</v>
          </cell>
          <cell r="K70">
            <v>0</v>
          </cell>
          <cell r="L70">
            <v>24000</v>
          </cell>
          <cell r="M70">
            <v>0</v>
          </cell>
          <cell r="N70">
            <v>24000</v>
          </cell>
          <cell r="O70">
            <v>24000</v>
          </cell>
          <cell r="P70">
            <v>0</v>
          </cell>
          <cell r="Q70">
            <v>0</v>
          </cell>
          <cell r="S70">
            <v>0</v>
          </cell>
          <cell r="T70">
            <v>0</v>
          </cell>
          <cell r="U70">
            <v>0</v>
          </cell>
          <cell r="W70">
            <v>0</v>
          </cell>
          <cell r="X70">
            <v>0</v>
          </cell>
          <cell r="Y70">
            <v>0</v>
          </cell>
          <cell r="AA70">
            <v>0</v>
          </cell>
          <cell r="AB70">
            <v>0</v>
          </cell>
          <cell r="AC70">
            <v>0</v>
          </cell>
          <cell r="AE70">
            <v>0</v>
          </cell>
          <cell r="AF70">
            <v>0</v>
          </cell>
          <cell r="AG70">
            <v>0</v>
          </cell>
          <cell r="AI70">
            <v>0</v>
          </cell>
          <cell r="AJ70">
            <v>0</v>
          </cell>
          <cell r="AK70">
            <v>0</v>
          </cell>
          <cell r="AO70">
            <v>0</v>
          </cell>
          <cell r="AQ70">
            <v>0</v>
          </cell>
          <cell r="AR70">
            <v>0</v>
          </cell>
          <cell r="BF70">
            <v>0</v>
          </cell>
          <cell r="BI70" t="str">
            <v>停用</v>
          </cell>
        </row>
        <row r="71">
          <cell r="A71" t="str">
            <v>0396</v>
          </cell>
          <cell r="B71" t="str">
            <v>密佳达（北京）塑料机械设备有限公司</v>
          </cell>
          <cell r="C71" t="str">
            <v>工装</v>
          </cell>
          <cell r="D71">
            <v>21000</v>
          </cell>
          <cell r="E71">
            <v>0</v>
          </cell>
          <cell r="F71">
            <v>21000</v>
          </cell>
          <cell r="G71">
            <v>56000</v>
          </cell>
          <cell r="H71">
            <v>0</v>
          </cell>
          <cell r="I71">
            <v>112000</v>
          </cell>
          <cell r="J71">
            <v>0</v>
          </cell>
          <cell r="K71">
            <v>78400</v>
          </cell>
          <cell r="L71">
            <v>33600</v>
          </cell>
          <cell r="M71">
            <v>0</v>
          </cell>
          <cell r="N71">
            <v>33600</v>
          </cell>
          <cell r="O71">
            <v>0</v>
          </cell>
          <cell r="P71">
            <v>33600</v>
          </cell>
          <cell r="Q71">
            <v>0</v>
          </cell>
          <cell r="R71">
            <v>33600</v>
          </cell>
          <cell r="S71">
            <v>0</v>
          </cell>
          <cell r="T71">
            <v>33600</v>
          </cell>
          <cell r="U71">
            <v>0</v>
          </cell>
          <cell r="V71">
            <v>33600</v>
          </cell>
          <cell r="W71">
            <v>0</v>
          </cell>
          <cell r="X71">
            <v>33600</v>
          </cell>
          <cell r="Y71">
            <v>0</v>
          </cell>
          <cell r="Z71">
            <v>33600</v>
          </cell>
          <cell r="AA71">
            <v>0</v>
          </cell>
          <cell r="AB71">
            <v>33600</v>
          </cell>
          <cell r="AC71">
            <v>0</v>
          </cell>
          <cell r="AD71">
            <v>33600</v>
          </cell>
          <cell r="AE71">
            <v>0</v>
          </cell>
          <cell r="AF71">
            <v>33600</v>
          </cell>
          <cell r="AG71">
            <v>0</v>
          </cell>
          <cell r="AH71">
            <v>33600</v>
          </cell>
          <cell r="AI71">
            <v>0</v>
          </cell>
          <cell r="AJ71">
            <v>33600</v>
          </cell>
          <cell r="AK71">
            <v>0</v>
          </cell>
          <cell r="AL71">
            <v>33600</v>
          </cell>
          <cell r="AM71">
            <v>0</v>
          </cell>
          <cell r="AN71">
            <v>33600</v>
          </cell>
          <cell r="AO71">
            <v>0</v>
          </cell>
          <cell r="AP71">
            <v>33600</v>
          </cell>
          <cell r="AQ71">
            <v>0</v>
          </cell>
          <cell r="AR71">
            <v>33600</v>
          </cell>
          <cell r="BF71">
            <v>112000</v>
          </cell>
          <cell r="BG71">
            <v>37333.333333333299</v>
          </cell>
          <cell r="BI71" t="str">
            <v>按合同约定</v>
          </cell>
        </row>
        <row r="72">
          <cell r="A72" t="str">
            <v>0403</v>
          </cell>
          <cell r="B72" t="str">
            <v>石家庄金盾安全技术工程有限公司沧州分公司</v>
          </cell>
          <cell r="C72" t="str">
            <v>消防工程</v>
          </cell>
          <cell r="D72">
            <v>0</v>
          </cell>
          <cell r="E72">
            <v>37130</v>
          </cell>
          <cell r="F72">
            <v>182870</v>
          </cell>
          <cell r="G72">
            <v>0</v>
          </cell>
          <cell r="H72">
            <v>182870</v>
          </cell>
          <cell r="I72">
            <v>0</v>
          </cell>
          <cell r="J72">
            <v>182870</v>
          </cell>
          <cell r="K72">
            <v>0</v>
          </cell>
          <cell r="L72">
            <v>182870</v>
          </cell>
          <cell r="M72">
            <v>0</v>
          </cell>
          <cell r="N72">
            <v>182870</v>
          </cell>
          <cell r="O72">
            <v>70000</v>
          </cell>
          <cell r="P72">
            <v>112870</v>
          </cell>
          <cell r="Q72">
            <v>0</v>
          </cell>
          <cell r="R72">
            <v>112870</v>
          </cell>
          <cell r="S72">
            <v>0</v>
          </cell>
          <cell r="T72">
            <v>112870</v>
          </cell>
          <cell r="U72">
            <v>0</v>
          </cell>
          <cell r="V72">
            <v>112870</v>
          </cell>
          <cell r="W72">
            <v>0</v>
          </cell>
          <cell r="X72">
            <v>112870</v>
          </cell>
          <cell r="Y72">
            <v>0</v>
          </cell>
          <cell r="Z72">
            <v>112870</v>
          </cell>
          <cell r="AA72">
            <v>0</v>
          </cell>
          <cell r="AB72">
            <v>112870</v>
          </cell>
          <cell r="AC72">
            <v>0</v>
          </cell>
          <cell r="AD72">
            <v>112870</v>
          </cell>
          <cell r="AE72">
            <v>0</v>
          </cell>
          <cell r="AF72">
            <v>112870</v>
          </cell>
          <cell r="AG72">
            <v>0</v>
          </cell>
          <cell r="AH72">
            <v>112870</v>
          </cell>
          <cell r="AI72">
            <v>0</v>
          </cell>
          <cell r="AJ72">
            <v>112870</v>
          </cell>
          <cell r="AK72">
            <v>0</v>
          </cell>
          <cell r="AL72">
            <v>112870</v>
          </cell>
          <cell r="AM72">
            <v>0</v>
          </cell>
          <cell r="AN72">
            <v>112870</v>
          </cell>
          <cell r="AO72">
            <v>0</v>
          </cell>
          <cell r="AP72">
            <v>112870</v>
          </cell>
          <cell r="AQ72">
            <v>0</v>
          </cell>
          <cell r="AR72">
            <v>112870</v>
          </cell>
          <cell r="BF72">
            <v>0</v>
          </cell>
          <cell r="BG72">
            <v>0</v>
          </cell>
          <cell r="BI72" t="str">
            <v>按合同约定</v>
          </cell>
        </row>
        <row r="73">
          <cell r="A73" t="str">
            <v>0404</v>
          </cell>
          <cell r="B73" t="str">
            <v>沧州靖丰塑料有限公司</v>
          </cell>
          <cell r="C73" t="str">
            <v>包装类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>
            <v>0</v>
          </cell>
          <cell r="AO73">
            <v>0</v>
          </cell>
          <cell r="AP73">
            <v>0</v>
          </cell>
          <cell r="AQ73">
            <v>0</v>
          </cell>
          <cell r="AR73">
            <v>0</v>
          </cell>
          <cell r="BF73">
            <v>0</v>
          </cell>
          <cell r="BG73">
            <v>0</v>
          </cell>
          <cell r="BI73" t="str">
            <v>发票挂账两个月承兑付款</v>
          </cell>
        </row>
        <row r="74">
          <cell r="A74" t="str">
            <v>0407</v>
          </cell>
          <cell r="B74" t="str">
            <v>黄骅市金宝成钢材经销有限公司</v>
          </cell>
          <cell r="C74" t="str">
            <v>钢材</v>
          </cell>
          <cell r="D74">
            <v>0</v>
          </cell>
          <cell r="E74">
            <v>15017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0</v>
          </cell>
          <cell r="AL74">
            <v>0</v>
          </cell>
          <cell r="AO74">
            <v>0</v>
          </cell>
          <cell r="AP74">
            <v>0</v>
          </cell>
          <cell r="AQ74">
            <v>0</v>
          </cell>
          <cell r="AR74">
            <v>0</v>
          </cell>
          <cell r="BI74" t="str">
            <v>货到、票到付款</v>
          </cell>
        </row>
        <row r="75">
          <cell r="A75" t="str">
            <v>0415</v>
          </cell>
          <cell r="B75" t="str">
            <v>黄骅市双得金属制品销售有限公司</v>
          </cell>
          <cell r="C75" t="str">
            <v>模具钢</v>
          </cell>
          <cell r="D75">
            <v>0</v>
          </cell>
          <cell r="E75">
            <v>0</v>
          </cell>
          <cell r="F75">
            <v>106021.95</v>
          </cell>
          <cell r="G75">
            <v>0</v>
          </cell>
          <cell r="H75">
            <v>106021.95</v>
          </cell>
          <cell r="I75">
            <v>0</v>
          </cell>
          <cell r="J75">
            <v>106021.95</v>
          </cell>
          <cell r="K75">
            <v>0</v>
          </cell>
          <cell r="L75">
            <v>106021.95</v>
          </cell>
          <cell r="M75">
            <v>0</v>
          </cell>
          <cell r="N75">
            <v>106021.95</v>
          </cell>
          <cell r="O75">
            <v>43933.95</v>
          </cell>
          <cell r="P75">
            <v>62088</v>
          </cell>
          <cell r="Q75">
            <v>12840</v>
          </cell>
          <cell r="R75">
            <v>62088</v>
          </cell>
          <cell r="S75">
            <v>0</v>
          </cell>
          <cell r="T75">
            <v>74928</v>
          </cell>
          <cell r="U75">
            <v>0</v>
          </cell>
          <cell r="V75">
            <v>74928</v>
          </cell>
          <cell r="W75">
            <v>0</v>
          </cell>
          <cell r="X75">
            <v>74928</v>
          </cell>
          <cell r="Y75">
            <v>0</v>
          </cell>
          <cell r="Z75">
            <v>74928</v>
          </cell>
          <cell r="AA75">
            <v>30000</v>
          </cell>
          <cell r="AB75">
            <v>44928</v>
          </cell>
          <cell r="AC75">
            <v>0</v>
          </cell>
          <cell r="AD75">
            <v>44928</v>
          </cell>
          <cell r="AE75">
            <v>44928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76819.75</v>
          </cell>
          <cell r="AL75">
            <v>0</v>
          </cell>
          <cell r="AM75">
            <v>0</v>
          </cell>
          <cell r="AN75">
            <v>76819.75</v>
          </cell>
          <cell r="AO75">
            <v>0</v>
          </cell>
          <cell r="AP75">
            <v>76819.75</v>
          </cell>
          <cell r="AQ75">
            <v>0</v>
          </cell>
          <cell r="AR75">
            <v>76819.75</v>
          </cell>
          <cell r="BF75">
            <v>89659.75</v>
          </cell>
          <cell r="BG75">
            <v>29886.583333333299</v>
          </cell>
          <cell r="BH75">
            <v>2.5703757817749899</v>
          </cell>
          <cell r="BI75" t="str">
            <v>货到、票到付款</v>
          </cell>
        </row>
        <row r="76">
          <cell r="A76" t="str">
            <v>0426</v>
          </cell>
          <cell r="B76" t="str">
            <v>西安海容塑料制品有限责任公司</v>
          </cell>
          <cell r="C76" t="str">
            <v>手轮</v>
          </cell>
          <cell r="D76">
            <v>7200</v>
          </cell>
          <cell r="E76">
            <v>7200</v>
          </cell>
          <cell r="F76">
            <v>21600</v>
          </cell>
          <cell r="G76">
            <v>0</v>
          </cell>
          <cell r="H76">
            <v>21600</v>
          </cell>
          <cell r="I76">
            <v>7200</v>
          </cell>
          <cell r="J76">
            <v>21600</v>
          </cell>
          <cell r="K76">
            <v>21600</v>
          </cell>
          <cell r="L76">
            <v>7200</v>
          </cell>
          <cell r="M76">
            <v>0</v>
          </cell>
          <cell r="N76">
            <v>7200</v>
          </cell>
          <cell r="O76">
            <v>0</v>
          </cell>
          <cell r="P76">
            <v>7200</v>
          </cell>
          <cell r="Q76">
            <v>14400</v>
          </cell>
          <cell r="R76">
            <v>7200</v>
          </cell>
          <cell r="S76">
            <v>0</v>
          </cell>
          <cell r="T76">
            <v>21600</v>
          </cell>
          <cell r="U76">
            <v>0</v>
          </cell>
          <cell r="V76">
            <v>21600</v>
          </cell>
          <cell r="W76">
            <v>7200</v>
          </cell>
          <cell r="X76">
            <v>14400</v>
          </cell>
          <cell r="Y76">
            <v>0</v>
          </cell>
          <cell r="Z76">
            <v>14400</v>
          </cell>
          <cell r="AA76">
            <v>0</v>
          </cell>
          <cell r="AB76">
            <v>14400</v>
          </cell>
          <cell r="AC76">
            <v>0</v>
          </cell>
          <cell r="AD76">
            <v>14400</v>
          </cell>
          <cell r="AE76">
            <v>14400</v>
          </cell>
          <cell r="AF76">
            <v>0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14400</v>
          </cell>
          <cell r="AL76">
            <v>0</v>
          </cell>
          <cell r="AM76">
            <v>0</v>
          </cell>
          <cell r="AN76">
            <v>14400</v>
          </cell>
          <cell r="AO76">
            <v>0</v>
          </cell>
          <cell r="AP76">
            <v>14400</v>
          </cell>
          <cell r="AQ76">
            <v>0</v>
          </cell>
          <cell r="AR76">
            <v>14400</v>
          </cell>
          <cell r="BF76">
            <v>36000</v>
          </cell>
          <cell r="BG76">
            <v>12000</v>
          </cell>
          <cell r="BH76">
            <v>1.2</v>
          </cell>
          <cell r="BI76" t="str">
            <v>货到、票到付款</v>
          </cell>
        </row>
        <row r="77">
          <cell r="A77" t="str">
            <v>0435</v>
          </cell>
          <cell r="B77" t="str">
            <v>青岛福基纺织有限公司</v>
          </cell>
          <cell r="C77" t="str">
            <v>面料</v>
          </cell>
          <cell r="D77">
            <v>6317593.2999999998</v>
          </cell>
          <cell r="E77">
            <v>1000000</v>
          </cell>
          <cell r="F77">
            <v>6227067.54</v>
          </cell>
          <cell r="G77">
            <v>1000000</v>
          </cell>
          <cell r="H77">
            <v>6167255.1500000004</v>
          </cell>
          <cell r="I77">
            <v>940290.85</v>
          </cell>
          <cell r="J77">
            <v>4317593.3</v>
          </cell>
          <cell r="K77">
            <v>1030000</v>
          </cell>
          <cell r="L77">
            <v>6077546</v>
          </cell>
          <cell r="M77">
            <v>570030.21</v>
          </cell>
          <cell r="N77">
            <v>4197067.54</v>
          </cell>
          <cell r="O77">
            <v>0</v>
          </cell>
          <cell r="P77">
            <v>6647576.21</v>
          </cell>
          <cell r="Q77">
            <v>332777.92</v>
          </cell>
          <cell r="R77">
            <v>5137255.1500000004</v>
          </cell>
          <cell r="S77">
            <v>500000</v>
          </cell>
          <cell r="T77">
            <v>6480354.1299999999</v>
          </cell>
          <cell r="U77">
            <v>1178685.45</v>
          </cell>
          <cell r="V77">
            <v>5577546</v>
          </cell>
          <cell r="W77">
            <v>1000000</v>
          </cell>
          <cell r="X77">
            <v>6659039.5800000001</v>
          </cell>
          <cell r="Y77">
            <v>851350.51</v>
          </cell>
          <cell r="Z77">
            <v>5147576.21</v>
          </cell>
          <cell r="AA77">
            <v>0</v>
          </cell>
          <cell r="AB77">
            <v>7510390.0899999999</v>
          </cell>
          <cell r="AC77">
            <v>635066.03</v>
          </cell>
          <cell r="AD77">
            <v>5480354.1299999999</v>
          </cell>
          <cell r="AE77">
            <v>650000</v>
          </cell>
          <cell r="AF77">
            <v>7495456.1200000001</v>
          </cell>
          <cell r="AG77">
            <v>533221.48</v>
          </cell>
          <cell r="AH77">
            <v>6009039.5800000001</v>
          </cell>
          <cell r="AI77">
            <v>1000000</v>
          </cell>
          <cell r="AJ77">
            <v>7028677.5999999996</v>
          </cell>
          <cell r="AK77">
            <v>999388.51</v>
          </cell>
          <cell r="AL77">
            <v>5860390.0899999999</v>
          </cell>
          <cell r="AM77">
            <v>500000</v>
          </cell>
          <cell r="AN77">
            <v>7528066.1100000003</v>
          </cell>
          <cell r="AO77">
            <v>154649.57999999999</v>
          </cell>
          <cell r="AP77">
            <v>5995456.1200000001</v>
          </cell>
          <cell r="AQ77">
            <v>950000</v>
          </cell>
          <cell r="AR77">
            <v>6732715.6900000004</v>
          </cell>
          <cell r="BF77">
            <v>6195460.54</v>
          </cell>
          <cell r="BG77">
            <v>688384.50444444397</v>
          </cell>
          <cell r="BH77">
            <v>9.7804579367073199</v>
          </cell>
          <cell r="BI77" t="str">
            <v>发票挂账两个月承兑付款</v>
          </cell>
        </row>
        <row r="78">
          <cell r="A78" t="str">
            <v>0439</v>
          </cell>
          <cell r="B78" t="str">
            <v>河北辰丰制管有限公司</v>
          </cell>
          <cell r="C78" t="str">
            <v>钢管</v>
          </cell>
          <cell r="D78">
            <v>1360409.89</v>
          </cell>
          <cell r="E78">
            <v>500000</v>
          </cell>
          <cell r="F78">
            <v>1661907.57</v>
          </cell>
          <cell r="G78">
            <v>0</v>
          </cell>
          <cell r="H78">
            <v>1927609.19</v>
          </cell>
          <cell r="I78">
            <v>0</v>
          </cell>
          <cell r="J78">
            <v>1927609.19</v>
          </cell>
          <cell r="K78">
            <v>1000000</v>
          </cell>
          <cell r="L78">
            <v>927609.19</v>
          </cell>
          <cell r="M78">
            <v>0</v>
          </cell>
          <cell r="N78">
            <v>927609.19</v>
          </cell>
          <cell r="O78">
            <v>0</v>
          </cell>
          <cell r="P78">
            <v>927609.19</v>
          </cell>
          <cell r="Q78">
            <v>0</v>
          </cell>
          <cell r="R78">
            <v>927609.19</v>
          </cell>
          <cell r="S78">
            <v>300000</v>
          </cell>
          <cell r="T78">
            <v>627609.18999999994</v>
          </cell>
          <cell r="U78">
            <v>0</v>
          </cell>
          <cell r="V78">
            <v>627609.18999999994</v>
          </cell>
          <cell r="W78">
            <v>300000</v>
          </cell>
          <cell r="X78">
            <v>327609.19</v>
          </cell>
          <cell r="Y78">
            <v>1085549.1299999999</v>
          </cell>
          <cell r="Z78">
            <v>327609.19</v>
          </cell>
          <cell r="AA78">
            <v>0</v>
          </cell>
          <cell r="AB78">
            <v>1413158.32</v>
          </cell>
          <cell r="AC78">
            <v>307809.40000000002</v>
          </cell>
          <cell r="AD78">
            <v>1413158.32</v>
          </cell>
          <cell r="AE78">
            <v>750000</v>
          </cell>
          <cell r="AF78">
            <v>970967.72</v>
          </cell>
          <cell r="AG78">
            <v>556551.80000000005</v>
          </cell>
          <cell r="AH78">
            <v>970967.72</v>
          </cell>
          <cell r="AI78">
            <v>300000</v>
          </cell>
          <cell r="AJ78">
            <v>1227519.52</v>
          </cell>
          <cell r="AK78">
            <v>0</v>
          </cell>
          <cell r="AL78">
            <v>1227519.52</v>
          </cell>
          <cell r="AM78">
            <v>0</v>
          </cell>
          <cell r="AN78">
            <v>1227519.52</v>
          </cell>
          <cell r="AO78">
            <v>184688</v>
          </cell>
          <cell r="AP78">
            <v>1227519.52</v>
          </cell>
          <cell r="AQ78">
            <v>200000</v>
          </cell>
          <cell r="AR78">
            <v>1212207.52</v>
          </cell>
          <cell r="BF78">
            <v>2134598.33</v>
          </cell>
          <cell r="BG78">
            <v>711532.77666666696</v>
          </cell>
          <cell r="BH78">
            <v>1.7251763520305901</v>
          </cell>
          <cell r="BI78" t="str">
            <v>货到、票到月底付款</v>
          </cell>
        </row>
        <row r="79">
          <cell r="A79" t="str">
            <v>0441</v>
          </cell>
          <cell r="B79" t="str">
            <v>文安县德实汽车配件有限公司</v>
          </cell>
          <cell r="C79" t="str">
            <v>滑轨、调角器</v>
          </cell>
          <cell r="D79">
            <v>700492.46</v>
          </cell>
          <cell r="E79">
            <v>0</v>
          </cell>
          <cell r="F79">
            <v>706204.46</v>
          </cell>
          <cell r="G79">
            <v>0</v>
          </cell>
          <cell r="H79">
            <v>709631.66</v>
          </cell>
          <cell r="I79">
            <v>0</v>
          </cell>
          <cell r="J79">
            <v>700492.46</v>
          </cell>
          <cell r="K79">
            <v>200000</v>
          </cell>
          <cell r="L79">
            <v>509631.66</v>
          </cell>
          <cell r="M79">
            <v>0</v>
          </cell>
          <cell r="N79">
            <v>506204.46</v>
          </cell>
          <cell r="O79">
            <v>967.5</v>
          </cell>
          <cell r="P79">
            <v>508664.16</v>
          </cell>
          <cell r="Q79">
            <v>0</v>
          </cell>
          <cell r="R79">
            <v>508664.16</v>
          </cell>
          <cell r="S79">
            <v>0</v>
          </cell>
          <cell r="T79">
            <v>508664.16</v>
          </cell>
          <cell r="U79">
            <v>0</v>
          </cell>
          <cell r="V79">
            <v>508664.16</v>
          </cell>
          <cell r="W79">
            <v>0</v>
          </cell>
          <cell r="X79">
            <v>508664.16</v>
          </cell>
          <cell r="Y79">
            <v>0</v>
          </cell>
          <cell r="Z79">
            <v>508664.16</v>
          </cell>
          <cell r="AA79">
            <v>0</v>
          </cell>
          <cell r="AB79">
            <v>508664.16</v>
          </cell>
          <cell r="AC79">
            <v>0</v>
          </cell>
          <cell r="AD79">
            <v>508664.16</v>
          </cell>
          <cell r="AE79">
            <v>180000</v>
          </cell>
          <cell r="AF79">
            <v>328664.15999999997</v>
          </cell>
          <cell r="AG79">
            <v>0</v>
          </cell>
          <cell r="AH79">
            <v>328664.15999999997</v>
          </cell>
          <cell r="AI79">
            <v>0</v>
          </cell>
          <cell r="AJ79">
            <v>328664.15999999997</v>
          </cell>
          <cell r="AK79">
            <v>0</v>
          </cell>
          <cell r="AL79">
            <v>328664.15999999997</v>
          </cell>
          <cell r="AM79">
            <v>0</v>
          </cell>
          <cell r="AN79">
            <v>328664.15999999997</v>
          </cell>
          <cell r="AO79">
            <v>0</v>
          </cell>
          <cell r="AP79">
            <v>328664.15999999997</v>
          </cell>
          <cell r="AQ79">
            <v>0</v>
          </cell>
          <cell r="AR79">
            <v>328664.15999999997</v>
          </cell>
          <cell r="BF79">
            <v>0</v>
          </cell>
          <cell r="BG79">
            <v>0</v>
          </cell>
          <cell r="BI79" t="str">
            <v>发票挂账两个月承兑付款</v>
          </cell>
        </row>
        <row r="80">
          <cell r="A80" t="str">
            <v>0442</v>
          </cell>
          <cell r="B80" t="str">
            <v>天津欧尔派斯环保科技发展有限公司</v>
          </cell>
          <cell r="C80" t="str">
            <v>电泳漆</v>
          </cell>
          <cell r="D80">
            <v>699200.79</v>
          </cell>
          <cell r="E80">
            <v>0</v>
          </cell>
          <cell r="F80">
            <v>699200.79</v>
          </cell>
          <cell r="G80">
            <v>321100</v>
          </cell>
          <cell r="H80">
            <v>674084.07</v>
          </cell>
          <cell r="I80">
            <v>237000</v>
          </cell>
          <cell r="J80">
            <v>378100.79</v>
          </cell>
          <cell r="K80">
            <v>0</v>
          </cell>
          <cell r="L80">
            <v>911084.07</v>
          </cell>
          <cell r="M80">
            <v>0</v>
          </cell>
          <cell r="N80">
            <v>378100.79</v>
          </cell>
          <cell r="O80">
            <v>100000</v>
          </cell>
          <cell r="P80">
            <v>811084.07</v>
          </cell>
          <cell r="Q80">
            <v>0</v>
          </cell>
          <cell r="R80">
            <v>574084.06999999995</v>
          </cell>
          <cell r="S80">
            <v>0</v>
          </cell>
          <cell r="T80">
            <v>811084.07</v>
          </cell>
          <cell r="U80">
            <v>264666.82</v>
          </cell>
          <cell r="V80">
            <v>811084.07</v>
          </cell>
          <cell r="W80">
            <v>200000</v>
          </cell>
          <cell r="X80">
            <v>875750.89</v>
          </cell>
          <cell r="Y80">
            <v>291050.44</v>
          </cell>
          <cell r="Z80">
            <v>611084.06999999995</v>
          </cell>
          <cell r="AA80">
            <v>0</v>
          </cell>
          <cell r="AB80">
            <v>1166801.33</v>
          </cell>
          <cell r="AC80">
            <v>189917.68</v>
          </cell>
          <cell r="AD80">
            <v>611084.06999999995</v>
          </cell>
          <cell r="AE80">
            <v>250000</v>
          </cell>
          <cell r="AF80">
            <v>1106719.01</v>
          </cell>
          <cell r="AG80">
            <v>169249.25</v>
          </cell>
          <cell r="AH80">
            <v>625750.89</v>
          </cell>
          <cell r="AI80">
            <v>0</v>
          </cell>
          <cell r="AJ80">
            <v>1275968.26</v>
          </cell>
          <cell r="AK80">
            <v>111286.35</v>
          </cell>
          <cell r="AL80">
            <v>916801.33</v>
          </cell>
          <cell r="AM80">
            <v>99500</v>
          </cell>
          <cell r="AN80">
            <v>1287754.6100000001</v>
          </cell>
          <cell r="AO80">
            <v>89120.53</v>
          </cell>
          <cell r="AP80">
            <v>1007219.01</v>
          </cell>
          <cell r="AQ80">
            <v>250000</v>
          </cell>
          <cell r="AR80">
            <v>1126875.1399999999</v>
          </cell>
          <cell r="BF80">
            <v>1352291.07</v>
          </cell>
          <cell r="BG80">
            <v>150254.563333333</v>
          </cell>
          <cell r="BH80">
            <v>7.4997731516484798</v>
          </cell>
          <cell r="BI80" t="str">
            <v>发票挂账两个月承兑付款</v>
          </cell>
        </row>
        <row r="81">
          <cell r="A81" t="str">
            <v>0446</v>
          </cell>
          <cell r="B81" t="str">
            <v>诸城市黄海剑杆织布厂</v>
          </cell>
          <cell r="C81" t="str">
            <v>面料</v>
          </cell>
          <cell r="D81">
            <v>511927.89</v>
          </cell>
          <cell r="E81">
            <v>1000</v>
          </cell>
          <cell r="F81">
            <v>646013.34</v>
          </cell>
          <cell r="G81">
            <v>0</v>
          </cell>
          <cell r="H81">
            <v>707299.61</v>
          </cell>
          <cell r="I81">
            <v>85661.33</v>
          </cell>
          <cell r="J81">
            <v>510927.89</v>
          </cell>
          <cell r="K81">
            <v>100000</v>
          </cell>
          <cell r="L81">
            <v>692960.94</v>
          </cell>
          <cell r="M81">
            <v>71648.34</v>
          </cell>
          <cell r="N81">
            <v>546013.34</v>
          </cell>
          <cell r="O81">
            <v>100000</v>
          </cell>
          <cell r="P81">
            <v>664609.28000000003</v>
          </cell>
          <cell r="Q81">
            <v>163645.25</v>
          </cell>
          <cell r="R81">
            <v>507299.61</v>
          </cell>
          <cell r="S81">
            <v>0</v>
          </cell>
          <cell r="T81">
            <v>828254.53</v>
          </cell>
          <cell r="U81">
            <v>159409.43</v>
          </cell>
          <cell r="V81">
            <v>592960.93999999994</v>
          </cell>
          <cell r="W81">
            <v>100000</v>
          </cell>
          <cell r="X81">
            <v>887663.96</v>
          </cell>
          <cell r="Y81">
            <v>135624.01</v>
          </cell>
          <cell r="Z81">
            <v>564609.28000000003</v>
          </cell>
          <cell r="AA81">
            <v>0</v>
          </cell>
          <cell r="AB81">
            <v>1023287.97</v>
          </cell>
          <cell r="AC81">
            <v>47745.83</v>
          </cell>
          <cell r="AD81">
            <v>728254.53</v>
          </cell>
          <cell r="AE81">
            <v>123000</v>
          </cell>
          <cell r="AF81">
            <v>948033.8</v>
          </cell>
          <cell r="AG81">
            <v>0</v>
          </cell>
          <cell r="AH81">
            <v>764663.96</v>
          </cell>
          <cell r="AI81">
            <v>0</v>
          </cell>
          <cell r="AJ81">
            <v>948033.8</v>
          </cell>
          <cell r="AK81">
            <v>0</v>
          </cell>
          <cell r="AL81">
            <v>900287.97</v>
          </cell>
          <cell r="AM81">
            <v>0</v>
          </cell>
          <cell r="AN81">
            <v>948033.8</v>
          </cell>
          <cell r="AO81">
            <v>0</v>
          </cell>
          <cell r="AP81">
            <v>948033.8</v>
          </cell>
          <cell r="AQ81">
            <v>200000</v>
          </cell>
          <cell r="AR81">
            <v>748033.8</v>
          </cell>
          <cell r="BF81">
            <v>663734.18999999994</v>
          </cell>
          <cell r="BG81">
            <v>73748.243333333303</v>
          </cell>
          <cell r="BH81">
            <v>10.1430727864117</v>
          </cell>
          <cell r="BI81" t="str">
            <v>发票挂账两个月承兑付款</v>
          </cell>
        </row>
        <row r="82">
          <cell r="A82" t="str">
            <v>0455</v>
          </cell>
          <cell r="B82" t="str">
            <v>北京嘉威达商贸有限公司</v>
          </cell>
          <cell r="C82" t="str">
            <v>标签</v>
          </cell>
          <cell r="D82">
            <v>3020</v>
          </cell>
          <cell r="E82">
            <v>0</v>
          </cell>
          <cell r="F82">
            <v>3020</v>
          </cell>
          <cell r="G82">
            <v>0</v>
          </cell>
          <cell r="H82">
            <v>3020</v>
          </cell>
          <cell r="I82">
            <v>0</v>
          </cell>
          <cell r="J82">
            <v>3020</v>
          </cell>
          <cell r="K82">
            <v>0</v>
          </cell>
          <cell r="L82">
            <v>3020</v>
          </cell>
          <cell r="M82">
            <v>0</v>
          </cell>
          <cell r="N82">
            <v>3020</v>
          </cell>
          <cell r="O82">
            <v>0</v>
          </cell>
          <cell r="P82">
            <v>3020</v>
          </cell>
          <cell r="Q82">
            <v>0</v>
          </cell>
          <cell r="R82">
            <v>3020</v>
          </cell>
          <cell r="S82">
            <v>0</v>
          </cell>
          <cell r="T82">
            <v>3020</v>
          </cell>
          <cell r="U82">
            <v>0</v>
          </cell>
          <cell r="V82">
            <v>3020</v>
          </cell>
          <cell r="W82">
            <v>0</v>
          </cell>
          <cell r="X82">
            <v>3020</v>
          </cell>
          <cell r="Y82">
            <v>0</v>
          </cell>
          <cell r="Z82">
            <v>3020</v>
          </cell>
          <cell r="AA82">
            <v>0</v>
          </cell>
          <cell r="AB82">
            <v>3020</v>
          </cell>
          <cell r="AC82">
            <v>0</v>
          </cell>
          <cell r="AD82">
            <v>3020</v>
          </cell>
          <cell r="AE82">
            <v>0</v>
          </cell>
          <cell r="AF82">
            <v>3020</v>
          </cell>
          <cell r="AG82">
            <v>0</v>
          </cell>
          <cell r="AH82">
            <v>3020</v>
          </cell>
          <cell r="AI82">
            <v>0</v>
          </cell>
          <cell r="AJ82">
            <v>3020</v>
          </cell>
          <cell r="AK82">
            <v>0</v>
          </cell>
          <cell r="AL82">
            <v>3020</v>
          </cell>
          <cell r="AM82">
            <v>0</v>
          </cell>
          <cell r="AN82">
            <v>3020</v>
          </cell>
          <cell r="AO82">
            <v>0</v>
          </cell>
          <cell r="AP82">
            <v>3020</v>
          </cell>
          <cell r="AQ82">
            <v>3020</v>
          </cell>
          <cell r="AR82">
            <v>0</v>
          </cell>
          <cell r="BF82">
            <v>0</v>
          </cell>
          <cell r="BG82">
            <v>0</v>
          </cell>
          <cell r="BI82" t="str">
            <v>发票挂账两个月付款</v>
          </cell>
        </row>
        <row r="83">
          <cell r="A83" t="str">
            <v>0456</v>
          </cell>
          <cell r="B83" t="str">
            <v>黄骅市泽方模具有限公司</v>
          </cell>
          <cell r="C83" t="str">
            <v>模具</v>
          </cell>
          <cell r="D83">
            <v>194800</v>
          </cell>
          <cell r="E83">
            <v>0</v>
          </cell>
          <cell r="F83">
            <v>194800</v>
          </cell>
          <cell r="G83">
            <v>0</v>
          </cell>
          <cell r="H83">
            <v>197510</v>
          </cell>
          <cell r="I83">
            <v>0</v>
          </cell>
          <cell r="J83">
            <v>197510</v>
          </cell>
          <cell r="K83">
            <v>2710</v>
          </cell>
          <cell r="L83">
            <v>194800</v>
          </cell>
          <cell r="M83">
            <v>0</v>
          </cell>
          <cell r="N83">
            <v>194800</v>
          </cell>
          <cell r="O83">
            <v>0</v>
          </cell>
          <cell r="P83">
            <v>194800</v>
          </cell>
          <cell r="Q83">
            <v>0</v>
          </cell>
          <cell r="R83">
            <v>194800</v>
          </cell>
          <cell r="S83">
            <v>0</v>
          </cell>
          <cell r="T83">
            <v>194800</v>
          </cell>
          <cell r="U83">
            <v>0</v>
          </cell>
          <cell r="V83">
            <v>194800</v>
          </cell>
          <cell r="W83">
            <v>0</v>
          </cell>
          <cell r="X83">
            <v>194800</v>
          </cell>
          <cell r="Y83">
            <v>0</v>
          </cell>
          <cell r="Z83">
            <v>194800</v>
          </cell>
          <cell r="AA83">
            <v>0</v>
          </cell>
          <cell r="AB83">
            <v>194800</v>
          </cell>
          <cell r="AC83">
            <v>0</v>
          </cell>
          <cell r="AD83">
            <v>194800</v>
          </cell>
          <cell r="AE83">
            <v>0</v>
          </cell>
          <cell r="AF83">
            <v>194800</v>
          </cell>
          <cell r="AG83">
            <v>0</v>
          </cell>
          <cell r="AH83">
            <v>194800</v>
          </cell>
          <cell r="AI83">
            <v>0</v>
          </cell>
          <cell r="AJ83">
            <v>194800</v>
          </cell>
          <cell r="AK83">
            <v>0</v>
          </cell>
          <cell r="AL83">
            <v>194800</v>
          </cell>
          <cell r="AM83">
            <v>194800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  <cell r="AR83">
            <v>0</v>
          </cell>
          <cell r="BF83">
            <v>0</v>
          </cell>
          <cell r="BG83">
            <v>0</v>
          </cell>
          <cell r="BI83" t="str">
            <v>按合同约定</v>
          </cell>
        </row>
        <row r="84">
          <cell r="A84" t="str">
            <v>0457</v>
          </cell>
          <cell r="B84" t="str">
            <v>保定市京苑汽车装饰配件厂</v>
          </cell>
          <cell r="C84" t="str">
            <v>金属零部件</v>
          </cell>
          <cell r="D84">
            <v>308985.57</v>
          </cell>
          <cell r="E84">
            <v>0</v>
          </cell>
          <cell r="F84">
            <v>308985.57</v>
          </cell>
          <cell r="G84">
            <v>0</v>
          </cell>
          <cell r="H84">
            <v>308985.57</v>
          </cell>
          <cell r="I84">
            <v>0</v>
          </cell>
          <cell r="J84">
            <v>308985.57</v>
          </cell>
          <cell r="K84">
            <v>0</v>
          </cell>
          <cell r="L84">
            <v>308985.57</v>
          </cell>
          <cell r="M84">
            <v>0</v>
          </cell>
          <cell r="N84">
            <v>308985.57</v>
          </cell>
          <cell r="O84">
            <v>0</v>
          </cell>
          <cell r="P84">
            <v>308985.57</v>
          </cell>
          <cell r="Q84">
            <v>0</v>
          </cell>
          <cell r="R84">
            <v>308985.57</v>
          </cell>
          <cell r="S84">
            <v>0</v>
          </cell>
          <cell r="T84">
            <v>308985.57</v>
          </cell>
          <cell r="U84">
            <v>0</v>
          </cell>
          <cell r="V84">
            <v>308985.57</v>
          </cell>
          <cell r="W84">
            <v>0</v>
          </cell>
          <cell r="X84">
            <v>308985.57</v>
          </cell>
          <cell r="Y84">
            <v>0</v>
          </cell>
          <cell r="Z84">
            <v>308985.57</v>
          </cell>
          <cell r="AA84">
            <v>0</v>
          </cell>
          <cell r="AB84">
            <v>308985.57</v>
          </cell>
          <cell r="AC84">
            <v>0</v>
          </cell>
          <cell r="AD84">
            <v>308985.57</v>
          </cell>
          <cell r="AE84">
            <v>0</v>
          </cell>
          <cell r="AF84">
            <v>308985.57</v>
          </cell>
          <cell r="AG84">
            <v>0</v>
          </cell>
          <cell r="AH84">
            <v>308985.57</v>
          </cell>
          <cell r="AI84">
            <v>0</v>
          </cell>
          <cell r="AJ84">
            <v>308985.57</v>
          </cell>
          <cell r="AK84">
            <v>0</v>
          </cell>
          <cell r="AL84">
            <v>308985.57</v>
          </cell>
          <cell r="AM84">
            <v>92000</v>
          </cell>
          <cell r="AN84">
            <v>216985.57</v>
          </cell>
          <cell r="AO84">
            <v>0</v>
          </cell>
          <cell r="AP84">
            <v>216985.57</v>
          </cell>
          <cell r="AQ84">
            <v>100000</v>
          </cell>
          <cell r="AR84">
            <v>116985.57</v>
          </cell>
          <cell r="BF84">
            <v>0</v>
          </cell>
          <cell r="BG84">
            <v>0</v>
          </cell>
          <cell r="BI84" t="str">
            <v>发票挂账两个月承兑付款</v>
          </cell>
        </row>
        <row r="85">
          <cell r="A85" t="str">
            <v>0460</v>
          </cell>
          <cell r="B85" t="str">
            <v>江苏力乐汽车部件股份有限公司</v>
          </cell>
          <cell r="C85" t="str">
            <v>调角器</v>
          </cell>
          <cell r="D85">
            <v>1956990.28</v>
          </cell>
          <cell r="E85">
            <v>1001200</v>
          </cell>
          <cell r="F85">
            <v>1090000.45</v>
          </cell>
          <cell r="G85">
            <v>0</v>
          </cell>
          <cell r="H85">
            <v>1202915.78</v>
          </cell>
          <cell r="I85">
            <v>10190.35</v>
          </cell>
          <cell r="J85">
            <v>955790.28</v>
          </cell>
          <cell r="K85">
            <v>0</v>
          </cell>
          <cell r="L85">
            <v>1213106.1299999999</v>
          </cell>
          <cell r="M85">
            <v>0</v>
          </cell>
          <cell r="N85">
            <v>1090000.45</v>
          </cell>
          <cell r="O85">
            <v>0</v>
          </cell>
          <cell r="P85">
            <v>1213106.1299999999</v>
          </cell>
          <cell r="Q85">
            <v>62083.81</v>
          </cell>
          <cell r="R85">
            <v>1202915.78</v>
          </cell>
          <cell r="S85">
            <v>0</v>
          </cell>
          <cell r="T85">
            <v>1275189.94</v>
          </cell>
          <cell r="U85">
            <v>26021.97</v>
          </cell>
          <cell r="V85">
            <v>1213106.1299999999</v>
          </cell>
          <cell r="W85">
            <v>0</v>
          </cell>
          <cell r="X85">
            <v>1301211.9099999999</v>
          </cell>
          <cell r="Y85">
            <v>8110.51</v>
          </cell>
          <cell r="Z85">
            <v>1213106.1299999999</v>
          </cell>
          <cell r="AA85">
            <v>250000</v>
          </cell>
          <cell r="AB85">
            <v>1059322.42</v>
          </cell>
          <cell r="AC85">
            <v>173917.32</v>
          </cell>
          <cell r="AD85">
            <v>1025189.94</v>
          </cell>
          <cell r="AE85">
            <v>705000</v>
          </cell>
          <cell r="AF85">
            <v>528239.74</v>
          </cell>
          <cell r="AG85">
            <v>104573.39</v>
          </cell>
          <cell r="AH85">
            <v>346211.91</v>
          </cell>
          <cell r="AI85">
            <v>0</v>
          </cell>
          <cell r="AJ85">
            <v>632813.13</v>
          </cell>
          <cell r="AK85">
            <v>170588.15</v>
          </cell>
          <cell r="AL85">
            <v>354322.42</v>
          </cell>
          <cell r="AM85">
            <v>0</v>
          </cell>
          <cell r="AN85">
            <v>803401.28</v>
          </cell>
          <cell r="AO85">
            <v>0</v>
          </cell>
          <cell r="AP85">
            <v>528239.74</v>
          </cell>
          <cell r="AQ85">
            <v>0</v>
          </cell>
          <cell r="AR85">
            <v>803401.28</v>
          </cell>
          <cell r="BF85">
            <v>555485.5</v>
          </cell>
          <cell r="BG85">
            <v>61720.611111111102</v>
          </cell>
          <cell r="BH85">
            <v>13.0167421471848</v>
          </cell>
          <cell r="BI85" t="str">
            <v>发票挂账两个月承兑付款</v>
          </cell>
        </row>
        <row r="86">
          <cell r="A86" t="str">
            <v>0462</v>
          </cell>
          <cell r="B86" t="str">
            <v>廊坊中德汽车座椅制造有限公司</v>
          </cell>
          <cell r="C86" t="str">
            <v>滑轨、调角器</v>
          </cell>
          <cell r="D86">
            <v>4922.38</v>
          </cell>
          <cell r="E86">
            <v>0</v>
          </cell>
          <cell r="F86">
            <v>4922.38</v>
          </cell>
          <cell r="G86">
            <v>0</v>
          </cell>
          <cell r="H86">
            <v>4922.38</v>
          </cell>
          <cell r="I86">
            <v>0</v>
          </cell>
          <cell r="J86">
            <v>4922.38</v>
          </cell>
          <cell r="K86">
            <v>0</v>
          </cell>
          <cell r="L86">
            <v>4922.38</v>
          </cell>
          <cell r="M86">
            <v>0</v>
          </cell>
          <cell r="N86">
            <v>4922.38</v>
          </cell>
          <cell r="O86">
            <v>0</v>
          </cell>
          <cell r="P86">
            <v>4922.38</v>
          </cell>
          <cell r="Q86">
            <v>0</v>
          </cell>
          <cell r="R86">
            <v>4922.38</v>
          </cell>
          <cell r="S86">
            <v>0</v>
          </cell>
          <cell r="T86">
            <v>4922.38</v>
          </cell>
          <cell r="U86">
            <v>0</v>
          </cell>
          <cell r="V86">
            <v>4922.38</v>
          </cell>
          <cell r="W86">
            <v>0</v>
          </cell>
          <cell r="X86">
            <v>4922.38</v>
          </cell>
          <cell r="Y86">
            <v>0</v>
          </cell>
          <cell r="Z86">
            <v>4922.38</v>
          </cell>
          <cell r="AA86">
            <v>0</v>
          </cell>
          <cell r="AB86">
            <v>4922.38</v>
          </cell>
          <cell r="AC86">
            <v>0</v>
          </cell>
          <cell r="AD86">
            <v>4922.38</v>
          </cell>
          <cell r="AE86">
            <v>0</v>
          </cell>
          <cell r="AF86">
            <v>4922.38</v>
          </cell>
          <cell r="AG86">
            <v>0</v>
          </cell>
          <cell r="AH86">
            <v>4922.38</v>
          </cell>
          <cell r="AI86">
            <v>0</v>
          </cell>
          <cell r="AJ86">
            <v>4922.38</v>
          </cell>
          <cell r="AK86">
            <v>0</v>
          </cell>
          <cell r="AL86">
            <v>4922.38</v>
          </cell>
          <cell r="AM86">
            <v>0</v>
          </cell>
          <cell r="AN86">
            <v>4922.38</v>
          </cell>
          <cell r="AO86">
            <v>0</v>
          </cell>
          <cell r="AP86">
            <v>4922.38</v>
          </cell>
          <cell r="AQ86">
            <v>0</v>
          </cell>
          <cell r="AR86">
            <v>4922.38</v>
          </cell>
          <cell r="BF86">
            <v>0</v>
          </cell>
          <cell r="BG86">
            <v>0</v>
          </cell>
          <cell r="BI86" t="str">
            <v>发票挂账两个月承兑付款</v>
          </cell>
        </row>
        <row r="87">
          <cell r="A87" t="str">
            <v>0464</v>
          </cell>
          <cell r="B87" t="str">
            <v>冀州市北内汽车座椅有限公司</v>
          </cell>
          <cell r="C87" t="str">
            <v>头枕</v>
          </cell>
          <cell r="D87">
            <v>25376.28</v>
          </cell>
          <cell r="E87">
            <v>0</v>
          </cell>
          <cell r="F87">
            <v>25376.28</v>
          </cell>
          <cell r="G87">
            <v>0</v>
          </cell>
          <cell r="H87">
            <v>25376.28</v>
          </cell>
          <cell r="I87">
            <v>0</v>
          </cell>
          <cell r="J87">
            <v>25376.28</v>
          </cell>
          <cell r="K87">
            <v>0</v>
          </cell>
          <cell r="L87">
            <v>25376.28</v>
          </cell>
          <cell r="M87">
            <v>0</v>
          </cell>
          <cell r="N87">
            <v>25376.28</v>
          </cell>
          <cell r="O87">
            <v>0</v>
          </cell>
          <cell r="P87">
            <v>25376.28</v>
          </cell>
          <cell r="Q87">
            <v>0</v>
          </cell>
          <cell r="S87">
            <v>0</v>
          </cell>
          <cell r="T87">
            <v>25376.28</v>
          </cell>
          <cell r="U87">
            <v>0</v>
          </cell>
          <cell r="W87">
            <v>0</v>
          </cell>
          <cell r="X87">
            <v>25376.28</v>
          </cell>
          <cell r="Y87">
            <v>0</v>
          </cell>
          <cell r="AA87">
            <v>25376.28</v>
          </cell>
          <cell r="AB87">
            <v>0</v>
          </cell>
          <cell r="AC87">
            <v>0</v>
          </cell>
          <cell r="AE87">
            <v>0</v>
          </cell>
          <cell r="AF87">
            <v>0</v>
          </cell>
          <cell r="AG87">
            <v>0</v>
          </cell>
          <cell r="AI87">
            <v>0</v>
          </cell>
          <cell r="AJ87">
            <v>0</v>
          </cell>
          <cell r="AK87">
            <v>0</v>
          </cell>
          <cell r="AO87">
            <v>0</v>
          </cell>
          <cell r="AQ87">
            <v>0</v>
          </cell>
          <cell r="AR87">
            <v>0</v>
          </cell>
          <cell r="BF87">
            <v>0</v>
          </cell>
          <cell r="BI87" t="str">
            <v>停用</v>
          </cell>
        </row>
        <row r="88">
          <cell r="A88" t="str">
            <v>0465</v>
          </cell>
          <cell r="B88" t="str">
            <v>浙江龙生汽车部件股份有限公司</v>
          </cell>
          <cell r="C88" t="str">
            <v>滑轨</v>
          </cell>
          <cell r="D88">
            <v>9063.75</v>
          </cell>
          <cell r="E88">
            <v>0</v>
          </cell>
          <cell r="F88">
            <v>9063.75</v>
          </cell>
          <cell r="G88">
            <v>0</v>
          </cell>
          <cell r="H88">
            <v>9063.75</v>
          </cell>
          <cell r="I88">
            <v>0</v>
          </cell>
          <cell r="J88">
            <v>9063.75</v>
          </cell>
          <cell r="K88">
            <v>0</v>
          </cell>
          <cell r="L88">
            <v>9063.75</v>
          </cell>
          <cell r="M88">
            <v>0</v>
          </cell>
          <cell r="N88">
            <v>9063.75</v>
          </cell>
          <cell r="O88">
            <v>0</v>
          </cell>
          <cell r="P88">
            <v>9063.75</v>
          </cell>
          <cell r="Q88">
            <v>0</v>
          </cell>
          <cell r="S88">
            <v>0</v>
          </cell>
          <cell r="T88">
            <v>9063.75</v>
          </cell>
          <cell r="U88">
            <v>0</v>
          </cell>
          <cell r="W88">
            <v>0</v>
          </cell>
          <cell r="X88">
            <v>9063.75</v>
          </cell>
          <cell r="Y88">
            <v>0</v>
          </cell>
          <cell r="AA88">
            <v>0</v>
          </cell>
          <cell r="AB88">
            <v>9063.75</v>
          </cell>
          <cell r="AC88">
            <v>0</v>
          </cell>
          <cell r="AE88">
            <v>0</v>
          </cell>
          <cell r="AF88">
            <v>9063.75</v>
          </cell>
          <cell r="AG88">
            <v>0</v>
          </cell>
          <cell r="AI88">
            <v>0</v>
          </cell>
          <cell r="AJ88">
            <v>9063.75</v>
          </cell>
          <cell r="AK88">
            <v>0</v>
          </cell>
          <cell r="AL88">
            <v>0</v>
          </cell>
          <cell r="AM88">
            <v>0</v>
          </cell>
          <cell r="AN88">
            <v>9063.75</v>
          </cell>
          <cell r="AO88">
            <v>0</v>
          </cell>
          <cell r="AQ88">
            <v>0</v>
          </cell>
          <cell r="AR88">
            <v>9063.75</v>
          </cell>
          <cell r="BF88">
            <v>0</v>
          </cell>
          <cell r="BG88">
            <v>0</v>
          </cell>
          <cell r="BI88" t="str">
            <v>停用</v>
          </cell>
        </row>
        <row r="89">
          <cell r="A89" t="str">
            <v>0469</v>
          </cell>
          <cell r="B89" t="str">
            <v>常州华阳万联汽车附件有限公司</v>
          </cell>
          <cell r="C89" t="str">
            <v>滑轨</v>
          </cell>
          <cell r="D89">
            <v>2525732.6</v>
          </cell>
          <cell r="E89">
            <v>1000000</v>
          </cell>
          <cell r="F89">
            <v>1847109.52</v>
          </cell>
          <cell r="G89">
            <v>500000</v>
          </cell>
          <cell r="H89">
            <v>1768224.03</v>
          </cell>
          <cell r="I89">
            <v>0</v>
          </cell>
          <cell r="J89">
            <v>1025732.6</v>
          </cell>
          <cell r="K89">
            <v>0</v>
          </cell>
          <cell r="L89">
            <v>1768224.03</v>
          </cell>
          <cell r="M89">
            <v>0</v>
          </cell>
          <cell r="N89">
            <v>1347109.52</v>
          </cell>
          <cell r="O89">
            <v>500000</v>
          </cell>
          <cell r="P89">
            <v>1268224.03</v>
          </cell>
          <cell r="Q89">
            <v>1153176.0900000001</v>
          </cell>
          <cell r="R89">
            <v>1268224.03</v>
          </cell>
          <cell r="S89">
            <v>0</v>
          </cell>
          <cell r="T89">
            <v>2421400.12</v>
          </cell>
          <cell r="U89">
            <v>513015.2</v>
          </cell>
          <cell r="V89">
            <v>1268224.03</v>
          </cell>
          <cell r="W89">
            <v>300000</v>
          </cell>
          <cell r="X89">
            <v>2634415.3199999998</v>
          </cell>
          <cell r="Y89">
            <v>244290.14</v>
          </cell>
          <cell r="Z89">
            <v>968224.03</v>
          </cell>
          <cell r="AA89">
            <v>0</v>
          </cell>
          <cell r="AB89">
            <v>2878705.46</v>
          </cell>
          <cell r="AC89">
            <v>363135.69</v>
          </cell>
          <cell r="AD89">
            <v>2121400.12</v>
          </cell>
          <cell r="AE89">
            <v>600000</v>
          </cell>
          <cell r="AF89">
            <v>2641841.15</v>
          </cell>
          <cell r="AG89">
            <v>205976.07</v>
          </cell>
          <cell r="AH89">
            <v>2034415.32</v>
          </cell>
          <cell r="AI89">
            <v>400000</v>
          </cell>
          <cell r="AJ89">
            <v>2447817.2200000002</v>
          </cell>
          <cell r="AK89">
            <v>245347.14</v>
          </cell>
          <cell r="AL89">
            <v>1878705.46</v>
          </cell>
          <cell r="AM89">
            <v>570000</v>
          </cell>
          <cell r="AN89">
            <v>2123164.36</v>
          </cell>
          <cell r="AO89">
            <v>351495.14</v>
          </cell>
          <cell r="AP89">
            <v>1671841.15</v>
          </cell>
          <cell r="AQ89">
            <v>900000</v>
          </cell>
          <cell r="AR89">
            <v>1574659.5</v>
          </cell>
          <cell r="BF89">
            <v>3076435.47</v>
          </cell>
          <cell r="BG89">
            <v>341826.16333333298</v>
          </cell>
          <cell r="BH89">
            <v>4.6066090572021698</v>
          </cell>
          <cell r="BI89" t="str">
            <v>发票挂账两个月承兑付款</v>
          </cell>
        </row>
        <row r="90">
          <cell r="A90" t="str">
            <v>0474</v>
          </cell>
          <cell r="B90" t="str">
            <v>米思米（中国）精密机械贸易有限公司</v>
          </cell>
          <cell r="C90" t="str">
            <v>设备配件</v>
          </cell>
          <cell r="D90">
            <v>0</v>
          </cell>
          <cell r="E90">
            <v>14612.8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BF90">
            <v>0</v>
          </cell>
          <cell r="BG90">
            <v>0</v>
          </cell>
          <cell r="BH90">
            <v>0</v>
          </cell>
          <cell r="BI90" t="str">
            <v>预付款</v>
          </cell>
        </row>
        <row r="91">
          <cell r="A91" t="str">
            <v>0475</v>
          </cell>
          <cell r="B91" t="str">
            <v>常州市武进创新模具注塑有限公司</v>
          </cell>
          <cell r="C91" t="str">
            <v>卡条</v>
          </cell>
          <cell r="D91">
            <v>1414333.41</v>
          </cell>
          <cell r="E91">
            <v>500000</v>
          </cell>
          <cell r="F91">
            <v>1023897.61</v>
          </cell>
          <cell r="G91">
            <v>0</v>
          </cell>
          <cell r="H91">
            <v>1179892.8999999999</v>
          </cell>
          <cell r="I91">
            <v>65545.69</v>
          </cell>
          <cell r="J91">
            <v>914333.41</v>
          </cell>
          <cell r="K91">
            <v>0</v>
          </cell>
          <cell r="L91">
            <v>1245438.5900000001</v>
          </cell>
          <cell r="M91">
            <v>136030.53</v>
          </cell>
          <cell r="N91">
            <v>1023897.61</v>
          </cell>
          <cell r="O91">
            <v>200000</v>
          </cell>
          <cell r="P91">
            <v>1181469.1200000001</v>
          </cell>
          <cell r="Q91">
            <v>112832.46</v>
          </cell>
          <cell r="R91">
            <v>979892.9</v>
          </cell>
          <cell r="S91">
            <v>0</v>
          </cell>
          <cell r="T91">
            <v>1294301.58</v>
          </cell>
          <cell r="U91">
            <v>85592.79</v>
          </cell>
          <cell r="V91">
            <v>1045438.59</v>
          </cell>
          <cell r="W91">
            <v>200000</v>
          </cell>
          <cell r="X91">
            <v>1179894.3700000001</v>
          </cell>
          <cell r="Y91">
            <v>85213.56</v>
          </cell>
          <cell r="Z91">
            <v>981469.12</v>
          </cell>
          <cell r="AA91">
            <v>0</v>
          </cell>
          <cell r="AB91">
            <v>1265107.93</v>
          </cell>
          <cell r="AC91">
            <v>82022.929999999993</v>
          </cell>
          <cell r="AD91">
            <v>1094301.58</v>
          </cell>
          <cell r="AE91">
            <v>250000</v>
          </cell>
          <cell r="AF91">
            <v>1097130.8600000001</v>
          </cell>
          <cell r="AG91">
            <v>29804.11</v>
          </cell>
          <cell r="AH91">
            <v>929894.37</v>
          </cell>
          <cell r="AI91">
            <v>0</v>
          </cell>
          <cell r="AJ91">
            <v>1126934.97</v>
          </cell>
          <cell r="AK91">
            <v>73697.17</v>
          </cell>
          <cell r="AL91">
            <v>1015107.93</v>
          </cell>
          <cell r="AM91">
            <v>0</v>
          </cell>
          <cell r="AN91">
            <v>1200632.1399999999</v>
          </cell>
          <cell r="AO91">
            <v>101768.13</v>
          </cell>
          <cell r="AP91">
            <v>1097130.8600000001</v>
          </cell>
          <cell r="AQ91">
            <v>200000</v>
          </cell>
          <cell r="AR91">
            <v>1102400.27</v>
          </cell>
          <cell r="BF91">
            <v>772507.37</v>
          </cell>
          <cell r="BG91">
            <v>85834.152222222197</v>
          </cell>
          <cell r="BH91">
            <v>12.8433757596384</v>
          </cell>
          <cell r="BI91" t="str">
            <v>发票挂账两个月承兑付款</v>
          </cell>
        </row>
        <row r="92">
          <cell r="A92" t="str">
            <v>0476</v>
          </cell>
          <cell r="B92" t="str">
            <v>辛集市兴恒福利海绵复合厂</v>
          </cell>
          <cell r="C92" t="str">
            <v>无纺布</v>
          </cell>
          <cell r="D92">
            <v>30517.09</v>
          </cell>
          <cell r="E92">
            <v>0</v>
          </cell>
          <cell r="F92">
            <v>35277.730000000003</v>
          </cell>
          <cell r="G92">
            <v>0</v>
          </cell>
          <cell r="H92">
            <v>35277.730000000003</v>
          </cell>
          <cell r="I92">
            <v>0</v>
          </cell>
          <cell r="J92">
            <v>30517.09</v>
          </cell>
          <cell r="K92">
            <v>0</v>
          </cell>
          <cell r="L92">
            <v>35277.730000000003</v>
          </cell>
          <cell r="M92">
            <v>0</v>
          </cell>
          <cell r="N92">
            <v>35277.730000000003</v>
          </cell>
          <cell r="O92">
            <v>0</v>
          </cell>
          <cell r="P92">
            <v>35277.730000000003</v>
          </cell>
          <cell r="Q92">
            <v>4760.6400000000003</v>
          </cell>
          <cell r="R92">
            <v>35277.730000000003</v>
          </cell>
          <cell r="S92">
            <v>0</v>
          </cell>
          <cell r="T92">
            <v>40038.370000000003</v>
          </cell>
          <cell r="U92">
            <v>0</v>
          </cell>
          <cell r="V92">
            <v>35277.730000000003</v>
          </cell>
          <cell r="W92">
            <v>0</v>
          </cell>
          <cell r="X92">
            <v>40038.370000000003</v>
          </cell>
          <cell r="Y92">
            <v>0</v>
          </cell>
          <cell r="Z92">
            <v>35277.730000000003</v>
          </cell>
          <cell r="AA92">
            <v>0</v>
          </cell>
          <cell r="AB92">
            <v>40038.370000000003</v>
          </cell>
          <cell r="AC92">
            <v>0</v>
          </cell>
          <cell r="AD92">
            <v>40038.370000000003</v>
          </cell>
          <cell r="AE92">
            <v>0</v>
          </cell>
          <cell r="AF92">
            <v>40038.370000000003</v>
          </cell>
          <cell r="AG92">
            <v>0</v>
          </cell>
          <cell r="AH92">
            <v>40038.370000000003</v>
          </cell>
          <cell r="AI92">
            <v>0</v>
          </cell>
          <cell r="AJ92">
            <v>40038.370000000003</v>
          </cell>
          <cell r="AK92">
            <v>0</v>
          </cell>
          <cell r="AL92">
            <v>40038.370000000003</v>
          </cell>
          <cell r="AM92">
            <v>0</v>
          </cell>
          <cell r="AN92">
            <v>40038.370000000003</v>
          </cell>
          <cell r="AO92">
            <v>0</v>
          </cell>
          <cell r="AP92">
            <v>40038.370000000003</v>
          </cell>
          <cell r="AQ92">
            <v>0</v>
          </cell>
          <cell r="AR92">
            <v>40038.370000000003</v>
          </cell>
          <cell r="BF92">
            <v>4760.6400000000003</v>
          </cell>
          <cell r="BG92">
            <v>528.96</v>
          </cell>
          <cell r="BH92">
            <v>75.692623260738003</v>
          </cell>
          <cell r="BI92" t="str">
            <v>发票挂账两个月承兑付款</v>
          </cell>
        </row>
        <row r="93">
          <cell r="A93" t="str">
            <v>0499</v>
          </cell>
          <cell r="B93" t="str">
            <v>广州欧尼克焊接科技有限公司</v>
          </cell>
          <cell r="C93" t="str">
            <v>焊机配件</v>
          </cell>
          <cell r="D93">
            <v>400</v>
          </cell>
          <cell r="E93">
            <v>0</v>
          </cell>
          <cell r="F93">
            <v>400</v>
          </cell>
          <cell r="G93">
            <v>0</v>
          </cell>
          <cell r="H93">
            <v>400</v>
          </cell>
          <cell r="I93">
            <v>0</v>
          </cell>
          <cell r="J93">
            <v>400</v>
          </cell>
          <cell r="K93">
            <v>400</v>
          </cell>
          <cell r="L93">
            <v>0</v>
          </cell>
          <cell r="M93">
            <v>14375</v>
          </cell>
          <cell r="N93">
            <v>13975</v>
          </cell>
          <cell r="O93">
            <v>13975</v>
          </cell>
          <cell r="P93">
            <v>400</v>
          </cell>
          <cell r="Q93">
            <v>0</v>
          </cell>
          <cell r="R93">
            <v>0</v>
          </cell>
          <cell r="S93">
            <v>0</v>
          </cell>
          <cell r="T93">
            <v>400</v>
          </cell>
          <cell r="U93">
            <v>0</v>
          </cell>
          <cell r="V93">
            <v>400</v>
          </cell>
          <cell r="W93">
            <v>400</v>
          </cell>
          <cell r="X93">
            <v>0</v>
          </cell>
          <cell r="Y93">
            <v>6890</v>
          </cell>
          <cell r="Z93">
            <v>6490</v>
          </cell>
          <cell r="AA93">
            <v>6490</v>
          </cell>
          <cell r="AB93">
            <v>400</v>
          </cell>
          <cell r="AC93">
            <v>0</v>
          </cell>
          <cell r="AD93">
            <v>0</v>
          </cell>
          <cell r="AE93">
            <v>0</v>
          </cell>
          <cell r="AF93">
            <v>400</v>
          </cell>
          <cell r="AG93">
            <v>0</v>
          </cell>
          <cell r="AH93">
            <v>0</v>
          </cell>
          <cell r="AI93">
            <v>0</v>
          </cell>
          <cell r="AJ93">
            <v>400</v>
          </cell>
          <cell r="AK93">
            <v>2900</v>
          </cell>
          <cell r="AL93">
            <v>2900</v>
          </cell>
          <cell r="AM93">
            <v>2900</v>
          </cell>
          <cell r="AN93">
            <v>400</v>
          </cell>
          <cell r="AO93">
            <v>0</v>
          </cell>
          <cell r="AP93">
            <v>0</v>
          </cell>
          <cell r="AQ93">
            <v>0</v>
          </cell>
          <cell r="AR93">
            <v>400</v>
          </cell>
          <cell r="BF93">
            <v>24165</v>
          </cell>
          <cell r="BG93">
            <v>2685</v>
          </cell>
          <cell r="BH93">
            <v>0</v>
          </cell>
          <cell r="BI93" t="str">
            <v>预付款</v>
          </cell>
        </row>
        <row r="94">
          <cell r="A94" t="str">
            <v>0501</v>
          </cell>
          <cell r="B94" t="str">
            <v>黄骅市成卓汽车部件厂</v>
          </cell>
          <cell r="C94" t="str">
            <v>金属零部件</v>
          </cell>
          <cell r="D94">
            <v>1581462.21</v>
          </cell>
          <cell r="E94">
            <v>16108.8</v>
          </cell>
          <cell r="F94">
            <v>1790399.8</v>
          </cell>
          <cell r="G94">
            <v>430000</v>
          </cell>
          <cell r="H94">
            <v>1513900.49</v>
          </cell>
          <cell r="I94">
            <v>132091.89000000001</v>
          </cell>
          <cell r="J94">
            <v>1135353.4099999999</v>
          </cell>
          <cell r="K94">
            <v>0</v>
          </cell>
          <cell r="L94">
            <v>1645992.38</v>
          </cell>
          <cell r="M94">
            <v>95629.86</v>
          </cell>
          <cell r="N94">
            <v>1360399.8</v>
          </cell>
          <cell r="O94">
            <v>310000</v>
          </cell>
          <cell r="P94">
            <v>1431622.24</v>
          </cell>
          <cell r="Q94">
            <v>178223.34</v>
          </cell>
          <cell r="R94">
            <v>1203900.49</v>
          </cell>
          <cell r="S94">
            <v>0</v>
          </cell>
          <cell r="T94">
            <v>1609845.58</v>
          </cell>
          <cell r="U94">
            <v>206796.98</v>
          </cell>
          <cell r="V94">
            <v>1335992.3799999999</v>
          </cell>
          <cell r="W94">
            <v>100000</v>
          </cell>
          <cell r="X94">
            <v>1716642.56</v>
          </cell>
          <cell r="Y94">
            <v>140134.92000000001</v>
          </cell>
          <cell r="Z94">
            <v>1331622.24</v>
          </cell>
          <cell r="AA94">
            <v>0</v>
          </cell>
          <cell r="AB94">
            <v>1856777.48</v>
          </cell>
          <cell r="AC94">
            <v>177068.9</v>
          </cell>
          <cell r="AD94">
            <v>1509845.58</v>
          </cell>
          <cell r="AE94">
            <v>350000</v>
          </cell>
          <cell r="AF94">
            <v>1683846.38</v>
          </cell>
          <cell r="AG94">
            <v>99354.76</v>
          </cell>
          <cell r="AH94">
            <v>1366642.56</v>
          </cell>
          <cell r="AI94">
            <v>111582.39999999999</v>
          </cell>
          <cell r="AJ94">
            <v>1671618.74</v>
          </cell>
          <cell r="AK94">
            <v>0</v>
          </cell>
          <cell r="AL94">
            <v>1395195.08</v>
          </cell>
          <cell r="AM94">
            <v>0</v>
          </cell>
          <cell r="AN94">
            <v>1671618.74</v>
          </cell>
          <cell r="AO94">
            <v>422544.41</v>
          </cell>
          <cell r="AP94">
            <v>1572263.98</v>
          </cell>
          <cell r="AQ94">
            <v>289318.59999999998</v>
          </cell>
          <cell r="AR94">
            <v>1804844.55</v>
          </cell>
          <cell r="BF94">
            <v>1451845.06</v>
          </cell>
          <cell r="BG94">
            <v>161316.11777777801</v>
          </cell>
          <cell r="BH94">
            <v>11.1882468711916</v>
          </cell>
          <cell r="BI94" t="str">
            <v>发票挂账两个月承兑付款</v>
          </cell>
        </row>
        <row r="95">
          <cell r="A95" t="str">
            <v>0506</v>
          </cell>
          <cell r="B95" t="str">
            <v>黄骅市康宁街光华化工门市部</v>
          </cell>
          <cell r="C95" t="str">
            <v>除垢剂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1298</v>
          </cell>
          <cell r="I95">
            <v>17028</v>
          </cell>
          <cell r="J95">
            <v>1298</v>
          </cell>
          <cell r="K95">
            <v>0</v>
          </cell>
          <cell r="L95">
            <v>18326</v>
          </cell>
          <cell r="M95">
            <v>0</v>
          </cell>
          <cell r="N95">
            <v>18326</v>
          </cell>
          <cell r="O95">
            <v>18326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15055</v>
          </cell>
          <cell r="V95">
            <v>0</v>
          </cell>
          <cell r="W95">
            <v>0</v>
          </cell>
          <cell r="X95">
            <v>15055</v>
          </cell>
          <cell r="Y95">
            <v>2400</v>
          </cell>
          <cell r="Z95">
            <v>15055</v>
          </cell>
          <cell r="AA95">
            <v>11215</v>
          </cell>
          <cell r="AB95">
            <v>6240</v>
          </cell>
          <cell r="AC95">
            <v>0</v>
          </cell>
          <cell r="AD95">
            <v>6240</v>
          </cell>
          <cell r="AE95">
            <v>0</v>
          </cell>
          <cell r="AF95">
            <v>6240</v>
          </cell>
          <cell r="AG95">
            <v>0</v>
          </cell>
          <cell r="AH95">
            <v>6240</v>
          </cell>
          <cell r="AI95">
            <v>0</v>
          </cell>
          <cell r="AJ95">
            <v>6240</v>
          </cell>
          <cell r="AK95">
            <v>0</v>
          </cell>
          <cell r="AL95">
            <v>6240</v>
          </cell>
          <cell r="AM95">
            <v>0</v>
          </cell>
          <cell r="AN95">
            <v>6240</v>
          </cell>
          <cell r="AO95">
            <v>0</v>
          </cell>
          <cell r="AP95">
            <v>6240</v>
          </cell>
          <cell r="AQ95">
            <v>0</v>
          </cell>
          <cell r="AR95">
            <v>6240</v>
          </cell>
          <cell r="BF95">
            <v>34483</v>
          </cell>
          <cell r="BG95">
            <v>11494.333333333299</v>
          </cell>
          <cell r="BI95" t="str">
            <v>货到、票到付款</v>
          </cell>
        </row>
        <row r="96">
          <cell r="A96" t="str">
            <v>0512</v>
          </cell>
          <cell r="B96" t="str">
            <v>廊坊华文机电设备有限公司</v>
          </cell>
          <cell r="C96" t="str">
            <v>检具</v>
          </cell>
          <cell r="D96">
            <v>48244.44</v>
          </cell>
          <cell r="E96">
            <v>0</v>
          </cell>
          <cell r="F96">
            <v>48244.44</v>
          </cell>
          <cell r="G96">
            <v>0</v>
          </cell>
          <cell r="H96">
            <v>48244.44</v>
          </cell>
          <cell r="I96">
            <v>0</v>
          </cell>
          <cell r="J96">
            <v>48244.44</v>
          </cell>
          <cell r="K96">
            <v>0</v>
          </cell>
          <cell r="L96">
            <v>48244.44</v>
          </cell>
          <cell r="M96">
            <v>0</v>
          </cell>
          <cell r="N96">
            <v>48244.44</v>
          </cell>
          <cell r="O96">
            <v>0</v>
          </cell>
          <cell r="P96">
            <v>48244.44</v>
          </cell>
          <cell r="Q96">
            <v>0</v>
          </cell>
          <cell r="R96">
            <v>48244.44</v>
          </cell>
          <cell r="S96">
            <v>0</v>
          </cell>
          <cell r="T96">
            <v>48244.44</v>
          </cell>
          <cell r="U96">
            <v>0</v>
          </cell>
          <cell r="V96">
            <v>48244.44</v>
          </cell>
          <cell r="W96">
            <v>0</v>
          </cell>
          <cell r="X96">
            <v>48244.44</v>
          </cell>
          <cell r="Y96">
            <v>0</v>
          </cell>
          <cell r="Z96">
            <v>48244.44</v>
          </cell>
          <cell r="AA96">
            <v>0</v>
          </cell>
          <cell r="AB96">
            <v>48244.44</v>
          </cell>
          <cell r="AC96">
            <v>0</v>
          </cell>
          <cell r="AD96">
            <v>48244.44</v>
          </cell>
          <cell r="AE96">
            <v>48244.44</v>
          </cell>
          <cell r="AF96">
            <v>0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0</v>
          </cell>
          <cell r="AR96">
            <v>0</v>
          </cell>
          <cell r="BF96">
            <v>0</v>
          </cell>
          <cell r="BG96">
            <v>0</v>
          </cell>
          <cell r="BI96" t="str">
            <v>按合同约定</v>
          </cell>
        </row>
        <row r="97">
          <cell r="A97" t="str">
            <v>0513</v>
          </cell>
          <cell r="B97" t="str">
            <v>黄骅市祥义塑料模具有限公司</v>
          </cell>
          <cell r="C97" t="str">
            <v>模具</v>
          </cell>
          <cell r="D97">
            <v>0</v>
          </cell>
          <cell r="E97">
            <v>45600</v>
          </cell>
          <cell r="F97">
            <v>124400</v>
          </cell>
          <cell r="G97">
            <v>0</v>
          </cell>
          <cell r="H97">
            <v>124400</v>
          </cell>
          <cell r="I97">
            <v>0</v>
          </cell>
          <cell r="J97">
            <v>124400</v>
          </cell>
          <cell r="K97">
            <v>0</v>
          </cell>
          <cell r="L97">
            <v>124400</v>
          </cell>
          <cell r="M97">
            <v>0</v>
          </cell>
          <cell r="N97">
            <v>124400</v>
          </cell>
          <cell r="O97">
            <v>0</v>
          </cell>
          <cell r="P97">
            <v>124400</v>
          </cell>
          <cell r="Q97">
            <v>0</v>
          </cell>
          <cell r="R97">
            <v>124400</v>
          </cell>
          <cell r="S97">
            <v>0</v>
          </cell>
          <cell r="T97">
            <v>124400</v>
          </cell>
          <cell r="U97">
            <v>0</v>
          </cell>
          <cell r="V97">
            <v>124400</v>
          </cell>
          <cell r="W97">
            <v>100000</v>
          </cell>
          <cell r="X97">
            <v>24400</v>
          </cell>
          <cell r="Y97">
            <v>0</v>
          </cell>
          <cell r="Z97">
            <v>24400</v>
          </cell>
          <cell r="AA97">
            <v>0</v>
          </cell>
          <cell r="AB97">
            <v>24400</v>
          </cell>
          <cell r="AC97">
            <v>0</v>
          </cell>
          <cell r="AD97">
            <v>24400</v>
          </cell>
          <cell r="AE97">
            <v>24400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0</v>
          </cell>
          <cell r="AR97">
            <v>0</v>
          </cell>
          <cell r="BF97">
            <v>0</v>
          </cell>
          <cell r="BG97">
            <v>0</v>
          </cell>
          <cell r="BI97" t="str">
            <v>按合同约定</v>
          </cell>
        </row>
        <row r="98">
          <cell r="A98" t="str">
            <v>0514</v>
          </cell>
          <cell r="B98" t="str">
            <v>广州市盟力线业有限公司</v>
          </cell>
          <cell r="C98" t="str">
            <v>缝纫线</v>
          </cell>
          <cell r="D98">
            <v>39940</v>
          </cell>
          <cell r="E98">
            <v>0</v>
          </cell>
          <cell r="F98">
            <v>46648.26</v>
          </cell>
          <cell r="G98">
            <v>40000</v>
          </cell>
          <cell r="H98">
            <v>9948.2900000000009</v>
          </cell>
          <cell r="I98">
            <v>22592.94</v>
          </cell>
          <cell r="J98">
            <v>9948.2900000000009</v>
          </cell>
          <cell r="K98">
            <v>0</v>
          </cell>
          <cell r="L98">
            <v>32541.23</v>
          </cell>
          <cell r="M98">
            <v>0</v>
          </cell>
          <cell r="N98">
            <v>32541.23</v>
          </cell>
          <cell r="O98">
            <v>12434.71</v>
          </cell>
          <cell r="P98">
            <v>20106.52</v>
          </cell>
          <cell r="Q98">
            <v>31136.22</v>
          </cell>
          <cell r="R98">
            <v>20106.52</v>
          </cell>
          <cell r="S98">
            <v>0</v>
          </cell>
          <cell r="T98">
            <v>51242.74</v>
          </cell>
          <cell r="U98">
            <v>42316.86</v>
          </cell>
          <cell r="V98">
            <v>51242.74</v>
          </cell>
          <cell r="W98">
            <v>32541.23</v>
          </cell>
          <cell r="X98">
            <v>61018.37</v>
          </cell>
          <cell r="Y98">
            <v>0</v>
          </cell>
          <cell r="Z98">
            <v>61018.37</v>
          </cell>
          <cell r="AA98">
            <v>0</v>
          </cell>
          <cell r="AB98">
            <v>61018.37</v>
          </cell>
          <cell r="AC98">
            <v>249.4</v>
          </cell>
          <cell r="AD98">
            <v>61018.37</v>
          </cell>
          <cell r="AE98">
            <v>0</v>
          </cell>
          <cell r="AF98">
            <v>61267.77</v>
          </cell>
          <cell r="AG98">
            <v>0</v>
          </cell>
          <cell r="AH98">
            <v>61267.77</v>
          </cell>
          <cell r="AI98">
            <v>15000</v>
          </cell>
          <cell r="AJ98">
            <v>46267.77</v>
          </cell>
          <cell r="AK98">
            <v>31951.93</v>
          </cell>
          <cell r="AL98">
            <v>46267.77</v>
          </cell>
          <cell r="AM98">
            <v>0</v>
          </cell>
          <cell r="AN98">
            <v>78219.7</v>
          </cell>
          <cell r="AO98">
            <v>0</v>
          </cell>
          <cell r="AP98">
            <v>78219.7</v>
          </cell>
          <cell r="AQ98">
            <v>0</v>
          </cell>
          <cell r="AR98">
            <v>78219.7</v>
          </cell>
          <cell r="BF98">
            <v>128247.35</v>
          </cell>
          <cell r="BG98">
            <v>42749.116666666698</v>
          </cell>
          <cell r="BH98">
            <v>1.8297383922552799</v>
          </cell>
          <cell r="BI98" t="str">
            <v>货到、票到付款</v>
          </cell>
        </row>
        <row r="99">
          <cell r="A99" t="str">
            <v>0515</v>
          </cell>
          <cell r="B99" t="str">
            <v>北京瑞德佑业经贸有限责任公司</v>
          </cell>
          <cell r="C99" t="str">
            <v>灯镜配件</v>
          </cell>
          <cell r="D99">
            <v>4550</v>
          </cell>
          <cell r="E99">
            <v>0</v>
          </cell>
          <cell r="F99">
            <v>4550</v>
          </cell>
          <cell r="G99">
            <v>0</v>
          </cell>
          <cell r="H99">
            <v>4550</v>
          </cell>
          <cell r="I99">
            <v>0</v>
          </cell>
          <cell r="J99">
            <v>4550</v>
          </cell>
          <cell r="K99">
            <v>0</v>
          </cell>
          <cell r="L99">
            <v>4550</v>
          </cell>
          <cell r="M99">
            <v>0</v>
          </cell>
          <cell r="N99">
            <v>4550</v>
          </cell>
          <cell r="O99">
            <v>0</v>
          </cell>
          <cell r="P99">
            <v>4550</v>
          </cell>
          <cell r="Q99">
            <v>0</v>
          </cell>
          <cell r="S99">
            <v>4550</v>
          </cell>
          <cell r="T99">
            <v>0</v>
          </cell>
          <cell r="U99">
            <v>0</v>
          </cell>
          <cell r="W99">
            <v>0</v>
          </cell>
          <cell r="X99">
            <v>0</v>
          </cell>
          <cell r="Y99">
            <v>0</v>
          </cell>
          <cell r="AA99">
            <v>0</v>
          </cell>
          <cell r="AB99">
            <v>0</v>
          </cell>
          <cell r="AC99">
            <v>0</v>
          </cell>
          <cell r="AE99">
            <v>0</v>
          </cell>
          <cell r="AF99">
            <v>0</v>
          </cell>
          <cell r="AG99">
            <v>0</v>
          </cell>
          <cell r="AI99">
            <v>0</v>
          </cell>
          <cell r="AJ99">
            <v>0</v>
          </cell>
          <cell r="AK99">
            <v>0</v>
          </cell>
          <cell r="AO99">
            <v>0</v>
          </cell>
          <cell r="AQ99">
            <v>0</v>
          </cell>
          <cell r="AR99">
            <v>0</v>
          </cell>
          <cell r="BF99">
            <v>0</v>
          </cell>
          <cell r="BI99" t="str">
            <v>停用</v>
          </cell>
        </row>
        <row r="100">
          <cell r="A100" t="str">
            <v>0519</v>
          </cell>
          <cell r="B100" t="str">
            <v>北京鑫隆仁景塑胶材料科技有限公司</v>
          </cell>
          <cell r="C100" t="str">
            <v>注塑料</v>
          </cell>
          <cell r="D100">
            <v>873447.3</v>
          </cell>
          <cell r="E100">
            <v>50000</v>
          </cell>
          <cell r="F100">
            <v>847502.8</v>
          </cell>
          <cell r="G100">
            <v>500000</v>
          </cell>
          <cell r="H100">
            <v>347502.8</v>
          </cell>
          <cell r="I100">
            <v>0</v>
          </cell>
          <cell r="J100">
            <v>323447.3</v>
          </cell>
          <cell r="K100">
            <v>0</v>
          </cell>
          <cell r="L100">
            <v>347502.8</v>
          </cell>
          <cell r="M100">
            <v>0</v>
          </cell>
          <cell r="N100">
            <v>347502.8</v>
          </cell>
          <cell r="O100">
            <v>50000</v>
          </cell>
          <cell r="P100">
            <v>297502.8</v>
          </cell>
          <cell r="Q100">
            <v>0</v>
          </cell>
          <cell r="R100">
            <v>297502.8</v>
          </cell>
          <cell r="S100">
            <v>0</v>
          </cell>
          <cell r="T100">
            <v>297502.8</v>
          </cell>
          <cell r="U100">
            <v>0</v>
          </cell>
          <cell r="V100">
            <v>297502.8</v>
          </cell>
          <cell r="W100">
            <v>0</v>
          </cell>
          <cell r="X100">
            <v>297502.8</v>
          </cell>
          <cell r="Y100">
            <v>0</v>
          </cell>
          <cell r="Z100">
            <v>297502.8</v>
          </cell>
          <cell r="AA100">
            <v>0</v>
          </cell>
          <cell r="AB100">
            <v>297502.8</v>
          </cell>
          <cell r="AC100">
            <v>0</v>
          </cell>
          <cell r="AD100">
            <v>297502.8</v>
          </cell>
          <cell r="AE100">
            <v>0</v>
          </cell>
          <cell r="AF100">
            <v>297502.8</v>
          </cell>
          <cell r="AG100">
            <v>0</v>
          </cell>
          <cell r="AH100">
            <v>297502.8</v>
          </cell>
          <cell r="AI100">
            <v>250000</v>
          </cell>
          <cell r="AJ100">
            <v>47502.8</v>
          </cell>
          <cell r="AK100">
            <v>0</v>
          </cell>
          <cell r="AL100">
            <v>47502.8</v>
          </cell>
          <cell r="AM100">
            <v>0</v>
          </cell>
          <cell r="AN100">
            <v>47502.8</v>
          </cell>
          <cell r="AO100">
            <v>0</v>
          </cell>
          <cell r="AP100">
            <v>47502.8</v>
          </cell>
          <cell r="AQ100">
            <v>0</v>
          </cell>
          <cell r="AR100">
            <v>47502.8</v>
          </cell>
          <cell r="BF100">
            <v>0</v>
          </cell>
          <cell r="BG100">
            <v>0</v>
          </cell>
          <cell r="BI100" t="str">
            <v>发票挂账两个月承兑付款</v>
          </cell>
        </row>
        <row r="101">
          <cell r="A101" t="str">
            <v>0537</v>
          </cell>
          <cell r="B101" t="str">
            <v>沧州强宇五金制造有限公司</v>
          </cell>
          <cell r="C101" t="str">
            <v>金属零部件</v>
          </cell>
          <cell r="D101">
            <v>2394597.34</v>
          </cell>
          <cell r="E101">
            <v>300000</v>
          </cell>
          <cell r="F101">
            <v>2499910.46</v>
          </cell>
          <cell r="G101">
            <v>800000</v>
          </cell>
          <cell r="H101">
            <v>1891090.15</v>
          </cell>
          <cell r="I101">
            <v>126328.69</v>
          </cell>
          <cell r="J101">
            <v>1294597.3400000001</v>
          </cell>
          <cell r="K101">
            <v>0</v>
          </cell>
          <cell r="L101">
            <v>2017418.84</v>
          </cell>
          <cell r="M101">
            <v>68238.11</v>
          </cell>
          <cell r="N101">
            <v>1699910.46</v>
          </cell>
          <cell r="O101">
            <v>200000</v>
          </cell>
          <cell r="P101">
            <v>1885656.95</v>
          </cell>
          <cell r="Q101">
            <v>192511.33</v>
          </cell>
          <cell r="R101">
            <v>1691090.15</v>
          </cell>
          <cell r="S101">
            <v>0</v>
          </cell>
          <cell r="T101">
            <v>2078168.28</v>
          </cell>
          <cell r="U101">
            <v>210266.18</v>
          </cell>
          <cell r="V101">
            <v>1817418.84</v>
          </cell>
          <cell r="W101">
            <v>100000</v>
          </cell>
          <cell r="X101">
            <v>2188434.46</v>
          </cell>
          <cell r="Y101">
            <v>174828.83</v>
          </cell>
          <cell r="Z101">
            <v>1785656.95</v>
          </cell>
          <cell r="AA101">
            <v>300000</v>
          </cell>
          <cell r="AB101">
            <v>2063263.29</v>
          </cell>
          <cell r="AC101">
            <v>313004.59999999998</v>
          </cell>
          <cell r="AD101">
            <v>1678168.28</v>
          </cell>
          <cell r="AE101">
            <v>555000</v>
          </cell>
          <cell r="AF101">
            <v>1821267.89</v>
          </cell>
          <cell r="AG101">
            <v>545303.12</v>
          </cell>
          <cell r="AH101">
            <v>1333434.46</v>
          </cell>
          <cell r="AI101">
            <v>500000</v>
          </cell>
          <cell r="AJ101">
            <v>1866571.01</v>
          </cell>
          <cell r="AK101">
            <v>350326.09</v>
          </cell>
          <cell r="AL101">
            <v>1008263.29</v>
          </cell>
          <cell r="AM101">
            <v>276000</v>
          </cell>
          <cell r="AN101">
            <v>1940897.1</v>
          </cell>
          <cell r="AO101">
            <v>452555</v>
          </cell>
          <cell r="AP101">
            <v>1045267.89</v>
          </cell>
          <cell r="AQ101">
            <v>200000</v>
          </cell>
          <cell r="AR101">
            <v>2193452.1</v>
          </cell>
          <cell r="BF101">
            <v>2433361.9500000002</v>
          </cell>
          <cell r="BG101">
            <v>270373.55</v>
          </cell>
          <cell r="BH101">
            <v>8.1126726338430704</v>
          </cell>
          <cell r="BI101" t="str">
            <v>发票挂账两个月承兑付款</v>
          </cell>
        </row>
        <row r="102">
          <cell r="A102" t="str">
            <v>0538</v>
          </cell>
          <cell r="B102" t="str">
            <v>安吉县创鸿家具有限公司</v>
          </cell>
          <cell r="C102" t="str">
            <v>方杯架</v>
          </cell>
          <cell r="D102">
            <v>900</v>
          </cell>
          <cell r="E102">
            <v>0</v>
          </cell>
          <cell r="F102">
            <v>900</v>
          </cell>
          <cell r="G102">
            <v>0</v>
          </cell>
          <cell r="H102">
            <v>900</v>
          </cell>
          <cell r="I102">
            <v>0</v>
          </cell>
          <cell r="J102">
            <v>0</v>
          </cell>
          <cell r="K102">
            <v>0</v>
          </cell>
          <cell r="L102">
            <v>900</v>
          </cell>
          <cell r="M102">
            <v>0</v>
          </cell>
          <cell r="N102">
            <v>0</v>
          </cell>
          <cell r="O102">
            <v>0</v>
          </cell>
          <cell r="P102">
            <v>900</v>
          </cell>
          <cell r="Q102">
            <v>0</v>
          </cell>
          <cell r="R102">
            <v>0</v>
          </cell>
          <cell r="S102">
            <v>0</v>
          </cell>
          <cell r="T102">
            <v>900</v>
          </cell>
          <cell r="U102">
            <v>0</v>
          </cell>
          <cell r="V102">
            <v>0</v>
          </cell>
          <cell r="W102">
            <v>0</v>
          </cell>
          <cell r="X102">
            <v>900</v>
          </cell>
          <cell r="Y102">
            <v>0</v>
          </cell>
          <cell r="Z102">
            <v>0</v>
          </cell>
          <cell r="AA102">
            <v>0</v>
          </cell>
          <cell r="AB102">
            <v>900</v>
          </cell>
          <cell r="AC102">
            <v>0</v>
          </cell>
          <cell r="AD102">
            <v>0</v>
          </cell>
          <cell r="AE102">
            <v>0</v>
          </cell>
          <cell r="AF102">
            <v>900</v>
          </cell>
          <cell r="AG102">
            <v>0</v>
          </cell>
          <cell r="AH102">
            <v>0</v>
          </cell>
          <cell r="AI102">
            <v>0</v>
          </cell>
          <cell r="AJ102">
            <v>900</v>
          </cell>
          <cell r="AK102">
            <v>0</v>
          </cell>
          <cell r="AL102">
            <v>0</v>
          </cell>
          <cell r="AM102">
            <v>0</v>
          </cell>
          <cell r="AN102">
            <v>900</v>
          </cell>
          <cell r="AO102">
            <v>0</v>
          </cell>
          <cell r="AP102">
            <v>0</v>
          </cell>
          <cell r="AQ102">
            <v>0</v>
          </cell>
          <cell r="AR102">
            <v>900</v>
          </cell>
          <cell r="BF102">
            <v>0</v>
          </cell>
          <cell r="BG102">
            <v>0</v>
          </cell>
          <cell r="BH102">
            <v>0</v>
          </cell>
          <cell r="BI102" t="str">
            <v>预付款</v>
          </cell>
        </row>
        <row r="103">
          <cell r="A103" t="str">
            <v>0539</v>
          </cell>
          <cell r="B103" t="str">
            <v>湖南精正设备制造有限公司</v>
          </cell>
          <cell r="C103" t="str">
            <v>设备及配件</v>
          </cell>
          <cell r="D103">
            <v>777708.5</v>
          </cell>
          <cell r="E103">
            <v>0</v>
          </cell>
          <cell r="F103">
            <v>777708.5</v>
          </cell>
          <cell r="G103">
            <v>0</v>
          </cell>
          <cell r="H103">
            <v>777708.5</v>
          </cell>
          <cell r="I103">
            <v>0</v>
          </cell>
          <cell r="J103">
            <v>777708.5</v>
          </cell>
          <cell r="K103">
            <v>0</v>
          </cell>
          <cell r="L103">
            <v>777708.5</v>
          </cell>
          <cell r="M103">
            <v>0</v>
          </cell>
          <cell r="N103">
            <v>777708.5</v>
          </cell>
          <cell r="O103">
            <v>0</v>
          </cell>
          <cell r="P103">
            <v>777708.5</v>
          </cell>
          <cell r="Q103">
            <v>341583</v>
          </cell>
          <cell r="R103">
            <v>777708.5</v>
          </cell>
          <cell r="S103">
            <v>170791.5</v>
          </cell>
          <cell r="T103">
            <v>948500</v>
          </cell>
          <cell r="U103">
            <v>0</v>
          </cell>
          <cell r="V103">
            <v>948500</v>
          </cell>
          <cell r="W103">
            <v>0</v>
          </cell>
          <cell r="X103">
            <v>948500</v>
          </cell>
          <cell r="Y103">
            <v>0</v>
          </cell>
          <cell r="Z103">
            <v>948500</v>
          </cell>
          <cell r="AA103">
            <v>0</v>
          </cell>
          <cell r="AB103">
            <v>948500</v>
          </cell>
          <cell r="AC103">
            <v>0</v>
          </cell>
          <cell r="AD103">
            <v>948500</v>
          </cell>
          <cell r="AE103">
            <v>0</v>
          </cell>
          <cell r="AF103">
            <v>948500</v>
          </cell>
          <cell r="AG103">
            <v>0</v>
          </cell>
          <cell r="AH103">
            <v>948500</v>
          </cell>
          <cell r="AI103">
            <v>0</v>
          </cell>
          <cell r="AJ103">
            <v>948500</v>
          </cell>
          <cell r="AK103">
            <v>0</v>
          </cell>
          <cell r="AL103">
            <v>948500</v>
          </cell>
          <cell r="AM103">
            <v>0</v>
          </cell>
          <cell r="AN103">
            <v>948500</v>
          </cell>
          <cell r="AO103">
            <v>0</v>
          </cell>
          <cell r="AP103">
            <v>948500</v>
          </cell>
          <cell r="AQ103">
            <v>4644</v>
          </cell>
          <cell r="AR103">
            <v>943856</v>
          </cell>
          <cell r="BF103">
            <v>341583</v>
          </cell>
          <cell r="BG103">
            <v>113861</v>
          </cell>
          <cell r="BI103" t="str">
            <v>按合同约定</v>
          </cell>
        </row>
        <row r="104">
          <cell r="A104" t="str">
            <v>0542</v>
          </cell>
          <cell r="B104" t="str">
            <v>黄骅市荣达工业气体销售有限公司</v>
          </cell>
          <cell r="C104" t="str">
            <v>气体</v>
          </cell>
          <cell r="D104">
            <v>14971</v>
          </cell>
          <cell r="E104">
            <v>0</v>
          </cell>
          <cell r="F104">
            <v>14971</v>
          </cell>
          <cell r="G104">
            <v>0</v>
          </cell>
          <cell r="H104">
            <v>14971</v>
          </cell>
          <cell r="I104">
            <v>0</v>
          </cell>
          <cell r="J104">
            <v>14971</v>
          </cell>
          <cell r="K104">
            <v>14971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S104">
            <v>0</v>
          </cell>
          <cell r="T104">
            <v>0</v>
          </cell>
          <cell r="U104">
            <v>0</v>
          </cell>
          <cell r="W104">
            <v>0</v>
          </cell>
          <cell r="X104">
            <v>0</v>
          </cell>
          <cell r="Y104">
            <v>0</v>
          </cell>
          <cell r="AA104">
            <v>0</v>
          </cell>
          <cell r="AB104">
            <v>0</v>
          </cell>
          <cell r="AC104">
            <v>0</v>
          </cell>
          <cell r="AE104">
            <v>0</v>
          </cell>
          <cell r="AF104">
            <v>0</v>
          </cell>
          <cell r="AG104">
            <v>0</v>
          </cell>
          <cell r="AI104">
            <v>0</v>
          </cell>
          <cell r="AJ104">
            <v>0</v>
          </cell>
          <cell r="AK104">
            <v>0</v>
          </cell>
          <cell r="AO104">
            <v>0</v>
          </cell>
          <cell r="AQ104">
            <v>0</v>
          </cell>
          <cell r="AR104">
            <v>0</v>
          </cell>
          <cell r="BF104">
            <v>0</v>
          </cell>
          <cell r="BI104" t="str">
            <v>停用</v>
          </cell>
        </row>
        <row r="105">
          <cell r="A105" t="str">
            <v>0544</v>
          </cell>
          <cell r="B105" t="str">
            <v>北京百仕特非织造布有限公司</v>
          </cell>
          <cell r="C105" t="str">
            <v>无纺布</v>
          </cell>
          <cell r="D105">
            <v>45302.74</v>
          </cell>
          <cell r="E105">
            <v>0</v>
          </cell>
          <cell r="F105">
            <v>55402.52</v>
          </cell>
          <cell r="G105">
            <v>30000</v>
          </cell>
          <cell r="H105">
            <v>25402.52</v>
          </cell>
          <cell r="I105">
            <v>0</v>
          </cell>
          <cell r="J105">
            <v>15302.74</v>
          </cell>
          <cell r="K105">
            <v>0</v>
          </cell>
          <cell r="L105">
            <v>25402.52</v>
          </cell>
          <cell r="M105">
            <v>9593.86</v>
          </cell>
          <cell r="N105">
            <v>25402.52</v>
          </cell>
          <cell r="O105">
            <v>15302.74</v>
          </cell>
          <cell r="P105">
            <v>19693.64</v>
          </cell>
          <cell r="Q105">
            <v>18887.900000000001</v>
          </cell>
          <cell r="R105">
            <v>10099.780000000001</v>
          </cell>
          <cell r="S105">
            <v>0</v>
          </cell>
          <cell r="T105">
            <v>38581.54</v>
          </cell>
          <cell r="U105">
            <v>9511.41</v>
          </cell>
          <cell r="V105">
            <v>10099.780000000001</v>
          </cell>
          <cell r="W105">
            <v>0</v>
          </cell>
          <cell r="X105">
            <v>48092.95</v>
          </cell>
          <cell r="Y105">
            <v>0</v>
          </cell>
          <cell r="Z105">
            <v>19693.64</v>
          </cell>
          <cell r="AA105">
            <v>0</v>
          </cell>
          <cell r="AB105">
            <v>48092.95</v>
          </cell>
          <cell r="AC105">
            <v>0</v>
          </cell>
          <cell r="AD105">
            <v>38581.54</v>
          </cell>
          <cell r="AE105">
            <v>0</v>
          </cell>
          <cell r="AF105">
            <v>48092.95</v>
          </cell>
          <cell r="AG105">
            <v>0</v>
          </cell>
          <cell r="AH105">
            <v>48092.95</v>
          </cell>
          <cell r="AI105">
            <v>0</v>
          </cell>
          <cell r="AJ105">
            <v>48092.95</v>
          </cell>
          <cell r="AK105">
            <v>0</v>
          </cell>
          <cell r="AL105">
            <v>48092.95</v>
          </cell>
          <cell r="AM105">
            <v>0</v>
          </cell>
          <cell r="AN105">
            <v>48092.95</v>
          </cell>
          <cell r="AO105">
            <v>0</v>
          </cell>
          <cell r="AP105">
            <v>48092.95</v>
          </cell>
          <cell r="AQ105">
            <v>20000</v>
          </cell>
          <cell r="AR105">
            <v>28092.95</v>
          </cell>
          <cell r="BF105">
            <v>37993.17</v>
          </cell>
          <cell r="BG105">
            <v>4221.4633333333304</v>
          </cell>
          <cell r="BH105">
            <v>6.6547895319079702</v>
          </cell>
          <cell r="BI105" t="str">
            <v>发票挂账两个月承兑付款</v>
          </cell>
        </row>
        <row r="106">
          <cell r="A106" t="str">
            <v>0546</v>
          </cell>
          <cell r="B106" t="str">
            <v>北京市橡塑减震器材厂</v>
          </cell>
          <cell r="C106" t="str">
            <v>灯镜胶垫</v>
          </cell>
          <cell r="D106">
            <v>2369.86</v>
          </cell>
          <cell r="E106">
            <v>8471.2999999999993</v>
          </cell>
          <cell r="F106">
            <v>2369.86</v>
          </cell>
          <cell r="G106">
            <v>10904.4</v>
          </cell>
          <cell r="H106">
            <v>2369.86</v>
          </cell>
          <cell r="I106">
            <v>0</v>
          </cell>
          <cell r="J106">
            <v>2369.86</v>
          </cell>
          <cell r="K106">
            <v>0</v>
          </cell>
          <cell r="L106">
            <v>2369.86</v>
          </cell>
          <cell r="M106">
            <v>0</v>
          </cell>
          <cell r="N106">
            <v>2369.86</v>
          </cell>
          <cell r="O106">
            <v>0</v>
          </cell>
          <cell r="P106">
            <v>2369.86</v>
          </cell>
          <cell r="Q106">
            <v>0</v>
          </cell>
          <cell r="R106">
            <v>2369.86</v>
          </cell>
          <cell r="S106">
            <v>0</v>
          </cell>
          <cell r="T106">
            <v>2369.86</v>
          </cell>
          <cell r="U106">
            <v>8531.58</v>
          </cell>
          <cell r="V106">
            <v>2369.86</v>
          </cell>
          <cell r="W106">
            <v>8531.58</v>
          </cell>
          <cell r="X106">
            <v>2369.86</v>
          </cell>
          <cell r="Y106">
            <v>0</v>
          </cell>
          <cell r="Z106">
            <v>2369.86</v>
          </cell>
          <cell r="AA106">
            <v>0</v>
          </cell>
          <cell r="AB106">
            <v>2369.86</v>
          </cell>
          <cell r="AC106">
            <v>0</v>
          </cell>
          <cell r="AD106">
            <v>2369.86</v>
          </cell>
          <cell r="AE106">
            <v>0</v>
          </cell>
          <cell r="AF106">
            <v>2369.86</v>
          </cell>
          <cell r="AG106">
            <v>0</v>
          </cell>
          <cell r="AH106">
            <v>2369.86</v>
          </cell>
          <cell r="AI106">
            <v>0</v>
          </cell>
          <cell r="AJ106">
            <v>2369.86</v>
          </cell>
          <cell r="AK106">
            <v>0</v>
          </cell>
          <cell r="AL106">
            <v>2369.86</v>
          </cell>
          <cell r="AM106">
            <v>0</v>
          </cell>
          <cell r="AN106">
            <v>2369.86</v>
          </cell>
          <cell r="AO106">
            <v>0</v>
          </cell>
          <cell r="AP106">
            <v>2369.86</v>
          </cell>
          <cell r="AQ106">
            <v>0</v>
          </cell>
          <cell r="AR106">
            <v>2369.86</v>
          </cell>
          <cell r="BF106">
            <v>8531.58</v>
          </cell>
          <cell r="BG106">
            <v>2843.86</v>
          </cell>
          <cell r="BI106" t="str">
            <v>货到、票到付款</v>
          </cell>
        </row>
        <row r="107">
          <cell r="A107" t="str">
            <v>0549</v>
          </cell>
          <cell r="B107" t="str">
            <v>河北宏广橡塑金属制品有限公司</v>
          </cell>
          <cell r="C107" t="str">
            <v>底座配件</v>
          </cell>
          <cell r="D107">
            <v>21826.67</v>
          </cell>
          <cell r="E107">
            <v>0</v>
          </cell>
          <cell r="F107">
            <v>21826.67</v>
          </cell>
          <cell r="G107">
            <v>21826.67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S107">
            <v>0</v>
          </cell>
          <cell r="T107">
            <v>0</v>
          </cell>
          <cell r="U107">
            <v>0</v>
          </cell>
          <cell r="W107">
            <v>0</v>
          </cell>
          <cell r="X107">
            <v>0</v>
          </cell>
          <cell r="Y107">
            <v>0</v>
          </cell>
          <cell r="AA107">
            <v>0</v>
          </cell>
          <cell r="AB107">
            <v>0</v>
          </cell>
          <cell r="AC107">
            <v>0</v>
          </cell>
          <cell r="AE107">
            <v>0</v>
          </cell>
          <cell r="AF107">
            <v>0</v>
          </cell>
          <cell r="AG107">
            <v>0</v>
          </cell>
          <cell r="AI107">
            <v>0</v>
          </cell>
          <cell r="AJ107">
            <v>0</v>
          </cell>
          <cell r="AK107">
            <v>0</v>
          </cell>
          <cell r="AO107">
            <v>0</v>
          </cell>
          <cell r="AQ107">
            <v>0</v>
          </cell>
          <cell r="AR107">
            <v>0</v>
          </cell>
          <cell r="BI107" t="str">
            <v>停用</v>
          </cell>
        </row>
        <row r="108">
          <cell r="A108" t="str">
            <v>0550</v>
          </cell>
          <cell r="B108" t="str">
            <v>北京奇美玉隆商贸有限公司</v>
          </cell>
          <cell r="C108" t="str">
            <v>注塑料</v>
          </cell>
          <cell r="D108">
            <v>324000</v>
          </cell>
          <cell r="E108">
            <v>324000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  <cell r="AO108">
            <v>0</v>
          </cell>
          <cell r="AP108">
            <v>0</v>
          </cell>
          <cell r="AQ108">
            <v>0</v>
          </cell>
          <cell r="AR108">
            <v>0</v>
          </cell>
          <cell r="BI108" t="str">
            <v>货到、票到月底付款</v>
          </cell>
        </row>
        <row r="109">
          <cell r="A109" t="str">
            <v>0554</v>
          </cell>
          <cell r="B109" t="str">
            <v>马志云</v>
          </cell>
          <cell r="C109" t="str">
            <v>公司绿化</v>
          </cell>
          <cell r="D109">
            <v>1163</v>
          </cell>
          <cell r="E109">
            <v>0</v>
          </cell>
          <cell r="F109">
            <v>1163</v>
          </cell>
          <cell r="G109">
            <v>0</v>
          </cell>
          <cell r="H109">
            <v>1163</v>
          </cell>
          <cell r="I109">
            <v>0</v>
          </cell>
          <cell r="J109">
            <v>1163</v>
          </cell>
          <cell r="K109">
            <v>0</v>
          </cell>
          <cell r="L109">
            <v>1163</v>
          </cell>
          <cell r="M109">
            <v>0</v>
          </cell>
          <cell r="N109">
            <v>1163</v>
          </cell>
          <cell r="O109">
            <v>0</v>
          </cell>
          <cell r="P109">
            <v>1163</v>
          </cell>
          <cell r="Q109">
            <v>0</v>
          </cell>
          <cell r="R109">
            <v>1163</v>
          </cell>
          <cell r="S109">
            <v>0</v>
          </cell>
          <cell r="T109">
            <v>1163</v>
          </cell>
          <cell r="U109">
            <v>0</v>
          </cell>
          <cell r="V109">
            <v>1163</v>
          </cell>
          <cell r="W109">
            <v>0</v>
          </cell>
          <cell r="X109">
            <v>1163</v>
          </cell>
          <cell r="Y109">
            <v>0</v>
          </cell>
          <cell r="Z109">
            <v>1163</v>
          </cell>
          <cell r="AA109">
            <v>0</v>
          </cell>
          <cell r="AB109">
            <v>1163</v>
          </cell>
          <cell r="AC109">
            <v>0</v>
          </cell>
          <cell r="AD109">
            <v>1163</v>
          </cell>
          <cell r="AE109">
            <v>0</v>
          </cell>
          <cell r="AF109">
            <v>1163</v>
          </cell>
          <cell r="AG109">
            <v>0</v>
          </cell>
          <cell r="AH109">
            <v>1163</v>
          </cell>
          <cell r="AI109">
            <v>0</v>
          </cell>
          <cell r="AJ109">
            <v>1163</v>
          </cell>
          <cell r="AK109">
            <v>0</v>
          </cell>
          <cell r="AL109">
            <v>1163</v>
          </cell>
          <cell r="AM109">
            <v>0</v>
          </cell>
          <cell r="AN109">
            <v>1163</v>
          </cell>
          <cell r="AO109">
            <v>0</v>
          </cell>
          <cell r="AP109">
            <v>1163</v>
          </cell>
          <cell r="AQ109">
            <v>0</v>
          </cell>
          <cell r="AR109">
            <v>1163</v>
          </cell>
          <cell r="BF109">
            <v>0</v>
          </cell>
          <cell r="BG109">
            <v>0</v>
          </cell>
          <cell r="BI109" t="str">
            <v>按合同约定</v>
          </cell>
        </row>
        <row r="110">
          <cell r="A110" t="str">
            <v>0556</v>
          </cell>
          <cell r="B110" t="str">
            <v>上海昊诚泵阀有限公司</v>
          </cell>
          <cell r="C110" t="str">
            <v>设备配件</v>
          </cell>
          <cell r="D110">
            <v>220</v>
          </cell>
          <cell r="E110">
            <v>0</v>
          </cell>
          <cell r="F110">
            <v>1980</v>
          </cell>
          <cell r="G110">
            <v>9032</v>
          </cell>
          <cell r="H110">
            <v>0</v>
          </cell>
          <cell r="I110">
            <v>9032</v>
          </cell>
          <cell r="J110">
            <v>0</v>
          </cell>
          <cell r="K110">
            <v>8812</v>
          </cell>
          <cell r="L110">
            <v>220</v>
          </cell>
          <cell r="M110">
            <v>0</v>
          </cell>
          <cell r="N110">
            <v>220</v>
          </cell>
          <cell r="O110">
            <v>0</v>
          </cell>
          <cell r="P110">
            <v>220</v>
          </cell>
          <cell r="Q110">
            <v>1760</v>
          </cell>
          <cell r="R110">
            <v>220</v>
          </cell>
          <cell r="S110">
            <v>0</v>
          </cell>
          <cell r="T110">
            <v>1980</v>
          </cell>
          <cell r="U110">
            <v>0</v>
          </cell>
          <cell r="V110">
            <v>1980</v>
          </cell>
          <cell r="W110">
            <v>0</v>
          </cell>
          <cell r="X110">
            <v>1980</v>
          </cell>
          <cell r="Y110">
            <v>0</v>
          </cell>
          <cell r="Z110">
            <v>1980</v>
          </cell>
          <cell r="AA110">
            <v>0</v>
          </cell>
          <cell r="AB110">
            <v>1980</v>
          </cell>
          <cell r="AC110">
            <v>0</v>
          </cell>
          <cell r="AD110">
            <v>1980</v>
          </cell>
          <cell r="AE110">
            <v>0</v>
          </cell>
          <cell r="AF110">
            <v>1980</v>
          </cell>
          <cell r="AG110">
            <v>0</v>
          </cell>
          <cell r="AH110">
            <v>1980</v>
          </cell>
          <cell r="AI110">
            <v>0</v>
          </cell>
          <cell r="AJ110">
            <v>1980</v>
          </cell>
          <cell r="AK110">
            <v>0</v>
          </cell>
          <cell r="AL110">
            <v>1980</v>
          </cell>
          <cell r="AM110">
            <v>0</v>
          </cell>
          <cell r="AN110">
            <v>1980</v>
          </cell>
          <cell r="AO110">
            <v>0</v>
          </cell>
          <cell r="AP110">
            <v>1980</v>
          </cell>
          <cell r="AQ110">
            <v>0</v>
          </cell>
          <cell r="AR110">
            <v>1980</v>
          </cell>
          <cell r="BF110">
            <v>10792</v>
          </cell>
          <cell r="BG110">
            <v>3597.3333333333298</v>
          </cell>
          <cell r="BI110" t="str">
            <v>按合同约定</v>
          </cell>
        </row>
        <row r="111">
          <cell r="A111" t="str">
            <v>0560</v>
          </cell>
          <cell r="B111" t="str">
            <v>上海名华悬挂输送机有限公司</v>
          </cell>
          <cell r="C111" t="str">
            <v>设备及配件</v>
          </cell>
          <cell r="D111">
            <v>19500</v>
          </cell>
          <cell r="E111">
            <v>0</v>
          </cell>
          <cell r="F111">
            <v>19500</v>
          </cell>
          <cell r="G111">
            <v>0</v>
          </cell>
          <cell r="H111">
            <v>19500</v>
          </cell>
          <cell r="I111">
            <v>0</v>
          </cell>
          <cell r="J111">
            <v>19500</v>
          </cell>
          <cell r="K111">
            <v>0</v>
          </cell>
          <cell r="L111">
            <v>19500</v>
          </cell>
          <cell r="M111">
            <v>0</v>
          </cell>
          <cell r="N111">
            <v>19500</v>
          </cell>
          <cell r="O111">
            <v>0</v>
          </cell>
          <cell r="P111">
            <v>19500</v>
          </cell>
          <cell r="Q111">
            <v>0</v>
          </cell>
          <cell r="R111">
            <v>19500</v>
          </cell>
          <cell r="S111">
            <v>0</v>
          </cell>
          <cell r="T111">
            <v>19500</v>
          </cell>
          <cell r="U111">
            <v>0</v>
          </cell>
          <cell r="V111">
            <v>19500</v>
          </cell>
          <cell r="W111">
            <v>0</v>
          </cell>
          <cell r="X111">
            <v>19500</v>
          </cell>
          <cell r="Y111">
            <v>0</v>
          </cell>
          <cell r="Z111">
            <v>19500</v>
          </cell>
          <cell r="AA111">
            <v>0</v>
          </cell>
          <cell r="AB111">
            <v>19500</v>
          </cell>
          <cell r="AC111">
            <v>0</v>
          </cell>
          <cell r="AD111">
            <v>19500</v>
          </cell>
          <cell r="AE111">
            <v>0</v>
          </cell>
          <cell r="AF111">
            <v>19500</v>
          </cell>
          <cell r="AG111">
            <v>0</v>
          </cell>
          <cell r="AH111">
            <v>19500</v>
          </cell>
          <cell r="AI111">
            <v>0</v>
          </cell>
          <cell r="AJ111">
            <v>19500</v>
          </cell>
          <cell r="AK111">
            <v>0</v>
          </cell>
          <cell r="AL111">
            <v>19500</v>
          </cell>
          <cell r="AM111">
            <v>0</v>
          </cell>
          <cell r="AN111">
            <v>19500</v>
          </cell>
          <cell r="AO111">
            <v>0</v>
          </cell>
          <cell r="AP111">
            <v>19500</v>
          </cell>
          <cell r="AQ111">
            <v>0</v>
          </cell>
          <cell r="AR111">
            <v>19500</v>
          </cell>
          <cell r="BF111">
            <v>0</v>
          </cell>
          <cell r="BG111">
            <v>0</v>
          </cell>
          <cell r="BI111" t="str">
            <v>按合同约定</v>
          </cell>
        </row>
        <row r="112">
          <cell r="A112" t="str">
            <v>0572</v>
          </cell>
          <cell r="B112" t="str">
            <v>黄骅市正大纺织机械配件厂</v>
          </cell>
          <cell r="C112" t="str">
            <v>金属零部件</v>
          </cell>
          <cell r="D112">
            <v>835250.07</v>
          </cell>
          <cell r="E112">
            <v>250000</v>
          </cell>
          <cell r="F112">
            <v>674825.52</v>
          </cell>
          <cell r="G112">
            <v>0</v>
          </cell>
          <cell r="H112">
            <v>738545.93</v>
          </cell>
          <cell r="I112">
            <v>58320</v>
          </cell>
          <cell r="J112">
            <v>585250.06999999995</v>
          </cell>
          <cell r="K112">
            <v>0</v>
          </cell>
          <cell r="L112">
            <v>796865.93</v>
          </cell>
          <cell r="M112">
            <v>55767.33</v>
          </cell>
          <cell r="N112">
            <v>674825.52</v>
          </cell>
          <cell r="O112">
            <v>200000</v>
          </cell>
          <cell r="P112">
            <v>652633.26</v>
          </cell>
          <cell r="Q112">
            <v>0</v>
          </cell>
          <cell r="R112">
            <v>538545.93000000005</v>
          </cell>
          <cell r="S112">
            <v>0</v>
          </cell>
          <cell r="T112">
            <v>652633.26</v>
          </cell>
          <cell r="U112">
            <v>165711.78</v>
          </cell>
          <cell r="V112">
            <v>596865.93000000005</v>
          </cell>
          <cell r="W112">
            <v>0</v>
          </cell>
          <cell r="X112">
            <v>818345.04</v>
          </cell>
          <cell r="Y112">
            <v>80732.460000000006</v>
          </cell>
          <cell r="Z112">
            <v>652633.26</v>
          </cell>
          <cell r="AA112">
            <v>0</v>
          </cell>
          <cell r="AB112">
            <v>899077.5</v>
          </cell>
          <cell r="AC112">
            <v>92838.96</v>
          </cell>
          <cell r="AD112">
            <v>652633.26</v>
          </cell>
          <cell r="AE112">
            <v>250000</v>
          </cell>
          <cell r="AF112">
            <v>741916.46</v>
          </cell>
          <cell r="AG112">
            <v>29717.67</v>
          </cell>
          <cell r="AH112">
            <v>568345.04</v>
          </cell>
          <cell r="AI112">
            <v>53053.5</v>
          </cell>
          <cell r="AJ112">
            <v>718580.63</v>
          </cell>
          <cell r="AK112">
            <v>85603.44</v>
          </cell>
          <cell r="AL112">
            <v>596024</v>
          </cell>
          <cell r="AM112">
            <v>54339</v>
          </cell>
          <cell r="AN112">
            <v>749845.07</v>
          </cell>
          <cell r="AO112">
            <v>91270.25</v>
          </cell>
          <cell r="AP112">
            <v>634523.96</v>
          </cell>
          <cell r="AQ112">
            <v>114956.8</v>
          </cell>
          <cell r="AR112">
            <v>726158.52</v>
          </cell>
          <cell r="BF112">
            <v>659961.89</v>
          </cell>
          <cell r="BG112">
            <v>73329.098888888897</v>
          </cell>
          <cell r="BH112">
            <v>9.9027334441993293</v>
          </cell>
          <cell r="BI112" t="str">
            <v>发票挂账两个月承兑付款</v>
          </cell>
        </row>
        <row r="113">
          <cell r="A113" t="str">
            <v>0573</v>
          </cell>
          <cell r="B113" t="str">
            <v>南通南亚汽车新材料有限公司</v>
          </cell>
          <cell r="C113" t="str">
            <v>面料</v>
          </cell>
          <cell r="D113">
            <v>166674.51</v>
          </cell>
          <cell r="E113">
            <v>85257.9</v>
          </cell>
          <cell r="F113">
            <v>81416.61</v>
          </cell>
          <cell r="G113">
            <v>81416.61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17488.8</v>
          </cell>
          <cell r="AL113">
            <v>0</v>
          </cell>
          <cell r="AM113">
            <v>17488.8</v>
          </cell>
          <cell r="AN113">
            <v>0</v>
          </cell>
          <cell r="AO113">
            <v>0</v>
          </cell>
          <cell r="AP113">
            <v>0</v>
          </cell>
          <cell r="AQ113">
            <v>0</v>
          </cell>
          <cell r="AR113">
            <v>0</v>
          </cell>
          <cell r="BF113">
            <v>17488.8</v>
          </cell>
          <cell r="BG113">
            <v>5829.6</v>
          </cell>
          <cell r="BH113">
            <v>0</v>
          </cell>
          <cell r="BI113" t="str">
            <v>货到、票到付款</v>
          </cell>
        </row>
        <row r="114">
          <cell r="A114" t="str">
            <v>0576</v>
          </cell>
          <cell r="B114" t="str">
            <v>襄阳杰创化工新材料有限公司</v>
          </cell>
          <cell r="C114" t="str">
            <v>发泡原料</v>
          </cell>
          <cell r="D114">
            <v>361546.5</v>
          </cell>
          <cell r="E114">
            <v>50000</v>
          </cell>
          <cell r="F114">
            <v>311546.5</v>
          </cell>
          <cell r="G114">
            <v>200000</v>
          </cell>
          <cell r="H114">
            <v>239871.5</v>
          </cell>
          <cell r="I114">
            <v>112395</v>
          </cell>
          <cell r="J114">
            <v>111546.5</v>
          </cell>
          <cell r="K114">
            <v>0</v>
          </cell>
          <cell r="L114">
            <v>352266.5</v>
          </cell>
          <cell r="M114">
            <v>100624.5</v>
          </cell>
          <cell r="N114">
            <v>239871.5</v>
          </cell>
          <cell r="O114">
            <v>100000</v>
          </cell>
          <cell r="P114">
            <v>352891</v>
          </cell>
          <cell r="Q114">
            <v>82128</v>
          </cell>
          <cell r="R114">
            <v>252266.5</v>
          </cell>
          <cell r="S114">
            <v>0</v>
          </cell>
          <cell r="T114">
            <v>435019</v>
          </cell>
          <cell r="U114">
            <v>153990</v>
          </cell>
          <cell r="V114">
            <v>352891</v>
          </cell>
          <cell r="W114">
            <v>0</v>
          </cell>
          <cell r="X114">
            <v>589009</v>
          </cell>
          <cell r="Y114">
            <v>115492.5</v>
          </cell>
          <cell r="Z114">
            <v>435019</v>
          </cell>
          <cell r="AA114">
            <v>0</v>
          </cell>
          <cell r="AB114">
            <v>704501.5</v>
          </cell>
          <cell r="AC114">
            <v>112955</v>
          </cell>
          <cell r="AD114">
            <v>589009</v>
          </cell>
          <cell r="AE114">
            <v>200000</v>
          </cell>
          <cell r="AF114">
            <v>617456.5</v>
          </cell>
          <cell r="AG114">
            <v>0</v>
          </cell>
          <cell r="AH114">
            <v>504501.5</v>
          </cell>
          <cell r="AI114">
            <v>0</v>
          </cell>
          <cell r="AJ114">
            <v>617456.5</v>
          </cell>
          <cell r="AK114">
            <v>0</v>
          </cell>
          <cell r="AL114">
            <v>617456.5</v>
          </cell>
          <cell r="AM114">
            <v>0</v>
          </cell>
          <cell r="AN114">
            <v>617456.5</v>
          </cell>
          <cell r="AO114">
            <v>0</v>
          </cell>
          <cell r="AP114">
            <v>617456.5</v>
          </cell>
          <cell r="AQ114">
            <v>0</v>
          </cell>
          <cell r="AR114">
            <v>617456.5</v>
          </cell>
          <cell r="BF114">
            <v>677585</v>
          </cell>
          <cell r="BG114">
            <v>75287.222222222204</v>
          </cell>
          <cell r="BH114">
            <v>8.20134521868105</v>
          </cell>
          <cell r="BI114" t="str">
            <v>发票挂账一个月付款</v>
          </cell>
        </row>
        <row r="115">
          <cell r="A115" t="str">
            <v>0581</v>
          </cell>
          <cell r="B115" t="str">
            <v>沧州临港明康汽车配件有限公司</v>
          </cell>
          <cell r="C115" t="str">
            <v>金属零部件</v>
          </cell>
          <cell r="D115">
            <v>668764.41</v>
          </cell>
          <cell r="E115">
            <v>0</v>
          </cell>
          <cell r="F115">
            <v>711079.69</v>
          </cell>
          <cell r="G115">
            <v>300000</v>
          </cell>
          <cell r="H115">
            <v>426768.44</v>
          </cell>
          <cell r="I115">
            <v>6700.3</v>
          </cell>
          <cell r="J115">
            <v>368764.41</v>
          </cell>
          <cell r="K115">
            <v>0</v>
          </cell>
          <cell r="L115">
            <v>433468.74</v>
          </cell>
          <cell r="M115">
            <v>0</v>
          </cell>
          <cell r="N115">
            <v>411079.69</v>
          </cell>
          <cell r="O115">
            <v>0</v>
          </cell>
          <cell r="P115">
            <v>433468.74</v>
          </cell>
          <cell r="Q115">
            <v>7010.45</v>
          </cell>
          <cell r="R115">
            <v>426768.44</v>
          </cell>
          <cell r="S115">
            <v>0</v>
          </cell>
          <cell r="T115">
            <v>440479.19</v>
          </cell>
          <cell r="U115">
            <v>0</v>
          </cell>
          <cell r="V115">
            <v>433468.74</v>
          </cell>
          <cell r="W115">
            <v>0</v>
          </cell>
          <cell r="X115">
            <v>440479.19</v>
          </cell>
          <cell r="Y115">
            <v>0</v>
          </cell>
          <cell r="Z115">
            <v>433468.74</v>
          </cell>
          <cell r="AA115">
            <v>0</v>
          </cell>
          <cell r="AB115">
            <v>440479.19</v>
          </cell>
          <cell r="AC115">
            <v>31114.7</v>
          </cell>
          <cell r="AD115">
            <v>440479.19</v>
          </cell>
          <cell r="AE115">
            <v>250000</v>
          </cell>
          <cell r="AF115">
            <v>221593.89</v>
          </cell>
          <cell r="AG115">
            <v>0</v>
          </cell>
          <cell r="AH115">
            <v>190479.19</v>
          </cell>
          <cell r="AI115">
            <v>0</v>
          </cell>
          <cell r="AJ115">
            <v>221593.89</v>
          </cell>
          <cell r="AK115">
            <v>94236.6</v>
          </cell>
          <cell r="AL115">
            <v>190479.19</v>
          </cell>
          <cell r="AM115">
            <v>0</v>
          </cell>
          <cell r="AN115">
            <v>315830.49</v>
          </cell>
          <cell r="AO115">
            <v>54018.83</v>
          </cell>
          <cell r="AP115">
            <v>221593.89</v>
          </cell>
          <cell r="AQ115">
            <v>100000</v>
          </cell>
          <cell r="AR115">
            <v>269849.32</v>
          </cell>
          <cell r="BF115">
            <v>193080.88</v>
          </cell>
          <cell r="BG115">
            <v>21453.431111111098</v>
          </cell>
          <cell r="BH115">
            <v>12.578375859898699</v>
          </cell>
          <cell r="BI115" t="str">
            <v>发票挂账两个月承兑付款</v>
          </cell>
        </row>
        <row r="116">
          <cell r="A116" t="str">
            <v>0583</v>
          </cell>
          <cell r="B116" t="str">
            <v>天津市津荣兴钢铁贸易有限公司</v>
          </cell>
          <cell r="C116" t="str">
            <v>钢板</v>
          </cell>
          <cell r="D116">
            <v>237008.62</v>
          </cell>
          <cell r="E116">
            <v>0</v>
          </cell>
          <cell r="F116">
            <v>237008.62</v>
          </cell>
          <cell r="G116">
            <v>0</v>
          </cell>
          <cell r="H116">
            <v>237008.62</v>
          </cell>
          <cell r="I116">
            <v>0</v>
          </cell>
          <cell r="J116">
            <v>237008.62</v>
          </cell>
          <cell r="K116">
            <v>0</v>
          </cell>
          <cell r="L116">
            <v>237008.62</v>
          </cell>
          <cell r="M116">
            <v>0</v>
          </cell>
          <cell r="N116">
            <v>237008.62</v>
          </cell>
          <cell r="O116">
            <v>0</v>
          </cell>
          <cell r="P116">
            <v>237008.62</v>
          </cell>
          <cell r="Q116">
            <v>0</v>
          </cell>
          <cell r="R116">
            <v>237008.62</v>
          </cell>
          <cell r="S116">
            <v>0</v>
          </cell>
          <cell r="T116">
            <v>237008.62</v>
          </cell>
          <cell r="U116">
            <v>0</v>
          </cell>
          <cell r="V116">
            <v>237008.62</v>
          </cell>
          <cell r="W116">
            <v>200000</v>
          </cell>
          <cell r="X116">
            <v>37008.620000000003</v>
          </cell>
          <cell r="Y116">
            <v>51943.5</v>
          </cell>
          <cell r="Z116">
            <v>37008.620000000003</v>
          </cell>
          <cell r="AA116">
            <v>0</v>
          </cell>
          <cell r="AB116">
            <v>88952.12</v>
          </cell>
          <cell r="AC116">
            <v>0</v>
          </cell>
          <cell r="AD116">
            <v>88952.12</v>
          </cell>
          <cell r="AE116">
            <v>37008.620000000003</v>
          </cell>
          <cell r="AF116">
            <v>51943.5</v>
          </cell>
          <cell r="AG116">
            <v>0</v>
          </cell>
          <cell r="AH116">
            <v>51943.5</v>
          </cell>
          <cell r="AI116">
            <v>0</v>
          </cell>
          <cell r="AJ116">
            <v>51943.5</v>
          </cell>
          <cell r="AK116">
            <v>143177.1</v>
          </cell>
          <cell r="AL116">
            <v>51943.5</v>
          </cell>
          <cell r="AM116">
            <v>0</v>
          </cell>
          <cell r="AN116">
            <v>195120.6</v>
          </cell>
          <cell r="AO116">
            <v>0</v>
          </cell>
          <cell r="AP116">
            <v>195120.6</v>
          </cell>
          <cell r="AQ116">
            <v>0</v>
          </cell>
          <cell r="AR116">
            <v>195120.6</v>
          </cell>
          <cell r="BF116">
            <v>195120.6</v>
          </cell>
          <cell r="BG116">
            <v>65040.2</v>
          </cell>
          <cell r="BH116">
            <v>3</v>
          </cell>
          <cell r="BI116" t="str">
            <v>货到、票到月底付款</v>
          </cell>
        </row>
        <row r="117">
          <cell r="A117" t="str">
            <v>0584</v>
          </cell>
          <cell r="B117" t="str">
            <v>高碑店市晨奥五金制品有限公司</v>
          </cell>
          <cell r="C117" t="str">
            <v>管夹片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11187.35</v>
          </cell>
          <cell r="J117">
            <v>0</v>
          </cell>
          <cell r="K117">
            <v>0</v>
          </cell>
          <cell r="L117">
            <v>11187.35</v>
          </cell>
          <cell r="M117">
            <v>0</v>
          </cell>
          <cell r="N117">
            <v>0</v>
          </cell>
          <cell r="O117">
            <v>11187.35</v>
          </cell>
          <cell r="P117">
            <v>0</v>
          </cell>
          <cell r="Q117">
            <v>0</v>
          </cell>
          <cell r="S117">
            <v>0</v>
          </cell>
          <cell r="T117">
            <v>0</v>
          </cell>
          <cell r="U117">
            <v>0</v>
          </cell>
          <cell r="W117">
            <v>0</v>
          </cell>
          <cell r="X117">
            <v>0</v>
          </cell>
          <cell r="Y117">
            <v>0</v>
          </cell>
          <cell r="AA117">
            <v>0</v>
          </cell>
          <cell r="AB117">
            <v>0</v>
          </cell>
          <cell r="AC117">
            <v>0</v>
          </cell>
          <cell r="AE117">
            <v>0</v>
          </cell>
          <cell r="AF117">
            <v>0</v>
          </cell>
          <cell r="AG117">
            <v>0</v>
          </cell>
          <cell r="AI117">
            <v>0</v>
          </cell>
          <cell r="AJ117">
            <v>0</v>
          </cell>
          <cell r="AK117">
            <v>0</v>
          </cell>
          <cell r="AO117">
            <v>0</v>
          </cell>
          <cell r="AQ117">
            <v>0</v>
          </cell>
          <cell r="AR117">
            <v>0</v>
          </cell>
          <cell r="BF117">
            <v>11187.35</v>
          </cell>
          <cell r="BI117" t="str">
            <v>停用</v>
          </cell>
        </row>
        <row r="118">
          <cell r="A118" t="str">
            <v>0586</v>
          </cell>
          <cell r="B118" t="str">
            <v>黄骅市荣丰塑料模具有限公司</v>
          </cell>
          <cell r="C118" t="str">
            <v>模具</v>
          </cell>
          <cell r="D118">
            <v>0</v>
          </cell>
          <cell r="E118">
            <v>9000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0</v>
          </cell>
          <cell r="AL118">
            <v>0</v>
          </cell>
          <cell r="AO118">
            <v>0</v>
          </cell>
          <cell r="AP118">
            <v>0</v>
          </cell>
          <cell r="AQ118">
            <v>0</v>
          </cell>
          <cell r="AR118">
            <v>0</v>
          </cell>
          <cell r="BI118" t="str">
            <v>按合同约定</v>
          </cell>
        </row>
        <row r="119">
          <cell r="A119" t="str">
            <v>0591</v>
          </cell>
          <cell r="B119" t="str">
            <v>江阴市信佳科贸有限公司</v>
          </cell>
          <cell r="C119" t="str">
            <v>发泡原料</v>
          </cell>
          <cell r="D119">
            <v>438360</v>
          </cell>
          <cell r="E119">
            <v>0</v>
          </cell>
          <cell r="F119">
            <v>438360</v>
          </cell>
          <cell r="G119">
            <v>0</v>
          </cell>
          <cell r="H119">
            <v>624020</v>
          </cell>
          <cell r="I119">
            <v>194400</v>
          </cell>
          <cell r="J119">
            <v>438360</v>
          </cell>
          <cell r="K119">
            <v>0</v>
          </cell>
          <cell r="L119">
            <v>818420</v>
          </cell>
          <cell r="M119">
            <v>0</v>
          </cell>
          <cell r="N119">
            <v>438360</v>
          </cell>
          <cell r="O119">
            <v>200000</v>
          </cell>
          <cell r="P119">
            <v>618420</v>
          </cell>
          <cell r="Q119">
            <v>122760</v>
          </cell>
          <cell r="R119">
            <v>424020</v>
          </cell>
          <cell r="S119">
            <v>0</v>
          </cell>
          <cell r="T119">
            <v>741180</v>
          </cell>
          <cell r="U119">
            <v>0</v>
          </cell>
          <cell r="V119">
            <v>618420</v>
          </cell>
          <cell r="W119">
            <v>0</v>
          </cell>
          <cell r="X119">
            <v>741180</v>
          </cell>
          <cell r="Y119">
            <v>49640</v>
          </cell>
          <cell r="Z119">
            <v>618420</v>
          </cell>
          <cell r="AA119">
            <v>0</v>
          </cell>
          <cell r="AB119">
            <v>790820</v>
          </cell>
          <cell r="AC119">
            <v>178705</v>
          </cell>
          <cell r="AD119">
            <v>741180</v>
          </cell>
          <cell r="AE119">
            <v>450000</v>
          </cell>
          <cell r="AF119">
            <v>519525</v>
          </cell>
          <cell r="AG119">
            <v>0</v>
          </cell>
          <cell r="AH119">
            <v>291180</v>
          </cell>
          <cell r="AI119">
            <v>0</v>
          </cell>
          <cell r="AJ119">
            <v>519525</v>
          </cell>
          <cell r="AK119">
            <v>0</v>
          </cell>
          <cell r="AL119">
            <v>340820</v>
          </cell>
          <cell r="AM119">
            <v>0</v>
          </cell>
          <cell r="AN119">
            <v>519525</v>
          </cell>
          <cell r="AO119">
            <v>308983</v>
          </cell>
          <cell r="AP119">
            <v>519525</v>
          </cell>
          <cell r="AQ119">
            <v>0</v>
          </cell>
          <cell r="AR119">
            <v>828508</v>
          </cell>
          <cell r="BF119">
            <v>854488</v>
          </cell>
          <cell r="BG119">
            <v>94943.111111111095</v>
          </cell>
          <cell r="BH119">
            <v>8.7263624533053701</v>
          </cell>
          <cell r="BI119" t="str">
            <v>发票挂账两个月付款</v>
          </cell>
        </row>
        <row r="120">
          <cell r="A120" t="str">
            <v>0592</v>
          </cell>
          <cell r="B120" t="str">
            <v>上海优诺特实业股份有限公司</v>
          </cell>
          <cell r="C120" t="str">
            <v>发泡原料</v>
          </cell>
          <cell r="D120">
            <v>5600</v>
          </cell>
          <cell r="E120">
            <v>0</v>
          </cell>
          <cell r="F120">
            <v>5600</v>
          </cell>
          <cell r="G120">
            <v>0</v>
          </cell>
          <cell r="H120">
            <v>5600</v>
          </cell>
          <cell r="I120">
            <v>0</v>
          </cell>
          <cell r="J120">
            <v>5600</v>
          </cell>
          <cell r="K120">
            <v>0</v>
          </cell>
          <cell r="L120">
            <v>5600</v>
          </cell>
          <cell r="M120">
            <v>0</v>
          </cell>
          <cell r="N120">
            <v>5600</v>
          </cell>
          <cell r="O120">
            <v>0</v>
          </cell>
          <cell r="P120">
            <v>5600</v>
          </cell>
          <cell r="Q120">
            <v>0</v>
          </cell>
          <cell r="S120">
            <v>0</v>
          </cell>
          <cell r="T120">
            <v>5600</v>
          </cell>
          <cell r="U120">
            <v>0</v>
          </cell>
          <cell r="W120">
            <v>0</v>
          </cell>
          <cell r="X120">
            <v>5600</v>
          </cell>
          <cell r="Y120">
            <v>0</v>
          </cell>
          <cell r="AA120">
            <v>0</v>
          </cell>
          <cell r="AB120">
            <v>5600</v>
          </cell>
          <cell r="AC120">
            <v>0</v>
          </cell>
          <cell r="AE120">
            <v>0</v>
          </cell>
          <cell r="AF120">
            <v>5600</v>
          </cell>
          <cell r="AG120">
            <v>0</v>
          </cell>
          <cell r="AI120">
            <v>0</v>
          </cell>
          <cell r="AJ120">
            <v>5600</v>
          </cell>
          <cell r="AK120">
            <v>0</v>
          </cell>
          <cell r="AM120">
            <v>0</v>
          </cell>
          <cell r="AN120">
            <v>5600</v>
          </cell>
          <cell r="AO120">
            <v>0</v>
          </cell>
          <cell r="AQ120">
            <v>0</v>
          </cell>
          <cell r="AR120">
            <v>5600</v>
          </cell>
          <cell r="BF120">
            <v>0</v>
          </cell>
          <cell r="BG120">
            <v>0</v>
          </cell>
          <cell r="BI120" t="str">
            <v>停用</v>
          </cell>
        </row>
        <row r="121">
          <cell r="A121" t="str">
            <v>0595</v>
          </cell>
          <cell r="B121" t="str">
            <v>广州富士机工汽车部件有限公司</v>
          </cell>
          <cell r="D121">
            <v>433881.71</v>
          </cell>
          <cell r="E121">
            <v>0</v>
          </cell>
          <cell r="F121">
            <v>602999.04000000004</v>
          </cell>
          <cell r="G121">
            <v>0</v>
          </cell>
          <cell r="H121">
            <v>1040732.93</v>
          </cell>
          <cell r="I121">
            <v>0</v>
          </cell>
          <cell r="J121">
            <v>602999.04000000004</v>
          </cell>
          <cell r="K121">
            <v>300000</v>
          </cell>
          <cell r="L121">
            <v>740732.93</v>
          </cell>
          <cell r="M121">
            <v>0</v>
          </cell>
          <cell r="N121">
            <v>740732.93</v>
          </cell>
          <cell r="O121">
            <v>0</v>
          </cell>
          <cell r="P121">
            <v>740732.93</v>
          </cell>
          <cell r="Q121">
            <v>0</v>
          </cell>
          <cell r="R121">
            <v>740732.93</v>
          </cell>
          <cell r="S121">
            <v>0</v>
          </cell>
          <cell r="T121">
            <v>740732.93</v>
          </cell>
          <cell r="U121">
            <v>0</v>
          </cell>
          <cell r="V121">
            <v>740732.93</v>
          </cell>
          <cell r="W121">
            <v>0</v>
          </cell>
          <cell r="X121">
            <v>740732.93</v>
          </cell>
          <cell r="Y121">
            <v>0</v>
          </cell>
          <cell r="Z121">
            <v>740732.93</v>
          </cell>
          <cell r="AA121">
            <v>0</v>
          </cell>
          <cell r="AB121">
            <v>740732.93</v>
          </cell>
          <cell r="AC121">
            <v>0</v>
          </cell>
          <cell r="AD121">
            <v>740732.93</v>
          </cell>
          <cell r="AE121">
            <v>800000</v>
          </cell>
          <cell r="AF121">
            <v>0</v>
          </cell>
          <cell r="AG121">
            <v>59267.07</v>
          </cell>
          <cell r="AI121">
            <v>0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BF121">
            <v>59267.07</v>
          </cell>
          <cell r="BG121">
            <v>6585.23</v>
          </cell>
          <cell r="BH121">
            <v>0</v>
          </cell>
          <cell r="BI121" t="str">
            <v>发票挂账一个月承兑付款</v>
          </cell>
        </row>
        <row r="122">
          <cell r="A122" t="str">
            <v>0596</v>
          </cell>
          <cell r="B122" t="str">
            <v>上海边锋实业有限公司</v>
          </cell>
          <cell r="C122" t="str">
            <v>零部件</v>
          </cell>
          <cell r="D122">
            <v>360</v>
          </cell>
          <cell r="E122">
            <v>0</v>
          </cell>
          <cell r="F122">
            <v>360</v>
          </cell>
          <cell r="G122">
            <v>0</v>
          </cell>
          <cell r="H122">
            <v>360</v>
          </cell>
          <cell r="I122">
            <v>0</v>
          </cell>
          <cell r="J122">
            <v>360</v>
          </cell>
          <cell r="K122">
            <v>0</v>
          </cell>
          <cell r="L122">
            <v>360</v>
          </cell>
          <cell r="M122">
            <v>0</v>
          </cell>
          <cell r="N122">
            <v>360</v>
          </cell>
          <cell r="O122">
            <v>0</v>
          </cell>
          <cell r="P122">
            <v>360</v>
          </cell>
          <cell r="Q122">
            <v>0</v>
          </cell>
          <cell r="S122">
            <v>0</v>
          </cell>
          <cell r="T122">
            <v>360</v>
          </cell>
          <cell r="U122">
            <v>0</v>
          </cell>
          <cell r="W122">
            <v>0</v>
          </cell>
          <cell r="X122">
            <v>360</v>
          </cell>
          <cell r="Y122">
            <v>0</v>
          </cell>
          <cell r="AA122">
            <v>0</v>
          </cell>
          <cell r="AB122">
            <v>360</v>
          </cell>
          <cell r="AC122">
            <v>0</v>
          </cell>
          <cell r="AE122">
            <v>0</v>
          </cell>
          <cell r="AF122">
            <v>360</v>
          </cell>
          <cell r="AG122">
            <v>0</v>
          </cell>
          <cell r="AI122">
            <v>0</v>
          </cell>
          <cell r="AJ122">
            <v>360</v>
          </cell>
          <cell r="AK122">
            <v>0</v>
          </cell>
          <cell r="AM122">
            <v>0</v>
          </cell>
          <cell r="AN122">
            <v>360</v>
          </cell>
          <cell r="AO122">
            <v>0</v>
          </cell>
          <cell r="AQ122">
            <v>0</v>
          </cell>
          <cell r="AR122">
            <v>360</v>
          </cell>
          <cell r="BF122">
            <v>0</v>
          </cell>
          <cell r="BG122">
            <v>0</v>
          </cell>
          <cell r="BI122" t="str">
            <v>停用</v>
          </cell>
        </row>
        <row r="123">
          <cell r="A123" t="str">
            <v>0597</v>
          </cell>
          <cell r="B123" t="str">
            <v>北京国大联创科技发展有限公司</v>
          </cell>
          <cell r="C123" t="str">
            <v>排烟系统工程</v>
          </cell>
          <cell r="D123">
            <v>33800</v>
          </cell>
          <cell r="E123">
            <v>0</v>
          </cell>
          <cell r="F123">
            <v>33800</v>
          </cell>
          <cell r="G123">
            <v>0</v>
          </cell>
          <cell r="H123">
            <v>33800</v>
          </cell>
          <cell r="I123">
            <v>0</v>
          </cell>
          <cell r="J123">
            <v>33800</v>
          </cell>
          <cell r="K123">
            <v>0</v>
          </cell>
          <cell r="L123">
            <v>33800</v>
          </cell>
          <cell r="M123">
            <v>0</v>
          </cell>
          <cell r="N123">
            <v>33800</v>
          </cell>
          <cell r="O123">
            <v>0</v>
          </cell>
          <cell r="P123">
            <v>33800</v>
          </cell>
          <cell r="Q123">
            <v>0</v>
          </cell>
          <cell r="R123">
            <v>33800</v>
          </cell>
          <cell r="S123">
            <v>0</v>
          </cell>
          <cell r="T123">
            <v>33800</v>
          </cell>
          <cell r="U123">
            <v>0</v>
          </cell>
          <cell r="V123">
            <v>33800</v>
          </cell>
          <cell r="W123">
            <v>0</v>
          </cell>
          <cell r="X123">
            <v>33800</v>
          </cell>
          <cell r="Y123">
            <v>0</v>
          </cell>
          <cell r="Z123">
            <v>33800</v>
          </cell>
          <cell r="AA123">
            <v>0</v>
          </cell>
          <cell r="AB123">
            <v>33800</v>
          </cell>
          <cell r="AC123">
            <v>0</v>
          </cell>
          <cell r="AD123">
            <v>33800</v>
          </cell>
          <cell r="AE123">
            <v>0</v>
          </cell>
          <cell r="AF123">
            <v>33800</v>
          </cell>
          <cell r="AG123">
            <v>14110</v>
          </cell>
          <cell r="AH123">
            <v>33800</v>
          </cell>
          <cell r="AI123">
            <v>14110</v>
          </cell>
          <cell r="AJ123">
            <v>33800</v>
          </cell>
          <cell r="AK123">
            <v>0</v>
          </cell>
          <cell r="AL123">
            <v>33800</v>
          </cell>
          <cell r="AM123">
            <v>0</v>
          </cell>
          <cell r="AN123">
            <v>33800</v>
          </cell>
          <cell r="AO123">
            <v>0</v>
          </cell>
          <cell r="AP123">
            <v>33800</v>
          </cell>
          <cell r="AQ123">
            <v>0</v>
          </cell>
          <cell r="AR123">
            <v>33800</v>
          </cell>
          <cell r="BF123">
            <v>14110</v>
          </cell>
          <cell r="BG123">
            <v>4703.3333333333303</v>
          </cell>
          <cell r="BI123" t="str">
            <v>按合同约定</v>
          </cell>
        </row>
        <row r="124">
          <cell r="A124" t="str">
            <v>0600</v>
          </cell>
          <cell r="B124" t="str">
            <v>沧州市维克机械设备有限公司</v>
          </cell>
          <cell r="C124" t="str">
            <v>焊机维护</v>
          </cell>
          <cell r="D124">
            <v>28470</v>
          </cell>
          <cell r="E124">
            <v>0</v>
          </cell>
          <cell r="F124">
            <v>28470</v>
          </cell>
          <cell r="G124">
            <v>0</v>
          </cell>
          <cell r="H124">
            <v>28470</v>
          </cell>
          <cell r="I124">
            <v>0</v>
          </cell>
          <cell r="J124">
            <v>28470</v>
          </cell>
          <cell r="K124">
            <v>0</v>
          </cell>
          <cell r="L124">
            <v>28470</v>
          </cell>
          <cell r="M124">
            <v>0</v>
          </cell>
          <cell r="N124">
            <v>28470</v>
          </cell>
          <cell r="O124">
            <v>0</v>
          </cell>
          <cell r="P124">
            <v>28470</v>
          </cell>
          <cell r="Q124">
            <v>0</v>
          </cell>
          <cell r="R124">
            <v>28470</v>
          </cell>
          <cell r="S124">
            <v>0</v>
          </cell>
          <cell r="T124">
            <v>28470</v>
          </cell>
          <cell r="U124">
            <v>0</v>
          </cell>
          <cell r="V124">
            <v>28470</v>
          </cell>
          <cell r="W124">
            <v>0</v>
          </cell>
          <cell r="X124">
            <v>28470</v>
          </cell>
          <cell r="Y124">
            <v>0</v>
          </cell>
          <cell r="Z124">
            <v>28470</v>
          </cell>
          <cell r="AA124">
            <v>0</v>
          </cell>
          <cell r="AB124">
            <v>28470</v>
          </cell>
          <cell r="AC124">
            <v>0</v>
          </cell>
          <cell r="AD124">
            <v>28470</v>
          </cell>
          <cell r="AE124">
            <v>0</v>
          </cell>
          <cell r="AF124">
            <v>28470</v>
          </cell>
          <cell r="AG124">
            <v>0</v>
          </cell>
          <cell r="AH124">
            <v>28470</v>
          </cell>
          <cell r="AI124">
            <v>0</v>
          </cell>
          <cell r="AJ124">
            <v>28470</v>
          </cell>
          <cell r="AK124">
            <v>0</v>
          </cell>
          <cell r="AL124">
            <v>28470</v>
          </cell>
          <cell r="AM124">
            <v>0</v>
          </cell>
          <cell r="AN124">
            <v>28470</v>
          </cell>
          <cell r="AO124">
            <v>0</v>
          </cell>
          <cell r="AP124">
            <v>28470</v>
          </cell>
          <cell r="AQ124">
            <v>0</v>
          </cell>
          <cell r="AR124">
            <v>28470</v>
          </cell>
          <cell r="BF124">
            <v>0</v>
          </cell>
          <cell r="BG124">
            <v>0</v>
          </cell>
          <cell r="BI124" t="str">
            <v>按合同约定</v>
          </cell>
        </row>
        <row r="125">
          <cell r="A125" t="str">
            <v>0602</v>
          </cell>
          <cell r="B125" t="str">
            <v>黄骅市兴田弹簧有限公司</v>
          </cell>
          <cell r="C125" t="str">
            <v>C型钉</v>
          </cell>
          <cell r="D125">
            <v>118320.07</v>
          </cell>
          <cell r="E125">
            <v>0</v>
          </cell>
          <cell r="F125">
            <v>130835.64</v>
          </cell>
          <cell r="G125">
            <v>30000</v>
          </cell>
          <cell r="H125">
            <v>113885.3</v>
          </cell>
          <cell r="I125">
            <v>0</v>
          </cell>
          <cell r="J125">
            <v>88320.07</v>
          </cell>
          <cell r="K125">
            <v>0</v>
          </cell>
          <cell r="L125">
            <v>113885.3</v>
          </cell>
          <cell r="M125">
            <v>0</v>
          </cell>
          <cell r="N125">
            <v>100835.64</v>
          </cell>
          <cell r="O125">
            <v>20000</v>
          </cell>
          <cell r="P125">
            <v>93885.3</v>
          </cell>
          <cell r="Q125">
            <v>30176.05</v>
          </cell>
          <cell r="R125">
            <v>93885.3</v>
          </cell>
          <cell r="S125">
            <v>0</v>
          </cell>
          <cell r="T125">
            <v>124061.35</v>
          </cell>
          <cell r="U125">
            <v>0</v>
          </cell>
          <cell r="V125">
            <v>93885.3</v>
          </cell>
          <cell r="W125">
            <v>0</v>
          </cell>
          <cell r="X125">
            <v>124061.35</v>
          </cell>
          <cell r="Y125">
            <v>16100.85</v>
          </cell>
          <cell r="Z125">
            <v>93885.3</v>
          </cell>
          <cell r="AA125">
            <v>0</v>
          </cell>
          <cell r="AB125">
            <v>140162.20000000001</v>
          </cell>
          <cell r="AC125">
            <v>0</v>
          </cell>
          <cell r="AD125">
            <v>124061.35</v>
          </cell>
          <cell r="AE125">
            <v>0</v>
          </cell>
          <cell r="AF125">
            <v>140162.20000000001</v>
          </cell>
          <cell r="AG125">
            <v>0</v>
          </cell>
          <cell r="AH125">
            <v>124061.35</v>
          </cell>
          <cell r="AI125">
            <v>0</v>
          </cell>
          <cell r="AJ125">
            <v>140162.20000000001</v>
          </cell>
          <cell r="AK125">
            <v>0</v>
          </cell>
          <cell r="AL125">
            <v>140162.20000000001</v>
          </cell>
          <cell r="AM125">
            <v>90000</v>
          </cell>
          <cell r="AN125">
            <v>50162.2</v>
          </cell>
          <cell r="AO125">
            <v>15606.41</v>
          </cell>
          <cell r="AP125">
            <v>50162.2</v>
          </cell>
          <cell r="AQ125">
            <v>0</v>
          </cell>
          <cell r="AR125">
            <v>65768.61</v>
          </cell>
          <cell r="BF125">
            <v>61883.31</v>
          </cell>
          <cell r="BG125">
            <v>6875.9233333333304</v>
          </cell>
          <cell r="BH125">
            <v>9.5650586563647</v>
          </cell>
          <cell r="BI125" t="str">
            <v>发票挂账两个月付款</v>
          </cell>
        </row>
        <row r="126">
          <cell r="A126" t="str">
            <v>0604</v>
          </cell>
          <cell r="B126" t="str">
            <v>苏州高新区旭达输送机械有限公司</v>
          </cell>
          <cell r="C126" t="str">
            <v>设备及配件</v>
          </cell>
          <cell r="D126">
            <v>48800</v>
          </cell>
          <cell r="E126">
            <v>0</v>
          </cell>
          <cell r="F126">
            <v>48800</v>
          </cell>
          <cell r="G126">
            <v>0</v>
          </cell>
          <cell r="H126">
            <v>48800</v>
          </cell>
          <cell r="I126">
            <v>0</v>
          </cell>
          <cell r="J126">
            <v>48800</v>
          </cell>
          <cell r="K126">
            <v>0</v>
          </cell>
          <cell r="L126">
            <v>48800</v>
          </cell>
          <cell r="M126">
            <v>0</v>
          </cell>
          <cell r="N126">
            <v>48800</v>
          </cell>
          <cell r="O126">
            <v>0</v>
          </cell>
          <cell r="P126">
            <v>48800</v>
          </cell>
          <cell r="Q126">
            <v>0</v>
          </cell>
          <cell r="R126">
            <v>48800</v>
          </cell>
          <cell r="S126">
            <v>0</v>
          </cell>
          <cell r="T126">
            <v>48800</v>
          </cell>
          <cell r="U126">
            <v>0</v>
          </cell>
          <cell r="V126">
            <v>48800</v>
          </cell>
          <cell r="W126">
            <v>0</v>
          </cell>
          <cell r="X126">
            <v>48800</v>
          </cell>
          <cell r="Y126">
            <v>0</v>
          </cell>
          <cell r="Z126">
            <v>48800</v>
          </cell>
          <cell r="AA126">
            <v>0</v>
          </cell>
          <cell r="AB126">
            <v>48800</v>
          </cell>
          <cell r="AC126">
            <v>0</v>
          </cell>
          <cell r="AD126">
            <v>48800</v>
          </cell>
          <cell r="AE126">
            <v>0</v>
          </cell>
          <cell r="AF126">
            <v>48800</v>
          </cell>
          <cell r="AG126">
            <v>0</v>
          </cell>
          <cell r="AH126">
            <v>48800</v>
          </cell>
          <cell r="AI126">
            <v>0</v>
          </cell>
          <cell r="AJ126">
            <v>48800</v>
          </cell>
          <cell r="AK126">
            <v>0</v>
          </cell>
          <cell r="AL126">
            <v>48800</v>
          </cell>
          <cell r="AM126">
            <v>0</v>
          </cell>
          <cell r="AN126">
            <v>48800</v>
          </cell>
          <cell r="AO126">
            <v>0</v>
          </cell>
          <cell r="AP126">
            <v>48800</v>
          </cell>
          <cell r="AQ126">
            <v>0</v>
          </cell>
          <cell r="AR126">
            <v>48800</v>
          </cell>
          <cell r="BF126">
            <v>0</v>
          </cell>
          <cell r="BG126">
            <v>0</v>
          </cell>
          <cell r="BI126" t="str">
            <v>按合同约定</v>
          </cell>
        </row>
        <row r="127">
          <cell r="A127" t="str">
            <v>0610</v>
          </cell>
          <cell r="B127" t="str">
            <v>旷达汽车饰件有限公司</v>
          </cell>
          <cell r="C127" t="str">
            <v>面料</v>
          </cell>
          <cell r="D127">
            <v>602197.11</v>
          </cell>
          <cell r="E127">
            <v>0</v>
          </cell>
          <cell r="F127">
            <v>2227386.4700000002</v>
          </cell>
          <cell r="G127">
            <v>80000</v>
          </cell>
          <cell r="H127">
            <v>2724939.9</v>
          </cell>
          <cell r="I127">
            <v>0</v>
          </cell>
          <cell r="J127">
            <v>522197.11</v>
          </cell>
          <cell r="K127">
            <v>0</v>
          </cell>
          <cell r="L127">
            <v>2724939.9</v>
          </cell>
          <cell r="M127">
            <v>51217.2</v>
          </cell>
          <cell r="N127">
            <v>2147386.4700000002</v>
          </cell>
          <cell r="O127">
            <v>500000</v>
          </cell>
          <cell r="P127">
            <v>2276157.1</v>
          </cell>
          <cell r="Q127">
            <v>93880.85</v>
          </cell>
          <cell r="R127">
            <v>2224939.9</v>
          </cell>
          <cell r="S127">
            <v>0</v>
          </cell>
          <cell r="T127">
            <v>2370037.9500000002</v>
          </cell>
          <cell r="U127">
            <v>0</v>
          </cell>
          <cell r="V127">
            <v>2224939.9</v>
          </cell>
          <cell r="W127">
            <v>1000000</v>
          </cell>
          <cell r="X127">
            <v>1370037.95</v>
          </cell>
          <cell r="Y127">
            <v>682869.55</v>
          </cell>
          <cell r="Z127">
            <v>1276157.1000000001</v>
          </cell>
          <cell r="AA127">
            <v>0</v>
          </cell>
          <cell r="AB127">
            <v>2052907.5</v>
          </cell>
          <cell r="AC127">
            <v>0</v>
          </cell>
          <cell r="AD127">
            <v>1370037.95</v>
          </cell>
          <cell r="AE127">
            <v>2052907.5</v>
          </cell>
          <cell r="AF127">
            <v>0</v>
          </cell>
          <cell r="AG127">
            <v>265953.90000000002</v>
          </cell>
          <cell r="AI127">
            <v>0</v>
          </cell>
          <cell r="AJ127">
            <v>265953.90000000002</v>
          </cell>
          <cell r="AK127">
            <v>0</v>
          </cell>
          <cell r="AL127">
            <v>0</v>
          </cell>
          <cell r="AM127">
            <v>265953.90000000002</v>
          </cell>
          <cell r="AN127">
            <v>0</v>
          </cell>
          <cell r="AO127">
            <v>0</v>
          </cell>
          <cell r="AQ127">
            <v>0</v>
          </cell>
          <cell r="AR127">
            <v>0</v>
          </cell>
          <cell r="BF127">
            <v>1093921.5</v>
          </cell>
          <cell r="BG127">
            <v>121546.83333333299</v>
          </cell>
          <cell r="BH127">
            <v>0</v>
          </cell>
          <cell r="BI127" t="str">
            <v>发票挂账两个月承兑付款</v>
          </cell>
        </row>
        <row r="128">
          <cell r="A128" t="str">
            <v>0615</v>
          </cell>
          <cell r="B128" t="str">
            <v>高碑店市信德百利革业有限公司</v>
          </cell>
          <cell r="C128" t="str">
            <v>皮革面料</v>
          </cell>
          <cell r="D128">
            <v>141826.60999999999</v>
          </cell>
          <cell r="E128">
            <v>0</v>
          </cell>
          <cell r="F128">
            <v>141826.60999999999</v>
          </cell>
          <cell r="G128">
            <v>0</v>
          </cell>
          <cell r="H128">
            <v>141826.60999999999</v>
          </cell>
          <cell r="I128">
            <v>0</v>
          </cell>
          <cell r="J128">
            <v>141826.60999999999</v>
          </cell>
          <cell r="K128">
            <v>0</v>
          </cell>
          <cell r="L128">
            <v>141826.60999999999</v>
          </cell>
          <cell r="M128">
            <v>0</v>
          </cell>
          <cell r="N128">
            <v>141826.60999999999</v>
          </cell>
          <cell r="O128">
            <v>100000</v>
          </cell>
          <cell r="P128">
            <v>41826.61</v>
          </cell>
          <cell r="Q128">
            <v>58207.92</v>
          </cell>
          <cell r="R128">
            <v>41826.61</v>
          </cell>
          <cell r="S128">
            <v>0</v>
          </cell>
          <cell r="T128">
            <v>100034.53</v>
          </cell>
          <cell r="U128">
            <v>0</v>
          </cell>
          <cell r="V128">
            <v>41826.61</v>
          </cell>
          <cell r="W128">
            <v>0</v>
          </cell>
          <cell r="X128">
            <v>100034.53</v>
          </cell>
          <cell r="Y128">
            <v>0</v>
          </cell>
          <cell r="Z128">
            <v>41826.61</v>
          </cell>
          <cell r="AA128">
            <v>0</v>
          </cell>
          <cell r="AB128">
            <v>100034.53</v>
          </cell>
          <cell r="AC128">
            <v>0</v>
          </cell>
          <cell r="AD128">
            <v>100034.53</v>
          </cell>
          <cell r="AE128">
            <v>0</v>
          </cell>
          <cell r="AF128">
            <v>100034.53</v>
          </cell>
          <cell r="AG128">
            <v>0</v>
          </cell>
          <cell r="AH128">
            <v>100034.53</v>
          </cell>
          <cell r="AI128">
            <v>0</v>
          </cell>
          <cell r="AJ128">
            <v>100034.53</v>
          </cell>
          <cell r="AK128">
            <v>0</v>
          </cell>
          <cell r="AL128">
            <v>100034.53</v>
          </cell>
          <cell r="AM128">
            <v>0</v>
          </cell>
          <cell r="AN128">
            <v>100034.53</v>
          </cell>
          <cell r="AO128">
            <v>0</v>
          </cell>
          <cell r="AP128">
            <v>100034.53</v>
          </cell>
          <cell r="AQ128">
            <v>30000</v>
          </cell>
          <cell r="AR128">
            <v>70034.53</v>
          </cell>
          <cell r="BF128">
            <v>58207.92</v>
          </cell>
          <cell r="BG128">
            <v>6467.5466666666698</v>
          </cell>
          <cell r="BH128">
            <v>10.828608374942799</v>
          </cell>
          <cell r="BI128" t="str">
            <v>发票挂账两个月承兑付款</v>
          </cell>
        </row>
        <row r="129">
          <cell r="A129" t="str">
            <v>0617</v>
          </cell>
          <cell r="B129" t="str">
            <v>杭州金士顿实业有限公司</v>
          </cell>
          <cell r="C129" t="str">
            <v>阻尼器</v>
          </cell>
          <cell r="D129">
            <v>94148.3</v>
          </cell>
          <cell r="E129">
            <v>0</v>
          </cell>
          <cell r="F129">
            <v>114961.88</v>
          </cell>
          <cell r="G129">
            <v>108377.04</v>
          </cell>
          <cell r="H129">
            <v>42812.5</v>
          </cell>
          <cell r="I129">
            <v>1283.93</v>
          </cell>
          <cell r="K129">
            <v>0</v>
          </cell>
          <cell r="L129">
            <v>44096.43</v>
          </cell>
          <cell r="M129">
            <v>0</v>
          </cell>
          <cell r="N129">
            <v>6584.8400000000101</v>
          </cell>
          <cell r="O129">
            <v>87571.38</v>
          </cell>
          <cell r="P129">
            <v>0</v>
          </cell>
          <cell r="Q129">
            <v>0</v>
          </cell>
          <cell r="S129">
            <v>56020.46</v>
          </cell>
          <cell r="T129">
            <v>0</v>
          </cell>
          <cell r="U129">
            <v>0</v>
          </cell>
          <cell r="W129">
            <v>0</v>
          </cell>
          <cell r="X129">
            <v>0</v>
          </cell>
          <cell r="Y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81746.37</v>
          </cell>
          <cell r="AJ129">
            <v>0</v>
          </cell>
          <cell r="AK129">
            <v>0</v>
          </cell>
          <cell r="AM129">
            <v>0</v>
          </cell>
          <cell r="AN129">
            <v>0</v>
          </cell>
          <cell r="AO129">
            <v>0</v>
          </cell>
          <cell r="AQ129">
            <v>21574.44</v>
          </cell>
          <cell r="AR129">
            <v>0</v>
          </cell>
          <cell r="BF129">
            <v>1283.93</v>
          </cell>
          <cell r="BG129">
            <v>142.65888888888901</v>
          </cell>
          <cell r="BH129">
            <v>0</v>
          </cell>
          <cell r="BI129" t="str">
            <v>发票挂账两个月承兑付款</v>
          </cell>
        </row>
        <row r="130">
          <cell r="A130" t="str">
            <v>0619</v>
          </cell>
          <cell r="B130" t="str">
            <v>百事腾（天津）国际贸易有限公司</v>
          </cell>
          <cell r="C130" t="str">
            <v>设备</v>
          </cell>
          <cell r="D130">
            <v>4600</v>
          </cell>
          <cell r="E130">
            <v>0</v>
          </cell>
          <cell r="F130">
            <v>4600</v>
          </cell>
          <cell r="G130">
            <v>0</v>
          </cell>
          <cell r="H130">
            <v>4600</v>
          </cell>
          <cell r="I130">
            <v>0</v>
          </cell>
          <cell r="J130">
            <v>4600</v>
          </cell>
          <cell r="K130">
            <v>0</v>
          </cell>
          <cell r="L130">
            <v>4600</v>
          </cell>
          <cell r="M130">
            <v>0</v>
          </cell>
          <cell r="N130">
            <v>4600</v>
          </cell>
          <cell r="O130">
            <v>0</v>
          </cell>
          <cell r="P130">
            <v>4600</v>
          </cell>
          <cell r="Q130">
            <v>0</v>
          </cell>
          <cell r="R130">
            <v>4600</v>
          </cell>
          <cell r="S130">
            <v>0</v>
          </cell>
          <cell r="T130">
            <v>4600</v>
          </cell>
          <cell r="U130">
            <v>0</v>
          </cell>
          <cell r="V130">
            <v>4600</v>
          </cell>
          <cell r="W130">
            <v>0</v>
          </cell>
          <cell r="X130">
            <v>4600</v>
          </cell>
          <cell r="Y130">
            <v>0</v>
          </cell>
          <cell r="Z130">
            <v>4600</v>
          </cell>
          <cell r="AA130">
            <v>0</v>
          </cell>
          <cell r="AB130">
            <v>4600</v>
          </cell>
          <cell r="AC130">
            <v>0</v>
          </cell>
          <cell r="AD130">
            <v>4600</v>
          </cell>
          <cell r="AE130">
            <v>0</v>
          </cell>
          <cell r="AF130">
            <v>4600</v>
          </cell>
          <cell r="AG130">
            <v>0</v>
          </cell>
          <cell r="AH130">
            <v>4600</v>
          </cell>
          <cell r="AI130">
            <v>0</v>
          </cell>
          <cell r="AJ130">
            <v>4600</v>
          </cell>
          <cell r="AK130">
            <v>0</v>
          </cell>
          <cell r="AL130">
            <v>4600</v>
          </cell>
          <cell r="AM130">
            <v>0</v>
          </cell>
          <cell r="AN130">
            <v>4600</v>
          </cell>
          <cell r="AO130">
            <v>0</v>
          </cell>
          <cell r="AP130">
            <v>4600</v>
          </cell>
          <cell r="AQ130">
            <v>0</v>
          </cell>
          <cell r="AR130">
            <v>4600</v>
          </cell>
          <cell r="BF130">
            <v>0</v>
          </cell>
          <cell r="BG130">
            <v>0</v>
          </cell>
          <cell r="BI130" t="str">
            <v>按合同约定</v>
          </cell>
        </row>
        <row r="131">
          <cell r="A131" t="str">
            <v>0620</v>
          </cell>
          <cell r="B131" t="str">
            <v>江阴市利剑金刚石工磨具有限公司</v>
          </cell>
          <cell r="C131" t="str">
            <v>设备配件</v>
          </cell>
          <cell r="D131">
            <v>5000</v>
          </cell>
          <cell r="E131">
            <v>0</v>
          </cell>
          <cell r="F131">
            <v>5000</v>
          </cell>
          <cell r="G131">
            <v>0</v>
          </cell>
          <cell r="H131">
            <v>5000</v>
          </cell>
          <cell r="I131">
            <v>0</v>
          </cell>
          <cell r="J131">
            <v>5000</v>
          </cell>
          <cell r="K131">
            <v>0</v>
          </cell>
          <cell r="L131">
            <v>5000</v>
          </cell>
          <cell r="M131">
            <v>0</v>
          </cell>
          <cell r="N131">
            <v>5000</v>
          </cell>
          <cell r="O131">
            <v>0</v>
          </cell>
          <cell r="P131">
            <v>5000</v>
          </cell>
          <cell r="Q131">
            <v>0</v>
          </cell>
          <cell r="R131">
            <v>5000</v>
          </cell>
          <cell r="S131">
            <v>0</v>
          </cell>
          <cell r="T131">
            <v>5000</v>
          </cell>
          <cell r="U131">
            <v>0</v>
          </cell>
          <cell r="V131">
            <v>5000</v>
          </cell>
          <cell r="W131">
            <v>0</v>
          </cell>
          <cell r="X131">
            <v>5000</v>
          </cell>
          <cell r="Y131">
            <v>0</v>
          </cell>
          <cell r="Z131">
            <v>5000</v>
          </cell>
          <cell r="AA131">
            <v>0</v>
          </cell>
          <cell r="AB131">
            <v>5000</v>
          </cell>
          <cell r="AC131">
            <v>0</v>
          </cell>
          <cell r="AD131">
            <v>5000</v>
          </cell>
          <cell r="AE131">
            <v>0</v>
          </cell>
          <cell r="AF131">
            <v>5000</v>
          </cell>
          <cell r="AG131">
            <v>0</v>
          </cell>
          <cell r="AH131">
            <v>5000</v>
          </cell>
          <cell r="AI131">
            <v>0</v>
          </cell>
          <cell r="AJ131">
            <v>5000</v>
          </cell>
          <cell r="AK131">
            <v>0</v>
          </cell>
          <cell r="AL131">
            <v>5000</v>
          </cell>
          <cell r="AM131">
            <v>0</v>
          </cell>
          <cell r="AN131">
            <v>5000</v>
          </cell>
          <cell r="AO131">
            <v>0</v>
          </cell>
          <cell r="AP131">
            <v>5000</v>
          </cell>
          <cell r="AQ131">
            <v>0</v>
          </cell>
          <cell r="AR131">
            <v>5000</v>
          </cell>
          <cell r="BF131">
            <v>0</v>
          </cell>
          <cell r="BG131">
            <v>0</v>
          </cell>
          <cell r="BI131" t="str">
            <v>按合同约定</v>
          </cell>
        </row>
        <row r="132">
          <cell r="A132" t="str">
            <v>0628</v>
          </cell>
          <cell r="B132" t="str">
            <v>江阴长青工艺品有限公司</v>
          </cell>
          <cell r="C132" t="str">
            <v>发票模具</v>
          </cell>
          <cell r="D132">
            <v>354500</v>
          </cell>
          <cell r="E132">
            <v>0</v>
          </cell>
          <cell r="F132">
            <v>354500</v>
          </cell>
          <cell r="G132">
            <v>0</v>
          </cell>
          <cell r="H132">
            <v>354500</v>
          </cell>
          <cell r="I132">
            <v>0</v>
          </cell>
          <cell r="J132">
            <v>354500</v>
          </cell>
          <cell r="K132">
            <v>0</v>
          </cell>
          <cell r="L132">
            <v>354500</v>
          </cell>
          <cell r="M132">
            <v>0</v>
          </cell>
          <cell r="N132">
            <v>354500</v>
          </cell>
          <cell r="O132">
            <v>147000</v>
          </cell>
          <cell r="P132">
            <v>207500</v>
          </cell>
          <cell r="Q132">
            <v>273500</v>
          </cell>
          <cell r="R132">
            <v>207500</v>
          </cell>
          <cell r="S132">
            <v>0</v>
          </cell>
          <cell r="T132">
            <v>481000</v>
          </cell>
          <cell r="U132">
            <v>0</v>
          </cell>
          <cell r="V132">
            <v>481000</v>
          </cell>
          <cell r="W132">
            <v>0</v>
          </cell>
          <cell r="X132">
            <v>481000</v>
          </cell>
          <cell r="Y132">
            <v>0</v>
          </cell>
          <cell r="Z132">
            <v>481000</v>
          </cell>
          <cell r="AA132">
            <v>0</v>
          </cell>
          <cell r="AB132">
            <v>481000</v>
          </cell>
          <cell r="AC132">
            <v>0</v>
          </cell>
          <cell r="AD132">
            <v>481000</v>
          </cell>
          <cell r="AE132">
            <v>0</v>
          </cell>
          <cell r="AF132">
            <v>481000</v>
          </cell>
          <cell r="AG132">
            <v>0</v>
          </cell>
          <cell r="AH132">
            <v>481000</v>
          </cell>
          <cell r="AI132">
            <v>0</v>
          </cell>
          <cell r="AJ132">
            <v>481000</v>
          </cell>
          <cell r="AK132">
            <v>0</v>
          </cell>
          <cell r="AL132">
            <v>481000</v>
          </cell>
          <cell r="AM132">
            <v>0</v>
          </cell>
          <cell r="AN132">
            <v>481000</v>
          </cell>
          <cell r="AO132">
            <v>0</v>
          </cell>
          <cell r="AP132">
            <v>481000</v>
          </cell>
          <cell r="AQ132">
            <v>0</v>
          </cell>
          <cell r="AR132">
            <v>481000</v>
          </cell>
          <cell r="BF132">
            <v>273500</v>
          </cell>
          <cell r="BG132">
            <v>91166.666666666701</v>
          </cell>
          <cell r="BI132" t="str">
            <v>按合同约定</v>
          </cell>
        </row>
        <row r="133">
          <cell r="A133" t="str">
            <v>0630</v>
          </cell>
          <cell r="B133" t="str">
            <v>鹤山市润源化工有限公司</v>
          </cell>
          <cell r="C133" t="str">
            <v>胶</v>
          </cell>
          <cell r="D133">
            <v>0</v>
          </cell>
          <cell r="E133">
            <v>9750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9750</v>
          </cell>
          <cell r="N133">
            <v>0</v>
          </cell>
          <cell r="O133">
            <v>0</v>
          </cell>
          <cell r="P133">
            <v>9750</v>
          </cell>
          <cell r="Q133">
            <v>0</v>
          </cell>
          <cell r="R133">
            <v>9750</v>
          </cell>
          <cell r="S133">
            <v>9750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O133">
            <v>9750</v>
          </cell>
          <cell r="AP133">
            <v>9750</v>
          </cell>
          <cell r="AQ133">
            <v>9750</v>
          </cell>
          <cell r="AR133">
            <v>0</v>
          </cell>
          <cell r="BF133">
            <v>19500</v>
          </cell>
          <cell r="BG133">
            <v>2166.6666666666702</v>
          </cell>
          <cell r="BH133">
            <v>0</v>
          </cell>
          <cell r="BI133" t="str">
            <v>零购预付款</v>
          </cell>
        </row>
        <row r="134">
          <cell r="A134" t="str">
            <v>0631</v>
          </cell>
          <cell r="B134" t="str">
            <v>霸州市宏海塑料制品有限公司</v>
          </cell>
          <cell r="C134" t="str">
            <v>头枕管</v>
          </cell>
          <cell r="D134">
            <v>45579.03</v>
          </cell>
          <cell r="E134">
            <v>0</v>
          </cell>
          <cell r="F134">
            <v>45579.03</v>
          </cell>
          <cell r="G134">
            <v>40000</v>
          </cell>
          <cell r="H134">
            <v>5579.03</v>
          </cell>
          <cell r="I134">
            <v>0</v>
          </cell>
          <cell r="J134">
            <v>5579.03</v>
          </cell>
          <cell r="K134">
            <v>0</v>
          </cell>
          <cell r="L134">
            <v>5579.03</v>
          </cell>
          <cell r="M134">
            <v>0</v>
          </cell>
          <cell r="N134">
            <v>5579.03</v>
          </cell>
          <cell r="O134">
            <v>0</v>
          </cell>
          <cell r="P134">
            <v>5579.03</v>
          </cell>
          <cell r="Q134">
            <v>0</v>
          </cell>
          <cell r="R134">
            <v>5579.03</v>
          </cell>
          <cell r="S134">
            <v>0</v>
          </cell>
          <cell r="T134">
            <v>5579.03</v>
          </cell>
          <cell r="U134">
            <v>0</v>
          </cell>
          <cell r="V134">
            <v>5579.03</v>
          </cell>
          <cell r="W134">
            <v>0</v>
          </cell>
          <cell r="X134">
            <v>5579.03</v>
          </cell>
          <cell r="Y134">
            <v>0</v>
          </cell>
          <cell r="Z134">
            <v>5579.03</v>
          </cell>
          <cell r="AA134">
            <v>0</v>
          </cell>
          <cell r="AB134">
            <v>5579.03</v>
          </cell>
          <cell r="AC134">
            <v>0</v>
          </cell>
          <cell r="AD134">
            <v>5579.03</v>
          </cell>
          <cell r="AE134">
            <v>0</v>
          </cell>
          <cell r="AF134">
            <v>5579.03</v>
          </cell>
          <cell r="AG134">
            <v>0</v>
          </cell>
          <cell r="AH134">
            <v>5579.03</v>
          </cell>
          <cell r="AI134">
            <v>0</v>
          </cell>
          <cell r="AJ134">
            <v>5579.03</v>
          </cell>
          <cell r="AK134">
            <v>0</v>
          </cell>
          <cell r="AL134">
            <v>5579.03</v>
          </cell>
          <cell r="AM134">
            <v>0</v>
          </cell>
          <cell r="AN134">
            <v>5579.03</v>
          </cell>
          <cell r="AO134">
            <v>0</v>
          </cell>
          <cell r="AP134">
            <v>5579.03</v>
          </cell>
          <cell r="AQ134">
            <v>0</v>
          </cell>
          <cell r="AR134">
            <v>5579.03</v>
          </cell>
          <cell r="BF134">
            <v>0</v>
          </cell>
          <cell r="BG134">
            <v>0</v>
          </cell>
          <cell r="BI134" t="str">
            <v>发票挂账两个月付款</v>
          </cell>
        </row>
        <row r="135">
          <cell r="A135" t="str">
            <v>0634</v>
          </cell>
          <cell r="B135" t="str">
            <v>南京磐纳科技发展有限公司</v>
          </cell>
          <cell r="C135" t="str">
            <v>灯开关</v>
          </cell>
          <cell r="D135">
            <v>0</v>
          </cell>
          <cell r="E135">
            <v>29656.400000000001</v>
          </cell>
          <cell r="F135">
            <v>87.2</v>
          </cell>
          <cell r="G135">
            <v>87.2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89100</v>
          </cell>
          <cell r="Z135">
            <v>89012.800000000003</v>
          </cell>
          <cell r="AA135">
            <v>89012.800000000003</v>
          </cell>
          <cell r="AB135">
            <v>87.2</v>
          </cell>
          <cell r="AC135">
            <v>0</v>
          </cell>
          <cell r="AD135">
            <v>1000</v>
          </cell>
          <cell r="AE135">
            <v>1000</v>
          </cell>
          <cell r="AF135">
            <v>0</v>
          </cell>
          <cell r="AG135">
            <v>912.8</v>
          </cell>
          <cell r="AH135">
            <v>0</v>
          </cell>
          <cell r="AI135">
            <v>0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R135">
            <v>0</v>
          </cell>
          <cell r="BF135">
            <v>90012.800000000003</v>
          </cell>
          <cell r="BG135">
            <v>10001.4222222222</v>
          </cell>
          <cell r="BH135">
            <v>0</v>
          </cell>
          <cell r="BI135" t="str">
            <v>预付款</v>
          </cell>
        </row>
        <row r="136">
          <cell r="A136" t="str">
            <v>0638</v>
          </cell>
          <cell r="B136" t="str">
            <v>天津开山金属模具科技有限公司</v>
          </cell>
          <cell r="C136" t="str">
            <v>设备零部件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10581.6</v>
          </cell>
          <cell r="I136">
            <v>0</v>
          </cell>
          <cell r="J136">
            <v>10581.6</v>
          </cell>
          <cell r="K136">
            <v>10581.6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O136">
            <v>0</v>
          </cell>
          <cell r="AP136">
            <v>0</v>
          </cell>
          <cell r="AQ136">
            <v>0</v>
          </cell>
          <cell r="AR136">
            <v>0</v>
          </cell>
          <cell r="BF136">
            <v>0</v>
          </cell>
          <cell r="BG136">
            <v>0</v>
          </cell>
          <cell r="BH136">
            <v>0</v>
          </cell>
          <cell r="BI136" t="str">
            <v>零购预付款</v>
          </cell>
        </row>
        <row r="137">
          <cell r="A137" t="str">
            <v>0640</v>
          </cell>
          <cell r="B137" t="str">
            <v>北京伏牛山纸业有限公司</v>
          </cell>
          <cell r="C137" t="str">
            <v>缝纫辅料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3400</v>
          </cell>
          <cell r="R137">
            <v>3400</v>
          </cell>
          <cell r="S137">
            <v>3400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>
            <v>0</v>
          </cell>
          <cell r="AO137">
            <v>0</v>
          </cell>
          <cell r="AP137">
            <v>0</v>
          </cell>
          <cell r="AQ137">
            <v>0</v>
          </cell>
          <cell r="AR137">
            <v>0</v>
          </cell>
          <cell r="BF137">
            <v>3400</v>
          </cell>
          <cell r="BG137">
            <v>377.777777777778</v>
          </cell>
          <cell r="BH137">
            <v>0</v>
          </cell>
          <cell r="BI137" t="str">
            <v>零购预付款</v>
          </cell>
        </row>
        <row r="138">
          <cell r="A138" t="str">
            <v>0641</v>
          </cell>
          <cell r="B138" t="str">
            <v>北京福田戴姆勒汽车有限公司</v>
          </cell>
          <cell r="J138">
            <v>0</v>
          </cell>
          <cell r="M138">
            <v>312</v>
          </cell>
          <cell r="N138">
            <v>0</v>
          </cell>
          <cell r="O138">
            <v>312</v>
          </cell>
          <cell r="P138">
            <v>0</v>
          </cell>
          <cell r="Q138">
            <v>0</v>
          </cell>
          <cell r="S138">
            <v>0</v>
          </cell>
          <cell r="T138">
            <v>0</v>
          </cell>
          <cell r="U138">
            <v>0</v>
          </cell>
          <cell r="W138">
            <v>0</v>
          </cell>
          <cell r="X138">
            <v>0</v>
          </cell>
          <cell r="Y138">
            <v>0</v>
          </cell>
          <cell r="AA138">
            <v>0</v>
          </cell>
          <cell r="AB138">
            <v>0</v>
          </cell>
          <cell r="AC138">
            <v>0</v>
          </cell>
          <cell r="AE138">
            <v>0</v>
          </cell>
          <cell r="AF138">
            <v>0</v>
          </cell>
          <cell r="AG138">
            <v>0</v>
          </cell>
          <cell r="AI138">
            <v>0</v>
          </cell>
          <cell r="AJ138">
            <v>0</v>
          </cell>
          <cell r="AK138">
            <v>0</v>
          </cell>
          <cell r="AO138">
            <v>0</v>
          </cell>
          <cell r="AQ138">
            <v>0</v>
          </cell>
          <cell r="AR138">
            <v>0</v>
          </cell>
          <cell r="BF138">
            <v>312</v>
          </cell>
          <cell r="BI138" t="str">
            <v>内部关联</v>
          </cell>
        </row>
        <row r="139">
          <cell r="A139" t="str">
            <v>0644</v>
          </cell>
          <cell r="B139" t="str">
            <v>建生裕科（上海）贸易有限公司</v>
          </cell>
          <cell r="C139" t="str">
            <v>注塑料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45400</v>
          </cell>
          <cell r="Z139">
            <v>45400</v>
          </cell>
          <cell r="AA139">
            <v>45400</v>
          </cell>
          <cell r="AB139">
            <v>0</v>
          </cell>
          <cell r="AC139">
            <v>113500</v>
          </cell>
          <cell r="AD139">
            <v>113500</v>
          </cell>
          <cell r="AE139">
            <v>113500</v>
          </cell>
          <cell r="AF139">
            <v>0</v>
          </cell>
          <cell r="AG139">
            <v>0</v>
          </cell>
          <cell r="AH139">
            <v>0</v>
          </cell>
          <cell r="AI139">
            <v>0</v>
          </cell>
          <cell r="AJ139">
            <v>0</v>
          </cell>
          <cell r="AK139">
            <v>67500</v>
          </cell>
          <cell r="AL139">
            <v>67500</v>
          </cell>
          <cell r="AM139">
            <v>67500</v>
          </cell>
          <cell r="AN139">
            <v>0</v>
          </cell>
          <cell r="AO139">
            <v>67500</v>
          </cell>
          <cell r="AP139">
            <v>67500</v>
          </cell>
          <cell r="AQ139">
            <v>67500</v>
          </cell>
          <cell r="AR139">
            <v>0</v>
          </cell>
          <cell r="BF139">
            <v>293900</v>
          </cell>
          <cell r="BG139">
            <v>32655.555555555598</v>
          </cell>
          <cell r="BH139">
            <v>0</v>
          </cell>
          <cell r="BI139" t="str">
            <v>预付款</v>
          </cell>
        </row>
        <row r="140">
          <cell r="A140" t="str">
            <v>0652</v>
          </cell>
          <cell r="B140" t="str">
            <v>安徽博朗凯德织物有限公司</v>
          </cell>
          <cell r="C140" t="str">
            <v>面料</v>
          </cell>
          <cell r="D140">
            <v>33646.550000000003</v>
          </cell>
          <cell r="E140">
            <v>0</v>
          </cell>
          <cell r="F140">
            <v>33646.550000000003</v>
          </cell>
          <cell r="G140">
            <v>30000</v>
          </cell>
          <cell r="H140">
            <v>3646.55</v>
          </cell>
          <cell r="I140">
            <v>0</v>
          </cell>
          <cell r="J140">
            <v>3646.55</v>
          </cell>
          <cell r="K140">
            <v>0</v>
          </cell>
          <cell r="L140">
            <v>3646.55</v>
          </cell>
          <cell r="M140">
            <v>0</v>
          </cell>
          <cell r="N140">
            <v>3646.55</v>
          </cell>
          <cell r="O140">
            <v>0</v>
          </cell>
          <cell r="P140">
            <v>3646.55</v>
          </cell>
          <cell r="Q140">
            <v>0</v>
          </cell>
          <cell r="R140">
            <v>3646.55</v>
          </cell>
          <cell r="S140">
            <v>0</v>
          </cell>
          <cell r="T140">
            <v>3646.55</v>
          </cell>
          <cell r="U140">
            <v>0</v>
          </cell>
          <cell r="V140">
            <v>3646.55</v>
          </cell>
          <cell r="W140">
            <v>0</v>
          </cell>
          <cell r="X140">
            <v>3646.55</v>
          </cell>
          <cell r="Y140">
            <v>0</v>
          </cell>
          <cell r="Z140">
            <v>3646.55</v>
          </cell>
          <cell r="AA140">
            <v>0</v>
          </cell>
          <cell r="AB140">
            <v>3646.55</v>
          </cell>
          <cell r="AC140">
            <v>0</v>
          </cell>
          <cell r="AD140">
            <v>3646.55</v>
          </cell>
          <cell r="AE140">
            <v>0</v>
          </cell>
          <cell r="AF140">
            <v>3646.55</v>
          </cell>
          <cell r="AG140">
            <v>0</v>
          </cell>
          <cell r="AH140">
            <v>3646.55</v>
          </cell>
          <cell r="AI140">
            <v>0</v>
          </cell>
          <cell r="AJ140">
            <v>3646.55</v>
          </cell>
          <cell r="AK140">
            <v>0</v>
          </cell>
          <cell r="AL140">
            <v>3646.55</v>
          </cell>
          <cell r="AM140">
            <v>0</v>
          </cell>
          <cell r="AN140">
            <v>3646.55</v>
          </cell>
          <cell r="AO140">
            <v>0</v>
          </cell>
          <cell r="AP140">
            <v>3646.55</v>
          </cell>
          <cell r="AQ140">
            <v>0</v>
          </cell>
          <cell r="AR140">
            <v>3646.55</v>
          </cell>
          <cell r="BF140">
            <v>0</v>
          </cell>
          <cell r="BG140">
            <v>0</v>
          </cell>
          <cell r="BI140" t="str">
            <v>发票挂账两个月承兑付款</v>
          </cell>
        </row>
        <row r="141">
          <cell r="A141" t="str">
            <v>0653</v>
          </cell>
          <cell r="B141" t="str">
            <v>沧州超杰纺织品有限公司</v>
          </cell>
          <cell r="C141" t="str">
            <v>复合棉</v>
          </cell>
          <cell r="D141">
            <v>86140.85</v>
          </cell>
          <cell r="E141">
            <v>0</v>
          </cell>
          <cell r="F141">
            <v>86140.85</v>
          </cell>
          <cell r="G141">
            <v>58734.9</v>
          </cell>
          <cell r="H141">
            <v>27405.95</v>
          </cell>
          <cell r="I141">
            <v>0</v>
          </cell>
          <cell r="J141">
            <v>27405.95</v>
          </cell>
          <cell r="K141">
            <v>0</v>
          </cell>
          <cell r="L141">
            <v>27405.95</v>
          </cell>
          <cell r="M141">
            <v>0</v>
          </cell>
          <cell r="N141">
            <v>27405.95</v>
          </cell>
          <cell r="O141">
            <v>20000</v>
          </cell>
          <cell r="P141">
            <v>7405.95</v>
          </cell>
          <cell r="Q141">
            <v>0</v>
          </cell>
          <cell r="R141">
            <v>7405.95</v>
          </cell>
          <cell r="S141">
            <v>0</v>
          </cell>
          <cell r="T141">
            <v>7405.95</v>
          </cell>
          <cell r="U141">
            <v>0</v>
          </cell>
          <cell r="V141">
            <v>7405.95</v>
          </cell>
          <cell r="W141">
            <v>0</v>
          </cell>
          <cell r="X141">
            <v>7405.95</v>
          </cell>
          <cell r="Y141">
            <v>0</v>
          </cell>
          <cell r="Z141">
            <v>7405.95</v>
          </cell>
          <cell r="AA141">
            <v>0</v>
          </cell>
          <cell r="AB141">
            <v>7405.95</v>
          </cell>
          <cell r="AC141">
            <v>0</v>
          </cell>
          <cell r="AD141">
            <v>7405.95</v>
          </cell>
          <cell r="AE141">
            <v>0</v>
          </cell>
          <cell r="AF141">
            <v>7405.95</v>
          </cell>
          <cell r="AG141">
            <v>0</v>
          </cell>
          <cell r="AH141">
            <v>7405.95</v>
          </cell>
          <cell r="AI141">
            <v>0</v>
          </cell>
          <cell r="AJ141">
            <v>7405.95</v>
          </cell>
          <cell r="AK141">
            <v>0</v>
          </cell>
          <cell r="AL141">
            <v>7405.95</v>
          </cell>
          <cell r="AM141">
            <v>0</v>
          </cell>
          <cell r="AN141">
            <v>7405.95</v>
          </cell>
          <cell r="AO141">
            <v>0</v>
          </cell>
          <cell r="AP141">
            <v>7405.95</v>
          </cell>
          <cell r="AQ141">
            <v>0</v>
          </cell>
          <cell r="AR141">
            <v>7405.95</v>
          </cell>
          <cell r="BF141">
            <v>0</v>
          </cell>
          <cell r="BG141">
            <v>0</v>
          </cell>
          <cell r="BI141" t="str">
            <v>发票挂账两个月承兑付款</v>
          </cell>
        </row>
        <row r="142">
          <cell r="A142" t="str">
            <v>0654</v>
          </cell>
          <cell r="B142" t="str">
            <v>河北岳钢数控设备有限公司</v>
          </cell>
          <cell r="C142" t="str">
            <v>非标准件</v>
          </cell>
          <cell r="D142">
            <v>471069.4</v>
          </cell>
          <cell r="E142">
            <v>920000</v>
          </cell>
          <cell r="F142">
            <v>0</v>
          </cell>
          <cell r="G142">
            <v>4467.46</v>
          </cell>
          <cell r="H142">
            <v>315514.11</v>
          </cell>
          <cell r="I142">
            <v>165108.82999999999</v>
          </cell>
          <cell r="K142">
            <v>1500000</v>
          </cell>
          <cell r="L142">
            <v>0</v>
          </cell>
          <cell r="M142">
            <v>0</v>
          </cell>
          <cell r="O142">
            <v>230000</v>
          </cell>
          <cell r="P142">
            <v>0</v>
          </cell>
          <cell r="Q142">
            <v>459643.29</v>
          </cell>
          <cell r="S142">
            <v>205000</v>
          </cell>
          <cell r="T142">
            <v>0</v>
          </cell>
          <cell r="U142">
            <v>0</v>
          </cell>
          <cell r="W142">
            <v>656000</v>
          </cell>
          <cell r="X142">
            <v>0</v>
          </cell>
          <cell r="Y142">
            <v>200048.38</v>
          </cell>
          <cell r="AA142">
            <v>0</v>
          </cell>
          <cell r="AB142">
            <v>0</v>
          </cell>
          <cell r="AC142">
            <v>1522060.39</v>
          </cell>
          <cell r="AE142">
            <v>523000</v>
          </cell>
          <cell r="AF142">
            <v>0</v>
          </cell>
          <cell r="AG142">
            <v>1301986.99</v>
          </cell>
          <cell r="AI142">
            <v>0</v>
          </cell>
          <cell r="AJ142">
            <v>850361.99</v>
          </cell>
          <cell r="AK142">
            <v>0</v>
          </cell>
          <cell r="AM142">
            <v>92000</v>
          </cell>
          <cell r="AN142">
            <v>758361.99</v>
          </cell>
          <cell r="AO142">
            <v>332602.90999999997</v>
          </cell>
          <cell r="AQ142">
            <v>0</v>
          </cell>
          <cell r="AR142">
            <v>1090964.8999999999</v>
          </cell>
          <cell r="BF142">
            <v>3981450.79</v>
          </cell>
          <cell r="BG142">
            <v>442383.42111111101</v>
          </cell>
          <cell r="BH142">
            <v>2.4661071096649199</v>
          </cell>
          <cell r="BI142" t="str">
            <v>发票挂账两个月承兑付款</v>
          </cell>
        </row>
        <row r="143">
          <cell r="A143" t="str">
            <v>0655</v>
          </cell>
          <cell r="B143" t="str">
            <v>山东金达汽车部件制造股份有限公司</v>
          </cell>
          <cell r="C143" t="str">
            <v>面料、布套</v>
          </cell>
          <cell r="D143">
            <v>1651001.42</v>
          </cell>
          <cell r="E143">
            <v>0</v>
          </cell>
          <cell r="F143">
            <v>1850675.01</v>
          </cell>
          <cell r="G143">
            <v>0</v>
          </cell>
          <cell r="H143">
            <v>1991190.21</v>
          </cell>
          <cell r="I143">
            <v>407683.44</v>
          </cell>
          <cell r="J143">
            <v>1651001.42</v>
          </cell>
          <cell r="K143">
            <v>500000</v>
          </cell>
          <cell r="L143">
            <v>1898873.65</v>
          </cell>
          <cell r="M143">
            <v>841275.37</v>
          </cell>
          <cell r="N143">
            <v>1350675.01</v>
          </cell>
          <cell r="O143">
            <v>0</v>
          </cell>
          <cell r="P143">
            <v>2740149.02</v>
          </cell>
          <cell r="Q143">
            <v>582424</v>
          </cell>
          <cell r="R143">
            <v>1491190.21</v>
          </cell>
          <cell r="S143">
            <v>0</v>
          </cell>
          <cell r="T143">
            <v>3322573.02</v>
          </cell>
          <cell r="U143">
            <v>1201421.1299999999</v>
          </cell>
          <cell r="V143">
            <v>1898873.65</v>
          </cell>
          <cell r="W143">
            <v>600000</v>
          </cell>
          <cell r="X143">
            <v>3923994.15</v>
          </cell>
          <cell r="Y143">
            <v>1669143.06</v>
          </cell>
          <cell r="Z143">
            <v>2140149.02</v>
          </cell>
          <cell r="AA143">
            <v>200000</v>
          </cell>
          <cell r="AB143">
            <v>5393137.21</v>
          </cell>
          <cell r="AC143">
            <v>1320136.73</v>
          </cell>
          <cell r="AD143">
            <v>2522573.02</v>
          </cell>
          <cell r="AE143">
            <v>2000000</v>
          </cell>
          <cell r="AF143">
            <v>4713273.9400000004</v>
          </cell>
          <cell r="AG143">
            <v>668234.26</v>
          </cell>
          <cell r="AH143">
            <v>1723994.15</v>
          </cell>
          <cell r="AI143">
            <v>200000</v>
          </cell>
          <cell r="AJ143">
            <v>5181508.2</v>
          </cell>
          <cell r="AK143">
            <v>436194.05</v>
          </cell>
          <cell r="AL143">
            <v>3193137.21</v>
          </cell>
          <cell r="AM143">
            <v>392000</v>
          </cell>
          <cell r="AN143">
            <v>5225702.25</v>
          </cell>
          <cell r="AO143">
            <v>725051.2</v>
          </cell>
          <cell r="AP143">
            <v>4121273.94</v>
          </cell>
          <cell r="AQ143">
            <v>1130000</v>
          </cell>
          <cell r="AR143">
            <v>4820753.45</v>
          </cell>
          <cell r="BF143">
            <v>7851563.2400000002</v>
          </cell>
          <cell r="BG143">
            <v>872395.91555555596</v>
          </cell>
          <cell r="BH143">
            <v>5.5258780606854003</v>
          </cell>
          <cell r="BI143" t="str">
            <v>发票挂账两个月承兑付款</v>
          </cell>
        </row>
        <row r="144">
          <cell r="A144" t="str">
            <v>0659</v>
          </cell>
          <cell r="B144" t="str">
            <v>黄骅市再兴汽车配件有限公司</v>
          </cell>
          <cell r="C144" t="str">
            <v>金属零部件</v>
          </cell>
          <cell r="D144">
            <v>571189.4</v>
          </cell>
          <cell r="E144">
            <v>200000</v>
          </cell>
          <cell r="F144">
            <v>422198.72</v>
          </cell>
          <cell r="G144">
            <v>0</v>
          </cell>
          <cell r="H144">
            <v>480304.2</v>
          </cell>
          <cell r="I144">
            <v>54737.97</v>
          </cell>
          <cell r="J144">
            <v>371189.4</v>
          </cell>
          <cell r="K144">
            <v>0</v>
          </cell>
          <cell r="L144">
            <v>535042.17000000004</v>
          </cell>
          <cell r="M144">
            <v>38256.379999999997</v>
          </cell>
          <cell r="N144">
            <v>422198.72</v>
          </cell>
          <cell r="O144">
            <v>150000</v>
          </cell>
          <cell r="P144">
            <v>423298.55</v>
          </cell>
          <cell r="Q144">
            <v>63168.06</v>
          </cell>
          <cell r="R144">
            <v>330304.2</v>
          </cell>
          <cell r="S144">
            <v>0</v>
          </cell>
          <cell r="T144">
            <v>486466.61</v>
          </cell>
          <cell r="U144">
            <v>50750.45</v>
          </cell>
          <cell r="V144">
            <v>385042.17</v>
          </cell>
          <cell r="W144">
            <v>0</v>
          </cell>
          <cell r="X144">
            <v>537217.06000000006</v>
          </cell>
          <cell r="Y144">
            <v>49192.56</v>
          </cell>
          <cell r="Z144">
            <v>423298.55</v>
          </cell>
          <cell r="AA144">
            <v>0</v>
          </cell>
          <cell r="AB144">
            <v>586409.62</v>
          </cell>
          <cell r="AC144">
            <v>0</v>
          </cell>
          <cell r="AD144">
            <v>486466.61</v>
          </cell>
          <cell r="AE144">
            <v>120000</v>
          </cell>
          <cell r="AF144">
            <v>466409.62</v>
          </cell>
          <cell r="AG144">
            <v>68729.62</v>
          </cell>
          <cell r="AH144">
            <v>417217.06</v>
          </cell>
          <cell r="AI144">
            <v>2486.4</v>
          </cell>
          <cell r="AJ144">
            <v>532652.84</v>
          </cell>
          <cell r="AK144">
            <v>32141.34</v>
          </cell>
          <cell r="AL144">
            <v>463923.22</v>
          </cell>
          <cell r="AM144">
            <v>92000</v>
          </cell>
          <cell r="AN144">
            <v>472794.18</v>
          </cell>
          <cell r="AO144">
            <v>109987.7</v>
          </cell>
          <cell r="AP144">
            <v>371923.22</v>
          </cell>
          <cell r="AQ144">
            <v>100000</v>
          </cell>
          <cell r="AR144">
            <v>482781.88</v>
          </cell>
          <cell r="BF144">
            <v>466964.08</v>
          </cell>
          <cell r="BG144">
            <v>51884.897777777798</v>
          </cell>
          <cell r="BH144">
            <v>9.3048632777065006</v>
          </cell>
          <cell r="BI144" t="str">
            <v>发票挂账两个月承兑付款</v>
          </cell>
        </row>
        <row r="145">
          <cell r="A145" t="str">
            <v>0663</v>
          </cell>
          <cell r="B145" t="str">
            <v>深州市卓伦橡塑磨具有限公司</v>
          </cell>
          <cell r="C145" t="str">
            <v>橡胶护罩</v>
          </cell>
          <cell r="D145">
            <v>1990948.53</v>
          </cell>
          <cell r="E145">
            <v>300000</v>
          </cell>
          <cell r="F145">
            <v>1916209.63</v>
          </cell>
          <cell r="G145">
            <v>350000</v>
          </cell>
          <cell r="H145">
            <v>1872584.46</v>
          </cell>
          <cell r="I145">
            <v>277098.92</v>
          </cell>
          <cell r="J145">
            <v>1340948.53</v>
          </cell>
          <cell r="K145">
            <v>0</v>
          </cell>
          <cell r="L145">
            <v>2149683.38</v>
          </cell>
          <cell r="M145">
            <v>232251.62</v>
          </cell>
          <cell r="N145">
            <v>1566209.63</v>
          </cell>
          <cell r="O145">
            <v>350000</v>
          </cell>
          <cell r="P145">
            <v>2031935</v>
          </cell>
          <cell r="Q145">
            <v>326689.27</v>
          </cell>
          <cell r="R145">
            <v>1522584.46</v>
          </cell>
          <cell r="S145">
            <v>0</v>
          </cell>
          <cell r="T145">
            <v>2358624.27</v>
          </cell>
          <cell r="U145">
            <v>363963.94</v>
          </cell>
          <cell r="V145">
            <v>1799683.38</v>
          </cell>
          <cell r="W145">
            <v>280000</v>
          </cell>
          <cell r="X145">
            <v>2442588.21</v>
          </cell>
          <cell r="Y145">
            <v>184180.16</v>
          </cell>
          <cell r="Z145">
            <v>1751935</v>
          </cell>
          <cell r="AA145">
            <v>0</v>
          </cell>
          <cell r="AB145">
            <v>2626768.37</v>
          </cell>
          <cell r="AC145">
            <v>267321.03000000003</v>
          </cell>
          <cell r="AD145">
            <v>2078624.27</v>
          </cell>
          <cell r="AE145">
            <v>550000</v>
          </cell>
          <cell r="AF145">
            <v>2344089.4</v>
          </cell>
          <cell r="AG145">
            <v>152876.29999999999</v>
          </cell>
          <cell r="AH145">
            <v>1892588.21</v>
          </cell>
          <cell r="AI145">
            <v>0</v>
          </cell>
          <cell r="AJ145">
            <v>2496965.7000000002</v>
          </cell>
          <cell r="AK145">
            <v>176326.16</v>
          </cell>
          <cell r="AL145">
            <v>2076768.37</v>
          </cell>
          <cell r="AM145">
            <v>0</v>
          </cell>
          <cell r="AN145">
            <v>2673291.86</v>
          </cell>
          <cell r="AO145">
            <v>261530.02</v>
          </cell>
          <cell r="AP145">
            <v>2344089.4</v>
          </cell>
          <cell r="AQ145">
            <v>400000</v>
          </cell>
          <cell r="AR145">
            <v>2534821.88</v>
          </cell>
          <cell r="BF145">
            <v>2242237.42</v>
          </cell>
          <cell r="BG145">
            <v>249137.49111111101</v>
          </cell>
          <cell r="BH145">
            <v>10.1743895256195</v>
          </cell>
          <cell r="BI145" t="str">
            <v>发票挂账两个月承兑付款</v>
          </cell>
        </row>
        <row r="146">
          <cell r="A146" t="str">
            <v>0665</v>
          </cell>
          <cell r="B146" t="str">
            <v>黄骅市致远摩托车配件有限公司</v>
          </cell>
          <cell r="C146" t="str">
            <v>卧铺木板</v>
          </cell>
          <cell r="D146">
            <v>1037</v>
          </cell>
          <cell r="E146">
            <v>0</v>
          </cell>
          <cell r="F146">
            <v>1037</v>
          </cell>
          <cell r="G146">
            <v>0</v>
          </cell>
          <cell r="H146">
            <v>166100.54999999999</v>
          </cell>
          <cell r="I146">
            <v>778.03</v>
          </cell>
          <cell r="J146">
            <v>166100.54999999999</v>
          </cell>
          <cell r="K146">
            <v>0</v>
          </cell>
          <cell r="L146">
            <v>166878.57999999999</v>
          </cell>
          <cell r="M146">
            <v>0</v>
          </cell>
          <cell r="N146">
            <v>166878.57999999999</v>
          </cell>
          <cell r="O146">
            <v>100000</v>
          </cell>
          <cell r="P146">
            <v>66878.58</v>
          </cell>
          <cell r="Q146">
            <v>0</v>
          </cell>
          <cell r="R146">
            <v>66878.58</v>
          </cell>
          <cell r="S146">
            <v>0</v>
          </cell>
          <cell r="T146">
            <v>66878.58</v>
          </cell>
          <cell r="U146">
            <v>0</v>
          </cell>
          <cell r="V146">
            <v>66878.58</v>
          </cell>
          <cell r="W146">
            <v>0</v>
          </cell>
          <cell r="X146">
            <v>66878.58</v>
          </cell>
          <cell r="Y146">
            <v>0</v>
          </cell>
          <cell r="Z146">
            <v>66878.58</v>
          </cell>
          <cell r="AA146">
            <v>0</v>
          </cell>
          <cell r="AB146">
            <v>66878.58</v>
          </cell>
          <cell r="AC146">
            <v>0</v>
          </cell>
          <cell r="AD146">
            <v>66878.58</v>
          </cell>
          <cell r="AE146">
            <v>66878.58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  <cell r="AR146">
            <v>0</v>
          </cell>
          <cell r="BF146">
            <v>778.03</v>
          </cell>
          <cell r="BG146">
            <v>259.34333333333302</v>
          </cell>
          <cell r="BI146" t="str">
            <v>货到、票到付款</v>
          </cell>
        </row>
        <row r="147">
          <cell r="A147" t="str">
            <v>0666</v>
          </cell>
          <cell r="B147" t="str">
            <v>河北联庆五金制品有限公司</v>
          </cell>
          <cell r="C147" t="str">
            <v>金属零部件</v>
          </cell>
          <cell r="D147">
            <v>96094.28</v>
          </cell>
          <cell r="E147">
            <v>0</v>
          </cell>
          <cell r="F147">
            <v>98592.91</v>
          </cell>
          <cell r="G147">
            <v>0</v>
          </cell>
          <cell r="H147">
            <v>98592.91</v>
          </cell>
          <cell r="I147">
            <v>2679.1</v>
          </cell>
          <cell r="J147">
            <v>96094.28</v>
          </cell>
          <cell r="K147">
            <v>0</v>
          </cell>
          <cell r="L147">
            <v>101272.01</v>
          </cell>
          <cell r="M147">
            <v>0</v>
          </cell>
          <cell r="N147">
            <v>98592.91</v>
          </cell>
          <cell r="O147">
            <v>30000</v>
          </cell>
          <cell r="P147">
            <v>71272.009999999995</v>
          </cell>
          <cell r="Q147">
            <v>0</v>
          </cell>
          <cell r="R147">
            <v>68592.91</v>
          </cell>
          <cell r="S147">
            <v>0</v>
          </cell>
          <cell r="T147">
            <v>71272.009999999995</v>
          </cell>
          <cell r="U147">
            <v>0</v>
          </cell>
          <cell r="V147">
            <v>71272.009999999995</v>
          </cell>
          <cell r="W147">
            <v>0</v>
          </cell>
          <cell r="X147">
            <v>71272.009999999995</v>
          </cell>
          <cell r="Y147">
            <v>12000</v>
          </cell>
          <cell r="Z147">
            <v>71272.009999999995</v>
          </cell>
          <cell r="AA147">
            <v>0</v>
          </cell>
          <cell r="AB147">
            <v>83272.009999999995</v>
          </cell>
          <cell r="AC147">
            <v>123947.84</v>
          </cell>
          <cell r="AD147">
            <v>71272.009999999995</v>
          </cell>
          <cell r="AE147">
            <v>113588.64</v>
          </cell>
          <cell r="AF147">
            <v>93631.21</v>
          </cell>
          <cell r="AG147">
            <v>1398.15</v>
          </cell>
          <cell r="AI147">
            <v>0</v>
          </cell>
          <cell r="AJ147">
            <v>95029.36</v>
          </cell>
          <cell r="AK147">
            <v>1023.78</v>
          </cell>
          <cell r="AM147">
            <v>92000</v>
          </cell>
          <cell r="AN147">
            <v>4053.14</v>
          </cell>
          <cell r="AO147">
            <v>0</v>
          </cell>
          <cell r="AP147">
            <v>1631.21000000001</v>
          </cell>
          <cell r="AQ147">
            <v>0</v>
          </cell>
          <cell r="AR147">
            <v>4053.14</v>
          </cell>
          <cell r="BF147">
            <v>141048.87</v>
          </cell>
          <cell r="BG147">
            <v>15672.096666666699</v>
          </cell>
          <cell r="BH147">
            <v>0.25862142674379501</v>
          </cell>
          <cell r="BI147" t="str">
            <v>发票挂账两个月承兑付款</v>
          </cell>
        </row>
        <row r="148">
          <cell r="A148" t="str">
            <v>0669</v>
          </cell>
          <cell r="B148" t="str">
            <v>佛吉亚（无锡）座椅部件有限公司</v>
          </cell>
          <cell r="C148" t="str">
            <v>调角器等</v>
          </cell>
          <cell r="D148">
            <v>2248380.11</v>
          </cell>
          <cell r="E148">
            <v>1000000</v>
          </cell>
          <cell r="F148">
            <v>1248380.1100000001</v>
          </cell>
          <cell r="G148">
            <v>0</v>
          </cell>
          <cell r="H148">
            <v>1741922.99</v>
          </cell>
          <cell r="I148">
            <v>0</v>
          </cell>
          <cell r="J148">
            <v>1248380.1100000001</v>
          </cell>
          <cell r="K148">
            <v>0</v>
          </cell>
          <cell r="L148">
            <v>1741922.99</v>
          </cell>
          <cell r="M148">
            <v>629679.55000000005</v>
          </cell>
          <cell r="N148">
            <v>1248380.1100000001</v>
          </cell>
          <cell r="O148">
            <v>0</v>
          </cell>
          <cell r="P148">
            <v>2371602.54</v>
          </cell>
          <cell r="Q148">
            <v>494187.84</v>
          </cell>
          <cell r="R148">
            <v>1741922.99</v>
          </cell>
          <cell r="S148">
            <v>1655074.64</v>
          </cell>
          <cell r="T148">
            <v>1210715.74</v>
          </cell>
          <cell r="U148">
            <v>971013.52</v>
          </cell>
          <cell r="V148">
            <v>86848.350000000093</v>
          </cell>
          <cell r="W148">
            <v>450000</v>
          </cell>
          <cell r="X148">
            <v>1731729.26</v>
          </cell>
          <cell r="Y148">
            <v>233080.35</v>
          </cell>
          <cell r="Z148">
            <v>266527.90000000002</v>
          </cell>
          <cell r="AA148">
            <v>743433.2</v>
          </cell>
          <cell r="AB148">
            <v>1221376.4099999999</v>
          </cell>
          <cell r="AC148">
            <v>1060473.3600000001</v>
          </cell>
          <cell r="AD148">
            <v>17282.54</v>
          </cell>
          <cell r="AE148">
            <v>0</v>
          </cell>
          <cell r="AF148">
            <v>2281849.77</v>
          </cell>
          <cell r="AG148">
            <v>0</v>
          </cell>
          <cell r="AH148">
            <v>988296.06</v>
          </cell>
          <cell r="AI148">
            <v>0</v>
          </cell>
          <cell r="AJ148">
            <v>2281849.77</v>
          </cell>
          <cell r="AK148">
            <v>581050.52</v>
          </cell>
          <cell r="AL148">
            <v>1221376.4099999999</v>
          </cell>
          <cell r="AM148">
            <v>1000000</v>
          </cell>
          <cell r="AN148">
            <v>1862900.29</v>
          </cell>
          <cell r="AO148">
            <v>0</v>
          </cell>
          <cell r="AP148">
            <v>1281849.77</v>
          </cell>
          <cell r="AQ148">
            <v>0</v>
          </cell>
          <cell r="AR148">
            <v>1862900.29</v>
          </cell>
          <cell r="BF148">
            <v>3969485.14</v>
          </cell>
          <cell r="BG148">
            <v>441053.90444444399</v>
          </cell>
          <cell r="BH148">
            <v>4.22374741778225</v>
          </cell>
          <cell r="BI148" t="str">
            <v>发票挂账两个月承兑付款</v>
          </cell>
        </row>
        <row r="149">
          <cell r="A149" t="str">
            <v>0670</v>
          </cell>
          <cell r="B149" t="str">
            <v>黄骅市宇丰运输有限公司</v>
          </cell>
          <cell r="C149" t="str">
            <v>运费</v>
          </cell>
          <cell r="D149">
            <v>158231</v>
          </cell>
          <cell r="E149">
            <v>0</v>
          </cell>
          <cell r="F149">
            <v>158231</v>
          </cell>
          <cell r="G149">
            <v>158231</v>
          </cell>
          <cell r="H149">
            <v>0</v>
          </cell>
          <cell r="I149">
            <v>197320</v>
          </cell>
          <cell r="J149">
            <v>0</v>
          </cell>
          <cell r="K149">
            <v>0</v>
          </cell>
          <cell r="L149">
            <v>197320</v>
          </cell>
          <cell r="M149">
            <v>0</v>
          </cell>
          <cell r="N149">
            <v>0</v>
          </cell>
          <cell r="O149">
            <v>0</v>
          </cell>
          <cell r="P149">
            <v>197320</v>
          </cell>
          <cell r="Q149">
            <v>0</v>
          </cell>
          <cell r="R149">
            <v>0</v>
          </cell>
          <cell r="S149">
            <v>0</v>
          </cell>
          <cell r="T149">
            <v>197320</v>
          </cell>
          <cell r="U149">
            <v>0</v>
          </cell>
          <cell r="V149">
            <v>197320</v>
          </cell>
          <cell r="W149">
            <v>197320</v>
          </cell>
          <cell r="X149">
            <v>0</v>
          </cell>
          <cell r="Y149">
            <v>0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0</v>
          </cell>
          <cell r="AL149">
            <v>0</v>
          </cell>
          <cell r="AO149">
            <v>0</v>
          </cell>
          <cell r="AP149">
            <v>0</v>
          </cell>
          <cell r="AQ149">
            <v>0</v>
          </cell>
          <cell r="AR149">
            <v>0</v>
          </cell>
          <cell r="BF149">
            <v>197320</v>
          </cell>
          <cell r="BG149">
            <v>21924.444444444402</v>
          </cell>
          <cell r="BH149">
            <v>0</v>
          </cell>
          <cell r="BI149" t="str">
            <v>发票挂账两个月承兑付款</v>
          </cell>
        </row>
        <row r="150">
          <cell r="A150" t="str">
            <v>0672</v>
          </cell>
          <cell r="B150" t="str">
            <v>浙江全盛无纺制品有限公司</v>
          </cell>
          <cell r="C150" t="str">
            <v>无纺布</v>
          </cell>
          <cell r="D150">
            <v>38930.9</v>
          </cell>
          <cell r="E150">
            <v>0</v>
          </cell>
          <cell r="F150">
            <v>56174.82</v>
          </cell>
          <cell r="G150">
            <v>0</v>
          </cell>
          <cell r="H150">
            <v>56174.82</v>
          </cell>
          <cell r="I150">
            <v>0</v>
          </cell>
          <cell r="J150">
            <v>38930.9</v>
          </cell>
          <cell r="K150">
            <v>0</v>
          </cell>
          <cell r="L150">
            <v>56174.82</v>
          </cell>
          <cell r="M150">
            <v>0</v>
          </cell>
          <cell r="N150">
            <v>56174.82</v>
          </cell>
          <cell r="O150">
            <v>38930.9</v>
          </cell>
          <cell r="P150">
            <v>17243.919999999998</v>
          </cell>
          <cell r="Q150">
            <v>0</v>
          </cell>
          <cell r="R150">
            <v>17243.919999999998</v>
          </cell>
          <cell r="S150">
            <v>0</v>
          </cell>
          <cell r="T150">
            <v>17243.919999999998</v>
          </cell>
          <cell r="U150">
            <v>0</v>
          </cell>
          <cell r="V150">
            <v>17243.919999999998</v>
          </cell>
          <cell r="W150">
            <v>0</v>
          </cell>
          <cell r="X150">
            <v>17243.919999999998</v>
          </cell>
          <cell r="Y150">
            <v>0</v>
          </cell>
          <cell r="Z150">
            <v>17243.919999999998</v>
          </cell>
          <cell r="AA150">
            <v>0</v>
          </cell>
          <cell r="AB150">
            <v>17243.919999999998</v>
          </cell>
          <cell r="AC150">
            <v>0</v>
          </cell>
          <cell r="AD150">
            <v>17243.919999999998</v>
          </cell>
          <cell r="AE150">
            <v>0</v>
          </cell>
          <cell r="AF150">
            <v>17243.919999999998</v>
          </cell>
          <cell r="AG150">
            <v>0</v>
          </cell>
          <cell r="AH150">
            <v>17243.919999999998</v>
          </cell>
          <cell r="AI150">
            <v>0</v>
          </cell>
          <cell r="AJ150">
            <v>17243.919999999998</v>
          </cell>
          <cell r="AK150">
            <v>0</v>
          </cell>
          <cell r="AL150">
            <v>17243.919999999998</v>
          </cell>
          <cell r="AM150">
            <v>0</v>
          </cell>
          <cell r="AN150">
            <v>17243.919999999998</v>
          </cell>
          <cell r="AO150">
            <v>0</v>
          </cell>
          <cell r="AP150">
            <v>17243.919999999998</v>
          </cell>
          <cell r="AQ150">
            <v>0</v>
          </cell>
          <cell r="AR150">
            <v>17243.919999999998</v>
          </cell>
          <cell r="BF150">
            <v>0</v>
          </cell>
          <cell r="BG150">
            <v>0</v>
          </cell>
          <cell r="BI150" t="str">
            <v>发票挂账两个月承兑付款</v>
          </cell>
        </row>
        <row r="151">
          <cell r="A151" t="str">
            <v>0674</v>
          </cell>
          <cell r="B151" t="str">
            <v>深州市安广顺机械配件有限公司</v>
          </cell>
          <cell r="C151" t="str">
            <v>橡胶件</v>
          </cell>
          <cell r="D151">
            <v>193716.89</v>
          </cell>
          <cell r="E151">
            <v>0</v>
          </cell>
          <cell r="F151">
            <v>234704.15</v>
          </cell>
          <cell r="G151">
            <v>50000</v>
          </cell>
          <cell r="H151">
            <v>191130.64</v>
          </cell>
          <cell r="I151">
            <v>8710.98</v>
          </cell>
          <cell r="J151">
            <v>143716.89000000001</v>
          </cell>
          <cell r="K151">
            <v>0</v>
          </cell>
          <cell r="L151">
            <v>199841.62</v>
          </cell>
          <cell r="M151">
            <v>7749.61</v>
          </cell>
          <cell r="N151">
            <v>184704.15</v>
          </cell>
          <cell r="O151">
            <v>30000</v>
          </cell>
          <cell r="P151">
            <v>177591.23</v>
          </cell>
          <cell r="Q151">
            <v>8153.61</v>
          </cell>
          <cell r="R151">
            <v>161130.64000000001</v>
          </cell>
          <cell r="S151">
            <v>0</v>
          </cell>
          <cell r="T151">
            <v>185744.84</v>
          </cell>
          <cell r="U151">
            <v>20379.48</v>
          </cell>
          <cell r="V151">
            <v>169841.62</v>
          </cell>
          <cell r="W151">
            <v>50000</v>
          </cell>
          <cell r="X151">
            <v>156124.32</v>
          </cell>
          <cell r="Y151">
            <v>9532.58</v>
          </cell>
          <cell r="Z151">
            <v>127591.23</v>
          </cell>
          <cell r="AA151">
            <v>0</v>
          </cell>
          <cell r="AB151">
            <v>165656.9</v>
          </cell>
          <cell r="AC151">
            <v>7485.37</v>
          </cell>
          <cell r="AD151">
            <v>135744.84</v>
          </cell>
          <cell r="AE151">
            <v>50000</v>
          </cell>
          <cell r="AF151">
            <v>123142.27</v>
          </cell>
          <cell r="AG151">
            <v>5078.72</v>
          </cell>
          <cell r="AH151">
            <v>106124.32</v>
          </cell>
          <cell r="AI151">
            <v>0</v>
          </cell>
          <cell r="AJ151">
            <v>128220.99</v>
          </cell>
          <cell r="AK151">
            <v>7172.81</v>
          </cell>
          <cell r="AL151">
            <v>115656.9</v>
          </cell>
          <cell r="AM151">
            <v>92000</v>
          </cell>
          <cell r="AN151">
            <v>43393.8</v>
          </cell>
          <cell r="AO151">
            <v>13762.26</v>
          </cell>
          <cell r="AP151">
            <v>31142.27</v>
          </cell>
          <cell r="AQ151">
            <v>0</v>
          </cell>
          <cell r="AR151">
            <v>57156.06</v>
          </cell>
          <cell r="BF151">
            <v>88025.42</v>
          </cell>
          <cell r="BG151">
            <v>9780.60222222222</v>
          </cell>
          <cell r="BH151">
            <v>5.8438180698257396</v>
          </cell>
          <cell r="BI151" t="str">
            <v>发票挂账两个月承兑付款</v>
          </cell>
        </row>
        <row r="152">
          <cell r="A152" t="str">
            <v>0679</v>
          </cell>
          <cell r="B152" t="str">
            <v>厦门市三友和机械有限公司</v>
          </cell>
          <cell r="C152" t="str">
            <v>设备</v>
          </cell>
          <cell r="D152">
            <v>284730</v>
          </cell>
          <cell r="E152">
            <v>0</v>
          </cell>
          <cell r="F152">
            <v>284730</v>
          </cell>
          <cell r="G152">
            <v>0</v>
          </cell>
          <cell r="H152">
            <v>284730</v>
          </cell>
          <cell r="I152">
            <v>0</v>
          </cell>
          <cell r="J152">
            <v>284730</v>
          </cell>
          <cell r="K152">
            <v>0</v>
          </cell>
          <cell r="L152">
            <v>284730</v>
          </cell>
          <cell r="M152">
            <v>0</v>
          </cell>
          <cell r="N152">
            <v>284730</v>
          </cell>
          <cell r="O152">
            <v>0</v>
          </cell>
          <cell r="P152">
            <v>284730</v>
          </cell>
          <cell r="Q152">
            <v>0</v>
          </cell>
          <cell r="R152">
            <v>284730</v>
          </cell>
          <cell r="S152">
            <v>0</v>
          </cell>
          <cell r="T152">
            <v>284730</v>
          </cell>
          <cell r="U152">
            <v>0</v>
          </cell>
          <cell r="V152">
            <v>284730</v>
          </cell>
          <cell r="W152">
            <v>0</v>
          </cell>
          <cell r="X152">
            <v>284730</v>
          </cell>
          <cell r="Y152">
            <v>0</v>
          </cell>
          <cell r="Z152">
            <v>284730</v>
          </cell>
          <cell r="AA152">
            <v>0</v>
          </cell>
          <cell r="AB152">
            <v>284730</v>
          </cell>
          <cell r="AC152">
            <v>184376.12</v>
          </cell>
          <cell r="AD152">
            <v>284730</v>
          </cell>
          <cell r="AE152">
            <v>0</v>
          </cell>
          <cell r="AF152">
            <v>469106.12</v>
          </cell>
          <cell r="AG152">
            <v>0</v>
          </cell>
          <cell r="AH152">
            <v>469106.12</v>
          </cell>
          <cell r="AI152">
            <v>0</v>
          </cell>
          <cell r="AJ152">
            <v>469106.12</v>
          </cell>
          <cell r="AK152">
            <v>0</v>
          </cell>
          <cell r="AL152">
            <v>469106.12</v>
          </cell>
          <cell r="AM152">
            <v>0</v>
          </cell>
          <cell r="AN152">
            <v>469106.12</v>
          </cell>
          <cell r="AO152">
            <v>0</v>
          </cell>
          <cell r="AP152">
            <v>469106.12</v>
          </cell>
          <cell r="AQ152">
            <v>0</v>
          </cell>
          <cell r="AR152">
            <v>469106.12</v>
          </cell>
          <cell r="BF152">
            <v>184376.12</v>
          </cell>
          <cell r="BG152">
            <v>61458.706666666701</v>
          </cell>
          <cell r="BI152" t="str">
            <v>按合同约定</v>
          </cell>
        </row>
        <row r="153">
          <cell r="A153" t="str">
            <v>0682</v>
          </cell>
          <cell r="B153" t="str">
            <v>威县永盛汽车配件制造有限公司</v>
          </cell>
          <cell r="C153" t="str">
            <v>隔热垫等</v>
          </cell>
          <cell r="D153">
            <v>11220.07</v>
          </cell>
          <cell r="E153">
            <v>0</v>
          </cell>
          <cell r="F153">
            <v>11220.07</v>
          </cell>
          <cell r="G153">
            <v>0</v>
          </cell>
          <cell r="H153">
            <v>11220.07</v>
          </cell>
          <cell r="I153">
            <v>0</v>
          </cell>
          <cell r="J153">
            <v>11220.07</v>
          </cell>
          <cell r="K153">
            <v>0</v>
          </cell>
          <cell r="L153">
            <v>11220.07</v>
          </cell>
          <cell r="M153">
            <v>0</v>
          </cell>
          <cell r="N153">
            <v>11220.07</v>
          </cell>
          <cell r="O153">
            <v>0</v>
          </cell>
          <cell r="P153">
            <v>11220.07</v>
          </cell>
          <cell r="Q153">
            <v>0</v>
          </cell>
          <cell r="R153">
            <v>11220.07</v>
          </cell>
          <cell r="S153">
            <v>0</v>
          </cell>
          <cell r="T153">
            <v>11220.07</v>
          </cell>
          <cell r="U153">
            <v>0</v>
          </cell>
          <cell r="V153">
            <v>11220.07</v>
          </cell>
          <cell r="W153">
            <v>0</v>
          </cell>
          <cell r="X153">
            <v>11220.07</v>
          </cell>
          <cell r="Y153">
            <v>0</v>
          </cell>
          <cell r="Z153">
            <v>11220.07</v>
          </cell>
          <cell r="AA153">
            <v>0</v>
          </cell>
          <cell r="AB153">
            <v>11220.07</v>
          </cell>
          <cell r="AC153">
            <v>0</v>
          </cell>
          <cell r="AD153">
            <v>11220.07</v>
          </cell>
          <cell r="AE153">
            <v>0</v>
          </cell>
          <cell r="AF153">
            <v>11220.07</v>
          </cell>
          <cell r="AG153">
            <v>0</v>
          </cell>
          <cell r="AH153">
            <v>11220.07</v>
          </cell>
          <cell r="AI153">
            <v>0</v>
          </cell>
          <cell r="AJ153">
            <v>11220.07</v>
          </cell>
          <cell r="AK153">
            <v>0</v>
          </cell>
          <cell r="AL153">
            <v>11220.07</v>
          </cell>
          <cell r="AM153">
            <v>0</v>
          </cell>
          <cell r="AN153">
            <v>11220.07</v>
          </cell>
          <cell r="AO153">
            <v>0</v>
          </cell>
          <cell r="AP153">
            <v>11220.07</v>
          </cell>
          <cell r="AQ153">
            <v>0</v>
          </cell>
          <cell r="AR153">
            <v>11220.07</v>
          </cell>
          <cell r="BF153">
            <v>0</v>
          </cell>
          <cell r="BG153">
            <v>0</v>
          </cell>
          <cell r="BI153" t="str">
            <v>发票挂账两个月承兑付款</v>
          </cell>
        </row>
        <row r="154">
          <cell r="A154" t="str">
            <v>0683</v>
          </cell>
          <cell r="B154" t="str">
            <v>江阴市达安汽车零部件有限公司</v>
          </cell>
          <cell r="C154" t="str">
            <v>安全带锁扣</v>
          </cell>
          <cell r="D154">
            <v>54462.559999999998</v>
          </cell>
          <cell r="E154">
            <v>50000</v>
          </cell>
          <cell r="F154">
            <v>4462.5600000000004</v>
          </cell>
          <cell r="G154">
            <v>0</v>
          </cell>
          <cell r="H154">
            <v>4462.5600000000004</v>
          </cell>
          <cell r="I154">
            <v>0</v>
          </cell>
          <cell r="J154">
            <v>4462.5600000000004</v>
          </cell>
          <cell r="K154">
            <v>0</v>
          </cell>
          <cell r="L154">
            <v>4462.5600000000004</v>
          </cell>
          <cell r="M154">
            <v>0</v>
          </cell>
          <cell r="N154">
            <v>4462.5600000000004</v>
          </cell>
          <cell r="O154">
            <v>0</v>
          </cell>
          <cell r="P154">
            <v>4462.5600000000004</v>
          </cell>
          <cell r="Q154">
            <v>0</v>
          </cell>
          <cell r="R154">
            <v>4462.5600000000004</v>
          </cell>
          <cell r="S154">
            <v>0</v>
          </cell>
          <cell r="T154">
            <v>4462.5600000000004</v>
          </cell>
          <cell r="U154">
            <v>0</v>
          </cell>
          <cell r="V154">
            <v>4462.5600000000004</v>
          </cell>
          <cell r="W154">
            <v>0</v>
          </cell>
          <cell r="X154">
            <v>4462.5600000000004</v>
          </cell>
          <cell r="Y154">
            <v>0</v>
          </cell>
          <cell r="Z154">
            <v>4462.5600000000004</v>
          </cell>
          <cell r="AA154">
            <v>0</v>
          </cell>
          <cell r="AB154">
            <v>4462.5600000000004</v>
          </cell>
          <cell r="AC154">
            <v>0</v>
          </cell>
          <cell r="AD154">
            <v>4462.5600000000004</v>
          </cell>
          <cell r="AE154">
            <v>0</v>
          </cell>
          <cell r="AF154">
            <v>4462.5600000000004</v>
          </cell>
          <cell r="AG154">
            <v>0</v>
          </cell>
          <cell r="AH154">
            <v>4462.5600000000004</v>
          </cell>
          <cell r="AI154">
            <v>0</v>
          </cell>
          <cell r="AJ154">
            <v>4462.5600000000004</v>
          </cell>
          <cell r="AK154">
            <v>0</v>
          </cell>
          <cell r="AL154">
            <v>4462.5600000000004</v>
          </cell>
          <cell r="AM154">
            <v>0</v>
          </cell>
          <cell r="AN154">
            <v>4462.5600000000004</v>
          </cell>
          <cell r="AO154">
            <v>0</v>
          </cell>
          <cell r="AP154">
            <v>4462.5600000000004</v>
          </cell>
          <cell r="AQ154">
            <v>0</v>
          </cell>
          <cell r="AR154">
            <v>4462.5600000000004</v>
          </cell>
          <cell r="BF154">
            <v>0</v>
          </cell>
          <cell r="BG154">
            <v>0</v>
          </cell>
          <cell r="BI154" t="str">
            <v>发票挂账两个月承兑付款</v>
          </cell>
        </row>
        <row r="155">
          <cell r="A155" t="str">
            <v>0684</v>
          </cell>
          <cell r="B155" t="str">
            <v>东莞市双和机车拉索有限公司</v>
          </cell>
          <cell r="C155" t="str">
            <v>拉线</v>
          </cell>
          <cell r="D155">
            <v>1615.32</v>
          </cell>
          <cell r="E155">
            <v>0</v>
          </cell>
          <cell r="F155">
            <v>1615.32</v>
          </cell>
          <cell r="G155">
            <v>0</v>
          </cell>
          <cell r="H155">
            <v>1615.32</v>
          </cell>
          <cell r="I155">
            <v>0</v>
          </cell>
          <cell r="J155">
            <v>1615.32</v>
          </cell>
          <cell r="K155">
            <v>0</v>
          </cell>
          <cell r="L155">
            <v>1615.32</v>
          </cell>
          <cell r="M155">
            <v>0</v>
          </cell>
          <cell r="N155">
            <v>1615.32</v>
          </cell>
          <cell r="O155">
            <v>0</v>
          </cell>
          <cell r="P155">
            <v>1615.32</v>
          </cell>
          <cell r="Q155">
            <v>0</v>
          </cell>
          <cell r="R155">
            <v>1615.32</v>
          </cell>
          <cell r="S155">
            <v>0</v>
          </cell>
          <cell r="T155">
            <v>1615.32</v>
          </cell>
          <cell r="U155">
            <v>0</v>
          </cell>
          <cell r="V155">
            <v>1615.32</v>
          </cell>
          <cell r="W155">
            <v>0</v>
          </cell>
          <cell r="X155">
            <v>1615.32</v>
          </cell>
          <cell r="Y155">
            <v>0</v>
          </cell>
          <cell r="Z155">
            <v>1615.32</v>
          </cell>
          <cell r="AA155">
            <v>0</v>
          </cell>
          <cell r="AB155">
            <v>1615.32</v>
          </cell>
          <cell r="AC155">
            <v>0</v>
          </cell>
          <cell r="AD155">
            <v>1615.32</v>
          </cell>
          <cell r="AE155">
            <v>0</v>
          </cell>
          <cell r="AF155">
            <v>1615.32</v>
          </cell>
          <cell r="AG155">
            <v>0</v>
          </cell>
          <cell r="AH155">
            <v>1615.32</v>
          </cell>
          <cell r="AI155">
            <v>0</v>
          </cell>
          <cell r="AJ155">
            <v>1615.32</v>
          </cell>
          <cell r="AK155">
            <v>0</v>
          </cell>
          <cell r="AL155">
            <v>1615.32</v>
          </cell>
          <cell r="AM155">
            <v>0</v>
          </cell>
          <cell r="AN155">
            <v>1615.32</v>
          </cell>
          <cell r="AO155">
            <v>0</v>
          </cell>
          <cell r="AP155">
            <v>1615.32</v>
          </cell>
          <cell r="AQ155">
            <v>0</v>
          </cell>
          <cell r="AR155">
            <v>1615.32</v>
          </cell>
          <cell r="BF155">
            <v>0</v>
          </cell>
          <cell r="BG155">
            <v>0</v>
          </cell>
          <cell r="BI155" t="str">
            <v>发票挂账两个月承兑付款</v>
          </cell>
        </row>
        <row r="156">
          <cell r="A156" t="str">
            <v>0686</v>
          </cell>
          <cell r="B156" t="str">
            <v>佳化化学（滨州）有限公司</v>
          </cell>
          <cell r="C156" t="str">
            <v>化工原料</v>
          </cell>
          <cell r="D156">
            <v>2736358</v>
          </cell>
          <cell r="E156">
            <v>2000000</v>
          </cell>
          <cell r="F156">
            <v>2158607.11</v>
          </cell>
          <cell r="G156">
            <v>1000000</v>
          </cell>
          <cell r="H156">
            <v>2147770.7200000002</v>
          </cell>
          <cell r="I156">
            <v>1076062.22</v>
          </cell>
          <cell r="J156">
            <v>2147770.7200000002</v>
          </cell>
          <cell r="K156">
            <v>800000</v>
          </cell>
          <cell r="L156">
            <v>2423832.94</v>
          </cell>
          <cell r="M156">
            <v>316258.02</v>
          </cell>
          <cell r="N156">
            <v>2423832.94</v>
          </cell>
          <cell r="O156">
            <v>0</v>
          </cell>
          <cell r="P156">
            <v>2740090.96</v>
          </cell>
          <cell r="Q156">
            <v>1106509.74</v>
          </cell>
          <cell r="R156">
            <v>2740090.96</v>
          </cell>
          <cell r="S156">
            <v>1830830</v>
          </cell>
          <cell r="T156">
            <v>2015770.7</v>
          </cell>
          <cell r="U156">
            <v>1096493.3999999999</v>
          </cell>
          <cell r="V156">
            <v>2015770.7</v>
          </cell>
          <cell r="W156">
            <v>1750000</v>
          </cell>
          <cell r="X156">
            <v>1362264.1</v>
          </cell>
          <cell r="Y156">
            <v>1442798.4</v>
          </cell>
          <cell r="Z156">
            <v>1362264.1</v>
          </cell>
          <cell r="AA156">
            <v>600000</v>
          </cell>
          <cell r="AB156">
            <v>2205062.5</v>
          </cell>
          <cell r="AC156">
            <v>1025630.6</v>
          </cell>
          <cell r="AD156">
            <v>2205062.5</v>
          </cell>
          <cell r="AE156">
            <v>900000</v>
          </cell>
          <cell r="AF156">
            <v>2330693.1</v>
          </cell>
          <cell r="AG156">
            <v>107656.11</v>
          </cell>
          <cell r="AH156">
            <v>2330693.1</v>
          </cell>
          <cell r="AI156">
            <v>500000</v>
          </cell>
          <cell r="AJ156">
            <v>1938349.21</v>
          </cell>
          <cell r="AK156">
            <v>0</v>
          </cell>
          <cell r="AL156">
            <v>1938349.21</v>
          </cell>
          <cell r="AM156">
            <v>0</v>
          </cell>
          <cell r="AN156">
            <v>1938349.21</v>
          </cell>
          <cell r="AO156">
            <v>0</v>
          </cell>
          <cell r="AP156">
            <v>1938349.21</v>
          </cell>
          <cell r="AQ156">
            <v>0</v>
          </cell>
          <cell r="AR156">
            <v>1938349.21</v>
          </cell>
          <cell r="BF156">
            <v>6171408.4900000002</v>
          </cell>
          <cell r="BG156">
            <v>2057136.1633333301</v>
          </cell>
          <cell r="BH156">
            <v>0.94225615423489795</v>
          </cell>
          <cell r="BI156" t="str">
            <v>货到、票到月底付款</v>
          </cell>
        </row>
        <row r="157">
          <cell r="A157" t="str">
            <v>0687</v>
          </cell>
          <cell r="B157" t="str">
            <v>株洲市凡美斯汽车配件有限公司</v>
          </cell>
          <cell r="C157" t="str">
            <v>注塑件</v>
          </cell>
          <cell r="D157">
            <v>48464.85</v>
          </cell>
          <cell r="E157">
            <v>0</v>
          </cell>
          <cell r="F157">
            <v>48464.85</v>
          </cell>
          <cell r="G157">
            <v>0</v>
          </cell>
          <cell r="H157">
            <v>48464.85</v>
          </cell>
          <cell r="I157">
            <v>0</v>
          </cell>
          <cell r="J157">
            <v>48464.85</v>
          </cell>
          <cell r="K157">
            <v>0</v>
          </cell>
          <cell r="L157">
            <v>48464.85</v>
          </cell>
          <cell r="M157">
            <v>0</v>
          </cell>
          <cell r="N157">
            <v>48464.85</v>
          </cell>
          <cell r="O157">
            <v>0</v>
          </cell>
          <cell r="P157">
            <v>48464.85</v>
          </cell>
          <cell r="Q157">
            <v>0</v>
          </cell>
          <cell r="R157">
            <v>48464.85</v>
          </cell>
          <cell r="S157">
            <v>0</v>
          </cell>
          <cell r="T157">
            <v>48464.85</v>
          </cell>
          <cell r="U157">
            <v>0</v>
          </cell>
          <cell r="V157">
            <v>48464.85</v>
          </cell>
          <cell r="W157">
            <v>0</v>
          </cell>
          <cell r="X157">
            <v>48464.85</v>
          </cell>
          <cell r="Y157">
            <v>0</v>
          </cell>
          <cell r="Z157">
            <v>48464.85</v>
          </cell>
          <cell r="AA157">
            <v>24036.400000000001</v>
          </cell>
          <cell r="AB157">
            <v>24428.45</v>
          </cell>
          <cell r="AC157">
            <v>0</v>
          </cell>
          <cell r="AD157">
            <v>24428.45</v>
          </cell>
          <cell r="AE157">
            <v>24428.45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0</v>
          </cell>
          <cell r="AR157">
            <v>0</v>
          </cell>
          <cell r="BF157">
            <v>0</v>
          </cell>
          <cell r="BG157">
            <v>0</v>
          </cell>
          <cell r="BI157" t="str">
            <v>发票挂账两个月承兑付款</v>
          </cell>
        </row>
        <row r="158">
          <cell r="A158" t="str">
            <v>0688</v>
          </cell>
          <cell r="B158" t="str">
            <v>湘乡简美汽车部件有限公司</v>
          </cell>
          <cell r="C158" t="str">
            <v>布套</v>
          </cell>
          <cell r="D158">
            <v>279839.87</v>
          </cell>
          <cell r="E158">
            <v>0</v>
          </cell>
          <cell r="F158">
            <v>279839.87</v>
          </cell>
          <cell r="G158">
            <v>200000</v>
          </cell>
          <cell r="H158">
            <v>79839.87</v>
          </cell>
          <cell r="I158">
            <v>0</v>
          </cell>
          <cell r="J158">
            <v>79839.87</v>
          </cell>
          <cell r="K158">
            <v>0</v>
          </cell>
          <cell r="L158">
            <v>79839.87</v>
          </cell>
          <cell r="M158">
            <v>0</v>
          </cell>
          <cell r="N158">
            <v>79839.87</v>
          </cell>
          <cell r="O158">
            <v>0</v>
          </cell>
          <cell r="P158">
            <v>79839.87</v>
          </cell>
          <cell r="Q158">
            <v>0</v>
          </cell>
          <cell r="R158">
            <v>79839.87</v>
          </cell>
          <cell r="S158">
            <v>0</v>
          </cell>
          <cell r="T158">
            <v>79839.87</v>
          </cell>
          <cell r="U158">
            <v>0</v>
          </cell>
          <cell r="V158">
            <v>79839.87</v>
          </cell>
          <cell r="W158">
            <v>0</v>
          </cell>
          <cell r="X158">
            <v>79839.87</v>
          </cell>
          <cell r="Y158">
            <v>0</v>
          </cell>
          <cell r="Z158">
            <v>79839.87</v>
          </cell>
          <cell r="AA158">
            <v>0</v>
          </cell>
          <cell r="AB158">
            <v>79839.87</v>
          </cell>
          <cell r="AC158">
            <v>0</v>
          </cell>
          <cell r="AD158">
            <v>79839.87</v>
          </cell>
          <cell r="AE158">
            <v>0</v>
          </cell>
          <cell r="AF158">
            <v>79839.87</v>
          </cell>
          <cell r="AG158">
            <v>0</v>
          </cell>
          <cell r="AH158">
            <v>79839.87</v>
          </cell>
          <cell r="AI158">
            <v>0</v>
          </cell>
          <cell r="AJ158">
            <v>79839.87</v>
          </cell>
          <cell r="AK158">
            <v>0</v>
          </cell>
          <cell r="AL158">
            <v>79839.87</v>
          </cell>
          <cell r="AM158">
            <v>0</v>
          </cell>
          <cell r="AN158">
            <v>79839.87</v>
          </cell>
          <cell r="AO158">
            <v>0</v>
          </cell>
          <cell r="AP158">
            <v>79839.87</v>
          </cell>
          <cell r="AQ158">
            <v>0</v>
          </cell>
          <cell r="AR158">
            <v>79839.87</v>
          </cell>
          <cell r="BF158">
            <v>0</v>
          </cell>
          <cell r="BG158">
            <v>0</v>
          </cell>
          <cell r="BI158" t="str">
            <v>发票挂账两个月承兑付款</v>
          </cell>
        </row>
        <row r="159">
          <cell r="A159" t="str">
            <v>0690</v>
          </cell>
          <cell r="B159" t="str">
            <v>厦门劲亨五金工业有限公司</v>
          </cell>
          <cell r="C159" t="str">
            <v>卡环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19024</v>
          </cell>
          <cell r="V159">
            <v>0</v>
          </cell>
          <cell r="W159">
            <v>0</v>
          </cell>
          <cell r="X159">
            <v>19024</v>
          </cell>
          <cell r="Y159">
            <v>0</v>
          </cell>
          <cell r="Z159">
            <v>0</v>
          </cell>
          <cell r="AA159">
            <v>0</v>
          </cell>
          <cell r="AB159">
            <v>19024</v>
          </cell>
          <cell r="AC159">
            <v>0</v>
          </cell>
          <cell r="AD159">
            <v>0</v>
          </cell>
          <cell r="AE159">
            <v>0</v>
          </cell>
          <cell r="AF159">
            <v>19024</v>
          </cell>
          <cell r="AG159">
            <v>0</v>
          </cell>
          <cell r="AH159">
            <v>0</v>
          </cell>
          <cell r="AI159">
            <v>0</v>
          </cell>
          <cell r="AJ159">
            <v>19024</v>
          </cell>
          <cell r="AK159">
            <v>0</v>
          </cell>
          <cell r="AL159">
            <v>0</v>
          </cell>
          <cell r="AM159">
            <v>0</v>
          </cell>
          <cell r="AN159">
            <v>19024</v>
          </cell>
          <cell r="AO159">
            <v>18532</v>
          </cell>
          <cell r="AP159">
            <v>19024</v>
          </cell>
          <cell r="AQ159">
            <v>19024</v>
          </cell>
          <cell r="AR159">
            <v>18532</v>
          </cell>
          <cell r="BF159">
            <v>37556</v>
          </cell>
          <cell r="BG159">
            <v>4172.8888888888896</v>
          </cell>
          <cell r="BH159">
            <v>0</v>
          </cell>
          <cell r="BI159" t="str">
            <v>预付款</v>
          </cell>
        </row>
        <row r="160">
          <cell r="A160" t="str">
            <v>0692</v>
          </cell>
          <cell r="B160" t="str">
            <v>廊坊市烁鑫汽车配件有限公司</v>
          </cell>
          <cell r="C160" t="str">
            <v>网簧</v>
          </cell>
          <cell r="D160">
            <v>576852.06999999995</v>
          </cell>
          <cell r="E160">
            <v>0</v>
          </cell>
          <cell r="F160">
            <v>639804.18999999994</v>
          </cell>
          <cell r="G160">
            <v>150000</v>
          </cell>
          <cell r="H160">
            <v>500418.62</v>
          </cell>
          <cell r="I160">
            <v>24069.98</v>
          </cell>
          <cell r="J160">
            <v>426852.07</v>
          </cell>
          <cell r="K160">
            <v>0</v>
          </cell>
          <cell r="L160">
            <v>524488.6</v>
          </cell>
          <cell r="M160">
            <v>15677.46</v>
          </cell>
          <cell r="N160">
            <v>489804.19</v>
          </cell>
          <cell r="O160">
            <v>150000</v>
          </cell>
          <cell r="P160">
            <v>390166.06</v>
          </cell>
          <cell r="Q160">
            <v>36926.89</v>
          </cell>
          <cell r="R160">
            <v>350418.62</v>
          </cell>
          <cell r="S160">
            <v>0</v>
          </cell>
          <cell r="T160">
            <v>427092.95</v>
          </cell>
          <cell r="U160">
            <v>67922.320000000007</v>
          </cell>
          <cell r="V160">
            <v>374488.6</v>
          </cell>
          <cell r="W160">
            <v>100000</v>
          </cell>
          <cell r="X160">
            <v>395015.27</v>
          </cell>
          <cell r="Y160">
            <v>0</v>
          </cell>
          <cell r="Z160">
            <v>290166.06</v>
          </cell>
          <cell r="AA160">
            <v>0</v>
          </cell>
          <cell r="AB160">
            <v>395015.27</v>
          </cell>
          <cell r="AC160">
            <v>106838.62</v>
          </cell>
          <cell r="AD160">
            <v>327092.95</v>
          </cell>
          <cell r="AE160">
            <v>0</v>
          </cell>
          <cell r="AF160">
            <v>501853.89</v>
          </cell>
          <cell r="AG160">
            <v>57499.32</v>
          </cell>
          <cell r="AH160">
            <v>395015.27</v>
          </cell>
          <cell r="AI160">
            <v>0</v>
          </cell>
          <cell r="AJ160">
            <v>559353.21</v>
          </cell>
          <cell r="AK160">
            <v>0</v>
          </cell>
          <cell r="AL160">
            <v>395015.27</v>
          </cell>
          <cell r="AM160">
            <v>92000</v>
          </cell>
          <cell r="AN160">
            <v>467353.21</v>
          </cell>
          <cell r="AO160">
            <v>0</v>
          </cell>
          <cell r="AP160">
            <v>409853.89</v>
          </cell>
          <cell r="AQ160">
            <v>100000</v>
          </cell>
          <cell r="AR160">
            <v>367353.21</v>
          </cell>
          <cell r="BF160">
            <v>308934.59000000003</v>
          </cell>
          <cell r="BG160">
            <v>34326.0655555556</v>
          </cell>
          <cell r="BH160">
            <v>10.701873461304499</v>
          </cell>
          <cell r="BI160" t="str">
            <v>发票挂账两个月承兑付款</v>
          </cell>
        </row>
        <row r="161">
          <cell r="A161" t="str">
            <v>0693</v>
          </cell>
          <cell r="B161" t="str">
            <v>泊头市鑫洪金属制品有限公司</v>
          </cell>
          <cell r="C161" t="str">
            <v>卡簧等</v>
          </cell>
          <cell r="D161">
            <v>32585.77</v>
          </cell>
          <cell r="E161">
            <v>0</v>
          </cell>
          <cell r="F161">
            <v>45967.58</v>
          </cell>
          <cell r="G161">
            <v>0</v>
          </cell>
          <cell r="H161">
            <v>45967.58</v>
          </cell>
          <cell r="I161">
            <v>0</v>
          </cell>
          <cell r="J161">
            <v>32585.77</v>
          </cell>
          <cell r="K161">
            <v>0</v>
          </cell>
          <cell r="L161">
            <v>45967.58</v>
          </cell>
          <cell r="M161">
            <v>0</v>
          </cell>
          <cell r="N161">
            <v>45967.58</v>
          </cell>
          <cell r="O161">
            <v>20000</v>
          </cell>
          <cell r="P161">
            <v>25967.58</v>
          </cell>
          <cell r="Q161">
            <v>23959.11</v>
          </cell>
          <cell r="R161">
            <v>25967.58</v>
          </cell>
          <cell r="S161">
            <v>0</v>
          </cell>
          <cell r="T161">
            <v>49926.69</v>
          </cell>
          <cell r="U161">
            <v>0</v>
          </cell>
          <cell r="V161">
            <v>25967.58</v>
          </cell>
          <cell r="W161">
            <v>0</v>
          </cell>
          <cell r="X161">
            <v>49926.69</v>
          </cell>
          <cell r="Y161">
            <v>13276.01</v>
          </cell>
          <cell r="Z161">
            <v>25967.58</v>
          </cell>
          <cell r="AA161">
            <v>0</v>
          </cell>
          <cell r="AB161">
            <v>63202.7</v>
          </cell>
          <cell r="AC161">
            <v>0</v>
          </cell>
          <cell r="AD161">
            <v>49926.69</v>
          </cell>
          <cell r="AE161">
            <v>0</v>
          </cell>
          <cell r="AF161">
            <v>63202.7</v>
          </cell>
          <cell r="AG161">
            <v>0</v>
          </cell>
          <cell r="AH161">
            <v>49926.69</v>
          </cell>
          <cell r="AI161">
            <v>10000</v>
          </cell>
          <cell r="AJ161">
            <v>53202.7</v>
          </cell>
          <cell r="AK161">
            <v>0</v>
          </cell>
          <cell r="AL161">
            <v>53202.7</v>
          </cell>
          <cell r="AM161">
            <v>0</v>
          </cell>
          <cell r="AN161">
            <v>53202.7</v>
          </cell>
          <cell r="AO161">
            <v>7988.47</v>
          </cell>
          <cell r="AP161">
            <v>53202.7</v>
          </cell>
          <cell r="AQ161">
            <v>15000</v>
          </cell>
          <cell r="AR161">
            <v>46191.17</v>
          </cell>
          <cell r="BF161">
            <v>45223.59</v>
          </cell>
          <cell r="BG161">
            <v>5024.8433333333296</v>
          </cell>
          <cell r="BH161">
            <v>9.1925592373360896</v>
          </cell>
          <cell r="BI161" t="str">
            <v>发票挂账两个月付款</v>
          </cell>
        </row>
        <row r="162">
          <cell r="A162" t="str">
            <v>0695</v>
          </cell>
          <cell r="B162" t="str">
            <v>芜湖星火软轴控制索制造有限公司</v>
          </cell>
          <cell r="C162" t="str">
            <v>拉线</v>
          </cell>
          <cell r="D162">
            <v>113435.01</v>
          </cell>
          <cell r="E162">
            <v>0</v>
          </cell>
          <cell r="F162">
            <v>113435.01</v>
          </cell>
          <cell r="G162">
            <v>0</v>
          </cell>
          <cell r="H162">
            <v>160696.89000000001</v>
          </cell>
          <cell r="I162">
            <v>0</v>
          </cell>
          <cell r="J162">
            <v>113435.01</v>
          </cell>
          <cell r="K162">
            <v>0</v>
          </cell>
          <cell r="L162">
            <v>160696.89000000001</v>
          </cell>
          <cell r="M162">
            <v>0</v>
          </cell>
          <cell r="N162">
            <v>113435.01</v>
          </cell>
          <cell r="O162">
            <v>100000</v>
          </cell>
          <cell r="P162">
            <v>60696.89</v>
          </cell>
          <cell r="Q162">
            <v>0</v>
          </cell>
          <cell r="R162">
            <v>60696.89</v>
          </cell>
          <cell r="S162">
            <v>0</v>
          </cell>
          <cell r="T162">
            <v>60696.89</v>
          </cell>
          <cell r="U162">
            <v>96413.64</v>
          </cell>
          <cell r="V162">
            <v>60696.89</v>
          </cell>
          <cell r="W162">
            <v>0</v>
          </cell>
          <cell r="X162">
            <v>157110.53</v>
          </cell>
          <cell r="Y162">
            <v>0</v>
          </cell>
          <cell r="Z162">
            <v>60696.89</v>
          </cell>
          <cell r="AA162">
            <v>0</v>
          </cell>
          <cell r="AB162">
            <v>157110.53</v>
          </cell>
          <cell r="AC162">
            <v>0</v>
          </cell>
          <cell r="AD162">
            <v>60696.89</v>
          </cell>
          <cell r="AE162">
            <v>50000</v>
          </cell>
          <cell r="AF162">
            <v>107110.53</v>
          </cell>
          <cell r="AG162">
            <v>0</v>
          </cell>
          <cell r="AH162">
            <v>107110.53</v>
          </cell>
          <cell r="AI162">
            <v>0</v>
          </cell>
          <cell r="AJ162">
            <v>107110.53</v>
          </cell>
          <cell r="AK162">
            <v>45381.94</v>
          </cell>
          <cell r="AL162">
            <v>107110.53</v>
          </cell>
          <cell r="AM162">
            <v>0</v>
          </cell>
          <cell r="AN162">
            <v>152492.47</v>
          </cell>
          <cell r="AO162">
            <v>0</v>
          </cell>
          <cell r="AP162">
            <v>107110.53</v>
          </cell>
          <cell r="AQ162">
            <v>50000</v>
          </cell>
          <cell r="AR162">
            <v>102492.47</v>
          </cell>
          <cell r="BF162">
            <v>141795.57999999999</v>
          </cell>
          <cell r="BG162">
            <v>15755.064444444401</v>
          </cell>
          <cell r="BH162">
            <v>6.5053665988742404</v>
          </cell>
          <cell r="BI162" t="str">
            <v>发票挂账两个月付款</v>
          </cell>
        </row>
        <row r="163">
          <cell r="A163" t="str">
            <v>0697</v>
          </cell>
          <cell r="B163" t="str">
            <v>辽源市佳林造革有限责任公司</v>
          </cell>
          <cell r="C163" t="str">
            <v>皮革面料</v>
          </cell>
          <cell r="D163">
            <v>662.46</v>
          </cell>
          <cell r="E163">
            <v>0</v>
          </cell>
          <cell r="F163">
            <v>662.46</v>
          </cell>
          <cell r="G163">
            <v>662.46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>
            <v>0</v>
          </cell>
          <cell r="AK163">
            <v>0</v>
          </cell>
          <cell r="AL163">
            <v>0</v>
          </cell>
          <cell r="AO163">
            <v>0</v>
          </cell>
          <cell r="AP163">
            <v>0</v>
          </cell>
          <cell r="AQ163">
            <v>0</v>
          </cell>
          <cell r="AR163">
            <v>0</v>
          </cell>
          <cell r="BF163">
            <v>0</v>
          </cell>
          <cell r="BG163">
            <v>0</v>
          </cell>
          <cell r="BH163">
            <v>0</v>
          </cell>
          <cell r="BI163" t="str">
            <v>预付款</v>
          </cell>
        </row>
        <row r="164">
          <cell r="A164" t="str">
            <v>0698</v>
          </cell>
          <cell r="B164" t="str">
            <v>古特曼商贸（上海）有限公司</v>
          </cell>
          <cell r="C164" t="str">
            <v>缝纫线</v>
          </cell>
          <cell r="D164">
            <v>1206.4000000000001</v>
          </cell>
          <cell r="E164">
            <v>0</v>
          </cell>
          <cell r="F164">
            <v>1206.4000000000001</v>
          </cell>
          <cell r="G164">
            <v>0</v>
          </cell>
          <cell r="H164">
            <v>1206.4000000000001</v>
          </cell>
          <cell r="I164">
            <v>0</v>
          </cell>
          <cell r="J164">
            <v>0</v>
          </cell>
          <cell r="K164">
            <v>0</v>
          </cell>
          <cell r="L164">
            <v>1206.4000000000001</v>
          </cell>
          <cell r="M164">
            <v>0</v>
          </cell>
          <cell r="N164">
            <v>1206.4000000000001</v>
          </cell>
          <cell r="O164">
            <v>1206.4000000000001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BF164">
            <v>0</v>
          </cell>
          <cell r="BG164">
            <v>0</v>
          </cell>
          <cell r="BH164">
            <v>0</v>
          </cell>
          <cell r="BI164" t="str">
            <v>零购预付款</v>
          </cell>
        </row>
        <row r="165">
          <cell r="A165" t="str">
            <v>0700</v>
          </cell>
          <cell r="B165" t="str">
            <v>黄骅市建昌塑料制品有限公司</v>
          </cell>
          <cell r="D165">
            <v>437350.61</v>
          </cell>
          <cell r="E165">
            <v>0</v>
          </cell>
          <cell r="F165">
            <v>437350.61</v>
          </cell>
          <cell r="G165">
            <v>0</v>
          </cell>
          <cell r="H165">
            <v>437350.61</v>
          </cell>
          <cell r="I165">
            <v>231970.47</v>
          </cell>
          <cell r="J165">
            <v>437350.61</v>
          </cell>
          <cell r="K165">
            <v>0</v>
          </cell>
          <cell r="L165">
            <v>669321.07999999996</v>
          </cell>
          <cell r="M165">
            <v>45513.98</v>
          </cell>
          <cell r="N165">
            <v>437350.61</v>
          </cell>
          <cell r="O165">
            <v>150000</v>
          </cell>
          <cell r="P165">
            <v>564835.06000000006</v>
          </cell>
          <cell r="Q165">
            <v>19257.240000000002</v>
          </cell>
          <cell r="R165">
            <v>287350.61</v>
          </cell>
          <cell r="S165">
            <v>0</v>
          </cell>
          <cell r="T165">
            <v>584092.30000000005</v>
          </cell>
          <cell r="U165">
            <v>93738.15</v>
          </cell>
          <cell r="V165">
            <v>519321.08</v>
          </cell>
          <cell r="W165">
            <v>0</v>
          </cell>
          <cell r="X165">
            <v>677830.45</v>
          </cell>
          <cell r="Y165">
            <v>0</v>
          </cell>
          <cell r="Z165">
            <v>564835.06000000006</v>
          </cell>
          <cell r="AA165">
            <v>0</v>
          </cell>
          <cell r="AB165">
            <v>677830.45</v>
          </cell>
          <cell r="AC165">
            <v>103669.77</v>
          </cell>
          <cell r="AD165">
            <v>584092.30000000005</v>
          </cell>
          <cell r="AE165">
            <v>250000</v>
          </cell>
          <cell r="AF165">
            <v>531500.22</v>
          </cell>
          <cell r="AG165">
            <v>0</v>
          </cell>
          <cell r="AH165">
            <v>427830.45</v>
          </cell>
          <cell r="AI165">
            <v>0</v>
          </cell>
          <cell r="AJ165">
            <v>531500.22</v>
          </cell>
          <cell r="AK165">
            <v>36964.629999999997</v>
          </cell>
          <cell r="AL165">
            <v>427830.45</v>
          </cell>
          <cell r="AM165">
            <v>0</v>
          </cell>
          <cell r="AN165">
            <v>568464.85</v>
          </cell>
          <cell r="AO165">
            <v>167690.5</v>
          </cell>
          <cell r="AP165">
            <v>531500.22</v>
          </cell>
          <cell r="AQ165">
            <v>100000</v>
          </cell>
          <cell r="AR165">
            <v>636155.35</v>
          </cell>
          <cell r="BF165">
            <v>698804.74</v>
          </cell>
          <cell r="BG165">
            <v>77644.971111111096</v>
          </cell>
          <cell r="BH165">
            <v>8.1931301009778501</v>
          </cell>
          <cell r="BI165" t="str">
            <v>发票挂账两个月承兑付款</v>
          </cell>
        </row>
        <row r="166">
          <cell r="A166" t="str">
            <v>0701</v>
          </cell>
          <cell r="B166" t="str">
            <v>杜奥尔汽车技术（上海）有限公司</v>
          </cell>
          <cell r="C166" t="str">
            <v>面料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0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>
            <v>0</v>
          </cell>
          <cell r="AO166">
            <v>0</v>
          </cell>
          <cell r="AP166">
            <v>0</v>
          </cell>
          <cell r="AQ166">
            <v>0</v>
          </cell>
          <cell r="AR166">
            <v>0</v>
          </cell>
          <cell r="BF166">
            <v>0</v>
          </cell>
          <cell r="BG166">
            <v>0</v>
          </cell>
          <cell r="BI166" t="str">
            <v>发票挂账两个月承兑付款</v>
          </cell>
        </row>
        <row r="167">
          <cell r="A167" t="str">
            <v>0702</v>
          </cell>
          <cell r="B167" t="str">
            <v>黄骅市瑞达塑料模具有限公司</v>
          </cell>
          <cell r="C167" t="str">
            <v>金属零部件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0</v>
          </cell>
          <cell r="AR167">
            <v>0</v>
          </cell>
          <cell r="BF167">
            <v>0</v>
          </cell>
          <cell r="BG167">
            <v>0</v>
          </cell>
          <cell r="BI167" t="str">
            <v>发票挂账两个月承兑付款</v>
          </cell>
        </row>
        <row r="168">
          <cell r="A168" t="str">
            <v>0703</v>
          </cell>
          <cell r="B168" t="str">
            <v>北京德实汽车饰件有限公司</v>
          </cell>
          <cell r="C168" t="str">
            <v>折叠器等</v>
          </cell>
          <cell r="D168">
            <v>1057897.51</v>
          </cell>
          <cell r="E168">
            <v>0</v>
          </cell>
          <cell r="F168">
            <v>1232624.08</v>
          </cell>
          <cell r="G168">
            <v>250000</v>
          </cell>
          <cell r="H168">
            <v>996906.85</v>
          </cell>
          <cell r="I168">
            <v>0</v>
          </cell>
          <cell r="J168">
            <v>807897.51</v>
          </cell>
          <cell r="K168">
            <v>0</v>
          </cell>
          <cell r="L168">
            <v>996906.85</v>
          </cell>
          <cell r="M168">
            <v>0</v>
          </cell>
          <cell r="N168">
            <v>982624.08</v>
          </cell>
          <cell r="O168">
            <v>0</v>
          </cell>
          <cell r="P168">
            <v>996906.85</v>
          </cell>
          <cell r="Q168">
            <v>0</v>
          </cell>
          <cell r="R168">
            <v>996906.85</v>
          </cell>
          <cell r="S168">
            <v>0</v>
          </cell>
          <cell r="T168">
            <v>996906.85</v>
          </cell>
          <cell r="U168">
            <v>331.15</v>
          </cell>
          <cell r="V168">
            <v>996906.85</v>
          </cell>
          <cell r="W168">
            <v>200000</v>
          </cell>
          <cell r="X168">
            <v>797238</v>
          </cell>
          <cell r="Y168">
            <v>463.63</v>
          </cell>
          <cell r="Z168">
            <v>796906.85</v>
          </cell>
          <cell r="AA168">
            <v>0</v>
          </cell>
          <cell r="AB168">
            <v>797701.63</v>
          </cell>
          <cell r="AC168">
            <v>0</v>
          </cell>
          <cell r="AD168">
            <v>796906.85</v>
          </cell>
          <cell r="AE168">
            <v>180000</v>
          </cell>
          <cell r="AF168">
            <v>617701.63</v>
          </cell>
          <cell r="AG168">
            <v>2514.29</v>
          </cell>
          <cell r="AH168">
            <v>617238</v>
          </cell>
          <cell r="AI168">
            <v>0</v>
          </cell>
          <cell r="AJ168">
            <v>620215.92000000004</v>
          </cell>
          <cell r="AK168">
            <v>1843.82</v>
          </cell>
          <cell r="AL168">
            <v>617701.63</v>
          </cell>
          <cell r="AM168">
            <v>0</v>
          </cell>
          <cell r="AN168">
            <v>622059.74</v>
          </cell>
          <cell r="AO168">
            <v>0</v>
          </cell>
          <cell r="AP168">
            <v>617701.63</v>
          </cell>
          <cell r="AQ168">
            <v>100000</v>
          </cell>
          <cell r="AR168">
            <v>522059.74</v>
          </cell>
          <cell r="BF168">
            <v>5152.8900000000003</v>
          </cell>
          <cell r="BG168">
            <v>572.54333333333295</v>
          </cell>
          <cell r="BH168">
            <v>911.82572498151501</v>
          </cell>
          <cell r="BI168" t="str">
            <v>发票挂账两个月承兑付款</v>
          </cell>
        </row>
        <row r="169">
          <cell r="A169" t="str">
            <v>0704</v>
          </cell>
          <cell r="B169" t="str">
            <v>上海明芳汽车零件有限公司</v>
          </cell>
          <cell r="C169" t="str">
            <v>滑轨</v>
          </cell>
          <cell r="D169">
            <v>4678333.99</v>
          </cell>
          <cell r="E169">
            <v>2000000</v>
          </cell>
          <cell r="F169">
            <v>2788851.91</v>
          </cell>
          <cell r="G169">
            <v>0</v>
          </cell>
          <cell r="H169">
            <v>2851792.98</v>
          </cell>
          <cell r="I169">
            <v>0</v>
          </cell>
          <cell r="J169">
            <v>2678333.9900000002</v>
          </cell>
          <cell r="K169">
            <v>0</v>
          </cell>
          <cell r="L169">
            <v>2851792.98</v>
          </cell>
          <cell r="M169">
            <v>103711.73</v>
          </cell>
          <cell r="N169">
            <v>2788851.91</v>
          </cell>
          <cell r="O169">
            <v>470000</v>
          </cell>
          <cell r="P169">
            <v>2485504.71</v>
          </cell>
          <cell r="Q169">
            <v>121707.14</v>
          </cell>
          <cell r="R169">
            <v>2381792.98</v>
          </cell>
          <cell r="S169">
            <v>600000</v>
          </cell>
          <cell r="T169">
            <v>2007211.85</v>
          </cell>
          <cell r="U169">
            <v>150629.22</v>
          </cell>
          <cell r="V169">
            <v>1781792.98</v>
          </cell>
          <cell r="W169">
            <v>500000</v>
          </cell>
          <cell r="X169">
            <v>1657841.07</v>
          </cell>
          <cell r="Y169">
            <v>94606.93</v>
          </cell>
          <cell r="Z169">
            <v>1385504.71</v>
          </cell>
          <cell r="AA169">
            <v>0</v>
          </cell>
          <cell r="AB169">
            <v>1752448</v>
          </cell>
          <cell r="AC169">
            <v>0</v>
          </cell>
          <cell r="AD169">
            <v>1507211.85</v>
          </cell>
          <cell r="AE169">
            <v>800000</v>
          </cell>
          <cell r="AF169">
            <v>952448</v>
          </cell>
          <cell r="AG169">
            <v>98974.99</v>
          </cell>
          <cell r="AH169">
            <v>857841.07</v>
          </cell>
          <cell r="AI169">
            <v>0</v>
          </cell>
          <cell r="AJ169">
            <v>1051422.99</v>
          </cell>
          <cell r="AK169">
            <v>0</v>
          </cell>
          <cell r="AL169">
            <v>952448</v>
          </cell>
          <cell r="AM169">
            <v>0</v>
          </cell>
          <cell r="AN169">
            <v>1051422.99</v>
          </cell>
          <cell r="AO169">
            <v>842713.63</v>
          </cell>
          <cell r="AP169">
            <v>952448</v>
          </cell>
          <cell r="AQ169">
            <v>750000</v>
          </cell>
          <cell r="AR169">
            <v>1144136.6200000001</v>
          </cell>
          <cell r="BF169">
            <v>1412343.64</v>
          </cell>
          <cell r="BG169">
            <v>156927.071111111</v>
          </cell>
          <cell r="BH169">
            <v>7.2908811201217301</v>
          </cell>
          <cell r="BI169" t="str">
            <v>发票挂账两个月承兑付款</v>
          </cell>
        </row>
        <row r="170">
          <cell r="A170" t="str">
            <v>0705</v>
          </cell>
          <cell r="B170" t="str">
            <v>烟台青沪纸业有限公司</v>
          </cell>
          <cell r="C170" t="str">
            <v>打孔纸</v>
          </cell>
          <cell r="D170">
            <v>0</v>
          </cell>
          <cell r="E170">
            <v>0</v>
          </cell>
          <cell r="F170">
            <v>12685</v>
          </cell>
          <cell r="G170">
            <v>12685</v>
          </cell>
          <cell r="H170">
            <v>0</v>
          </cell>
          <cell r="I170">
            <v>43566.400000000001</v>
          </cell>
          <cell r="J170">
            <v>0</v>
          </cell>
          <cell r="K170">
            <v>0</v>
          </cell>
          <cell r="L170">
            <v>43566.400000000001</v>
          </cell>
          <cell r="M170">
            <v>3806.8</v>
          </cell>
          <cell r="N170">
            <v>43566.400000000001</v>
          </cell>
          <cell r="O170">
            <v>0</v>
          </cell>
          <cell r="P170">
            <v>47373.2</v>
          </cell>
          <cell r="Q170">
            <v>5669.28</v>
          </cell>
          <cell r="R170">
            <v>47373.2</v>
          </cell>
          <cell r="S170">
            <v>0</v>
          </cell>
          <cell r="T170">
            <v>53042.48</v>
          </cell>
          <cell r="U170">
            <v>13560</v>
          </cell>
          <cell r="V170">
            <v>53042.48</v>
          </cell>
          <cell r="W170">
            <v>53042.48</v>
          </cell>
          <cell r="X170">
            <v>13560</v>
          </cell>
          <cell r="Y170">
            <v>0</v>
          </cell>
          <cell r="Z170">
            <v>13560</v>
          </cell>
          <cell r="AA170">
            <v>0</v>
          </cell>
          <cell r="AB170">
            <v>13560</v>
          </cell>
          <cell r="AC170">
            <v>0</v>
          </cell>
          <cell r="AD170">
            <v>13560</v>
          </cell>
          <cell r="AE170">
            <v>0</v>
          </cell>
          <cell r="AF170">
            <v>13560</v>
          </cell>
          <cell r="AG170">
            <v>0</v>
          </cell>
          <cell r="AH170">
            <v>13560</v>
          </cell>
          <cell r="AI170">
            <v>13560</v>
          </cell>
          <cell r="AJ170">
            <v>0</v>
          </cell>
          <cell r="AK170">
            <v>40543.199999999997</v>
          </cell>
          <cell r="AL170">
            <v>0</v>
          </cell>
          <cell r="AM170">
            <v>0</v>
          </cell>
          <cell r="AN170">
            <v>40543.199999999997</v>
          </cell>
          <cell r="AO170">
            <v>0</v>
          </cell>
          <cell r="AP170">
            <v>40543.199999999997</v>
          </cell>
          <cell r="AQ170">
            <v>0</v>
          </cell>
          <cell r="AR170">
            <v>40543.199999999997</v>
          </cell>
          <cell r="BF170">
            <v>107145.68</v>
          </cell>
          <cell r="BG170">
            <v>35715.226666666698</v>
          </cell>
          <cell r="BH170">
            <v>1.13517969179905</v>
          </cell>
          <cell r="BI170" t="str">
            <v>货到、票到付款</v>
          </cell>
        </row>
        <row r="171">
          <cell r="A171" t="str">
            <v>0706</v>
          </cell>
          <cell r="B171" t="str">
            <v>德清三和塑胶有限公司</v>
          </cell>
          <cell r="C171" t="str">
            <v>橡胶垫等</v>
          </cell>
          <cell r="D171">
            <v>46723.98</v>
          </cell>
          <cell r="E171">
            <v>0</v>
          </cell>
          <cell r="F171">
            <v>46723.98</v>
          </cell>
          <cell r="G171">
            <v>40000</v>
          </cell>
          <cell r="H171">
            <v>6723.98</v>
          </cell>
          <cell r="I171">
            <v>0</v>
          </cell>
          <cell r="J171">
            <v>6723.98</v>
          </cell>
          <cell r="K171">
            <v>0</v>
          </cell>
          <cell r="L171">
            <v>6723.98</v>
          </cell>
          <cell r="M171">
            <v>0</v>
          </cell>
          <cell r="N171">
            <v>6723.98</v>
          </cell>
          <cell r="O171">
            <v>0</v>
          </cell>
          <cell r="P171">
            <v>6723.98</v>
          </cell>
          <cell r="Q171">
            <v>0</v>
          </cell>
          <cell r="R171">
            <v>6723.98</v>
          </cell>
          <cell r="S171">
            <v>0</v>
          </cell>
          <cell r="T171">
            <v>6723.98</v>
          </cell>
          <cell r="U171">
            <v>0</v>
          </cell>
          <cell r="V171">
            <v>6723.98</v>
          </cell>
          <cell r="W171">
            <v>0</v>
          </cell>
          <cell r="X171">
            <v>6723.98</v>
          </cell>
          <cell r="Y171">
            <v>0</v>
          </cell>
          <cell r="Z171">
            <v>6723.98</v>
          </cell>
          <cell r="AA171">
            <v>0</v>
          </cell>
          <cell r="AB171">
            <v>6723.98</v>
          </cell>
          <cell r="AC171">
            <v>0</v>
          </cell>
          <cell r="AD171">
            <v>6723.98</v>
          </cell>
          <cell r="AE171">
            <v>0</v>
          </cell>
          <cell r="AF171">
            <v>6723.98</v>
          </cell>
          <cell r="AG171">
            <v>0</v>
          </cell>
          <cell r="AH171">
            <v>6723.98</v>
          </cell>
          <cell r="AI171">
            <v>0</v>
          </cell>
          <cell r="AJ171">
            <v>6723.98</v>
          </cell>
          <cell r="AK171">
            <v>0</v>
          </cell>
          <cell r="AL171">
            <v>6723.98</v>
          </cell>
          <cell r="AM171">
            <v>6723.98</v>
          </cell>
          <cell r="AN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BF171">
            <v>0</v>
          </cell>
          <cell r="BG171">
            <v>0</v>
          </cell>
          <cell r="BI171" t="str">
            <v>发票挂账两个月承兑付款</v>
          </cell>
        </row>
        <row r="172">
          <cell r="A172" t="str">
            <v>0711</v>
          </cell>
          <cell r="B172" t="str">
            <v>江苏忠明祥和精工股份有限公司</v>
          </cell>
          <cell r="C172" t="str">
            <v>调角器</v>
          </cell>
          <cell r="D172">
            <v>40465.440000000002</v>
          </cell>
          <cell r="E172">
            <v>30000</v>
          </cell>
          <cell r="F172">
            <v>39651.040000000001</v>
          </cell>
          <cell r="G172">
            <v>0</v>
          </cell>
          <cell r="H172">
            <v>50733.68</v>
          </cell>
          <cell r="I172">
            <v>0</v>
          </cell>
          <cell r="J172">
            <v>10465.44</v>
          </cell>
          <cell r="K172">
            <v>0</v>
          </cell>
          <cell r="L172">
            <v>50733.68</v>
          </cell>
          <cell r="M172">
            <v>0</v>
          </cell>
          <cell r="N172">
            <v>39651.040000000001</v>
          </cell>
          <cell r="O172">
            <v>30000</v>
          </cell>
          <cell r="P172">
            <v>20733.68</v>
          </cell>
          <cell r="Q172">
            <v>0</v>
          </cell>
          <cell r="R172">
            <v>20733.68</v>
          </cell>
          <cell r="S172">
            <v>0</v>
          </cell>
          <cell r="T172">
            <v>20733.68</v>
          </cell>
          <cell r="U172">
            <v>0</v>
          </cell>
          <cell r="V172">
            <v>20733.68</v>
          </cell>
          <cell r="W172">
            <v>0</v>
          </cell>
          <cell r="X172">
            <v>20733.68</v>
          </cell>
          <cell r="Y172">
            <v>0</v>
          </cell>
          <cell r="Z172">
            <v>20733.68</v>
          </cell>
          <cell r="AA172">
            <v>0</v>
          </cell>
          <cell r="AB172">
            <v>20733.68</v>
          </cell>
          <cell r="AC172">
            <v>0</v>
          </cell>
          <cell r="AD172">
            <v>20733.68</v>
          </cell>
          <cell r="AE172">
            <v>20733.68</v>
          </cell>
          <cell r="AF172">
            <v>0</v>
          </cell>
          <cell r="AG172">
            <v>4571.9799999999996</v>
          </cell>
          <cell r="AH172">
            <v>0</v>
          </cell>
          <cell r="AI172">
            <v>0</v>
          </cell>
          <cell r="AJ172">
            <v>4571.9799999999996</v>
          </cell>
          <cell r="AK172">
            <v>0</v>
          </cell>
          <cell r="AL172">
            <v>0</v>
          </cell>
          <cell r="AM172">
            <v>0</v>
          </cell>
          <cell r="AN172">
            <v>4571.9799999999996</v>
          </cell>
          <cell r="AO172">
            <v>6300</v>
          </cell>
          <cell r="AP172">
            <v>0</v>
          </cell>
          <cell r="AQ172">
            <v>10871.98</v>
          </cell>
          <cell r="AR172">
            <v>0</v>
          </cell>
          <cell r="BF172">
            <v>10871.98</v>
          </cell>
          <cell r="BG172">
            <v>1207.9977777777799</v>
          </cell>
          <cell r="BH172">
            <v>0</v>
          </cell>
          <cell r="BI172" t="str">
            <v>发票挂账两个月付款</v>
          </cell>
        </row>
        <row r="173">
          <cell r="A173" t="str">
            <v>0716</v>
          </cell>
          <cell r="B173" t="str">
            <v>黄骅市宁鑫商贸有限公司</v>
          </cell>
          <cell r="C173" t="str">
            <v>标准件</v>
          </cell>
          <cell r="D173">
            <v>16470.66</v>
          </cell>
          <cell r="E173">
            <v>0</v>
          </cell>
          <cell r="F173">
            <v>16470.66</v>
          </cell>
          <cell r="G173">
            <v>0</v>
          </cell>
          <cell r="H173">
            <v>16470.66</v>
          </cell>
          <cell r="I173">
            <v>0</v>
          </cell>
          <cell r="J173">
            <v>16470.66</v>
          </cell>
          <cell r="K173">
            <v>0</v>
          </cell>
          <cell r="L173">
            <v>16470.66</v>
          </cell>
          <cell r="M173">
            <v>0</v>
          </cell>
          <cell r="N173">
            <v>16470.66</v>
          </cell>
          <cell r="O173">
            <v>0</v>
          </cell>
          <cell r="P173">
            <v>16470.66</v>
          </cell>
          <cell r="Q173">
            <v>0</v>
          </cell>
          <cell r="R173">
            <v>16470.66</v>
          </cell>
          <cell r="S173">
            <v>0</v>
          </cell>
          <cell r="T173">
            <v>16470.66</v>
          </cell>
          <cell r="U173">
            <v>0</v>
          </cell>
          <cell r="V173">
            <v>16470.66</v>
          </cell>
          <cell r="W173">
            <v>0</v>
          </cell>
          <cell r="X173">
            <v>16470.66</v>
          </cell>
          <cell r="Y173">
            <v>0</v>
          </cell>
          <cell r="Z173">
            <v>16470.66</v>
          </cell>
          <cell r="AA173">
            <v>0</v>
          </cell>
          <cell r="AB173">
            <v>16470.66</v>
          </cell>
          <cell r="AC173">
            <v>0</v>
          </cell>
          <cell r="AD173">
            <v>16470.66</v>
          </cell>
          <cell r="AE173">
            <v>0</v>
          </cell>
          <cell r="AF173">
            <v>16470.66</v>
          </cell>
          <cell r="AG173">
            <v>0</v>
          </cell>
          <cell r="AH173">
            <v>16470.66</v>
          </cell>
          <cell r="AI173">
            <v>0</v>
          </cell>
          <cell r="AJ173">
            <v>16470.66</v>
          </cell>
          <cell r="AK173">
            <v>0</v>
          </cell>
          <cell r="AL173">
            <v>16470.66</v>
          </cell>
          <cell r="AM173">
            <v>0</v>
          </cell>
          <cell r="AN173">
            <v>16470.66</v>
          </cell>
          <cell r="AO173">
            <v>0</v>
          </cell>
          <cell r="AP173">
            <v>16470.66</v>
          </cell>
          <cell r="AQ173">
            <v>0</v>
          </cell>
          <cell r="AR173">
            <v>16470.66</v>
          </cell>
          <cell r="BF173">
            <v>0</v>
          </cell>
          <cell r="BG173">
            <v>0</v>
          </cell>
          <cell r="BI173" t="str">
            <v>货到、票到付款</v>
          </cell>
        </row>
        <row r="174">
          <cell r="A174" t="str">
            <v>0717</v>
          </cell>
          <cell r="B174" t="str">
            <v>黄骅市汇铭汽车部件有限公司</v>
          </cell>
          <cell r="C174" t="str">
            <v>注塑件</v>
          </cell>
          <cell r="D174">
            <v>2227083.11</v>
          </cell>
          <cell r="E174">
            <v>200000</v>
          </cell>
          <cell r="F174">
            <v>2213250.41</v>
          </cell>
          <cell r="G174">
            <v>300000</v>
          </cell>
          <cell r="H174">
            <v>2043283.64</v>
          </cell>
          <cell r="I174">
            <v>139367.25</v>
          </cell>
          <cell r="J174">
            <v>1727083.11</v>
          </cell>
          <cell r="K174">
            <v>300000</v>
          </cell>
          <cell r="L174">
            <v>1882650.89</v>
          </cell>
          <cell r="M174">
            <v>222309.09</v>
          </cell>
          <cell r="N174">
            <v>1613250.41</v>
          </cell>
          <cell r="O174">
            <v>700000</v>
          </cell>
          <cell r="P174">
            <v>1404959.98</v>
          </cell>
          <cell r="Q174">
            <v>318934.71000000002</v>
          </cell>
          <cell r="R174">
            <v>1043283.64</v>
          </cell>
          <cell r="S174">
            <v>0</v>
          </cell>
          <cell r="T174">
            <v>1723894.69</v>
          </cell>
          <cell r="U174">
            <v>380025.61</v>
          </cell>
          <cell r="V174">
            <v>1182650.8899999999</v>
          </cell>
          <cell r="W174">
            <v>353739.66</v>
          </cell>
          <cell r="X174">
            <v>1750180.64</v>
          </cell>
          <cell r="Y174">
            <v>146708.79</v>
          </cell>
          <cell r="Z174">
            <v>1051220.32</v>
          </cell>
          <cell r="AA174">
            <v>0</v>
          </cell>
          <cell r="AB174">
            <v>1896889.43</v>
          </cell>
          <cell r="AC174">
            <v>218466.5</v>
          </cell>
          <cell r="AD174">
            <v>1370155.03</v>
          </cell>
          <cell r="AE174">
            <v>450000</v>
          </cell>
          <cell r="AF174">
            <v>1665355.93</v>
          </cell>
          <cell r="AG174">
            <v>123704.59</v>
          </cell>
          <cell r="AH174">
            <v>1300180.6399999999</v>
          </cell>
          <cell r="AI174">
            <v>2000</v>
          </cell>
          <cell r="AJ174">
            <v>1787060.52</v>
          </cell>
          <cell r="AK174">
            <v>92597.64</v>
          </cell>
          <cell r="AL174">
            <v>1444889.43</v>
          </cell>
          <cell r="AM174">
            <v>0</v>
          </cell>
          <cell r="AN174">
            <v>1879658.16</v>
          </cell>
          <cell r="AO174">
            <v>106525.14</v>
          </cell>
          <cell r="AP174">
            <v>1663355.93</v>
          </cell>
          <cell r="AQ174">
            <v>254537.26</v>
          </cell>
          <cell r="AR174">
            <v>1731646.04</v>
          </cell>
          <cell r="BF174">
            <v>1748639.32</v>
          </cell>
          <cell r="BG174">
            <v>194293.257777778</v>
          </cell>
          <cell r="BH174">
            <v>8.9125379841052599</v>
          </cell>
          <cell r="BI174" t="str">
            <v>发票挂账两个月承兑付款</v>
          </cell>
        </row>
        <row r="175">
          <cell r="A175" t="str">
            <v>0718</v>
          </cell>
          <cell r="B175" t="str">
            <v>黄骅市万寿汽车配件有限公司</v>
          </cell>
          <cell r="C175" t="str">
            <v>金属零部件</v>
          </cell>
          <cell r="D175">
            <v>758980.12</v>
          </cell>
          <cell r="E175">
            <v>130000</v>
          </cell>
          <cell r="F175">
            <v>708311.09</v>
          </cell>
          <cell r="G175">
            <v>0</v>
          </cell>
          <cell r="H175">
            <v>708311.09</v>
          </cell>
          <cell r="I175">
            <v>223988.9</v>
          </cell>
          <cell r="J175">
            <v>628980.12</v>
          </cell>
          <cell r="K175">
            <v>0</v>
          </cell>
          <cell r="L175">
            <v>932299.99</v>
          </cell>
          <cell r="M175">
            <v>0</v>
          </cell>
          <cell r="N175">
            <v>708311.09</v>
          </cell>
          <cell r="O175">
            <v>200000</v>
          </cell>
          <cell r="P175">
            <v>732299.99</v>
          </cell>
          <cell r="Q175">
            <v>275650</v>
          </cell>
          <cell r="R175">
            <v>508311.09</v>
          </cell>
          <cell r="S175">
            <v>0</v>
          </cell>
          <cell r="T175">
            <v>1007949.99</v>
          </cell>
          <cell r="U175">
            <v>0</v>
          </cell>
          <cell r="V175">
            <v>732299.99</v>
          </cell>
          <cell r="W175">
            <v>100000</v>
          </cell>
          <cell r="X175">
            <v>907949.99</v>
          </cell>
          <cell r="Y175">
            <v>0</v>
          </cell>
          <cell r="Z175">
            <v>632299.99</v>
          </cell>
          <cell r="AA175">
            <v>0</v>
          </cell>
          <cell r="AB175">
            <v>907949.99</v>
          </cell>
          <cell r="AC175">
            <v>344403.08</v>
          </cell>
          <cell r="AD175">
            <v>907949.99</v>
          </cell>
          <cell r="AE175">
            <v>180000</v>
          </cell>
          <cell r="AF175">
            <v>1072353.07</v>
          </cell>
          <cell r="AG175">
            <v>33867.620000000003</v>
          </cell>
          <cell r="AH175">
            <v>727949.99</v>
          </cell>
          <cell r="AI175">
            <v>100000</v>
          </cell>
          <cell r="AJ175">
            <v>1006220.69</v>
          </cell>
          <cell r="AK175">
            <v>101364.93</v>
          </cell>
          <cell r="AL175">
            <v>627949.99</v>
          </cell>
          <cell r="AM175">
            <v>92000</v>
          </cell>
          <cell r="AN175">
            <v>1015585.62</v>
          </cell>
          <cell r="AO175">
            <v>109044.26</v>
          </cell>
          <cell r="AP175">
            <v>880353.07</v>
          </cell>
          <cell r="AQ175">
            <v>248467.3</v>
          </cell>
          <cell r="AR175">
            <v>876162.58</v>
          </cell>
          <cell r="BF175">
            <v>1088318.79</v>
          </cell>
          <cell r="BG175">
            <v>120924.31</v>
          </cell>
          <cell r="BH175">
            <v>7.2455454159713604</v>
          </cell>
          <cell r="BI175" t="str">
            <v>发票挂账两个月承兑付款</v>
          </cell>
        </row>
        <row r="176">
          <cell r="A176" t="str">
            <v>0720</v>
          </cell>
          <cell r="B176" t="str">
            <v>天津市鹏升汽车部件有限公司</v>
          </cell>
          <cell r="C176" t="str">
            <v>面料</v>
          </cell>
          <cell r="D176">
            <v>6982858.6100000003</v>
          </cell>
          <cell r="E176">
            <v>0</v>
          </cell>
          <cell r="F176">
            <v>8162458.6900000004</v>
          </cell>
          <cell r="G176">
            <v>1000000</v>
          </cell>
          <cell r="H176">
            <v>8277173.6600000001</v>
          </cell>
          <cell r="I176">
            <v>406691.11</v>
          </cell>
          <cell r="J176">
            <v>5982858.6100000003</v>
          </cell>
          <cell r="K176">
            <v>1300000</v>
          </cell>
          <cell r="L176">
            <v>7383864.7699999996</v>
          </cell>
          <cell r="M176">
            <v>1937799.31</v>
          </cell>
          <cell r="N176">
            <v>5862458.6900000004</v>
          </cell>
          <cell r="O176">
            <v>500000</v>
          </cell>
          <cell r="P176">
            <v>8821664.0800000001</v>
          </cell>
          <cell r="Q176">
            <v>1438278.41</v>
          </cell>
          <cell r="R176">
            <v>6477173.6600000001</v>
          </cell>
          <cell r="S176">
            <v>476986</v>
          </cell>
          <cell r="T176">
            <v>9782956.4900000002</v>
          </cell>
          <cell r="U176">
            <v>1924777.68</v>
          </cell>
          <cell r="V176">
            <v>6406878.7699999996</v>
          </cell>
          <cell r="W176">
            <v>1600000</v>
          </cell>
          <cell r="X176">
            <v>10107734.17</v>
          </cell>
          <cell r="Y176">
            <v>1204743.26</v>
          </cell>
          <cell r="Z176">
            <v>6744678.0800000001</v>
          </cell>
          <cell r="AA176">
            <v>0</v>
          </cell>
          <cell r="AB176">
            <v>11312477.43</v>
          </cell>
          <cell r="AC176">
            <v>995826.46</v>
          </cell>
          <cell r="AD176">
            <v>8182956.4900000002</v>
          </cell>
          <cell r="AE176">
            <v>2000000</v>
          </cell>
          <cell r="AF176">
            <v>10308303.890000001</v>
          </cell>
          <cell r="AG176">
            <v>676420.87</v>
          </cell>
          <cell r="AH176">
            <v>8107734.1699999999</v>
          </cell>
          <cell r="AI176">
            <v>2000000</v>
          </cell>
          <cell r="AJ176">
            <v>8984724.7599999998</v>
          </cell>
          <cell r="AK176">
            <v>1032913.39</v>
          </cell>
          <cell r="AL176">
            <v>7312477.4299999997</v>
          </cell>
          <cell r="AM176">
            <v>0</v>
          </cell>
          <cell r="AN176">
            <v>10017638.15</v>
          </cell>
          <cell r="AO176">
            <v>1118348.6200000001</v>
          </cell>
          <cell r="AP176">
            <v>8308303.8899999997</v>
          </cell>
          <cell r="AQ176">
            <v>1300000</v>
          </cell>
          <cell r="AR176">
            <v>9835986.7699999996</v>
          </cell>
          <cell r="BF176">
            <v>10735799.109999999</v>
          </cell>
          <cell r="BG176">
            <v>1192866.5677777799</v>
          </cell>
          <cell r="BH176">
            <v>8.2456722618387399</v>
          </cell>
          <cell r="BI176" t="str">
            <v>发票挂账两个月承兑付款</v>
          </cell>
        </row>
        <row r="177">
          <cell r="A177" t="str">
            <v>0725</v>
          </cell>
          <cell r="B177" t="str">
            <v>天津科特迪涂装设备有限公司</v>
          </cell>
          <cell r="C177" t="str">
            <v>设备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13675.21</v>
          </cell>
          <cell r="R177">
            <v>0</v>
          </cell>
          <cell r="S177">
            <v>0</v>
          </cell>
          <cell r="T177">
            <v>13675.21</v>
          </cell>
          <cell r="U177">
            <v>0</v>
          </cell>
          <cell r="V177">
            <v>13675.21</v>
          </cell>
          <cell r="W177">
            <v>0</v>
          </cell>
          <cell r="X177">
            <v>13675.21</v>
          </cell>
          <cell r="Y177">
            <v>0</v>
          </cell>
          <cell r="Z177">
            <v>13675.21</v>
          </cell>
          <cell r="AA177">
            <v>0</v>
          </cell>
          <cell r="AB177">
            <v>13675.21</v>
          </cell>
          <cell r="AC177">
            <v>0</v>
          </cell>
          <cell r="AD177">
            <v>13675.21</v>
          </cell>
          <cell r="AE177">
            <v>0</v>
          </cell>
          <cell r="AF177">
            <v>13675.21</v>
          </cell>
          <cell r="AG177">
            <v>0</v>
          </cell>
          <cell r="AH177">
            <v>13675.21</v>
          </cell>
          <cell r="AI177">
            <v>0</v>
          </cell>
          <cell r="AJ177">
            <v>13675.21</v>
          </cell>
          <cell r="AK177">
            <v>0</v>
          </cell>
          <cell r="AL177">
            <v>13675.21</v>
          </cell>
          <cell r="AM177">
            <v>0</v>
          </cell>
          <cell r="AN177">
            <v>13675.21</v>
          </cell>
          <cell r="AO177">
            <v>0</v>
          </cell>
          <cell r="AP177">
            <v>13675.21</v>
          </cell>
          <cell r="AQ177">
            <v>0</v>
          </cell>
          <cell r="AR177">
            <v>13675.21</v>
          </cell>
          <cell r="BF177">
            <v>13675.21</v>
          </cell>
          <cell r="BG177">
            <v>4558.40333333333</v>
          </cell>
          <cell r="BI177" t="str">
            <v>按合同约定</v>
          </cell>
        </row>
        <row r="178">
          <cell r="A178" t="str">
            <v>0731</v>
          </cell>
          <cell r="B178" t="str">
            <v>黄骅市氦普气体销售有限公司</v>
          </cell>
          <cell r="C178" t="str">
            <v>气体</v>
          </cell>
          <cell r="D178">
            <v>552615</v>
          </cell>
          <cell r="E178">
            <v>0</v>
          </cell>
          <cell r="F178">
            <v>552615</v>
          </cell>
          <cell r="G178">
            <v>0</v>
          </cell>
          <cell r="H178">
            <v>552615</v>
          </cell>
          <cell r="I178">
            <v>0</v>
          </cell>
          <cell r="J178">
            <v>552615</v>
          </cell>
          <cell r="K178">
            <v>0</v>
          </cell>
          <cell r="L178">
            <v>552615</v>
          </cell>
          <cell r="M178">
            <v>0</v>
          </cell>
          <cell r="N178">
            <v>552615</v>
          </cell>
          <cell r="O178">
            <v>100000</v>
          </cell>
          <cell r="P178">
            <v>452615</v>
          </cell>
          <cell r="Q178">
            <v>0</v>
          </cell>
          <cell r="R178">
            <v>452615</v>
          </cell>
          <cell r="S178">
            <v>0</v>
          </cell>
          <cell r="T178">
            <v>452615</v>
          </cell>
          <cell r="U178">
            <v>0</v>
          </cell>
          <cell r="V178">
            <v>452615</v>
          </cell>
          <cell r="W178">
            <v>100000</v>
          </cell>
          <cell r="X178">
            <v>352615</v>
          </cell>
          <cell r="Y178">
            <v>0</v>
          </cell>
          <cell r="Z178">
            <v>352615</v>
          </cell>
          <cell r="AA178">
            <v>0</v>
          </cell>
          <cell r="AB178">
            <v>352615</v>
          </cell>
          <cell r="AC178">
            <v>0</v>
          </cell>
          <cell r="AD178">
            <v>352615</v>
          </cell>
          <cell r="AE178">
            <v>0</v>
          </cell>
          <cell r="AF178">
            <v>352615</v>
          </cell>
          <cell r="AG178">
            <v>0</v>
          </cell>
          <cell r="AH178">
            <v>352615</v>
          </cell>
          <cell r="AI178">
            <v>0</v>
          </cell>
          <cell r="AJ178">
            <v>352615</v>
          </cell>
          <cell r="AK178">
            <v>0</v>
          </cell>
          <cell r="AL178">
            <v>352615</v>
          </cell>
          <cell r="AM178">
            <v>0</v>
          </cell>
          <cell r="AN178">
            <v>352615</v>
          </cell>
          <cell r="AO178">
            <v>0</v>
          </cell>
          <cell r="AP178">
            <v>352615</v>
          </cell>
          <cell r="AQ178">
            <v>100000</v>
          </cell>
          <cell r="AR178">
            <v>252615</v>
          </cell>
          <cell r="BF178">
            <v>0</v>
          </cell>
          <cell r="BG178">
            <v>0</v>
          </cell>
          <cell r="BI178" t="str">
            <v>货到、票到付款</v>
          </cell>
        </row>
        <row r="179">
          <cell r="A179" t="str">
            <v>0732</v>
          </cell>
          <cell r="B179" t="str">
            <v>天津市奥特威德焊接技术有限公司</v>
          </cell>
          <cell r="C179" t="str">
            <v>设备</v>
          </cell>
          <cell r="D179">
            <v>42000</v>
          </cell>
          <cell r="E179">
            <v>0</v>
          </cell>
          <cell r="F179">
            <v>42000</v>
          </cell>
          <cell r="G179">
            <v>0</v>
          </cell>
          <cell r="H179">
            <v>42000</v>
          </cell>
          <cell r="I179">
            <v>0</v>
          </cell>
          <cell r="J179">
            <v>42000</v>
          </cell>
          <cell r="K179">
            <v>0</v>
          </cell>
          <cell r="L179">
            <v>42000</v>
          </cell>
          <cell r="M179">
            <v>0</v>
          </cell>
          <cell r="N179">
            <v>42000</v>
          </cell>
          <cell r="O179">
            <v>0</v>
          </cell>
          <cell r="P179">
            <v>42000</v>
          </cell>
          <cell r="Q179">
            <v>0</v>
          </cell>
          <cell r="R179">
            <v>42000</v>
          </cell>
          <cell r="S179">
            <v>0</v>
          </cell>
          <cell r="T179">
            <v>42000</v>
          </cell>
          <cell r="U179">
            <v>0</v>
          </cell>
          <cell r="V179">
            <v>42000</v>
          </cell>
          <cell r="W179">
            <v>0</v>
          </cell>
          <cell r="X179">
            <v>42000</v>
          </cell>
          <cell r="Y179">
            <v>0</v>
          </cell>
          <cell r="Z179">
            <v>42000</v>
          </cell>
          <cell r="AA179">
            <v>0</v>
          </cell>
          <cell r="AB179">
            <v>42000</v>
          </cell>
          <cell r="AC179">
            <v>0</v>
          </cell>
          <cell r="AD179">
            <v>42000</v>
          </cell>
          <cell r="AE179">
            <v>0</v>
          </cell>
          <cell r="AF179">
            <v>42000</v>
          </cell>
          <cell r="AG179">
            <v>0</v>
          </cell>
          <cell r="AH179">
            <v>42000</v>
          </cell>
          <cell r="AI179">
            <v>0</v>
          </cell>
          <cell r="AJ179">
            <v>42000</v>
          </cell>
          <cell r="AK179">
            <v>0</v>
          </cell>
          <cell r="AL179">
            <v>42000</v>
          </cell>
          <cell r="AM179">
            <v>0</v>
          </cell>
          <cell r="AN179">
            <v>42000</v>
          </cell>
          <cell r="AO179">
            <v>0</v>
          </cell>
          <cell r="AP179">
            <v>42000</v>
          </cell>
          <cell r="AQ179">
            <v>0</v>
          </cell>
          <cell r="AR179">
            <v>42000</v>
          </cell>
          <cell r="BF179">
            <v>0</v>
          </cell>
          <cell r="BG179">
            <v>0</v>
          </cell>
          <cell r="BI179" t="str">
            <v>按合同约定</v>
          </cell>
        </row>
        <row r="180">
          <cell r="A180" t="str">
            <v>0734</v>
          </cell>
          <cell r="B180" t="str">
            <v>北京长宏建翔科技发展有限公司</v>
          </cell>
          <cell r="C180" t="str">
            <v>设备配件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500</v>
          </cell>
          <cell r="R180">
            <v>0</v>
          </cell>
          <cell r="S180">
            <v>500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27400</v>
          </cell>
          <cell r="Z180">
            <v>0</v>
          </cell>
          <cell r="AA180">
            <v>27400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  <cell r="AO180">
            <v>0</v>
          </cell>
          <cell r="AP180">
            <v>0</v>
          </cell>
          <cell r="AQ180">
            <v>0</v>
          </cell>
          <cell r="AR180">
            <v>0</v>
          </cell>
          <cell r="BF180">
            <v>27900</v>
          </cell>
          <cell r="BI180" t="str">
            <v>按合同约定</v>
          </cell>
        </row>
        <row r="181">
          <cell r="A181" t="str">
            <v>0735</v>
          </cell>
          <cell r="B181" t="str">
            <v>文登市凤凰婷装饰有限公司</v>
          </cell>
          <cell r="C181" t="str">
            <v>真皮面料</v>
          </cell>
          <cell r="D181">
            <v>314.60000000000002</v>
          </cell>
          <cell r="E181">
            <v>0</v>
          </cell>
          <cell r="F181">
            <v>314.60000000000002</v>
          </cell>
          <cell r="G181">
            <v>0</v>
          </cell>
          <cell r="H181">
            <v>314.60000000000002</v>
          </cell>
          <cell r="I181">
            <v>0</v>
          </cell>
          <cell r="J181">
            <v>0</v>
          </cell>
          <cell r="K181">
            <v>0</v>
          </cell>
          <cell r="L181">
            <v>314.60000000000002</v>
          </cell>
          <cell r="M181">
            <v>0</v>
          </cell>
          <cell r="N181">
            <v>0</v>
          </cell>
          <cell r="O181">
            <v>0</v>
          </cell>
          <cell r="P181">
            <v>314.60000000000002</v>
          </cell>
          <cell r="Q181">
            <v>0</v>
          </cell>
          <cell r="R181">
            <v>0</v>
          </cell>
          <cell r="S181">
            <v>0</v>
          </cell>
          <cell r="T181">
            <v>314.60000000000002</v>
          </cell>
          <cell r="U181">
            <v>0</v>
          </cell>
          <cell r="V181">
            <v>0</v>
          </cell>
          <cell r="W181">
            <v>0</v>
          </cell>
          <cell r="X181">
            <v>314.60000000000002</v>
          </cell>
          <cell r="Y181">
            <v>0</v>
          </cell>
          <cell r="Z181">
            <v>0</v>
          </cell>
          <cell r="AA181">
            <v>0</v>
          </cell>
          <cell r="AB181">
            <v>314.60000000000002</v>
          </cell>
          <cell r="AC181">
            <v>0</v>
          </cell>
          <cell r="AD181">
            <v>0</v>
          </cell>
          <cell r="AE181">
            <v>0</v>
          </cell>
          <cell r="AF181">
            <v>314.60000000000002</v>
          </cell>
          <cell r="AG181">
            <v>0</v>
          </cell>
          <cell r="AH181">
            <v>0</v>
          </cell>
          <cell r="AI181">
            <v>0</v>
          </cell>
          <cell r="AJ181">
            <v>314.60000000000002</v>
          </cell>
          <cell r="AK181">
            <v>0</v>
          </cell>
          <cell r="AL181">
            <v>0</v>
          </cell>
          <cell r="AM181">
            <v>0</v>
          </cell>
          <cell r="AN181">
            <v>314.60000000000002</v>
          </cell>
          <cell r="AO181">
            <v>0</v>
          </cell>
          <cell r="AP181">
            <v>0</v>
          </cell>
          <cell r="AQ181">
            <v>0</v>
          </cell>
          <cell r="AR181">
            <v>314.60000000000002</v>
          </cell>
          <cell r="BF181">
            <v>0</v>
          </cell>
          <cell r="BG181">
            <v>0</v>
          </cell>
          <cell r="BH181">
            <v>0</v>
          </cell>
          <cell r="BI181" t="str">
            <v>预付款</v>
          </cell>
        </row>
        <row r="182">
          <cell r="A182" t="str">
            <v>0744</v>
          </cell>
          <cell r="B182" t="str">
            <v>德州志鹏海绵制品有限公司</v>
          </cell>
          <cell r="C182" t="str">
            <v>头枕</v>
          </cell>
          <cell r="D182">
            <v>506319</v>
          </cell>
          <cell r="E182">
            <v>0</v>
          </cell>
          <cell r="F182">
            <v>506319</v>
          </cell>
          <cell r="G182">
            <v>0</v>
          </cell>
          <cell r="H182">
            <v>506319</v>
          </cell>
          <cell r="I182">
            <v>0</v>
          </cell>
          <cell r="J182">
            <v>506319</v>
          </cell>
          <cell r="K182">
            <v>0</v>
          </cell>
          <cell r="L182">
            <v>506319</v>
          </cell>
          <cell r="M182">
            <v>0</v>
          </cell>
          <cell r="N182">
            <v>506319</v>
          </cell>
          <cell r="O182">
            <v>0</v>
          </cell>
          <cell r="P182">
            <v>506319</v>
          </cell>
          <cell r="Q182">
            <v>0</v>
          </cell>
          <cell r="R182">
            <v>506319</v>
          </cell>
          <cell r="S182">
            <v>0</v>
          </cell>
          <cell r="T182">
            <v>506319</v>
          </cell>
          <cell r="U182">
            <v>0</v>
          </cell>
          <cell r="V182">
            <v>506319</v>
          </cell>
          <cell r="W182">
            <v>0</v>
          </cell>
          <cell r="X182">
            <v>506319</v>
          </cell>
          <cell r="Y182">
            <v>0</v>
          </cell>
          <cell r="Z182">
            <v>506319</v>
          </cell>
          <cell r="AA182">
            <v>0</v>
          </cell>
          <cell r="AB182">
            <v>506319</v>
          </cell>
          <cell r="AC182">
            <v>0</v>
          </cell>
          <cell r="AD182">
            <v>506319</v>
          </cell>
          <cell r="AE182">
            <v>70000</v>
          </cell>
          <cell r="AF182">
            <v>436319</v>
          </cell>
          <cell r="AG182">
            <v>0</v>
          </cell>
          <cell r="AH182">
            <v>436319</v>
          </cell>
          <cell r="AI182">
            <v>0</v>
          </cell>
          <cell r="AJ182">
            <v>436319</v>
          </cell>
          <cell r="AK182">
            <v>0</v>
          </cell>
          <cell r="AL182">
            <v>436319</v>
          </cell>
          <cell r="AM182">
            <v>284000</v>
          </cell>
          <cell r="AN182">
            <v>152319</v>
          </cell>
          <cell r="AO182">
            <v>0</v>
          </cell>
          <cell r="AP182">
            <v>152319</v>
          </cell>
          <cell r="AQ182">
            <v>0</v>
          </cell>
          <cell r="AR182">
            <v>152319</v>
          </cell>
          <cell r="BF182">
            <v>0</v>
          </cell>
          <cell r="BG182">
            <v>0</v>
          </cell>
          <cell r="BI182" t="str">
            <v>发票挂账两个月承兑付款</v>
          </cell>
        </row>
        <row r="183">
          <cell r="A183" t="str">
            <v>0745</v>
          </cell>
          <cell r="B183" t="str">
            <v>河北圣洁环境生物科技工程有限公司</v>
          </cell>
          <cell r="D183">
            <v>82800</v>
          </cell>
          <cell r="E183">
            <v>0</v>
          </cell>
          <cell r="F183">
            <v>82800</v>
          </cell>
          <cell r="G183">
            <v>0</v>
          </cell>
          <cell r="H183">
            <v>82800</v>
          </cell>
          <cell r="I183">
            <v>0</v>
          </cell>
          <cell r="J183">
            <v>82800</v>
          </cell>
          <cell r="K183">
            <v>0</v>
          </cell>
          <cell r="L183">
            <v>82800</v>
          </cell>
          <cell r="M183">
            <v>0</v>
          </cell>
          <cell r="N183">
            <v>82800</v>
          </cell>
          <cell r="O183">
            <v>0</v>
          </cell>
          <cell r="P183">
            <v>82800</v>
          </cell>
          <cell r="Q183">
            <v>0</v>
          </cell>
          <cell r="R183">
            <v>82800</v>
          </cell>
          <cell r="S183">
            <v>0</v>
          </cell>
          <cell r="T183">
            <v>82800</v>
          </cell>
          <cell r="U183">
            <v>0</v>
          </cell>
          <cell r="V183">
            <v>82800</v>
          </cell>
          <cell r="W183">
            <v>0</v>
          </cell>
          <cell r="X183">
            <v>82800</v>
          </cell>
          <cell r="Y183">
            <v>0</v>
          </cell>
          <cell r="Z183">
            <v>82800</v>
          </cell>
          <cell r="AA183">
            <v>0</v>
          </cell>
          <cell r="AB183">
            <v>82800</v>
          </cell>
          <cell r="AC183">
            <v>0</v>
          </cell>
          <cell r="AD183">
            <v>82800</v>
          </cell>
          <cell r="AE183">
            <v>0</v>
          </cell>
          <cell r="AF183">
            <v>82800</v>
          </cell>
          <cell r="AG183">
            <v>0</v>
          </cell>
          <cell r="AH183">
            <v>82800</v>
          </cell>
          <cell r="AI183">
            <v>0</v>
          </cell>
          <cell r="AJ183">
            <v>82800</v>
          </cell>
          <cell r="AK183">
            <v>0</v>
          </cell>
          <cell r="AL183">
            <v>82800</v>
          </cell>
          <cell r="AM183">
            <v>0</v>
          </cell>
          <cell r="AN183">
            <v>82800</v>
          </cell>
          <cell r="AO183">
            <v>0</v>
          </cell>
          <cell r="AP183">
            <v>82800</v>
          </cell>
          <cell r="AQ183">
            <v>0</v>
          </cell>
          <cell r="AR183">
            <v>82800</v>
          </cell>
          <cell r="BF183">
            <v>0</v>
          </cell>
          <cell r="BG183">
            <v>0</v>
          </cell>
          <cell r="BI183" t="str">
            <v>按合同约定</v>
          </cell>
        </row>
        <row r="184">
          <cell r="A184" t="str">
            <v>0747</v>
          </cell>
          <cell r="B184" t="str">
            <v>张绍林</v>
          </cell>
          <cell r="C184" t="str">
            <v>运费</v>
          </cell>
          <cell r="D184">
            <v>386528</v>
          </cell>
          <cell r="E184">
            <v>95043</v>
          </cell>
          <cell r="F184">
            <v>291485</v>
          </cell>
          <cell r="G184">
            <v>0</v>
          </cell>
          <cell r="H184">
            <v>1053111</v>
          </cell>
          <cell r="I184">
            <v>281985</v>
          </cell>
          <cell r="J184">
            <v>291485</v>
          </cell>
          <cell r="K184">
            <v>500000</v>
          </cell>
          <cell r="L184">
            <v>835096</v>
          </cell>
          <cell r="M184">
            <v>0</v>
          </cell>
          <cell r="O184">
            <v>500000</v>
          </cell>
          <cell r="P184">
            <v>335096</v>
          </cell>
          <cell r="Q184">
            <v>543332</v>
          </cell>
          <cell r="R184">
            <v>53111</v>
          </cell>
          <cell r="S184">
            <v>0</v>
          </cell>
          <cell r="T184">
            <v>878428</v>
          </cell>
          <cell r="U184">
            <v>939583</v>
          </cell>
          <cell r="V184">
            <v>335096</v>
          </cell>
          <cell r="W184">
            <v>0</v>
          </cell>
          <cell r="X184">
            <v>1818011</v>
          </cell>
          <cell r="Y184">
            <v>0</v>
          </cell>
          <cell r="Z184">
            <v>335096</v>
          </cell>
          <cell r="AA184">
            <v>0</v>
          </cell>
          <cell r="AB184">
            <v>1818011</v>
          </cell>
          <cell r="AC184">
            <v>0</v>
          </cell>
          <cell r="AD184">
            <v>878428</v>
          </cell>
          <cell r="AE184">
            <v>195000</v>
          </cell>
          <cell r="AF184">
            <v>1623011</v>
          </cell>
          <cell r="AG184">
            <v>956546</v>
          </cell>
          <cell r="AH184">
            <v>1623011</v>
          </cell>
          <cell r="AI184">
            <v>400000</v>
          </cell>
          <cell r="AJ184">
            <v>2179557</v>
          </cell>
          <cell r="AK184">
            <v>670171</v>
          </cell>
          <cell r="AL184">
            <v>1223011</v>
          </cell>
          <cell r="AM184">
            <v>0</v>
          </cell>
          <cell r="AN184">
            <v>2179557</v>
          </cell>
          <cell r="AO184">
            <v>0</v>
          </cell>
          <cell r="AP184">
            <v>1223011</v>
          </cell>
          <cell r="AQ184">
            <v>1550000</v>
          </cell>
          <cell r="AR184">
            <v>1299728</v>
          </cell>
          <cell r="BF184">
            <v>3391617</v>
          </cell>
          <cell r="BG184">
            <v>376846.33333333302</v>
          </cell>
          <cell r="BH184">
            <v>3.4489601862474402</v>
          </cell>
          <cell r="BI184" t="str">
            <v>发票挂账两个月承兑付款</v>
          </cell>
        </row>
        <row r="185">
          <cell r="A185" t="str">
            <v>0749</v>
          </cell>
          <cell r="B185" t="str">
            <v>黄骅市固诺装饰工程有限公司</v>
          </cell>
          <cell r="C185" t="str">
            <v>维修</v>
          </cell>
          <cell r="D185">
            <v>9435.25</v>
          </cell>
          <cell r="E185">
            <v>0</v>
          </cell>
          <cell r="F185">
            <v>9435.25</v>
          </cell>
          <cell r="G185">
            <v>0</v>
          </cell>
          <cell r="H185">
            <v>9435.25</v>
          </cell>
          <cell r="I185">
            <v>0</v>
          </cell>
          <cell r="J185">
            <v>9435.25</v>
          </cell>
          <cell r="K185">
            <v>0</v>
          </cell>
          <cell r="L185">
            <v>9435.25</v>
          </cell>
          <cell r="M185">
            <v>0</v>
          </cell>
          <cell r="N185">
            <v>9435.25</v>
          </cell>
          <cell r="O185">
            <v>0</v>
          </cell>
          <cell r="P185">
            <v>9435.25</v>
          </cell>
          <cell r="Q185">
            <v>0</v>
          </cell>
          <cell r="R185">
            <v>9435.25</v>
          </cell>
          <cell r="S185">
            <v>0</v>
          </cell>
          <cell r="T185">
            <v>9435.25</v>
          </cell>
          <cell r="U185">
            <v>0</v>
          </cell>
          <cell r="V185">
            <v>9435.25</v>
          </cell>
          <cell r="W185">
            <v>0</v>
          </cell>
          <cell r="X185">
            <v>9435.25</v>
          </cell>
          <cell r="Y185">
            <v>0</v>
          </cell>
          <cell r="Z185">
            <v>9435.25</v>
          </cell>
          <cell r="AA185">
            <v>0</v>
          </cell>
          <cell r="AB185">
            <v>9435.25</v>
          </cell>
          <cell r="AC185">
            <v>0</v>
          </cell>
          <cell r="AD185">
            <v>9435.25</v>
          </cell>
          <cell r="AE185">
            <v>0</v>
          </cell>
          <cell r="AF185">
            <v>9435.25</v>
          </cell>
          <cell r="AG185">
            <v>0</v>
          </cell>
          <cell r="AH185">
            <v>9435.25</v>
          </cell>
          <cell r="AI185">
            <v>0</v>
          </cell>
          <cell r="AJ185">
            <v>9435.25</v>
          </cell>
          <cell r="AK185">
            <v>0</v>
          </cell>
          <cell r="AL185">
            <v>9435.25</v>
          </cell>
          <cell r="AM185">
            <v>0</v>
          </cell>
          <cell r="AN185">
            <v>9435.25</v>
          </cell>
          <cell r="AO185">
            <v>0</v>
          </cell>
          <cell r="AP185">
            <v>9435.25</v>
          </cell>
          <cell r="AQ185">
            <v>0</v>
          </cell>
          <cell r="AR185">
            <v>9435.25</v>
          </cell>
          <cell r="BF185">
            <v>0</v>
          </cell>
          <cell r="BG185">
            <v>0</v>
          </cell>
          <cell r="BI185" t="str">
            <v>按合同约定</v>
          </cell>
        </row>
        <row r="186">
          <cell r="A186" t="str">
            <v>0751</v>
          </cell>
          <cell r="B186" t="str">
            <v>沧州市利昌汽车部件有限公司</v>
          </cell>
          <cell r="C186" t="str">
            <v>金属零部件</v>
          </cell>
          <cell r="D186">
            <v>536244.01</v>
          </cell>
          <cell r="E186">
            <v>0</v>
          </cell>
          <cell r="F186">
            <v>536244.01</v>
          </cell>
          <cell r="G186">
            <v>0</v>
          </cell>
          <cell r="H186">
            <v>536244.01</v>
          </cell>
          <cell r="I186">
            <v>10388.040000000001</v>
          </cell>
          <cell r="J186">
            <v>536244.01</v>
          </cell>
          <cell r="K186">
            <v>0</v>
          </cell>
          <cell r="L186">
            <v>546632.05000000005</v>
          </cell>
          <cell r="M186">
            <v>0</v>
          </cell>
          <cell r="N186">
            <v>536244.01</v>
          </cell>
          <cell r="O186">
            <v>100000</v>
          </cell>
          <cell r="P186">
            <v>446632.05</v>
          </cell>
          <cell r="Q186">
            <v>0</v>
          </cell>
          <cell r="R186">
            <v>436244.01</v>
          </cell>
          <cell r="S186">
            <v>0</v>
          </cell>
          <cell r="T186">
            <v>446632.05</v>
          </cell>
          <cell r="U186">
            <v>0</v>
          </cell>
          <cell r="V186">
            <v>446632.05</v>
          </cell>
          <cell r="W186">
            <v>0</v>
          </cell>
          <cell r="X186">
            <v>446632.05</v>
          </cell>
          <cell r="Y186">
            <v>0</v>
          </cell>
          <cell r="Z186">
            <v>446632.05</v>
          </cell>
          <cell r="AA186">
            <v>0</v>
          </cell>
          <cell r="AB186">
            <v>446632.05</v>
          </cell>
          <cell r="AC186">
            <v>4715.21</v>
          </cell>
          <cell r="AD186">
            <v>446632.05</v>
          </cell>
          <cell r="AE186">
            <v>100000</v>
          </cell>
          <cell r="AF186">
            <v>351347.26</v>
          </cell>
          <cell r="AG186">
            <v>0</v>
          </cell>
          <cell r="AH186">
            <v>346632.05</v>
          </cell>
          <cell r="AI186">
            <v>0</v>
          </cell>
          <cell r="AJ186">
            <v>351347.26</v>
          </cell>
          <cell r="AK186">
            <v>0</v>
          </cell>
          <cell r="AL186">
            <v>346632.05</v>
          </cell>
          <cell r="AM186">
            <v>0</v>
          </cell>
          <cell r="AN186">
            <v>351347.26</v>
          </cell>
          <cell r="AO186">
            <v>0</v>
          </cell>
          <cell r="AP186">
            <v>351347.26</v>
          </cell>
          <cell r="AQ186">
            <v>0</v>
          </cell>
          <cell r="AR186">
            <v>351347.26</v>
          </cell>
          <cell r="BF186">
            <v>15103.25</v>
          </cell>
          <cell r="BG186">
            <v>1678.1388888888901</v>
          </cell>
          <cell r="BH186">
            <v>209.367211692848</v>
          </cell>
          <cell r="BI186" t="str">
            <v>发票挂账两个月承兑付款</v>
          </cell>
        </row>
        <row r="187">
          <cell r="A187" t="str">
            <v>0754</v>
          </cell>
          <cell r="B187" t="str">
            <v>江苏艾文德悦达汽车内饰有限公司</v>
          </cell>
          <cell r="C187" t="str">
            <v>面料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580890.44999999995</v>
          </cell>
          <cell r="AD187">
            <v>0</v>
          </cell>
          <cell r="AE187">
            <v>0</v>
          </cell>
          <cell r="AF187">
            <v>580890.44999999995</v>
          </cell>
          <cell r="AG187">
            <v>0</v>
          </cell>
          <cell r="AH187">
            <v>0</v>
          </cell>
          <cell r="AI187">
            <v>0</v>
          </cell>
          <cell r="AJ187">
            <v>580890.44999999995</v>
          </cell>
          <cell r="AK187">
            <v>157880.75</v>
          </cell>
          <cell r="AL187">
            <v>0</v>
          </cell>
          <cell r="AM187">
            <v>0</v>
          </cell>
          <cell r="AN187">
            <v>738771.2</v>
          </cell>
          <cell r="AO187">
            <v>0</v>
          </cell>
          <cell r="AP187">
            <v>580890.44999999995</v>
          </cell>
          <cell r="AQ187">
            <v>0</v>
          </cell>
          <cell r="AR187">
            <v>738771.2</v>
          </cell>
          <cell r="BF187">
            <v>738771.2</v>
          </cell>
          <cell r="BG187">
            <v>82085.688888888893</v>
          </cell>
          <cell r="BH187">
            <v>9</v>
          </cell>
          <cell r="BI187" t="str">
            <v>发票挂账两个月承兑付款</v>
          </cell>
        </row>
        <row r="188">
          <cell r="A188" t="str">
            <v>0756</v>
          </cell>
          <cell r="B188" t="str">
            <v>黄骅市正祥车辆部件有限公司</v>
          </cell>
          <cell r="C188" t="str">
            <v>金属零部件</v>
          </cell>
          <cell r="D188">
            <v>394193.79</v>
          </cell>
          <cell r="E188">
            <v>0</v>
          </cell>
          <cell r="F188">
            <v>394193.79</v>
          </cell>
          <cell r="G188">
            <v>200000</v>
          </cell>
          <cell r="H188">
            <v>194193.79</v>
          </cell>
          <cell r="I188">
            <v>0</v>
          </cell>
          <cell r="J188">
            <v>194193.79</v>
          </cell>
          <cell r="K188">
            <v>0</v>
          </cell>
          <cell r="L188">
            <v>194193.79</v>
          </cell>
          <cell r="M188">
            <v>0</v>
          </cell>
          <cell r="N188">
            <v>194193.79</v>
          </cell>
          <cell r="O188">
            <v>50000</v>
          </cell>
          <cell r="P188">
            <v>144193.79</v>
          </cell>
          <cell r="Q188">
            <v>0</v>
          </cell>
          <cell r="R188">
            <v>144193.79</v>
          </cell>
          <cell r="S188">
            <v>0</v>
          </cell>
          <cell r="T188">
            <v>144193.79</v>
          </cell>
          <cell r="U188">
            <v>0</v>
          </cell>
          <cell r="V188">
            <v>144193.79</v>
          </cell>
          <cell r="W188">
            <v>0</v>
          </cell>
          <cell r="X188">
            <v>144193.79</v>
          </cell>
          <cell r="Y188">
            <v>0</v>
          </cell>
          <cell r="Z188">
            <v>144193.79</v>
          </cell>
          <cell r="AA188">
            <v>0</v>
          </cell>
          <cell r="AB188">
            <v>144193.79</v>
          </cell>
          <cell r="AC188">
            <v>150785.48000000001</v>
          </cell>
          <cell r="AD188">
            <v>144193.79</v>
          </cell>
          <cell r="AE188">
            <v>50000</v>
          </cell>
          <cell r="AF188">
            <v>244979.27</v>
          </cell>
          <cell r="AG188">
            <v>0</v>
          </cell>
          <cell r="AH188">
            <v>94193.79</v>
          </cell>
          <cell r="AI188">
            <v>0</v>
          </cell>
          <cell r="AJ188">
            <v>244979.27</v>
          </cell>
          <cell r="AK188">
            <v>0</v>
          </cell>
          <cell r="AL188">
            <v>94193.79</v>
          </cell>
          <cell r="AM188">
            <v>0</v>
          </cell>
          <cell r="AN188">
            <v>244979.27</v>
          </cell>
          <cell r="AO188">
            <v>0</v>
          </cell>
          <cell r="AP188">
            <v>244979.27</v>
          </cell>
          <cell r="AQ188">
            <v>66897.2</v>
          </cell>
          <cell r="AR188">
            <v>178082.07</v>
          </cell>
          <cell r="BF188">
            <v>150785.48000000001</v>
          </cell>
          <cell r="BG188">
            <v>16753.942222222198</v>
          </cell>
          <cell r="BH188">
            <v>10.6292637062932</v>
          </cell>
          <cell r="BI188" t="str">
            <v>发票挂账两个月承兑付款</v>
          </cell>
        </row>
        <row r="189">
          <cell r="A189" t="str">
            <v>0757</v>
          </cell>
          <cell r="B189" t="str">
            <v>河北安闻汽车零部件有限公司</v>
          </cell>
          <cell r="C189" t="str">
            <v>加热组件</v>
          </cell>
          <cell r="D189">
            <v>1600</v>
          </cell>
          <cell r="E189">
            <v>0</v>
          </cell>
          <cell r="F189">
            <v>1600</v>
          </cell>
          <cell r="G189">
            <v>1600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O189">
            <v>0</v>
          </cell>
          <cell r="AP189">
            <v>0</v>
          </cell>
          <cell r="AQ189">
            <v>0</v>
          </cell>
          <cell r="AR189">
            <v>0</v>
          </cell>
          <cell r="BI189" t="str">
            <v>按合同约定</v>
          </cell>
        </row>
        <row r="190">
          <cell r="A190" t="str">
            <v>0758</v>
          </cell>
          <cell r="B190" t="str">
            <v>黄骅市友联嘉悦商贸有限公司</v>
          </cell>
          <cell r="C190" t="str">
            <v>注塑料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0</v>
          </cell>
          <cell r="AR190">
            <v>0</v>
          </cell>
          <cell r="BF190">
            <v>0</v>
          </cell>
          <cell r="BG190">
            <v>0</v>
          </cell>
          <cell r="BH190">
            <v>0</v>
          </cell>
          <cell r="BI190" t="str">
            <v>预付款</v>
          </cell>
        </row>
        <row r="191">
          <cell r="A191" t="str">
            <v>0763</v>
          </cell>
          <cell r="B191" t="str">
            <v>黄骅市友联嘉悦商贸有限公司</v>
          </cell>
          <cell r="C191" t="str">
            <v>注塑料</v>
          </cell>
          <cell r="D191">
            <v>0</v>
          </cell>
          <cell r="E191">
            <v>22800</v>
          </cell>
          <cell r="F191">
            <v>0</v>
          </cell>
          <cell r="G191">
            <v>357500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31200</v>
          </cell>
          <cell r="N191">
            <v>31200</v>
          </cell>
          <cell r="O191">
            <v>31200</v>
          </cell>
          <cell r="P191">
            <v>0</v>
          </cell>
          <cell r="Q191">
            <v>61500</v>
          </cell>
          <cell r="R191">
            <v>61500</v>
          </cell>
          <cell r="S191">
            <v>61500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135800</v>
          </cell>
          <cell r="Z191">
            <v>135800</v>
          </cell>
          <cell r="AA191">
            <v>135800</v>
          </cell>
          <cell r="AB191">
            <v>0</v>
          </cell>
          <cell r="AC191">
            <v>29700</v>
          </cell>
          <cell r="AD191">
            <v>29700</v>
          </cell>
          <cell r="AE191">
            <v>29700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39200</v>
          </cell>
          <cell r="AL191">
            <v>0</v>
          </cell>
          <cell r="AO191">
            <v>49400</v>
          </cell>
          <cell r="AP191">
            <v>49400</v>
          </cell>
          <cell r="AQ191">
            <v>49400</v>
          </cell>
          <cell r="AR191">
            <v>0</v>
          </cell>
          <cell r="BF191">
            <v>346800</v>
          </cell>
          <cell r="BG191">
            <v>38533.333333333299</v>
          </cell>
          <cell r="BH191">
            <v>0</v>
          </cell>
          <cell r="BI191" t="str">
            <v>预付款</v>
          </cell>
        </row>
        <row r="192">
          <cell r="A192" t="str">
            <v>0764</v>
          </cell>
          <cell r="B192" t="str">
            <v>沧州天祥塑料制品有限公司</v>
          </cell>
          <cell r="C192" t="str">
            <v>包装类</v>
          </cell>
          <cell r="D192">
            <v>35660.46</v>
          </cell>
          <cell r="E192">
            <v>0</v>
          </cell>
          <cell r="F192">
            <v>35660.46</v>
          </cell>
          <cell r="G192">
            <v>0</v>
          </cell>
          <cell r="H192">
            <v>35660.46</v>
          </cell>
          <cell r="I192">
            <v>9244.2099999999991</v>
          </cell>
          <cell r="J192">
            <v>35660.46</v>
          </cell>
          <cell r="K192">
            <v>0</v>
          </cell>
          <cell r="L192">
            <v>44904.67</v>
          </cell>
          <cell r="M192">
            <v>0</v>
          </cell>
          <cell r="N192">
            <v>35660.46</v>
          </cell>
          <cell r="O192">
            <v>20000</v>
          </cell>
          <cell r="P192">
            <v>24904.67</v>
          </cell>
          <cell r="Q192">
            <v>0</v>
          </cell>
          <cell r="R192">
            <v>15660.46</v>
          </cell>
          <cell r="S192">
            <v>0</v>
          </cell>
          <cell r="T192">
            <v>24904.67</v>
          </cell>
          <cell r="U192">
            <v>8174</v>
          </cell>
          <cell r="V192">
            <v>24904.67</v>
          </cell>
          <cell r="W192">
            <v>0</v>
          </cell>
          <cell r="X192">
            <v>33078.67</v>
          </cell>
          <cell r="Y192">
            <v>0</v>
          </cell>
          <cell r="Z192">
            <v>24904.67</v>
          </cell>
          <cell r="AA192">
            <v>0</v>
          </cell>
          <cell r="AB192">
            <v>33078.67</v>
          </cell>
          <cell r="AC192">
            <v>0</v>
          </cell>
          <cell r="AD192">
            <v>24904.67</v>
          </cell>
          <cell r="AE192">
            <v>0</v>
          </cell>
          <cell r="AF192">
            <v>33078.67</v>
          </cell>
          <cell r="AG192">
            <v>0</v>
          </cell>
          <cell r="AH192">
            <v>33078.67</v>
          </cell>
          <cell r="AI192">
            <v>0</v>
          </cell>
          <cell r="AJ192">
            <v>33078.67</v>
          </cell>
          <cell r="AK192">
            <v>0</v>
          </cell>
          <cell r="AL192">
            <v>33078.67</v>
          </cell>
          <cell r="AM192">
            <v>0</v>
          </cell>
          <cell r="AN192">
            <v>33078.67</v>
          </cell>
          <cell r="AO192">
            <v>0</v>
          </cell>
          <cell r="AP192">
            <v>33078.67</v>
          </cell>
          <cell r="AQ192">
            <v>0</v>
          </cell>
          <cell r="AR192">
            <v>33078.67</v>
          </cell>
          <cell r="BF192">
            <v>17418.21</v>
          </cell>
          <cell r="BG192">
            <v>1935.35666666667</v>
          </cell>
          <cell r="BH192">
            <v>17.0917694757383</v>
          </cell>
          <cell r="BI192" t="str">
            <v>发票挂账两个月付款</v>
          </cell>
        </row>
        <row r="193">
          <cell r="A193" t="str">
            <v>0765</v>
          </cell>
          <cell r="B193" t="str">
            <v>多科迪（北京）塑胶颜料有限公司</v>
          </cell>
          <cell r="C193" t="str">
            <v>注塑料</v>
          </cell>
          <cell r="D193">
            <v>0</v>
          </cell>
          <cell r="E193">
            <v>2200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4400</v>
          </cell>
          <cell r="AD193">
            <v>4400</v>
          </cell>
          <cell r="AE193">
            <v>4400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0</v>
          </cell>
          <cell r="AR193">
            <v>0</v>
          </cell>
          <cell r="BF193">
            <v>4400</v>
          </cell>
          <cell r="BG193">
            <v>488.88888888888903</v>
          </cell>
          <cell r="BH193">
            <v>0</v>
          </cell>
          <cell r="BI193" t="str">
            <v>预付款</v>
          </cell>
        </row>
        <row r="194">
          <cell r="A194" t="str">
            <v>0767</v>
          </cell>
          <cell r="B194" t="str">
            <v>天津万塑新材料科技有限公司</v>
          </cell>
          <cell r="C194" t="str">
            <v>注塑料</v>
          </cell>
          <cell r="D194">
            <v>0</v>
          </cell>
          <cell r="E194">
            <v>0</v>
          </cell>
          <cell r="F194">
            <v>0</v>
          </cell>
          <cell r="G194">
            <v>37000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55500</v>
          </cell>
          <cell r="N194">
            <v>55500</v>
          </cell>
          <cell r="O194">
            <v>55500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35600</v>
          </cell>
          <cell r="AD194">
            <v>35600</v>
          </cell>
          <cell r="AE194">
            <v>35600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0</v>
          </cell>
          <cell r="AR194">
            <v>0</v>
          </cell>
          <cell r="BF194">
            <v>91100</v>
          </cell>
          <cell r="BG194">
            <v>10122.222222222201</v>
          </cell>
          <cell r="BH194">
            <v>0</v>
          </cell>
          <cell r="BI194" t="str">
            <v>预付款</v>
          </cell>
        </row>
        <row r="195">
          <cell r="A195" t="str">
            <v>0768</v>
          </cell>
          <cell r="B195" t="str">
            <v>北京吉泰基业科技有限公司</v>
          </cell>
          <cell r="C195" t="str">
            <v>设备配件</v>
          </cell>
          <cell r="D195">
            <v>0</v>
          </cell>
          <cell r="E195">
            <v>0</v>
          </cell>
          <cell r="F195">
            <v>0</v>
          </cell>
          <cell r="G195">
            <v>6000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BI195" t="str">
            <v>按合同约定</v>
          </cell>
        </row>
        <row r="196">
          <cell r="A196" t="str">
            <v>0772</v>
          </cell>
          <cell r="B196" t="str">
            <v>昌乐天齐色织布有限公司</v>
          </cell>
          <cell r="C196" t="str">
            <v>无纺布</v>
          </cell>
          <cell r="D196">
            <v>102416.37</v>
          </cell>
          <cell r="E196">
            <v>0</v>
          </cell>
          <cell r="F196">
            <v>120302.06</v>
          </cell>
          <cell r="G196">
            <v>0</v>
          </cell>
          <cell r="H196">
            <v>120302.06</v>
          </cell>
          <cell r="I196">
            <v>0</v>
          </cell>
          <cell r="J196">
            <v>102416.37</v>
          </cell>
          <cell r="K196">
            <v>0</v>
          </cell>
          <cell r="L196">
            <v>120302.06</v>
          </cell>
          <cell r="M196">
            <v>13007.78</v>
          </cell>
          <cell r="N196">
            <v>120302.06</v>
          </cell>
          <cell r="O196">
            <v>0</v>
          </cell>
          <cell r="P196">
            <v>133309.84</v>
          </cell>
          <cell r="Q196">
            <v>29625.21</v>
          </cell>
          <cell r="R196">
            <v>120302.06</v>
          </cell>
          <cell r="S196">
            <v>0</v>
          </cell>
          <cell r="T196">
            <v>162935.04999999999</v>
          </cell>
          <cell r="U196">
            <v>27243.439999999999</v>
          </cell>
          <cell r="V196">
            <v>120302.06</v>
          </cell>
          <cell r="W196">
            <v>0</v>
          </cell>
          <cell r="X196">
            <v>190178.49</v>
          </cell>
          <cell r="Y196">
            <v>15839.21</v>
          </cell>
          <cell r="Z196">
            <v>133309.84</v>
          </cell>
          <cell r="AA196">
            <v>0</v>
          </cell>
          <cell r="AB196">
            <v>206017.7</v>
          </cell>
          <cell r="AC196">
            <v>0</v>
          </cell>
          <cell r="AD196">
            <v>162935.04999999999</v>
          </cell>
          <cell r="AE196">
            <v>0</v>
          </cell>
          <cell r="AF196">
            <v>206017.7</v>
          </cell>
          <cell r="AG196">
            <v>0</v>
          </cell>
          <cell r="AH196">
            <v>190178.49</v>
          </cell>
          <cell r="AI196">
            <v>0</v>
          </cell>
          <cell r="AJ196">
            <v>206017.7</v>
          </cell>
          <cell r="AK196">
            <v>29302.54</v>
          </cell>
          <cell r="AL196">
            <v>206017.7</v>
          </cell>
          <cell r="AM196">
            <v>0</v>
          </cell>
          <cell r="AN196">
            <v>235320.24</v>
          </cell>
          <cell r="AO196">
            <v>20590.97</v>
          </cell>
          <cell r="AP196">
            <v>206017.7</v>
          </cell>
          <cell r="AQ196">
            <v>0</v>
          </cell>
          <cell r="AR196">
            <v>255911.21</v>
          </cell>
          <cell r="BF196">
            <v>135609.15</v>
          </cell>
          <cell r="BG196">
            <v>15067.6833333333</v>
          </cell>
          <cell r="BH196">
            <v>16.984111249130301</v>
          </cell>
          <cell r="BI196" t="str">
            <v>发票挂账两个月承兑付款</v>
          </cell>
        </row>
        <row r="197">
          <cell r="A197" t="str">
            <v>0773</v>
          </cell>
          <cell r="B197" t="str">
            <v>浙江富昌泰汽车零部件有限公司</v>
          </cell>
          <cell r="C197" t="str">
            <v>调角器</v>
          </cell>
          <cell r="D197">
            <v>2208423.02</v>
          </cell>
          <cell r="E197">
            <v>0</v>
          </cell>
          <cell r="F197">
            <v>2441536.62</v>
          </cell>
          <cell r="G197">
            <v>500000</v>
          </cell>
          <cell r="H197">
            <v>2407763.8199999998</v>
          </cell>
          <cell r="I197">
            <v>0</v>
          </cell>
          <cell r="J197">
            <v>1708423.02</v>
          </cell>
          <cell r="K197">
            <v>0</v>
          </cell>
          <cell r="L197">
            <v>2407763.8199999998</v>
          </cell>
          <cell r="M197">
            <v>0</v>
          </cell>
          <cell r="N197">
            <v>1941536.62</v>
          </cell>
          <cell r="O197">
            <v>1000000</v>
          </cell>
          <cell r="P197">
            <v>1407763.82</v>
          </cell>
          <cell r="Q197">
            <v>0</v>
          </cell>
          <cell r="R197">
            <v>1407763.82</v>
          </cell>
          <cell r="S197">
            <v>0</v>
          </cell>
          <cell r="T197">
            <v>1407763.82</v>
          </cell>
          <cell r="U197">
            <v>0</v>
          </cell>
          <cell r="V197">
            <v>1407763.82</v>
          </cell>
          <cell r="W197">
            <v>1400000</v>
          </cell>
          <cell r="X197">
            <v>7763.82</v>
          </cell>
          <cell r="Y197">
            <v>105768</v>
          </cell>
          <cell r="Z197">
            <v>7763.8200000000697</v>
          </cell>
          <cell r="AA197">
            <v>0</v>
          </cell>
          <cell r="AB197">
            <v>113531.82</v>
          </cell>
          <cell r="AC197">
            <v>0</v>
          </cell>
          <cell r="AD197">
            <v>7763.8200000000697</v>
          </cell>
          <cell r="AE197">
            <v>0</v>
          </cell>
          <cell r="AF197">
            <v>113531.82</v>
          </cell>
          <cell r="AG197">
            <v>0</v>
          </cell>
          <cell r="AH197">
            <v>7763.82</v>
          </cell>
          <cell r="AI197">
            <v>0</v>
          </cell>
          <cell r="AJ197">
            <v>113531.82</v>
          </cell>
          <cell r="AK197">
            <v>0</v>
          </cell>
          <cell r="AL197">
            <v>113531.82</v>
          </cell>
          <cell r="AM197">
            <v>0</v>
          </cell>
          <cell r="AN197">
            <v>113531.82</v>
          </cell>
          <cell r="AO197">
            <v>0</v>
          </cell>
          <cell r="AP197">
            <v>113531.82</v>
          </cell>
          <cell r="AQ197">
            <v>113531.82</v>
          </cell>
          <cell r="AR197">
            <v>0</v>
          </cell>
          <cell r="BF197">
            <v>105768</v>
          </cell>
          <cell r="BG197">
            <v>11752</v>
          </cell>
          <cell r="BH197">
            <v>0</v>
          </cell>
          <cell r="BI197" t="str">
            <v>发票挂账两个月承兑付款</v>
          </cell>
        </row>
        <row r="198">
          <cell r="A198" t="str">
            <v>0776</v>
          </cell>
          <cell r="B198" t="str">
            <v>天津市金晶气体压缩机制造有限公司</v>
          </cell>
          <cell r="C198" t="str">
            <v>设备</v>
          </cell>
          <cell r="D198">
            <v>0</v>
          </cell>
          <cell r="E198">
            <v>0</v>
          </cell>
          <cell r="F198">
            <v>16050</v>
          </cell>
          <cell r="G198">
            <v>0</v>
          </cell>
          <cell r="H198">
            <v>16050</v>
          </cell>
          <cell r="I198">
            <v>0</v>
          </cell>
          <cell r="J198">
            <v>0</v>
          </cell>
          <cell r="K198">
            <v>0</v>
          </cell>
          <cell r="L198">
            <v>16050</v>
          </cell>
          <cell r="M198">
            <v>0</v>
          </cell>
          <cell r="N198">
            <v>16050</v>
          </cell>
          <cell r="O198">
            <v>0</v>
          </cell>
          <cell r="P198">
            <v>16050</v>
          </cell>
          <cell r="Q198">
            <v>0</v>
          </cell>
          <cell r="R198">
            <v>16050</v>
          </cell>
          <cell r="S198">
            <v>16050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BF198">
            <v>0</v>
          </cell>
          <cell r="BG198">
            <v>0</v>
          </cell>
          <cell r="BI198" t="str">
            <v>发票挂账两个月承兑付款</v>
          </cell>
        </row>
        <row r="199">
          <cell r="A199" t="str">
            <v>0783</v>
          </cell>
          <cell r="B199" t="str">
            <v>沧州广洋模具配件有限公司</v>
          </cell>
          <cell r="C199" t="str">
            <v>模具车间用料</v>
          </cell>
          <cell r="D199">
            <v>41997</v>
          </cell>
          <cell r="E199">
            <v>0</v>
          </cell>
          <cell r="F199">
            <v>41997</v>
          </cell>
          <cell r="G199">
            <v>0</v>
          </cell>
          <cell r="H199">
            <v>41997</v>
          </cell>
          <cell r="I199">
            <v>118496.71</v>
          </cell>
          <cell r="J199">
            <v>41997</v>
          </cell>
          <cell r="K199">
            <v>41997</v>
          </cell>
          <cell r="L199">
            <v>118496.71</v>
          </cell>
          <cell r="M199">
            <v>0</v>
          </cell>
          <cell r="N199">
            <v>0</v>
          </cell>
          <cell r="O199">
            <v>0</v>
          </cell>
          <cell r="P199">
            <v>118496.71</v>
          </cell>
          <cell r="Q199">
            <v>0</v>
          </cell>
          <cell r="R199">
            <v>0</v>
          </cell>
          <cell r="S199">
            <v>0</v>
          </cell>
          <cell r="T199">
            <v>118496.71</v>
          </cell>
          <cell r="U199">
            <v>0</v>
          </cell>
          <cell r="V199">
            <v>118496.71</v>
          </cell>
          <cell r="W199">
            <v>0</v>
          </cell>
          <cell r="X199">
            <v>118496.71</v>
          </cell>
          <cell r="Y199">
            <v>0</v>
          </cell>
          <cell r="Z199">
            <v>118496.71</v>
          </cell>
          <cell r="AA199">
            <v>0</v>
          </cell>
          <cell r="AB199">
            <v>118496.71</v>
          </cell>
          <cell r="AC199">
            <v>0</v>
          </cell>
          <cell r="AD199">
            <v>118496.71</v>
          </cell>
          <cell r="AE199">
            <v>50000</v>
          </cell>
          <cell r="AF199">
            <v>68496.710000000006</v>
          </cell>
          <cell r="AG199">
            <v>0</v>
          </cell>
          <cell r="AH199">
            <v>68496.710000000006</v>
          </cell>
          <cell r="AI199">
            <v>0</v>
          </cell>
          <cell r="AJ199">
            <v>68496.710000000006</v>
          </cell>
          <cell r="AK199">
            <v>0</v>
          </cell>
          <cell r="AL199">
            <v>68496.710000000006</v>
          </cell>
          <cell r="AM199">
            <v>0</v>
          </cell>
          <cell r="AN199">
            <v>68496.710000000006</v>
          </cell>
          <cell r="AO199">
            <v>0</v>
          </cell>
          <cell r="AP199">
            <v>68496.710000000006</v>
          </cell>
          <cell r="AQ199">
            <v>0</v>
          </cell>
          <cell r="AR199">
            <v>68496.710000000006</v>
          </cell>
          <cell r="BF199">
            <v>118496.71</v>
          </cell>
          <cell r="BG199">
            <v>13166.301111111101</v>
          </cell>
          <cell r="BH199">
            <v>5.2024262108205397</v>
          </cell>
          <cell r="BI199" t="str">
            <v>发票挂账两个月承兑付款</v>
          </cell>
        </row>
        <row r="200">
          <cell r="A200" t="str">
            <v>0785</v>
          </cell>
          <cell r="B200" t="str">
            <v>雄县华增汽车饰件有限公司</v>
          </cell>
          <cell r="C200" t="str">
            <v>拉链等</v>
          </cell>
          <cell r="D200">
            <v>413038.82</v>
          </cell>
          <cell r="E200">
            <v>0</v>
          </cell>
          <cell r="F200">
            <v>458246.42</v>
          </cell>
          <cell r="G200">
            <v>0</v>
          </cell>
          <cell r="H200">
            <v>481880.74</v>
          </cell>
          <cell r="I200">
            <v>35055.42</v>
          </cell>
          <cell r="J200">
            <v>413038.82</v>
          </cell>
          <cell r="K200">
            <v>0</v>
          </cell>
          <cell r="L200">
            <v>516936.16</v>
          </cell>
          <cell r="M200">
            <v>56377.279999999999</v>
          </cell>
          <cell r="N200">
            <v>458246.42</v>
          </cell>
          <cell r="O200">
            <v>100000</v>
          </cell>
          <cell r="P200">
            <v>473313.44</v>
          </cell>
          <cell r="Q200">
            <v>44734.39</v>
          </cell>
          <cell r="R200">
            <v>381880.74</v>
          </cell>
          <cell r="S200">
            <v>0</v>
          </cell>
          <cell r="T200">
            <v>518047.83</v>
          </cell>
          <cell r="U200">
            <v>47157.02</v>
          </cell>
          <cell r="V200">
            <v>416936.16</v>
          </cell>
          <cell r="W200">
            <v>0</v>
          </cell>
          <cell r="X200">
            <v>565204.85</v>
          </cell>
          <cell r="Y200">
            <v>81963.199999999997</v>
          </cell>
          <cell r="Z200">
            <v>473313.44</v>
          </cell>
          <cell r="AA200">
            <v>0</v>
          </cell>
          <cell r="AB200">
            <v>647168.05000000005</v>
          </cell>
          <cell r="AC200">
            <v>41002.480000000003</v>
          </cell>
          <cell r="AD200">
            <v>518047.83</v>
          </cell>
          <cell r="AE200">
            <v>200000</v>
          </cell>
          <cell r="AF200">
            <v>488170.53</v>
          </cell>
          <cell r="AG200">
            <v>12176.31</v>
          </cell>
          <cell r="AH200">
            <v>365204.85</v>
          </cell>
          <cell r="AI200">
            <v>0</v>
          </cell>
          <cell r="AJ200">
            <v>500346.84</v>
          </cell>
          <cell r="AK200">
            <v>38132.39</v>
          </cell>
          <cell r="AL200">
            <v>447168.05</v>
          </cell>
          <cell r="AM200">
            <v>92000</v>
          </cell>
          <cell r="AN200">
            <v>446479.23</v>
          </cell>
          <cell r="AO200">
            <v>39661.120000000003</v>
          </cell>
          <cell r="AP200">
            <v>396170.53</v>
          </cell>
          <cell r="AQ200">
            <v>100000</v>
          </cell>
          <cell r="AR200">
            <v>386140.35</v>
          </cell>
          <cell r="BF200">
            <v>396259.61</v>
          </cell>
          <cell r="BG200">
            <v>44028.845555555599</v>
          </cell>
          <cell r="BH200">
            <v>8.7701674919631607</v>
          </cell>
          <cell r="BI200" t="str">
            <v>发票挂账两个月承兑付款</v>
          </cell>
        </row>
        <row r="201">
          <cell r="A201" t="str">
            <v>0791</v>
          </cell>
          <cell r="B201" t="str">
            <v>黄骅市增鑫五金制品有限公司</v>
          </cell>
          <cell r="C201" t="str">
            <v>零购</v>
          </cell>
          <cell r="D201">
            <v>19045</v>
          </cell>
          <cell r="E201">
            <v>0</v>
          </cell>
          <cell r="F201">
            <v>19045</v>
          </cell>
          <cell r="G201">
            <v>0</v>
          </cell>
          <cell r="H201">
            <v>19045</v>
          </cell>
          <cell r="I201">
            <v>0</v>
          </cell>
          <cell r="J201">
            <v>19045</v>
          </cell>
          <cell r="K201">
            <v>0</v>
          </cell>
          <cell r="L201">
            <v>19045</v>
          </cell>
          <cell r="M201">
            <v>0</v>
          </cell>
          <cell r="N201">
            <v>19045</v>
          </cell>
          <cell r="O201">
            <v>0</v>
          </cell>
          <cell r="P201">
            <v>19045</v>
          </cell>
          <cell r="Q201">
            <v>0</v>
          </cell>
          <cell r="R201">
            <v>19045</v>
          </cell>
          <cell r="S201">
            <v>0</v>
          </cell>
          <cell r="T201">
            <v>19045</v>
          </cell>
          <cell r="U201">
            <v>0</v>
          </cell>
          <cell r="V201">
            <v>19045</v>
          </cell>
          <cell r="W201">
            <v>0</v>
          </cell>
          <cell r="X201">
            <v>19045</v>
          </cell>
          <cell r="Y201">
            <v>0</v>
          </cell>
          <cell r="Z201">
            <v>19045</v>
          </cell>
          <cell r="AA201">
            <v>0</v>
          </cell>
          <cell r="AB201">
            <v>19045</v>
          </cell>
          <cell r="AC201">
            <v>0</v>
          </cell>
          <cell r="AD201">
            <v>19045</v>
          </cell>
          <cell r="AE201">
            <v>0</v>
          </cell>
          <cell r="AF201">
            <v>19045</v>
          </cell>
          <cell r="AG201">
            <v>0</v>
          </cell>
          <cell r="AH201">
            <v>19045</v>
          </cell>
          <cell r="AI201">
            <v>0</v>
          </cell>
          <cell r="AJ201">
            <v>19045</v>
          </cell>
          <cell r="AK201">
            <v>0</v>
          </cell>
          <cell r="AL201">
            <v>19045</v>
          </cell>
          <cell r="AM201">
            <v>0</v>
          </cell>
          <cell r="AN201">
            <v>19045</v>
          </cell>
          <cell r="AO201">
            <v>0</v>
          </cell>
          <cell r="AP201">
            <v>19045</v>
          </cell>
          <cell r="AQ201">
            <v>0</v>
          </cell>
          <cell r="AR201">
            <v>19045</v>
          </cell>
          <cell r="BF201">
            <v>0</v>
          </cell>
          <cell r="BG201">
            <v>0</v>
          </cell>
          <cell r="BI201" t="str">
            <v>货到、票到付款</v>
          </cell>
        </row>
        <row r="202">
          <cell r="A202" t="str">
            <v>0792</v>
          </cell>
          <cell r="B202" t="str">
            <v>溧阳鑫岩汽车零部件有限公司</v>
          </cell>
          <cell r="C202" t="str">
            <v>头枕骨架</v>
          </cell>
          <cell r="D202">
            <v>1224</v>
          </cell>
          <cell r="E202">
            <v>0</v>
          </cell>
          <cell r="F202">
            <v>1224</v>
          </cell>
          <cell r="G202">
            <v>0</v>
          </cell>
          <cell r="H202">
            <v>68385.600000000006</v>
          </cell>
          <cell r="I202">
            <v>0</v>
          </cell>
          <cell r="J202">
            <v>1224</v>
          </cell>
          <cell r="K202">
            <v>0</v>
          </cell>
          <cell r="L202">
            <v>68385.600000000006</v>
          </cell>
          <cell r="M202">
            <v>0</v>
          </cell>
          <cell r="N202">
            <v>1224</v>
          </cell>
          <cell r="O202">
            <v>0</v>
          </cell>
          <cell r="P202">
            <v>68385.600000000006</v>
          </cell>
          <cell r="Q202">
            <v>0</v>
          </cell>
          <cell r="R202">
            <v>68385.600000000006</v>
          </cell>
          <cell r="S202">
            <v>0</v>
          </cell>
          <cell r="T202">
            <v>68385.600000000006</v>
          </cell>
          <cell r="U202">
            <v>0</v>
          </cell>
          <cell r="V202">
            <v>68385.600000000006</v>
          </cell>
          <cell r="W202">
            <v>0</v>
          </cell>
          <cell r="X202">
            <v>68385.600000000006</v>
          </cell>
          <cell r="Y202">
            <v>0</v>
          </cell>
          <cell r="Z202">
            <v>68385.600000000006</v>
          </cell>
          <cell r="AA202">
            <v>68385.600000000006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BF202">
            <v>0</v>
          </cell>
          <cell r="BG202">
            <v>0</v>
          </cell>
          <cell r="BI202" t="str">
            <v>发票挂账两个月承兑付款</v>
          </cell>
        </row>
        <row r="203">
          <cell r="A203" t="str">
            <v>0793</v>
          </cell>
          <cell r="B203" t="str">
            <v>江苏万金汽车零部件制造有限公司</v>
          </cell>
          <cell r="C203" t="str">
            <v>涡簧</v>
          </cell>
          <cell r="D203">
            <v>1426694.02</v>
          </cell>
          <cell r="E203">
            <v>0</v>
          </cell>
          <cell r="F203">
            <v>1534675.36</v>
          </cell>
          <cell r="G203">
            <v>600000</v>
          </cell>
          <cell r="H203">
            <v>1041829.59</v>
          </cell>
          <cell r="I203">
            <v>0</v>
          </cell>
          <cell r="J203">
            <v>826694.02</v>
          </cell>
          <cell r="K203">
            <v>0</v>
          </cell>
          <cell r="L203">
            <v>1041829.59</v>
          </cell>
          <cell r="M203">
            <v>190417.86</v>
          </cell>
          <cell r="N203">
            <v>934675.36</v>
          </cell>
          <cell r="O203">
            <v>0</v>
          </cell>
          <cell r="P203">
            <v>1232247.45</v>
          </cell>
          <cell r="Q203">
            <v>135497.26999999999</v>
          </cell>
          <cell r="R203">
            <v>1041829.59</v>
          </cell>
          <cell r="S203">
            <v>0</v>
          </cell>
          <cell r="T203">
            <v>1367744.72</v>
          </cell>
          <cell r="U203">
            <v>127688.12</v>
          </cell>
          <cell r="V203">
            <v>1041829.59</v>
          </cell>
          <cell r="W203">
            <v>200000</v>
          </cell>
          <cell r="X203">
            <v>1295432.8400000001</v>
          </cell>
          <cell r="Y203">
            <v>106679.23</v>
          </cell>
          <cell r="Z203">
            <v>1032247.45</v>
          </cell>
          <cell r="AA203">
            <v>0</v>
          </cell>
          <cell r="AB203">
            <v>1402112.07</v>
          </cell>
          <cell r="AC203">
            <v>126686.76</v>
          </cell>
          <cell r="AD203">
            <v>1167744.72</v>
          </cell>
          <cell r="AE203">
            <v>250000</v>
          </cell>
          <cell r="AF203">
            <v>1278798.83</v>
          </cell>
          <cell r="AG203">
            <v>54414.04</v>
          </cell>
          <cell r="AH203">
            <v>1045432.84</v>
          </cell>
          <cell r="AI203">
            <v>0</v>
          </cell>
          <cell r="AJ203">
            <v>1333212.8700000001</v>
          </cell>
          <cell r="AK203">
            <v>85627.75</v>
          </cell>
          <cell r="AL203">
            <v>1152112.07</v>
          </cell>
          <cell r="AM203">
            <v>0</v>
          </cell>
          <cell r="AN203">
            <v>1418840.62</v>
          </cell>
          <cell r="AO203">
            <v>117253.19</v>
          </cell>
          <cell r="AP203">
            <v>1278798.83</v>
          </cell>
          <cell r="AQ203">
            <v>0</v>
          </cell>
          <cell r="AR203">
            <v>1536093.81</v>
          </cell>
          <cell r="BF203">
            <v>944264.22</v>
          </cell>
          <cell r="BG203">
            <v>104918.24666666699</v>
          </cell>
          <cell r="BH203">
            <v>14.6408642805506</v>
          </cell>
          <cell r="BI203" t="str">
            <v>发票挂账两个月承兑付款</v>
          </cell>
        </row>
        <row r="204">
          <cell r="A204" t="str">
            <v>0796</v>
          </cell>
          <cell r="B204" t="str">
            <v>易格斯拖链轴承仓储贸易（上海）有限公司</v>
          </cell>
          <cell r="C204" t="str">
            <v>轴套</v>
          </cell>
          <cell r="D204">
            <v>0</v>
          </cell>
          <cell r="E204">
            <v>102600</v>
          </cell>
          <cell r="F204">
            <v>0</v>
          </cell>
          <cell r="G204">
            <v>69200</v>
          </cell>
          <cell r="H204">
            <v>0</v>
          </cell>
          <cell r="I204">
            <v>59650</v>
          </cell>
          <cell r="J204">
            <v>59650</v>
          </cell>
          <cell r="K204">
            <v>59650</v>
          </cell>
          <cell r="L204">
            <v>0</v>
          </cell>
          <cell r="M204">
            <v>69200</v>
          </cell>
          <cell r="N204">
            <v>69200</v>
          </cell>
          <cell r="O204">
            <v>69200</v>
          </cell>
          <cell r="P204">
            <v>0</v>
          </cell>
          <cell r="Q204">
            <v>140605.95000000001</v>
          </cell>
          <cell r="R204">
            <v>140605.95000000001</v>
          </cell>
          <cell r="S204">
            <v>140605.95000000001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86897</v>
          </cell>
          <cell r="Z204">
            <v>86897</v>
          </cell>
          <cell r="AA204">
            <v>86897</v>
          </cell>
          <cell r="AB204">
            <v>0</v>
          </cell>
          <cell r="AC204">
            <v>32544</v>
          </cell>
          <cell r="AD204">
            <v>32544</v>
          </cell>
          <cell r="AE204">
            <v>32544</v>
          </cell>
          <cell r="AF204">
            <v>0</v>
          </cell>
          <cell r="AG204">
            <v>32544</v>
          </cell>
          <cell r="AH204">
            <v>32544</v>
          </cell>
          <cell r="AI204">
            <v>32544</v>
          </cell>
          <cell r="AJ204">
            <v>0</v>
          </cell>
          <cell r="AK204">
            <v>20195.759999999998</v>
          </cell>
          <cell r="AL204">
            <v>0</v>
          </cell>
          <cell r="AM204">
            <v>0</v>
          </cell>
          <cell r="AN204">
            <v>20195.759999999998</v>
          </cell>
          <cell r="AO204">
            <v>14407.5</v>
          </cell>
          <cell r="AP204">
            <v>14407.5</v>
          </cell>
          <cell r="AQ204">
            <v>14407.5</v>
          </cell>
          <cell r="AR204">
            <v>0</v>
          </cell>
          <cell r="BF204">
            <v>456044.21</v>
          </cell>
          <cell r="BG204">
            <v>50671.5788888889</v>
          </cell>
          <cell r="BH204">
            <v>0</v>
          </cell>
          <cell r="BI204" t="str">
            <v>预付款</v>
          </cell>
        </row>
        <row r="205">
          <cell r="A205" t="str">
            <v>0798</v>
          </cell>
          <cell r="B205" t="str">
            <v>黄骅市超飞商贸有限公司有限公司</v>
          </cell>
          <cell r="C205" t="str">
            <v>非标件</v>
          </cell>
          <cell r="E205">
            <v>0</v>
          </cell>
          <cell r="F205">
            <v>22540.89</v>
          </cell>
          <cell r="G205">
            <v>0</v>
          </cell>
          <cell r="H205">
            <v>22540.89</v>
          </cell>
          <cell r="I205">
            <v>0</v>
          </cell>
          <cell r="J205">
            <v>0</v>
          </cell>
          <cell r="K205">
            <v>0</v>
          </cell>
          <cell r="L205">
            <v>22540.89</v>
          </cell>
          <cell r="M205">
            <v>0</v>
          </cell>
          <cell r="N205">
            <v>22540.89</v>
          </cell>
          <cell r="O205">
            <v>22540.89</v>
          </cell>
          <cell r="P205">
            <v>0</v>
          </cell>
          <cell r="Q205">
            <v>0</v>
          </cell>
          <cell r="S205">
            <v>0</v>
          </cell>
          <cell r="T205">
            <v>0</v>
          </cell>
          <cell r="U205">
            <v>0</v>
          </cell>
          <cell r="W205">
            <v>0</v>
          </cell>
          <cell r="X205">
            <v>0</v>
          </cell>
          <cell r="Y205">
            <v>0</v>
          </cell>
          <cell r="AA205">
            <v>0</v>
          </cell>
          <cell r="AB205">
            <v>0</v>
          </cell>
          <cell r="AC205">
            <v>0</v>
          </cell>
          <cell r="AE205">
            <v>0</v>
          </cell>
          <cell r="AF205">
            <v>0</v>
          </cell>
          <cell r="AG205">
            <v>0</v>
          </cell>
          <cell r="AI205">
            <v>0</v>
          </cell>
          <cell r="AJ205">
            <v>0</v>
          </cell>
          <cell r="AK205">
            <v>0</v>
          </cell>
          <cell r="AO205">
            <v>0</v>
          </cell>
          <cell r="AQ205">
            <v>0</v>
          </cell>
          <cell r="AR205">
            <v>0</v>
          </cell>
          <cell r="BF205">
            <v>0</v>
          </cell>
          <cell r="BI205" t="str">
            <v>停用</v>
          </cell>
        </row>
        <row r="206">
          <cell r="A206" t="str">
            <v>0800</v>
          </cell>
          <cell r="B206" t="str">
            <v>长春亚大汽车零件制造有限公司</v>
          </cell>
          <cell r="C206" t="str">
            <v>座椅配件</v>
          </cell>
          <cell r="E206">
            <v>0</v>
          </cell>
          <cell r="F206">
            <v>0</v>
          </cell>
          <cell r="G206">
            <v>24920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BF206">
            <v>0</v>
          </cell>
          <cell r="BG206">
            <v>0</v>
          </cell>
          <cell r="BH206">
            <v>0</v>
          </cell>
          <cell r="BI206" t="str">
            <v>预付款</v>
          </cell>
        </row>
        <row r="207">
          <cell r="A207" t="str">
            <v>0803</v>
          </cell>
          <cell r="B207" t="str">
            <v>广东新金山环保材料股份有限公司</v>
          </cell>
          <cell r="C207" t="str">
            <v>面料</v>
          </cell>
          <cell r="D207">
            <v>1770802.26</v>
          </cell>
          <cell r="E207">
            <v>0</v>
          </cell>
          <cell r="F207">
            <v>1770802.26</v>
          </cell>
          <cell r="G207">
            <v>800000</v>
          </cell>
          <cell r="H207">
            <v>970802.26</v>
          </cell>
          <cell r="I207">
            <v>0</v>
          </cell>
          <cell r="J207">
            <v>970802.26</v>
          </cell>
          <cell r="K207">
            <v>0</v>
          </cell>
          <cell r="L207">
            <v>970802.26</v>
          </cell>
          <cell r="M207">
            <v>0</v>
          </cell>
          <cell r="N207">
            <v>970802.26</v>
          </cell>
          <cell r="O207">
            <v>0</v>
          </cell>
          <cell r="P207">
            <v>970802.26</v>
          </cell>
          <cell r="Q207">
            <v>0</v>
          </cell>
          <cell r="R207">
            <v>970802.26</v>
          </cell>
          <cell r="S207">
            <v>300000</v>
          </cell>
          <cell r="T207">
            <v>670802.26</v>
          </cell>
          <cell r="U207">
            <v>0</v>
          </cell>
          <cell r="V207">
            <v>670802.26</v>
          </cell>
          <cell r="W207">
            <v>0</v>
          </cell>
          <cell r="X207">
            <v>670802.26</v>
          </cell>
          <cell r="Y207">
            <v>0</v>
          </cell>
          <cell r="Z207">
            <v>670802.26</v>
          </cell>
          <cell r="AA207">
            <v>0</v>
          </cell>
          <cell r="AB207">
            <v>670802.26</v>
          </cell>
          <cell r="AC207">
            <v>0</v>
          </cell>
          <cell r="AD207">
            <v>670802.26</v>
          </cell>
          <cell r="AE207">
            <v>500000</v>
          </cell>
          <cell r="AF207">
            <v>170802.26</v>
          </cell>
          <cell r="AG207">
            <v>0</v>
          </cell>
          <cell r="AH207">
            <v>170802.26</v>
          </cell>
          <cell r="AI207">
            <v>0</v>
          </cell>
          <cell r="AJ207">
            <v>170802.26</v>
          </cell>
          <cell r="AK207">
            <v>0</v>
          </cell>
          <cell r="AL207">
            <v>170802.26</v>
          </cell>
          <cell r="AM207">
            <v>0</v>
          </cell>
          <cell r="AN207">
            <v>170802.26</v>
          </cell>
          <cell r="AO207">
            <v>0</v>
          </cell>
          <cell r="AP207">
            <v>170802.26</v>
          </cell>
          <cell r="AQ207">
            <v>100000</v>
          </cell>
          <cell r="AR207">
            <v>70802.259999999995</v>
          </cell>
          <cell r="BF207">
            <v>0</v>
          </cell>
          <cell r="BG207">
            <v>0</v>
          </cell>
          <cell r="BI207" t="str">
            <v>发票挂账两个月承兑付款</v>
          </cell>
        </row>
        <row r="208">
          <cell r="A208" t="str">
            <v>0804</v>
          </cell>
          <cell r="B208" t="str">
            <v>黄骅市兆展铁艺加工厂</v>
          </cell>
          <cell r="C208" t="str">
            <v>排烟道工程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16660.189999999999</v>
          </cell>
          <cell r="V208">
            <v>0</v>
          </cell>
          <cell r="W208">
            <v>0</v>
          </cell>
          <cell r="X208">
            <v>16660.189999999999</v>
          </cell>
          <cell r="Y208">
            <v>0</v>
          </cell>
          <cell r="Z208">
            <v>16660.189999999999</v>
          </cell>
          <cell r="AA208">
            <v>0</v>
          </cell>
          <cell r="AB208">
            <v>16660.189999999999</v>
          </cell>
          <cell r="AC208">
            <v>499.81</v>
          </cell>
          <cell r="AD208">
            <v>16660.189999999999</v>
          </cell>
          <cell r="AE208">
            <v>17160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BF208">
            <v>17160</v>
          </cell>
          <cell r="BG208">
            <v>5720</v>
          </cell>
          <cell r="BI208" t="str">
            <v>按合同约定</v>
          </cell>
        </row>
        <row r="209">
          <cell r="A209" t="str">
            <v>0805</v>
          </cell>
          <cell r="B209" t="str">
            <v>黄骅市辉煌建筑队</v>
          </cell>
          <cell r="C209" t="str">
            <v>房屋维修等</v>
          </cell>
          <cell r="D209">
            <v>409864</v>
          </cell>
          <cell r="E209">
            <v>183370</v>
          </cell>
          <cell r="F209">
            <v>226494</v>
          </cell>
          <cell r="G209">
            <v>0</v>
          </cell>
          <cell r="H209">
            <v>471579</v>
          </cell>
          <cell r="I209">
            <v>59560</v>
          </cell>
          <cell r="J209">
            <v>471579</v>
          </cell>
          <cell r="K209">
            <v>0</v>
          </cell>
          <cell r="L209">
            <v>531139</v>
          </cell>
          <cell r="M209">
            <v>0</v>
          </cell>
          <cell r="N209">
            <v>531139</v>
          </cell>
          <cell r="O209">
            <v>375915</v>
          </cell>
          <cell r="P209">
            <v>155224</v>
          </cell>
          <cell r="Q209">
            <v>0</v>
          </cell>
          <cell r="R209">
            <v>155224</v>
          </cell>
          <cell r="S209">
            <v>0</v>
          </cell>
          <cell r="T209">
            <v>155224</v>
          </cell>
          <cell r="U209">
            <v>0</v>
          </cell>
          <cell r="V209">
            <v>155224</v>
          </cell>
          <cell r="W209">
            <v>0</v>
          </cell>
          <cell r="X209">
            <v>155224</v>
          </cell>
          <cell r="Y209">
            <v>0</v>
          </cell>
          <cell r="Z209">
            <v>155224</v>
          </cell>
          <cell r="AA209">
            <v>15000</v>
          </cell>
          <cell r="AB209">
            <v>140224</v>
          </cell>
          <cell r="AC209">
            <v>110000</v>
          </cell>
          <cell r="AD209">
            <v>140224</v>
          </cell>
          <cell r="AE209">
            <v>0</v>
          </cell>
          <cell r="AF209">
            <v>250224</v>
          </cell>
          <cell r="AG209">
            <v>0</v>
          </cell>
          <cell r="AH209">
            <v>250224</v>
          </cell>
          <cell r="AI209">
            <v>48170</v>
          </cell>
          <cell r="AJ209">
            <v>202054</v>
          </cell>
          <cell r="AK209">
            <v>0</v>
          </cell>
          <cell r="AL209">
            <v>202054</v>
          </cell>
          <cell r="AM209">
            <v>0</v>
          </cell>
          <cell r="AN209">
            <v>202054</v>
          </cell>
          <cell r="AO209">
            <v>0</v>
          </cell>
          <cell r="AP209">
            <v>202054</v>
          </cell>
          <cell r="AQ209">
            <v>0</v>
          </cell>
          <cell r="AR209">
            <v>202054</v>
          </cell>
          <cell r="BF209">
            <v>169560</v>
          </cell>
          <cell r="BG209">
            <v>56520</v>
          </cell>
          <cell r="BI209" t="str">
            <v>按合同约定</v>
          </cell>
        </row>
        <row r="210">
          <cell r="A210" t="str">
            <v>0812</v>
          </cell>
          <cell r="B210" t="str">
            <v>沧州宇诺五金制造有限公司</v>
          </cell>
          <cell r="C210" t="str">
            <v>金属零部件</v>
          </cell>
          <cell r="D210">
            <v>756231.52</v>
          </cell>
          <cell r="E210">
            <v>50000</v>
          </cell>
          <cell r="F210">
            <v>800799.54</v>
          </cell>
          <cell r="G210">
            <v>200000</v>
          </cell>
          <cell r="H210">
            <v>618534.56000000006</v>
          </cell>
          <cell r="I210">
            <v>0</v>
          </cell>
          <cell r="J210">
            <v>506231.52</v>
          </cell>
          <cell r="K210">
            <v>0</v>
          </cell>
          <cell r="L210">
            <v>618534.56000000006</v>
          </cell>
          <cell r="M210">
            <v>40592.85</v>
          </cell>
          <cell r="N210">
            <v>600799.54</v>
          </cell>
          <cell r="O210">
            <v>150000</v>
          </cell>
          <cell r="P210">
            <v>509127.41</v>
          </cell>
          <cell r="Q210">
            <v>30532.799999999999</v>
          </cell>
          <cell r="R210">
            <v>468534.56</v>
          </cell>
          <cell r="S210">
            <v>0</v>
          </cell>
          <cell r="T210">
            <v>539660.21</v>
          </cell>
          <cell r="U210">
            <v>0</v>
          </cell>
          <cell r="V210">
            <v>468534.56</v>
          </cell>
          <cell r="W210">
            <v>100000</v>
          </cell>
          <cell r="X210">
            <v>439660.21</v>
          </cell>
          <cell r="Y210">
            <v>88039.34</v>
          </cell>
          <cell r="Z210">
            <v>409127.41</v>
          </cell>
          <cell r="AA210">
            <v>0</v>
          </cell>
          <cell r="AB210">
            <v>527699.55000000005</v>
          </cell>
          <cell r="AC210">
            <v>71383.259999999995</v>
          </cell>
          <cell r="AD210">
            <v>439660.21</v>
          </cell>
          <cell r="AE210">
            <v>180000</v>
          </cell>
          <cell r="AF210">
            <v>419082.81</v>
          </cell>
          <cell r="AG210">
            <v>41516.76</v>
          </cell>
          <cell r="AH210">
            <v>259660.21</v>
          </cell>
          <cell r="AI210">
            <v>8225.6</v>
          </cell>
          <cell r="AJ210">
            <v>452373.97</v>
          </cell>
          <cell r="AK210">
            <v>53652.42</v>
          </cell>
          <cell r="AL210">
            <v>339473.95</v>
          </cell>
          <cell r="AM210">
            <v>0</v>
          </cell>
          <cell r="AN210">
            <v>506026.39</v>
          </cell>
          <cell r="AO210">
            <v>73142.710000000006</v>
          </cell>
          <cell r="AP210">
            <v>410857.21</v>
          </cell>
          <cell r="AQ210">
            <v>100000</v>
          </cell>
          <cell r="AR210">
            <v>479169.1</v>
          </cell>
          <cell r="BF210">
            <v>398860.14</v>
          </cell>
          <cell r="BG210">
            <v>44317.793333333299</v>
          </cell>
          <cell r="BH210">
            <v>10.8121154949201</v>
          </cell>
          <cell r="BI210" t="str">
            <v>发票挂账两个月承兑付款</v>
          </cell>
        </row>
        <row r="211">
          <cell r="A211" t="str">
            <v>0814</v>
          </cell>
          <cell r="B211" t="str">
            <v>孟村回族自治县旭日汽车配件厂</v>
          </cell>
          <cell r="C211" t="str">
            <v>灯镜电线</v>
          </cell>
          <cell r="D211">
            <v>9742</v>
          </cell>
          <cell r="E211">
            <v>0</v>
          </cell>
          <cell r="F211">
            <v>9742</v>
          </cell>
          <cell r="G211">
            <v>0</v>
          </cell>
          <cell r="H211">
            <v>9742</v>
          </cell>
          <cell r="I211">
            <v>0</v>
          </cell>
          <cell r="J211">
            <v>9742</v>
          </cell>
          <cell r="K211">
            <v>0</v>
          </cell>
          <cell r="L211">
            <v>9742</v>
          </cell>
          <cell r="M211">
            <v>0</v>
          </cell>
          <cell r="N211">
            <v>9742</v>
          </cell>
          <cell r="O211">
            <v>5000</v>
          </cell>
          <cell r="P211">
            <v>4742</v>
          </cell>
          <cell r="Q211">
            <v>1170</v>
          </cell>
          <cell r="R211">
            <v>4742</v>
          </cell>
          <cell r="S211">
            <v>0</v>
          </cell>
          <cell r="T211">
            <v>5912</v>
          </cell>
          <cell r="U211">
            <v>0</v>
          </cell>
          <cell r="V211">
            <v>5912</v>
          </cell>
          <cell r="W211">
            <v>5912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3020</v>
          </cell>
          <cell r="AD211">
            <v>0</v>
          </cell>
          <cell r="AE211">
            <v>0</v>
          </cell>
          <cell r="AF211">
            <v>3020</v>
          </cell>
          <cell r="AG211">
            <v>0</v>
          </cell>
          <cell r="AH211">
            <v>3020</v>
          </cell>
          <cell r="AI211">
            <v>3020</v>
          </cell>
          <cell r="AJ211">
            <v>0</v>
          </cell>
          <cell r="AK211">
            <v>2347.67</v>
          </cell>
          <cell r="AL211">
            <v>0</v>
          </cell>
          <cell r="AM211">
            <v>0</v>
          </cell>
          <cell r="AN211">
            <v>2347.67</v>
          </cell>
          <cell r="AO211">
            <v>0</v>
          </cell>
          <cell r="AP211">
            <v>2347.67</v>
          </cell>
          <cell r="AQ211">
            <v>2347.67</v>
          </cell>
          <cell r="AR211">
            <v>0</v>
          </cell>
          <cell r="BF211">
            <v>6537.67</v>
          </cell>
          <cell r="BG211">
            <v>2179.2233333333302</v>
          </cell>
          <cell r="BH211">
            <v>1.0772966515593501</v>
          </cell>
          <cell r="BI211" t="str">
            <v>货到、票到付款</v>
          </cell>
        </row>
        <row r="212">
          <cell r="A212" t="str">
            <v>0816</v>
          </cell>
          <cell r="B212" t="str">
            <v>黄骅市洁霸汽车零部件制造有限公司</v>
          </cell>
          <cell r="C212" t="str">
            <v>铸件</v>
          </cell>
          <cell r="D212">
            <v>53.77</v>
          </cell>
          <cell r="E212">
            <v>0</v>
          </cell>
          <cell r="F212">
            <v>53.77</v>
          </cell>
          <cell r="G212">
            <v>0</v>
          </cell>
          <cell r="H212">
            <v>53.77</v>
          </cell>
          <cell r="I212">
            <v>125179.93</v>
          </cell>
          <cell r="J212">
            <v>53.77</v>
          </cell>
          <cell r="K212">
            <v>0</v>
          </cell>
          <cell r="L212">
            <v>125233.7</v>
          </cell>
          <cell r="M212">
            <v>0</v>
          </cell>
          <cell r="N212">
            <v>53.77</v>
          </cell>
          <cell r="O212">
            <v>0</v>
          </cell>
          <cell r="P212">
            <v>125233.7</v>
          </cell>
          <cell r="Q212">
            <v>0</v>
          </cell>
          <cell r="R212">
            <v>53.77</v>
          </cell>
          <cell r="S212">
            <v>0</v>
          </cell>
          <cell r="T212">
            <v>125233.7</v>
          </cell>
          <cell r="U212">
            <v>0</v>
          </cell>
          <cell r="V212">
            <v>125233.7</v>
          </cell>
          <cell r="W212">
            <v>0</v>
          </cell>
          <cell r="X212">
            <v>125233.7</v>
          </cell>
          <cell r="Y212">
            <v>0</v>
          </cell>
          <cell r="Z212">
            <v>125233.7</v>
          </cell>
          <cell r="AA212">
            <v>0</v>
          </cell>
          <cell r="AB212">
            <v>125233.7</v>
          </cell>
          <cell r="AC212">
            <v>0</v>
          </cell>
          <cell r="AD212">
            <v>125233.7</v>
          </cell>
          <cell r="AE212">
            <v>0</v>
          </cell>
          <cell r="AF212">
            <v>125233.7</v>
          </cell>
          <cell r="AG212">
            <v>0</v>
          </cell>
          <cell r="AH212">
            <v>125233.7</v>
          </cell>
          <cell r="AI212">
            <v>0</v>
          </cell>
          <cell r="AJ212">
            <v>125233.7</v>
          </cell>
          <cell r="AK212">
            <v>0</v>
          </cell>
          <cell r="AL212">
            <v>125233.7</v>
          </cell>
          <cell r="AM212">
            <v>0</v>
          </cell>
          <cell r="AN212">
            <v>125233.7</v>
          </cell>
          <cell r="AO212">
            <v>0</v>
          </cell>
          <cell r="AP212">
            <v>125233.7</v>
          </cell>
          <cell r="AQ212">
            <v>0</v>
          </cell>
          <cell r="AR212">
            <v>125233.7</v>
          </cell>
          <cell r="BF212">
            <v>125179.93</v>
          </cell>
          <cell r="BG212">
            <v>13908.881111111101</v>
          </cell>
          <cell r="BH212">
            <v>9.0038658753044505</v>
          </cell>
          <cell r="BI212" t="str">
            <v>发票挂账两个月承兑付款</v>
          </cell>
        </row>
        <row r="213">
          <cell r="A213" t="str">
            <v>0817</v>
          </cell>
          <cell r="B213" t="str">
            <v>黄骅市三江商贸有限公司</v>
          </cell>
          <cell r="C213" t="str">
            <v>自喷漆</v>
          </cell>
          <cell r="D213">
            <v>0</v>
          </cell>
          <cell r="E213">
            <v>0</v>
          </cell>
          <cell r="F213">
            <v>0</v>
          </cell>
          <cell r="G213">
            <v>1760</v>
          </cell>
          <cell r="H213">
            <v>13149</v>
          </cell>
          <cell r="I213">
            <v>0</v>
          </cell>
          <cell r="J213">
            <v>13149</v>
          </cell>
          <cell r="K213">
            <v>13149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8400</v>
          </cell>
          <cell r="V213">
            <v>0</v>
          </cell>
          <cell r="W213">
            <v>0</v>
          </cell>
          <cell r="X213">
            <v>8400</v>
          </cell>
          <cell r="Y213">
            <v>0</v>
          </cell>
          <cell r="Z213">
            <v>8400</v>
          </cell>
          <cell r="AA213">
            <v>8400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O213">
            <v>0</v>
          </cell>
          <cell r="AP213">
            <v>0</v>
          </cell>
          <cell r="AQ213">
            <v>0</v>
          </cell>
          <cell r="AR213">
            <v>0</v>
          </cell>
          <cell r="BF213">
            <v>8400</v>
          </cell>
          <cell r="BI213" t="str">
            <v>货到、票到月底付款</v>
          </cell>
        </row>
        <row r="214">
          <cell r="A214" t="str">
            <v>0818</v>
          </cell>
          <cell r="B214" t="str">
            <v>黄骅市通乐贸易有限公司</v>
          </cell>
          <cell r="C214" t="str">
            <v>各种辅助材料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44326.8</v>
          </cell>
          <cell r="I214">
            <v>30628.2</v>
          </cell>
          <cell r="J214">
            <v>44326.8</v>
          </cell>
          <cell r="K214">
            <v>44326.8</v>
          </cell>
          <cell r="L214">
            <v>30628.2</v>
          </cell>
          <cell r="M214">
            <v>20450</v>
          </cell>
          <cell r="N214">
            <v>30628.2</v>
          </cell>
          <cell r="O214">
            <v>30628.2</v>
          </cell>
          <cell r="P214">
            <v>20450</v>
          </cell>
          <cell r="Q214">
            <v>26685</v>
          </cell>
          <cell r="R214">
            <v>20450</v>
          </cell>
          <cell r="S214">
            <v>0</v>
          </cell>
          <cell r="T214">
            <v>47135</v>
          </cell>
          <cell r="U214">
            <v>23617</v>
          </cell>
          <cell r="V214">
            <v>47135</v>
          </cell>
          <cell r="W214">
            <v>20450</v>
          </cell>
          <cell r="X214">
            <v>50302</v>
          </cell>
          <cell r="Y214">
            <v>12594</v>
          </cell>
          <cell r="Z214">
            <v>50302</v>
          </cell>
          <cell r="AA214">
            <v>26685</v>
          </cell>
          <cell r="AB214">
            <v>36211</v>
          </cell>
          <cell r="AC214">
            <v>10170</v>
          </cell>
          <cell r="AD214">
            <v>36211</v>
          </cell>
          <cell r="AE214">
            <v>23617</v>
          </cell>
          <cell r="AF214">
            <v>22764</v>
          </cell>
          <cell r="AG214">
            <v>13658.6</v>
          </cell>
          <cell r="AH214">
            <v>22764</v>
          </cell>
          <cell r="AI214">
            <v>26252.6</v>
          </cell>
          <cell r="AJ214">
            <v>10170</v>
          </cell>
          <cell r="AK214">
            <v>26568</v>
          </cell>
          <cell r="AL214">
            <v>10170</v>
          </cell>
          <cell r="AM214">
            <v>10170</v>
          </cell>
          <cell r="AN214">
            <v>26568</v>
          </cell>
          <cell r="AO214">
            <v>26904</v>
          </cell>
          <cell r="AP214">
            <v>26568</v>
          </cell>
          <cell r="AQ214">
            <v>0</v>
          </cell>
          <cell r="AR214">
            <v>53472</v>
          </cell>
          <cell r="BF214">
            <v>191274.8</v>
          </cell>
          <cell r="BG214">
            <v>63758.266666666699</v>
          </cell>
          <cell r="BH214">
            <v>0.41669890649474001</v>
          </cell>
          <cell r="BI214" t="str">
            <v>货到、票到付款</v>
          </cell>
        </row>
        <row r="215">
          <cell r="A215" t="str">
            <v>0825</v>
          </cell>
          <cell r="B215" t="str">
            <v>黄骅市泰坤五金机电经销部</v>
          </cell>
          <cell r="C215" t="str">
            <v>灯镜配件</v>
          </cell>
          <cell r="D215">
            <v>20748.2</v>
          </cell>
          <cell r="E215">
            <v>24298.2</v>
          </cell>
          <cell r="F215">
            <v>0</v>
          </cell>
          <cell r="G215">
            <v>3550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BI215" t="str">
            <v>货到、票到月底付款</v>
          </cell>
        </row>
        <row r="216">
          <cell r="A216" t="str">
            <v>0827</v>
          </cell>
          <cell r="B216" t="str">
            <v>高碑店市晨奥汽车部件有限公司</v>
          </cell>
          <cell r="C216" t="str">
            <v>管夹片</v>
          </cell>
          <cell r="D216">
            <v>140449.82999999999</v>
          </cell>
          <cell r="E216">
            <v>0</v>
          </cell>
          <cell r="F216">
            <v>140449.82999999999</v>
          </cell>
          <cell r="G216">
            <v>135800</v>
          </cell>
          <cell r="H216">
            <v>33940.33</v>
          </cell>
          <cell r="I216">
            <v>0</v>
          </cell>
          <cell r="J216">
            <v>4649.8299999999899</v>
          </cell>
          <cell r="K216">
            <v>0</v>
          </cell>
          <cell r="L216">
            <v>33940.33</v>
          </cell>
          <cell r="M216">
            <v>11187.35</v>
          </cell>
          <cell r="N216">
            <v>4649.8299999999899</v>
          </cell>
          <cell r="O216">
            <v>100000</v>
          </cell>
          <cell r="P216">
            <v>0</v>
          </cell>
          <cell r="Q216">
            <v>49669.71</v>
          </cell>
          <cell r="S216">
            <v>0</v>
          </cell>
          <cell r="T216">
            <v>0</v>
          </cell>
          <cell r="U216">
            <v>0</v>
          </cell>
          <cell r="W216">
            <v>100000</v>
          </cell>
          <cell r="X216">
            <v>0</v>
          </cell>
          <cell r="Y216">
            <v>0</v>
          </cell>
          <cell r="AA216">
            <v>0</v>
          </cell>
          <cell r="AB216">
            <v>0</v>
          </cell>
          <cell r="AC216">
            <v>0</v>
          </cell>
          <cell r="AE216">
            <v>0</v>
          </cell>
          <cell r="AF216">
            <v>0</v>
          </cell>
          <cell r="AG216">
            <v>250721.73</v>
          </cell>
          <cell r="AH216">
            <v>0</v>
          </cell>
          <cell r="AI216">
            <v>0</v>
          </cell>
          <cell r="AJ216">
            <v>145519.12</v>
          </cell>
          <cell r="AK216">
            <v>7424.8</v>
          </cell>
          <cell r="AL216">
            <v>0</v>
          </cell>
          <cell r="AM216">
            <v>0</v>
          </cell>
          <cell r="AN216">
            <v>152943.92000000001</v>
          </cell>
          <cell r="AO216">
            <v>0</v>
          </cell>
          <cell r="AP216">
            <v>0</v>
          </cell>
          <cell r="AQ216">
            <v>100000</v>
          </cell>
          <cell r="AR216">
            <v>52943.92</v>
          </cell>
          <cell r="BF216">
            <v>319003.59000000003</v>
          </cell>
          <cell r="BG216">
            <v>35444.843333333301</v>
          </cell>
          <cell r="BH216">
            <v>1.4936988013207</v>
          </cell>
          <cell r="BI216" t="str">
            <v>发票挂账两个月承兑付款</v>
          </cell>
        </row>
        <row r="217">
          <cell r="A217" t="str">
            <v>0828</v>
          </cell>
          <cell r="B217" t="str">
            <v>黄骅市方达泵阀有限公司</v>
          </cell>
          <cell r="C217" t="str">
            <v>设备维修</v>
          </cell>
          <cell r="D217">
            <v>0</v>
          </cell>
          <cell r="E217">
            <v>18310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BI217" t="str">
            <v>货到、票到付款</v>
          </cell>
        </row>
        <row r="218">
          <cell r="A218" t="str">
            <v>0830</v>
          </cell>
          <cell r="B218" t="str">
            <v>黄骅市锦绣制衣部</v>
          </cell>
          <cell r="C218" t="str">
            <v>绣花加工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18900</v>
          </cell>
          <cell r="I218">
            <v>0</v>
          </cell>
          <cell r="J218">
            <v>18900</v>
          </cell>
          <cell r="K218">
            <v>18900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O218">
            <v>0</v>
          </cell>
          <cell r="AP218">
            <v>0</v>
          </cell>
          <cell r="AQ218">
            <v>0</v>
          </cell>
          <cell r="AR218">
            <v>0</v>
          </cell>
          <cell r="BF218">
            <v>0</v>
          </cell>
          <cell r="BI218" t="str">
            <v>货到、票到月底付款</v>
          </cell>
        </row>
        <row r="219">
          <cell r="A219" t="str">
            <v>0832</v>
          </cell>
          <cell r="B219" t="str">
            <v>黄骅市三姐五金经销部</v>
          </cell>
          <cell r="C219" t="str">
            <v>灯泡、护管</v>
          </cell>
          <cell r="D219">
            <v>14897.6</v>
          </cell>
          <cell r="E219">
            <v>0</v>
          </cell>
          <cell r="F219">
            <v>14897.6</v>
          </cell>
          <cell r="G219">
            <v>0</v>
          </cell>
          <cell r="H219">
            <v>14897.6</v>
          </cell>
          <cell r="I219">
            <v>3300</v>
          </cell>
          <cell r="J219">
            <v>14897.6</v>
          </cell>
          <cell r="K219">
            <v>0</v>
          </cell>
          <cell r="L219">
            <v>18197.599999999999</v>
          </cell>
          <cell r="M219">
            <v>0</v>
          </cell>
          <cell r="N219">
            <v>18197.599999999999</v>
          </cell>
          <cell r="O219">
            <v>18197.599999999999</v>
          </cell>
          <cell r="P219">
            <v>0</v>
          </cell>
          <cell r="Q219">
            <v>7530</v>
          </cell>
          <cell r="R219">
            <v>0</v>
          </cell>
          <cell r="S219">
            <v>0</v>
          </cell>
          <cell r="T219">
            <v>7530</v>
          </cell>
          <cell r="U219">
            <v>3500</v>
          </cell>
          <cell r="V219">
            <v>7530</v>
          </cell>
          <cell r="W219">
            <v>7530</v>
          </cell>
          <cell r="X219">
            <v>3500</v>
          </cell>
          <cell r="Y219">
            <v>0</v>
          </cell>
          <cell r="Z219">
            <v>3500</v>
          </cell>
          <cell r="AA219">
            <v>3500</v>
          </cell>
          <cell r="AB219">
            <v>0</v>
          </cell>
          <cell r="AC219">
            <v>3680</v>
          </cell>
          <cell r="AD219">
            <v>0</v>
          </cell>
          <cell r="AE219">
            <v>3680</v>
          </cell>
          <cell r="AF219">
            <v>0</v>
          </cell>
          <cell r="AG219">
            <v>3960</v>
          </cell>
          <cell r="AH219">
            <v>0</v>
          </cell>
          <cell r="AI219">
            <v>0</v>
          </cell>
          <cell r="AJ219">
            <v>3960</v>
          </cell>
          <cell r="AK219">
            <v>0</v>
          </cell>
          <cell r="AL219">
            <v>3960</v>
          </cell>
          <cell r="AM219">
            <v>3960</v>
          </cell>
          <cell r="AN219">
            <v>0</v>
          </cell>
          <cell r="AO219">
            <v>3231.6</v>
          </cell>
          <cell r="AP219">
            <v>0</v>
          </cell>
          <cell r="AQ219">
            <v>0</v>
          </cell>
          <cell r="AR219">
            <v>3231.6</v>
          </cell>
          <cell r="BF219">
            <v>25201.599999999999</v>
          </cell>
          <cell r="BG219">
            <v>8400.5333333333292</v>
          </cell>
          <cell r="BH219">
            <v>0</v>
          </cell>
          <cell r="BI219" t="str">
            <v>货到、票到付款</v>
          </cell>
        </row>
        <row r="220">
          <cell r="A220" t="str">
            <v>0833</v>
          </cell>
          <cell r="B220" t="str">
            <v>黄骅市久峰五金制品有限公司</v>
          </cell>
          <cell r="C220" t="str">
            <v>金属零部件</v>
          </cell>
          <cell r="D220">
            <v>34122.31</v>
          </cell>
          <cell r="E220">
            <v>0</v>
          </cell>
          <cell r="F220">
            <v>34122.31</v>
          </cell>
          <cell r="G220">
            <v>20000</v>
          </cell>
          <cell r="H220">
            <v>14122.31</v>
          </cell>
          <cell r="I220">
            <v>0</v>
          </cell>
          <cell r="J220">
            <v>14122.31</v>
          </cell>
          <cell r="K220">
            <v>0</v>
          </cell>
          <cell r="L220">
            <v>14122.31</v>
          </cell>
          <cell r="M220">
            <v>0</v>
          </cell>
          <cell r="N220">
            <v>14122.31</v>
          </cell>
          <cell r="O220">
            <v>0</v>
          </cell>
          <cell r="P220">
            <v>14122.31</v>
          </cell>
          <cell r="Q220">
            <v>0</v>
          </cell>
          <cell r="R220">
            <v>14122.31</v>
          </cell>
          <cell r="S220">
            <v>0</v>
          </cell>
          <cell r="T220">
            <v>14122.31</v>
          </cell>
          <cell r="U220">
            <v>0</v>
          </cell>
          <cell r="V220">
            <v>14122.31</v>
          </cell>
          <cell r="W220">
            <v>0</v>
          </cell>
          <cell r="X220">
            <v>14122.31</v>
          </cell>
          <cell r="Y220">
            <v>0</v>
          </cell>
          <cell r="Z220">
            <v>14122.31</v>
          </cell>
          <cell r="AA220">
            <v>0</v>
          </cell>
          <cell r="AB220">
            <v>14122.31</v>
          </cell>
          <cell r="AC220">
            <v>0</v>
          </cell>
          <cell r="AD220">
            <v>14122.31</v>
          </cell>
          <cell r="AE220">
            <v>0</v>
          </cell>
          <cell r="AF220">
            <v>14122.31</v>
          </cell>
          <cell r="AG220">
            <v>0</v>
          </cell>
          <cell r="AH220">
            <v>14122.31</v>
          </cell>
          <cell r="AI220">
            <v>14122.31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0</v>
          </cell>
          <cell r="AR220">
            <v>0</v>
          </cell>
          <cell r="BF220">
            <v>0</v>
          </cell>
          <cell r="BG220">
            <v>0</v>
          </cell>
          <cell r="BI220" t="str">
            <v>发票挂账两个月承兑付款</v>
          </cell>
        </row>
        <row r="221">
          <cell r="A221" t="str">
            <v>0834</v>
          </cell>
          <cell r="B221" t="str">
            <v>北京朝阳隆华电线电缆有限公司</v>
          </cell>
          <cell r="C221" t="str">
            <v>灯镜辅料</v>
          </cell>
          <cell r="D221">
            <v>0</v>
          </cell>
          <cell r="E221">
            <v>4080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O221">
            <v>0</v>
          </cell>
          <cell r="AP221">
            <v>0</v>
          </cell>
          <cell r="AQ221">
            <v>0</v>
          </cell>
          <cell r="AR221">
            <v>0</v>
          </cell>
          <cell r="BF221">
            <v>0</v>
          </cell>
          <cell r="BG221">
            <v>0</v>
          </cell>
          <cell r="BH221">
            <v>0</v>
          </cell>
          <cell r="BI221" t="str">
            <v>预付款</v>
          </cell>
        </row>
        <row r="222">
          <cell r="A222" t="str">
            <v>0835</v>
          </cell>
          <cell r="B222" t="str">
            <v>沧州市鑫发缝纫机有限公司</v>
          </cell>
          <cell r="C222" t="str">
            <v>缝纫机配件</v>
          </cell>
          <cell r="D222">
            <v>0</v>
          </cell>
          <cell r="E222">
            <v>0</v>
          </cell>
          <cell r="F222">
            <v>25440.5</v>
          </cell>
          <cell r="G222">
            <v>25440.5</v>
          </cell>
          <cell r="H222">
            <v>0</v>
          </cell>
          <cell r="I222">
            <v>20381</v>
          </cell>
          <cell r="J222">
            <v>0</v>
          </cell>
          <cell r="K222">
            <v>0</v>
          </cell>
          <cell r="L222">
            <v>20381</v>
          </cell>
          <cell r="M222">
            <v>0</v>
          </cell>
          <cell r="N222">
            <v>20381</v>
          </cell>
          <cell r="O222">
            <v>20381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30701</v>
          </cell>
          <cell r="Z222">
            <v>0</v>
          </cell>
          <cell r="AA222">
            <v>0</v>
          </cell>
          <cell r="AB222">
            <v>30701</v>
          </cell>
          <cell r="AC222">
            <v>0</v>
          </cell>
          <cell r="AD222">
            <v>30701</v>
          </cell>
          <cell r="AE222">
            <v>30701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19727</v>
          </cell>
          <cell r="AL222">
            <v>0</v>
          </cell>
          <cell r="AM222">
            <v>0</v>
          </cell>
          <cell r="AN222">
            <v>19727</v>
          </cell>
          <cell r="AO222">
            <v>0</v>
          </cell>
          <cell r="AP222">
            <v>19727</v>
          </cell>
          <cell r="AQ222">
            <v>19727</v>
          </cell>
          <cell r="AR222">
            <v>0</v>
          </cell>
          <cell r="BF222">
            <v>70809</v>
          </cell>
          <cell r="BG222">
            <v>23603</v>
          </cell>
          <cell r="BH222">
            <v>0.83578358683218201</v>
          </cell>
          <cell r="BI222" t="str">
            <v>货到、票到付款</v>
          </cell>
        </row>
        <row r="223">
          <cell r="A223" t="str">
            <v>0836</v>
          </cell>
          <cell r="B223" t="str">
            <v>人民电器集团黄骅销售有限公司</v>
          </cell>
          <cell r="C223" t="str">
            <v>设备零部件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85292.5</v>
          </cell>
          <cell r="I223">
            <v>0</v>
          </cell>
          <cell r="J223">
            <v>85292.5</v>
          </cell>
          <cell r="K223">
            <v>85292.5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23500</v>
          </cell>
          <cell r="Z223">
            <v>0</v>
          </cell>
          <cell r="AA223">
            <v>0</v>
          </cell>
          <cell r="AB223">
            <v>23500</v>
          </cell>
          <cell r="AC223">
            <v>0</v>
          </cell>
          <cell r="AD223">
            <v>23500</v>
          </cell>
          <cell r="AE223">
            <v>0</v>
          </cell>
          <cell r="AF223">
            <v>23500</v>
          </cell>
          <cell r="AG223">
            <v>0</v>
          </cell>
          <cell r="AH223">
            <v>23500</v>
          </cell>
          <cell r="AI223">
            <v>23500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0</v>
          </cell>
          <cell r="AR223">
            <v>0</v>
          </cell>
          <cell r="BF223">
            <v>23500</v>
          </cell>
          <cell r="BG223">
            <v>7833.3333333333303</v>
          </cell>
          <cell r="BI223" t="str">
            <v>货到、票到付款</v>
          </cell>
        </row>
        <row r="224">
          <cell r="A224" t="str">
            <v>0837</v>
          </cell>
          <cell r="B224" t="str">
            <v>黄骅市衡星计量仪器有限公司</v>
          </cell>
          <cell r="C224" t="str">
            <v>设备配件</v>
          </cell>
          <cell r="D224">
            <v>0</v>
          </cell>
          <cell r="E224">
            <v>0</v>
          </cell>
          <cell r="F224">
            <v>0</v>
          </cell>
          <cell r="G224">
            <v>753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BI224" t="str">
            <v>按合同约定</v>
          </cell>
        </row>
        <row r="225">
          <cell r="A225" t="str">
            <v>0839</v>
          </cell>
          <cell r="B225" t="str">
            <v>合肥光码商贸有限公司</v>
          </cell>
          <cell r="C225" t="str">
            <v>标签</v>
          </cell>
          <cell r="D225">
            <v>2280.34</v>
          </cell>
          <cell r="E225">
            <v>0</v>
          </cell>
          <cell r="F225">
            <v>2280.34</v>
          </cell>
          <cell r="G225">
            <v>0</v>
          </cell>
          <cell r="H225">
            <v>13183.21</v>
          </cell>
          <cell r="I225">
            <v>9644</v>
          </cell>
          <cell r="J225">
            <v>2280.34</v>
          </cell>
          <cell r="K225">
            <v>0</v>
          </cell>
          <cell r="L225">
            <v>22827.21</v>
          </cell>
          <cell r="M225">
            <v>0</v>
          </cell>
          <cell r="N225">
            <v>2280.34</v>
          </cell>
          <cell r="O225">
            <v>0</v>
          </cell>
          <cell r="P225">
            <v>22827.21</v>
          </cell>
          <cell r="Q225">
            <v>3134.32</v>
          </cell>
          <cell r="R225">
            <v>13183.21</v>
          </cell>
          <cell r="S225">
            <v>0</v>
          </cell>
          <cell r="T225">
            <v>25961.53</v>
          </cell>
          <cell r="U225">
            <v>0</v>
          </cell>
          <cell r="V225">
            <v>22827.21</v>
          </cell>
          <cell r="W225">
            <v>0</v>
          </cell>
          <cell r="X225">
            <v>25961.53</v>
          </cell>
          <cell r="Y225">
            <v>15230.97</v>
          </cell>
          <cell r="Z225">
            <v>22827.21</v>
          </cell>
          <cell r="AA225">
            <v>0</v>
          </cell>
          <cell r="AB225">
            <v>41192.5</v>
          </cell>
          <cell r="AC225">
            <v>0</v>
          </cell>
          <cell r="AD225">
            <v>25961.53</v>
          </cell>
          <cell r="AE225">
            <v>0</v>
          </cell>
          <cell r="AF225">
            <v>41192.5</v>
          </cell>
          <cell r="AG225">
            <v>7319.07</v>
          </cell>
          <cell r="AH225">
            <v>25961.53</v>
          </cell>
          <cell r="AI225">
            <v>0</v>
          </cell>
          <cell r="AJ225">
            <v>48511.57</v>
          </cell>
          <cell r="AK225">
            <v>8904.2900000000009</v>
          </cell>
          <cell r="AL225">
            <v>41192.5</v>
          </cell>
          <cell r="AM225">
            <v>0</v>
          </cell>
          <cell r="AN225">
            <v>57415.86</v>
          </cell>
          <cell r="AO225">
            <v>0</v>
          </cell>
          <cell r="AP225">
            <v>41192.5</v>
          </cell>
          <cell r="AQ225">
            <v>20000</v>
          </cell>
          <cell r="AR225">
            <v>37415.86</v>
          </cell>
          <cell r="BF225">
            <v>44232.65</v>
          </cell>
          <cell r="BG225">
            <v>4914.73888888889</v>
          </cell>
          <cell r="BH225">
            <v>7.6129904041471601</v>
          </cell>
          <cell r="BI225" t="str">
            <v>发票挂账两个月付款</v>
          </cell>
        </row>
        <row r="226">
          <cell r="A226" t="str">
            <v>0840</v>
          </cell>
          <cell r="B226" t="str">
            <v>黄骅市慧仁纵横电脑销售有限公司</v>
          </cell>
          <cell r="C226" t="str">
            <v>办公用品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48405</v>
          </cell>
          <cell r="J226">
            <v>0</v>
          </cell>
          <cell r="K226">
            <v>20000</v>
          </cell>
          <cell r="L226">
            <v>28405</v>
          </cell>
          <cell r="M226">
            <v>33248.699999999997</v>
          </cell>
          <cell r="N226">
            <v>28405</v>
          </cell>
          <cell r="O226">
            <v>48405</v>
          </cell>
          <cell r="P226">
            <v>13248.7</v>
          </cell>
          <cell r="Q226">
            <v>0</v>
          </cell>
          <cell r="R226">
            <v>13248.7</v>
          </cell>
          <cell r="S226">
            <v>0</v>
          </cell>
          <cell r="T226">
            <v>13248.7</v>
          </cell>
          <cell r="U226">
            <v>0</v>
          </cell>
          <cell r="V226">
            <v>13248.7</v>
          </cell>
          <cell r="W226">
            <v>0</v>
          </cell>
          <cell r="X226">
            <v>13248.7</v>
          </cell>
          <cell r="Y226">
            <v>0</v>
          </cell>
          <cell r="Z226">
            <v>13248.7</v>
          </cell>
          <cell r="AA226">
            <v>0</v>
          </cell>
          <cell r="AB226">
            <v>13248.7</v>
          </cell>
          <cell r="AC226">
            <v>0</v>
          </cell>
          <cell r="AD226">
            <v>13248.7</v>
          </cell>
          <cell r="AE226">
            <v>13248.7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BF226">
            <v>81653.7</v>
          </cell>
          <cell r="BG226">
            <v>27217.9</v>
          </cell>
          <cell r="BI226" t="str">
            <v>货到、票到付款</v>
          </cell>
        </row>
        <row r="227">
          <cell r="A227" t="str">
            <v>0843</v>
          </cell>
          <cell r="B227" t="str">
            <v>诸城恒欣工贸有限公司</v>
          </cell>
          <cell r="C227" t="str">
            <v>工装</v>
          </cell>
          <cell r="D227">
            <v>0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42650</v>
          </cell>
          <cell r="AL227">
            <v>0</v>
          </cell>
          <cell r="AM227">
            <v>42650</v>
          </cell>
          <cell r="AN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BF227">
            <v>42650</v>
          </cell>
          <cell r="BG227">
            <v>14216.666666666701</v>
          </cell>
          <cell r="BI227" t="str">
            <v>按合同约定</v>
          </cell>
        </row>
        <row r="228">
          <cell r="A228" t="str">
            <v>0844</v>
          </cell>
          <cell r="B228" t="str">
            <v>东莞市深川工业设备有限公司</v>
          </cell>
          <cell r="C228" t="str">
            <v>设备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3087326.6</v>
          </cell>
          <cell r="AD228">
            <v>0</v>
          </cell>
          <cell r="AE228">
            <v>3087326.6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0</v>
          </cell>
          <cell r="AR228">
            <v>0</v>
          </cell>
          <cell r="BF228">
            <v>3087326.6</v>
          </cell>
          <cell r="BG228">
            <v>1029108.86666667</v>
          </cell>
          <cell r="BI228" t="str">
            <v>按合同约定</v>
          </cell>
        </row>
        <row r="229">
          <cell r="A229" t="str">
            <v>0845</v>
          </cell>
          <cell r="B229" t="str">
            <v>无锡市宏伟彩印包装有限公司</v>
          </cell>
          <cell r="C229" t="str">
            <v>标签</v>
          </cell>
          <cell r="D229">
            <v>970</v>
          </cell>
          <cell r="E229">
            <v>970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1080</v>
          </cell>
          <cell r="AH229">
            <v>1080</v>
          </cell>
          <cell r="AI229">
            <v>1080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BF229">
            <v>1080</v>
          </cell>
          <cell r="BG229">
            <v>120</v>
          </cell>
          <cell r="BH229">
            <v>0</v>
          </cell>
          <cell r="BI229" t="str">
            <v>预付款</v>
          </cell>
        </row>
        <row r="230">
          <cell r="A230" t="str">
            <v>0848</v>
          </cell>
          <cell r="B230" t="str">
            <v>衡水鑫智汽车零部件有限公司</v>
          </cell>
          <cell r="C230" t="str">
            <v>硬质棉</v>
          </cell>
          <cell r="D230">
            <v>0</v>
          </cell>
          <cell r="E230">
            <v>9776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BI230" t="str">
            <v>货到、票到付款</v>
          </cell>
        </row>
        <row r="231">
          <cell r="A231" t="str">
            <v>0849</v>
          </cell>
          <cell r="B231" t="str">
            <v>佛山市益鑫禾机械自动化装备有限公司</v>
          </cell>
          <cell r="C231" t="str">
            <v>设备</v>
          </cell>
          <cell r="D231">
            <v>21800</v>
          </cell>
          <cell r="E231">
            <v>0</v>
          </cell>
          <cell r="F231">
            <v>21800</v>
          </cell>
          <cell r="G231">
            <v>0</v>
          </cell>
          <cell r="H231">
            <v>21800</v>
          </cell>
          <cell r="I231">
            <v>0</v>
          </cell>
          <cell r="J231">
            <v>21800</v>
          </cell>
          <cell r="K231">
            <v>0</v>
          </cell>
          <cell r="L231">
            <v>21800</v>
          </cell>
          <cell r="M231">
            <v>0</v>
          </cell>
          <cell r="N231">
            <v>21800</v>
          </cell>
          <cell r="O231">
            <v>0</v>
          </cell>
          <cell r="P231">
            <v>21800</v>
          </cell>
          <cell r="Q231">
            <v>0</v>
          </cell>
          <cell r="R231">
            <v>21800</v>
          </cell>
          <cell r="S231">
            <v>0</v>
          </cell>
          <cell r="T231">
            <v>21800</v>
          </cell>
          <cell r="U231">
            <v>0</v>
          </cell>
          <cell r="V231">
            <v>21800</v>
          </cell>
          <cell r="W231">
            <v>0</v>
          </cell>
          <cell r="X231">
            <v>21800</v>
          </cell>
          <cell r="Y231">
            <v>0</v>
          </cell>
          <cell r="Z231">
            <v>21800</v>
          </cell>
          <cell r="AA231">
            <v>21800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O231">
            <v>0</v>
          </cell>
          <cell r="AP231">
            <v>0</v>
          </cell>
          <cell r="AQ231">
            <v>0</v>
          </cell>
          <cell r="AR231">
            <v>0</v>
          </cell>
          <cell r="BF231">
            <v>0</v>
          </cell>
          <cell r="BI231" t="str">
            <v>按合同约定</v>
          </cell>
        </row>
        <row r="232">
          <cell r="A232" t="str">
            <v>0850</v>
          </cell>
          <cell r="B232" t="str">
            <v>黄骅市恒伟五金制品有限公司</v>
          </cell>
          <cell r="C232" t="str">
            <v>金属零部件</v>
          </cell>
          <cell r="D232">
            <v>1561365.65</v>
          </cell>
          <cell r="E232">
            <v>300000</v>
          </cell>
          <cell r="F232">
            <v>1613609.59</v>
          </cell>
          <cell r="G232">
            <v>300000</v>
          </cell>
          <cell r="H232">
            <v>1605625.15</v>
          </cell>
          <cell r="I232">
            <v>481540.85</v>
          </cell>
          <cell r="J232">
            <v>961365.65</v>
          </cell>
          <cell r="K232">
            <v>300000</v>
          </cell>
          <cell r="L232">
            <v>1787166</v>
          </cell>
          <cell r="M232">
            <v>223144.11</v>
          </cell>
          <cell r="N232">
            <v>1013609.59</v>
          </cell>
          <cell r="O232">
            <v>200000</v>
          </cell>
          <cell r="P232">
            <v>1810310.11</v>
          </cell>
          <cell r="Q232">
            <v>308240.03999999998</v>
          </cell>
          <cell r="R232">
            <v>1105625.1499999999</v>
          </cell>
          <cell r="S232">
            <v>0</v>
          </cell>
          <cell r="T232">
            <v>2118550.15</v>
          </cell>
          <cell r="U232">
            <v>370349.95</v>
          </cell>
          <cell r="V232">
            <v>1587166</v>
          </cell>
          <cell r="W232">
            <v>250000</v>
          </cell>
          <cell r="X232">
            <v>2238900.1</v>
          </cell>
          <cell r="Y232">
            <v>295058.45</v>
          </cell>
          <cell r="Z232">
            <v>1560310.11</v>
          </cell>
          <cell r="AA232">
            <v>100000</v>
          </cell>
          <cell r="AB232">
            <v>2433958.5499999998</v>
          </cell>
          <cell r="AC232">
            <v>287154.53000000003</v>
          </cell>
          <cell r="AD232">
            <v>1768550.15</v>
          </cell>
          <cell r="AE232">
            <v>447212</v>
          </cell>
          <cell r="AF232">
            <v>2273901.08</v>
          </cell>
          <cell r="AG232">
            <v>176276.96</v>
          </cell>
          <cell r="AH232">
            <v>1691688.1</v>
          </cell>
          <cell r="AI232">
            <v>111741</v>
          </cell>
          <cell r="AJ232">
            <v>2338437.04</v>
          </cell>
          <cell r="AK232">
            <v>200226.63</v>
          </cell>
          <cell r="AL232">
            <v>1875005.55</v>
          </cell>
          <cell r="AM232">
            <v>554000</v>
          </cell>
          <cell r="AN232">
            <v>1984663.67</v>
          </cell>
          <cell r="AO232">
            <v>328974.93</v>
          </cell>
          <cell r="AP232">
            <v>1608160.08</v>
          </cell>
          <cell r="AQ232">
            <v>310592.53999999998</v>
          </cell>
          <cell r="AR232">
            <v>2003046.06</v>
          </cell>
          <cell r="BF232">
            <v>2670966.4500000002</v>
          </cell>
          <cell r="BG232">
            <v>296774.05</v>
          </cell>
          <cell r="BH232">
            <v>6.7493975972629698</v>
          </cell>
          <cell r="BI232" t="str">
            <v>发票挂账两个月承兑付款</v>
          </cell>
        </row>
        <row r="233">
          <cell r="A233" t="str">
            <v>0854</v>
          </cell>
          <cell r="B233" t="str">
            <v>张家港保税区得英达利化工材料有限公司</v>
          </cell>
          <cell r="C233" t="str">
            <v>头枕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>
            <v>9816.4</v>
          </cell>
          <cell r="I233">
            <v>0</v>
          </cell>
          <cell r="J233">
            <v>0</v>
          </cell>
          <cell r="K233">
            <v>0</v>
          </cell>
          <cell r="L233">
            <v>9816.4</v>
          </cell>
          <cell r="M233">
            <v>0</v>
          </cell>
          <cell r="N233">
            <v>0</v>
          </cell>
          <cell r="O233">
            <v>0</v>
          </cell>
          <cell r="P233">
            <v>9816.4</v>
          </cell>
          <cell r="Q233">
            <v>0</v>
          </cell>
          <cell r="R233">
            <v>9816.4</v>
          </cell>
          <cell r="S233">
            <v>0</v>
          </cell>
          <cell r="T233">
            <v>9816.4</v>
          </cell>
          <cell r="U233">
            <v>0</v>
          </cell>
          <cell r="V233">
            <v>9816.4</v>
          </cell>
          <cell r="W233">
            <v>0</v>
          </cell>
          <cell r="X233">
            <v>9816.4</v>
          </cell>
          <cell r="Y233">
            <v>0</v>
          </cell>
          <cell r="Z233">
            <v>9816.4</v>
          </cell>
          <cell r="AA233">
            <v>0</v>
          </cell>
          <cell r="AB233">
            <v>9816.4</v>
          </cell>
          <cell r="AC233">
            <v>0</v>
          </cell>
          <cell r="AD233">
            <v>9816.4</v>
          </cell>
          <cell r="AE233">
            <v>0</v>
          </cell>
          <cell r="AF233">
            <v>9816.4</v>
          </cell>
          <cell r="AG233">
            <v>0</v>
          </cell>
          <cell r="AH233">
            <v>9816.4</v>
          </cell>
          <cell r="AI233">
            <v>0</v>
          </cell>
          <cell r="AJ233">
            <v>9816.4</v>
          </cell>
          <cell r="AK233">
            <v>0</v>
          </cell>
          <cell r="AL233">
            <v>9816.4</v>
          </cell>
          <cell r="AM233">
            <v>0</v>
          </cell>
          <cell r="AN233">
            <v>9816.4</v>
          </cell>
          <cell r="AO233">
            <v>0</v>
          </cell>
          <cell r="AP233">
            <v>9816.4</v>
          </cell>
          <cell r="AQ233">
            <v>0</v>
          </cell>
          <cell r="AR233">
            <v>9816.4</v>
          </cell>
          <cell r="BF233">
            <v>0</v>
          </cell>
          <cell r="BG233">
            <v>0</v>
          </cell>
          <cell r="BI233" t="str">
            <v>发票挂账两个月承兑付款</v>
          </cell>
        </row>
        <row r="234">
          <cell r="A234" t="str">
            <v>0856</v>
          </cell>
          <cell r="B234" t="str">
            <v>扬州三鸣环保科技有限公司</v>
          </cell>
          <cell r="C234" t="str">
            <v>设备</v>
          </cell>
          <cell r="D234">
            <v>384444.5</v>
          </cell>
          <cell r="E234">
            <v>0</v>
          </cell>
          <cell r="F234">
            <v>384444.5</v>
          </cell>
          <cell r="G234">
            <v>0</v>
          </cell>
          <cell r="H234">
            <v>384444.5</v>
          </cell>
          <cell r="I234">
            <v>0</v>
          </cell>
          <cell r="J234">
            <v>384444.5</v>
          </cell>
          <cell r="K234">
            <v>0</v>
          </cell>
          <cell r="L234">
            <v>384444.5</v>
          </cell>
          <cell r="M234">
            <v>0</v>
          </cell>
          <cell r="N234">
            <v>384444.5</v>
          </cell>
          <cell r="O234">
            <v>323611.12</v>
          </cell>
          <cell r="P234">
            <v>60833.38</v>
          </cell>
          <cell r="Q234">
            <v>0</v>
          </cell>
          <cell r="R234">
            <v>60833.38</v>
          </cell>
          <cell r="S234">
            <v>0</v>
          </cell>
          <cell r="T234">
            <v>60833.38</v>
          </cell>
          <cell r="U234">
            <v>0</v>
          </cell>
          <cell r="V234">
            <v>60833.38</v>
          </cell>
          <cell r="W234">
            <v>0</v>
          </cell>
          <cell r="X234">
            <v>60833.38</v>
          </cell>
          <cell r="Y234">
            <v>0</v>
          </cell>
          <cell r="Z234">
            <v>60833.38</v>
          </cell>
          <cell r="AA234">
            <v>0</v>
          </cell>
          <cell r="AB234">
            <v>60833.38</v>
          </cell>
          <cell r="AC234">
            <v>0</v>
          </cell>
          <cell r="AD234">
            <v>60833.38</v>
          </cell>
          <cell r="AE234">
            <v>0</v>
          </cell>
          <cell r="AF234">
            <v>60833.38</v>
          </cell>
          <cell r="AG234">
            <v>0</v>
          </cell>
          <cell r="AH234">
            <v>60833.38</v>
          </cell>
          <cell r="AI234">
            <v>0</v>
          </cell>
          <cell r="AJ234">
            <v>60833.38</v>
          </cell>
          <cell r="AK234">
            <v>0</v>
          </cell>
          <cell r="AL234">
            <v>60833.38</v>
          </cell>
          <cell r="AM234">
            <v>0</v>
          </cell>
          <cell r="AN234">
            <v>60833.38</v>
          </cell>
          <cell r="AO234">
            <v>0</v>
          </cell>
          <cell r="AP234">
            <v>60833.38</v>
          </cell>
          <cell r="AQ234">
            <v>0</v>
          </cell>
          <cell r="AR234">
            <v>60833.38</v>
          </cell>
          <cell r="BF234">
            <v>0</v>
          </cell>
          <cell r="BG234">
            <v>0</v>
          </cell>
          <cell r="BI234" t="str">
            <v>按合同约定</v>
          </cell>
        </row>
        <row r="235">
          <cell r="A235" t="str">
            <v>0857</v>
          </cell>
          <cell r="B235" t="str">
            <v>万华化学（北京）有限公司</v>
          </cell>
          <cell r="C235" t="str">
            <v>化工原料</v>
          </cell>
          <cell r="D235">
            <v>133750</v>
          </cell>
          <cell r="E235">
            <v>0</v>
          </cell>
          <cell r="F235">
            <v>133750</v>
          </cell>
          <cell r="G235">
            <v>0</v>
          </cell>
          <cell r="H235">
            <v>133750</v>
          </cell>
          <cell r="I235">
            <v>0</v>
          </cell>
          <cell r="J235">
            <v>133750</v>
          </cell>
          <cell r="K235">
            <v>0</v>
          </cell>
          <cell r="L235">
            <v>133750</v>
          </cell>
          <cell r="M235">
            <v>0</v>
          </cell>
          <cell r="N235">
            <v>133750</v>
          </cell>
          <cell r="O235">
            <v>87395.67</v>
          </cell>
          <cell r="P235">
            <v>46354.33</v>
          </cell>
          <cell r="Q235">
            <v>0</v>
          </cell>
          <cell r="R235">
            <v>46354.33</v>
          </cell>
          <cell r="S235">
            <v>46354.33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BF235">
            <v>0</v>
          </cell>
          <cell r="BG235">
            <v>0</v>
          </cell>
          <cell r="BI235" t="str">
            <v>发票挂账两个月承兑付款</v>
          </cell>
        </row>
        <row r="236">
          <cell r="A236" t="str">
            <v>0858</v>
          </cell>
          <cell r="B236" t="str">
            <v>天津尼嘉斯机械设备销售有限公司</v>
          </cell>
          <cell r="C236" t="str">
            <v>设备</v>
          </cell>
          <cell r="D236">
            <v>14336</v>
          </cell>
          <cell r="E236">
            <v>0</v>
          </cell>
          <cell r="F236">
            <v>14336</v>
          </cell>
          <cell r="G236">
            <v>0</v>
          </cell>
          <cell r="H236">
            <v>14336</v>
          </cell>
          <cell r="I236">
            <v>0</v>
          </cell>
          <cell r="J236">
            <v>14336</v>
          </cell>
          <cell r="K236">
            <v>0</v>
          </cell>
          <cell r="L236">
            <v>14336</v>
          </cell>
          <cell r="M236">
            <v>0</v>
          </cell>
          <cell r="N236">
            <v>14336</v>
          </cell>
          <cell r="O236">
            <v>0</v>
          </cell>
          <cell r="P236">
            <v>14336</v>
          </cell>
          <cell r="Q236">
            <v>0</v>
          </cell>
          <cell r="R236">
            <v>14336</v>
          </cell>
          <cell r="S236">
            <v>0</v>
          </cell>
          <cell r="T236">
            <v>14336</v>
          </cell>
          <cell r="U236">
            <v>0</v>
          </cell>
          <cell r="V236">
            <v>14336</v>
          </cell>
          <cell r="W236">
            <v>0</v>
          </cell>
          <cell r="X236">
            <v>14336</v>
          </cell>
          <cell r="Y236">
            <v>0</v>
          </cell>
          <cell r="Z236">
            <v>14336</v>
          </cell>
          <cell r="AA236">
            <v>0</v>
          </cell>
          <cell r="AB236">
            <v>14336</v>
          </cell>
          <cell r="AC236">
            <v>0</v>
          </cell>
          <cell r="AD236">
            <v>14336</v>
          </cell>
          <cell r="AE236">
            <v>0</v>
          </cell>
          <cell r="AF236">
            <v>14336</v>
          </cell>
          <cell r="AG236">
            <v>0</v>
          </cell>
          <cell r="AH236">
            <v>14336</v>
          </cell>
          <cell r="AI236">
            <v>0</v>
          </cell>
          <cell r="AJ236">
            <v>14336</v>
          </cell>
          <cell r="AK236">
            <v>0</v>
          </cell>
          <cell r="AL236">
            <v>14336</v>
          </cell>
          <cell r="AM236">
            <v>0</v>
          </cell>
          <cell r="AN236">
            <v>14336</v>
          </cell>
          <cell r="AO236">
            <v>0</v>
          </cell>
          <cell r="AP236">
            <v>14336</v>
          </cell>
          <cell r="AQ236">
            <v>0</v>
          </cell>
          <cell r="AR236">
            <v>14336</v>
          </cell>
          <cell r="BF236">
            <v>0</v>
          </cell>
          <cell r="BG236">
            <v>0</v>
          </cell>
          <cell r="BI236" t="str">
            <v>按合同约定</v>
          </cell>
        </row>
        <row r="237">
          <cell r="A237" t="str">
            <v>0859</v>
          </cell>
          <cell r="B237" t="str">
            <v>黄骅市厚德建筑队</v>
          </cell>
          <cell r="C237" t="str">
            <v>土建工程</v>
          </cell>
          <cell r="D237">
            <v>0</v>
          </cell>
          <cell r="E237">
            <v>161680</v>
          </cell>
          <cell r="F237">
            <v>155020</v>
          </cell>
          <cell r="G237">
            <v>0</v>
          </cell>
          <cell r="H237">
            <v>155020</v>
          </cell>
          <cell r="I237">
            <v>0</v>
          </cell>
          <cell r="J237">
            <v>155020</v>
          </cell>
          <cell r="K237">
            <v>0</v>
          </cell>
          <cell r="L237">
            <v>155020</v>
          </cell>
          <cell r="M237">
            <v>0</v>
          </cell>
          <cell r="N237">
            <v>155020</v>
          </cell>
          <cell r="O237">
            <v>0</v>
          </cell>
          <cell r="P237">
            <v>155020</v>
          </cell>
          <cell r="Q237">
            <v>0</v>
          </cell>
          <cell r="R237">
            <v>155020</v>
          </cell>
          <cell r="S237">
            <v>0</v>
          </cell>
          <cell r="T237">
            <v>155020</v>
          </cell>
          <cell r="U237">
            <v>0</v>
          </cell>
          <cell r="V237">
            <v>155020</v>
          </cell>
          <cell r="W237">
            <v>0</v>
          </cell>
          <cell r="X237">
            <v>155020</v>
          </cell>
          <cell r="Y237">
            <v>0</v>
          </cell>
          <cell r="Z237">
            <v>155020</v>
          </cell>
          <cell r="AA237">
            <v>0</v>
          </cell>
          <cell r="AB237">
            <v>155020</v>
          </cell>
          <cell r="AC237">
            <v>0</v>
          </cell>
          <cell r="AD237">
            <v>155020</v>
          </cell>
          <cell r="AE237">
            <v>0</v>
          </cell>
          <cell r="AF237">
            <v>155020</v>
          </cell>
          <cell r="AG237">
            <v>0</v>
          </cell>
          <cell r="AH237">
            <v>155020</v>
          </cell>
          <cell r="AI237">
            <v>0</v>
          </cell>
          <cell r="AJ237">
            <v>155020</v>
          </cell>
          <cell r="AK237">
            <v>0</v>
          </cell>
          <cell r="AL237">
            <v>155020</v>
          </cell>
          <cell r="AM237">
            <v>50000</v>
          </cell>
          <cell r="AN237">
            <v>105020</v>
          </cell>
          <cell r="AO237">
            <v>0</v>
          </cell>
          <cell r="AP237">
            <v>105020</v>
          </cell>
          <cell r="AQ237">
            <v>0</v>
          </cell>
          <cell r="AR237">
            <v>105020</v>
          </cell>
          <cell r="BF237">
            <v>0</v>
          </cell>
          <cell r="BG237">
            <v>0</v>
          </cell>
          <cell r="BI237" t="str">
            <v>按合同约定</v>
          </cell>
        </row>
        <row r="238">
          <cell r="A238" t="str">
            <v>0860</v>
          </cell>
          <cell r="B238" t="str">
            <v>苏州市荣威模具有限公司</v>
          </cell>
          <cell r="C238" t="str">
            <v>设备</v>
          </cell>
          <cell r="D238">
            <v>0</v>
          </cell>
          <cell r="E238">
            <v>0</v>
          </cell>
          <cell r="F238">
            <v>0</v>
          </cell>
          <cell r="G238">
            <v>71750.78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3049734.44</v>
          </cell>
          <cell r="AH238">
            <v>0</v>
          </cell>
          <cell r="AI238">
            <v>1040050</v>
          </cell>
          <cell r="AJ238">
            <v>2009684.44</v>
          </cell>
          <cell r="AK238">
            <v>0</v>
          </cell>
          <cell r="AL238">
            <v>2009684.44</v>
          </cell>
          <cell r="AM238">
            <v>0</v>
          </cell>
          <cell r="AN238">
            <v>2009684.44</v>
          </cell>
          <cell r="AO238">
            <v>0</v>
          </cell>
          <cell r="AP238">
            <v>2009684.44</v>
          </cell>
          <cell r="AQ238">
            <v>0</v>
          </cell>
          <cell r="AR238">
            <v>2009684.44</v>
          </cell>
          <cell r="BF238">
            <v>3049734.44</v>
          </cell>
          <cell r="BG238">
            <v>1016578.14666667</v>
          </cell>
          <cell r="BI238" t="str">
            <v>按合同约定</v>
          </cell>
        </row>
        <row r="239">
          <cell r="A239" t="str">
            <v>0862</v>
          </cell>
          <cell r="B239" t="str">
            <v>河北双力起重机械有限公司</v>
          </cell>
          <cell r="C239" t="str">
            <v>设备</v>
          </cell>
          <cell r="D239">
            <v>17700</v>
          </cell>
          <cell r="E239">
            <v>0</v>
          </cell>
          <cell r="F239">
            <v>17700</v>
          </cell>
          <cell r="G239">
            <v>0</v>
          </cell>
          <cell r="H239">
            <v>17700</v>
          </cell>
          <cell r="I239">
            <v>0</v>
          </cell>
          <cell r="J239">
            <v>17700</v>
          </cell>
          <cell r="K239">
            <v>0</v>
          </cell>
          <cell r="L239">
            <v>17700</v>
          </cell>
          <cell r="M239">
            <v>0</v>
          </cell>
          <cell r="N239">
            <v>17700</v>
          </cell>
          <cell r="O239">
            <v>0</v>
          </cell>
          <cell r="P239">
            <v>17700</v>
          </cell>
          <cell r="Q239">
            <v>0</v>
          </cell>
          <cell r="R239">
            <v>17700</v>
          </cell>
          <cell r="S239">
            <v>0</v>
          </cell>
          <cell r="T239">
            <v>17700</v>
          </cell>
          <cell r="U239">
            <v>0</v>
          </cell>
          <cell r="V239">
            <v>17700</v>
          </cell>
          <cell r="W239">
            <v>0</v>
          </cell>
          <cell r="X239">
            <v>17700</v>
          </cell>
          <cell r="Y239">
            <v>0</v>
          </cell>
          <cell r="Z239">
            <v>17700</v>
          </cell>
          <cell r="AA239">
            <v>0</v>
          </cell>
          <cell r="AB239">
            <v>17700</v>
          </cell>
          <cell r="AC239">
            <v>0</v>
          </cell>
          <cell r="AD239">
            <v>17700</v>
          </cell>
          <cell r="AE239">
            <v>0</v>
          </cell>
          <cell r="AF239">
            <v>17700</v>
          </cell>
          <cell r="AG239">
            <v>0</v>
          </cell>
          <cell r="AH239">
            <v>17700</v>
          </cell>
          <cell r="AI239">
            <v>0</v>
          </cell>
          <cell r="AJ239">
            <v>17700</v>
          </cell>
          <cell r="AK239">
            <v>0</v>
          </cell>
          <cell r="AL239">
            <v>17700</v>
          </cell>
          <cell r="AM239">
            <v>0</v>
          </cell>
          <cell r="AN239">
            <v>17700</v>
          </cell>
          <cell r="AO239">
            <v>0</v>
          </cell>
          <cell r="AP239">
            <v>17700</v>
          </cell>
          <cell r="AQ239">
            <v>0</v>
          </cell>
          <cell r="AR239">
            <v>17700</v>
          </cell>
          <cell r="BF239">
            <v>0</v>
          </cell>
          <cell r="BG239">
            <v>0</v>
          </cell>
          <cell r="BI239" t="str">
            <v>按合同约定</v>
          </cell>
        </row>
        <row r="240">
          <cell r="A240" t="str">
            <v>0866</v>
          </cell>
          <cell r="B240" t="str">
            <v>沧州施普模具制造有限公司</v>
          </cell>
          <cell r="C240" t="str">
            <v>设备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218000</v>
          </cell>
          <cell r="R240">
            <v>0</v>
          </cell>
          <cell r="S240">
            <v>196200</v>
          </cell>
          <cell r="T240">
            <v>21800</v>
          </cell>
          <cell r="U240">
            <v>0</v>
          </cell>
          <cell r="V240">
            <v>21800</v>
          </cell>
          <cell r="W240">
            <v>0</v>
          </cell>
          <cell r="X240">
            <v>21800</v>
          </cell>
          <cell r="Y240">
            <v>0</v>
          </cell>
          <cell r="Z240">
            <v>21800</v>
          </cell>
          <cell r="AA240">
            <v>0</v>
          </cell>
          <cell r="AB240">
            <v>21800</v>
          </cell>
          <cell r="AC240">
            <v>0</v>
          </cell>
          <cell r="AD240">
            <v>21800</v>
          </cell>
          <cell r="AE240">
            <v>0</v>
          </cell>
          <cell r="AF240">
            <v>21800</v>
          </cell>
          <cell r="AG240">
            <v>0</v>
          </cell>
          <cell r="AH240">
            <v>21800</v>
          </cell>
          <cell r="AI240">
            <v>0</v>
          </cell>
          <cell r="AJ240">
            <v>21800</v>
          </cell>
          <cell r="AK240">
            <v>0</v>
          </cell>
          <cell r="AL240">
            <v>21800</v>
          </cell>
          <cell r="AM240">
            <v>0</v>
          </cell>
          <cell r="AN240">
            <v>21800</v>
          </cell>
          <cell r="AO240">
            <v>0</v>
          </cell>
          <cell r="AP240">
            <v>21800</v>
          </cell>
          <cell r="AQ240">
            <v>0</v>
          </cell>
          <cell r="AR240">
            <v>21800</v>
          </cell>
          <cell r="BF240">
            <v>218000</v>
          </cell>
          <cell r="BG240">
            <v>72666.666666666701</v>
          </cell>
          <cell r="BI240" t="str">
            <v>按合同约定</v>
          </cell>
        </row>
        <row r="241">
          <cell r="A241" t="str">
            <v>0868</v>
          </cell>
          <cell r="B241" t="str">
            <v>广州熙锐自动化设备有限公司</v>
          </cell>
          <cell r="C241" t="str">
            <v>设备</v>
          </cell>
          <cell r="D241">
            <v>781658</v>
          </cell>
          <cell r="E241">
            <v>0</v>
          </cell>
          <cell r="F241">
            <v>781658</v>
          </cell>
          <cell r="G241">
            <v>500000</v>
          </cell>
          <cell r="H241">
            <v>281658</v>
          </cell>
          <cell r="I241">
            <v>0</v>
          </cell>
          <cell r="J241">
            <v>281658</v>
          </cell>
          <cell r="K241">
            <v>281658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O241">
            <v>0</v>
          </cell>
          <cell r="AP241">
            <v>0</v>
          </cell>
          <cell r="AQ241">
            <v>0</v>
          </cell>
          <cell r="AR241">
            <v>0</v>
          </cell>
          <cell r="BF241">
            <v>0</v>
          </cell>
          <cell r="BI241" t="str">
            <v>按合同约定</v>
          </cell>
        </row>
        <row r="242">
          <cell r="A242" t="str">
            <v>0869</v>
          </cell>
          <cell r="B242" t="str">
            <v>苏州高登威科技股份有限公司</v>
          </cell>
          <cell r="C242" t="str">
            <v>设备</v>
          </cell>
          <cell r="D242">
            <v>0</v>
          </cell>
          <cell r="E242">
            <v>0</v>
          </cell>
          <cell r="F242">
            <v>0</v>
          </cell>
          <cell r="G242">
            <v>158632.48000000001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2816307.69</v>
          </cell>
          <cell r="AL242">
            <v>0</v>
          </cell>
          <cell r="AM242">
            <v>984683.75</v>
          </cell>
          <cell r="AN242">
            <v>1831623.94</v>
          </cell>
          <cell r="AO242">
            <v>0</v>
          </cell>
          <cell r="AP242">
            <v>1831623.94</v>
          </cell>
          <cell r="AQ242">
            <v>100000</v>
          </cell>
          <cell r="AR242">
            <v>1731623.94</v>
          </cell>
          <cell r="BF242">
            <v>2816307.69</v>
          </cell>
          <cell r="BG242">
            <v>938769.23</v>
          </cell>
          <cell r="BI242" t="str">
            <v>按合同约定</v>
          </cell>
        </row>
        <row r="243">
          <cell r="A243" t="str">
            <v>0870</v>
          </cell>
          <cell r="B243" t="str">
            <v>山东施密特热能设备有限公司</v>
          </cell>
          <cell r="C243" t="str">
            <v>设备</v>
          </cell>
          <cell r="G243">
            <v>46800</v>
          </cell>
          <cell r="H243">
            <v>30533.33</v>
          </cell>
          <cell r="I243">
            <v>0</v>
          </cell>
          <cell r="J243">
            <v>30533.33</v>
          </cell>
          <cell r="K243">
            <v>30533.33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O243">
            <v>0</v>
          </cell>
          <cell r="AP243">
            <v>0</v>
          </cell>
          <cell r="AQ243">
            <v>0</v>
          </cell>
          <cell r="AR243">
            <v>0</v>
          </cell>
          <cell r="BF243">
            <v>0</v>
          </cell>
          <cell r="BI243" t="str">
            <v>按合同约定</v>
          </cell>
        </row>
        <row r="244">
          <cell r="A244" t="str">
            <v>0871</v>
          </cell>
          <cell r="B244" t="str">
            <v>深圳市固特灵胶业有限公司</v>
          </cell>
          <cell r="C244" t="str">
            <v>胶水</v>
          </cell>
          <cell r="D244">
            <v>0</v>
          </cell>
          <cell r="E244">
            <v>5100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3400</v>
          </cell>
          <cell r="Z244">
            <v>3400</v>
          </cell>
          <cell r="AA244">
            <v>3400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3400</v>
          </cell>
          <cell r="AL244">
            <v>3400</v>
          </cell>
          <cell r="AM244">
            <v>3400</v>
          </cell>
          <cell r="AN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BF244">
            <v>6800</v>
          </cell>
          <cell r="BG244">
            <v>755.555555555556</v>
          </cell>
          <cell r="BH244">
            <v>0</v>
          </cell>
          <cell r="BI244" t="str">
            <v>预付款</v>
          </cell>
        </row>
        <row r="245">
          <cell r="A245" t="str">
            <v>0873</v>
          </cell>
          <cell r="B245" t="str">
            <v>圭尔夫(天津)工业门有限公司</v>
          </cell>
          <cell r="C245" t="str">
            <v>电动门</v>
          </cell>
          <cell r="D245">
            <v>21615</v>
          </cell>
          <cell r="E245">
            <v>0</v>
          </cell>
          <cell r="F245">
            <v>21615</v>
          </cell>
          <cell r="G245">
            <v>0</v>
          </cell>
          <cell r="H245">
            <v>21615</v>
          </cell>
          <cell r="I245">
            <v>0</v>
          </cell>
          <cell r="J245">
            <v>21615</v>
          </cell>
          <cell r="K245">
            <v>0</v>
          </cell>
          <cell r="L245">
            <v>21615</v>
          </cell>
          <cell r="M245">
            <v>0</v>
          </cell>
          <cell r="N245">
            <v>21615</v>
          </cell>
          <cell r="O245">
            <v>0</v>
          </cell>
          <cell r="P245">
            <v>21615</v>
          </cell>
          <cell r="Q245">
            <v>0</v>
          </cell>
          <cell r="R245">
            <v>21615</v>
          </cell>
          <cell r="S245">
            <v>0</v>
          </cell>
          <cell r="T245">
            <v>21615</v>
          </cell>
          <cell r="U245">
            <v>0</v>
          </cell>
          <cell r="V245">
            <v>21615</v>
          </cell>
          <cell r="W245">
            <v>0</v>
          </cell>
          <cell r="X245">
            <v>21615</v>
          </cell>
          <cell r="Y245">
            <v>0</v>
          </cell>
          <cell r="Z245">
            <v>21615</v>
          </cell>
          <cell r="AA245">
            <v>0</v>
          </cell>
          <cell r="AB245">
            <v>21615</v>
          </cell>
          <cell r="AC245">
            <v>0</v>
          </cell>
          <cell r="AD245">
            <v>21615</v>
          </cell>
          <cell r="AE245">
            <v>18550</v>
          </cell>
          <cell r="AF245">
            <v>3065</v>
          </cell>
          <cell r="AG245">
            <v>0</v>
          </cell>
          <cell r="AH245">
            <v>3065</v>
          </cell>
          <cell r="AI245">
            <v>0</v>
          </cell>
          <cell r="AJ245">
            <v>3065</v>
          </cell>
          <cell r="AK245">
            <v>0</v>
          </cell>
          <cell r="AL245">
            <v>3065</v>
          </cell>
          <cell r="AM245">
            <v>3065</v>
          </cell>
          <cell r="AN245">
            <v>0</v>
          </cell>
          <cell r="AO245">
            <v>0</v>
          </cell>
          <cell r="AP245">
            <v>0</v>
          </cell>
          <cell r="AQ245">
            <v>0</v>
          </cell>
          <cell r="AR245">
            <v>0</v>
          </cell>
          <cell r="BF245">
            <v>0</v>
          </cell>
          <cell r="BG245">
            <v>0</v>
          </cell>
          <cell r="BI245" t="str">
            <v>按合同约定</v>
          </cell>
        </row>
        <row r="246">
          <cell r="A246" t="str">
            <v>0874</v>
          </cell>
          <cell r="B246" t="str">
            <v>河北美杭电梯安装有限公司</v>
          </cell>
          <cell r="C246" t="str">
            <v>电梯</v>
          </cell>
          <cell r="D246">
            <v>36600</v>
          </cell>
          <cell r="E246">
            <v>0</v>
          </cell>
          <cell r="F246">
            <v>36600</v>
          </cell>
          <cell r="G246">
            <v>0</v>
          </cell>
          <cell r="H246">
            <v>36600</v>
          </cell>
          <cell r="I246">
            <v>0</v>
          </cell>
          <cell r="J246">
            <v>36600</v>
          </cell>
          <cell r="K246">
            <v>0</v>
          </cell>
          <cell r="L246">
            <v>36600</v>
          </cell>
          <cell r="M246">
            <v>0</v>
          </cell>
          <cell r="N246">
            <v>36600</v>
          </cell>
          <cell r="O246">
            <v>0</v>
          </cell>
          <cell r="P246">
            <v>36600</v>
          </cell>
          <cell r="Q246">
            <v>0</v>
          </cell>
          <cell r="R246">
            <v>36600</v>
          </cell>
          <cell r="S246">
            <v>0</v>
          </cell>
          <cell r="T246">
            <v>36600</v>
          </cell>
          <cell r="U246">
            <v>0</v>
          </cell>
          <cell r="V246">
            <v>36600</v>
          </cell>
          <cell r="W246">
            <v>0</v>
          </cell>
          <cell r="X246">
            <v>36600</v>
          </cell>
          <cell r="Y246">
            <v>0</v>
          </cell>
          <cell r="Z246">
            <v>36600</v>
          </cell>
          <cell r="AA246">
            <v>36600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O246">
            <v>0</v>
          </cell>
          <cell r="AP246">
            <v>0</v>
          </cell>
          <cell r="AQ246">
            <v>0</v>
          </cell>
          <cell r="AR246">
            <v>0</v>
          </cell>
          <cell r="BF246">
            <v>0</v>
          </cell>
          <cell r="BI246" t="str">
            <v>按合同约定</v>
          </cell>
        </row>
        <row r="247">
          <cell r="A247" t="str">
            <v>0876</v>
          </cell>
          <cell r="B247" t="str">
            <v>上海腾基机械设备有限公司</v>
          </cell>
          <cell r="C247" t="str">
            <v>设备配件</v>
          </cell>
          <cell r="D247">
            <v>0</v>
          </cell>
          <cell r="E247">
            <v>5200</v>
          </cell>
          <cell r="F247">
            <v>0</v>
          </cell>
          <cell r="G247">
            <v>4520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702</v>
          </cell>
          <cell r="N247">
            <v>702</v>
          </cell>
          <cell r="O247">
            <v>702</v>
          </cell>
          <cell r="P247">
            <v>0</v>
          </cell>
          <cell r="Q247">
            <v>30900</v>
          </cell>
          <cell r="R247">
            <v>30900</v>
          </cell>
          <cell r="S247">
            <v>30900</v>
          </cell>
          <cell r="T247">
            <v>0</v>
          </cell>
          <cell r="U247">
            <v>51870</v>
          </cell>
          <cell r="V247">
            <v>51870</v>
          </cell>
          <cell r="W247">
            <v>51870</v>
          </cell>
          <cell r="X247">
            <v>0</v>
          </cell>
          <cell r="Y247">
            <v>17490</v>
          </cell>
          <cell r="Z247">
            <v>17490</v>
          </cell>
          <cell r="AA247">
            <v>17490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18862</v>
          </cell>
          <cell r="AH247">
            <v>18862</v>
          </cell>
          <cell r="AI247">
            <v>18862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0</v>
          </cell>
          <cell r="AR247">
            <v>0</v>
          </cell>
          <cell r="BF247">
            <v>119824</v>
          </cell>
          <cell r="BG247">
            <v>13313.777777777799</v>
          </cell>
          <cell r="BH247">
            <v>0</v>
          </cell>
          <cell r="BI247" t="str">
            <v>预付款</v>
          </cell>
        </row>
        <row r="248">
          <cell r="A248" t="str">
            <v>0879</v>
          </cell>
          <cell r="B248" t="str">
            <v>无锡苏辰汽车部件有限公司</v>
          </cell>
          <cell r="C248" t="str">
            <v>钢管</v>
          </cell>
          <cell r="D248">
            <v>0</v>
          </cell>
          <cell r="E248">
            <v>90791.75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73459.100000000006</v>
          </cell>
          <cell r="R248">
            <v>73459.100000000006</v>
          </cell>
          <cell r="S248">
            <v>73459.100000000006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65503.8</v>
          </cell>
          <cell r="AD248">
            <v>65503.8</v>
          </cell>
          <cell r="AE248">
            <v>65503.8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56791.1</v>
          </cell>
          <cell r="AL248">
            <v>56791.1</v>
          </cell>
          <cell r="AM248">
            <v>56791.1</v>
          </cell>
          <cell r="AN248">
            <v>0</v>
          </cell>
          <cell r="AO248">
            <v>59070</v>
          </cell>
          <cell r="AP248">
            <v>59070</v>
          </cell>
          <cell r="AQ248">
            <v>59070</v>
          </cell>
          <cell r="AR248">
            <v>0</v>
          </cell>
          <cell r="BF248">
            <v>254824</v>
          </cell>
          <cell r="BG248">
            <v>28313.777777777799</v>
          </cell>
          <cell r="BH248">
            <v>0</v>
          </cell>
          <cell r="BI248" t="str">
            <v>预付款</v>
          </cell>
        </row>
        <row r="249">
          <cell r="A249" t="str">
            <v>0880</v>
          </cell>
          <cell r="B249" t="str">
            <v>湖北航嘉麦格纳座椅系统有限公司</v>
          </cell>
          <cell r="C249" t="str">
            <v>调角器</v>
          </cell>
          <cell r="D249">
            <v>0</v>
          </cell>
          <cell r="E249">
            <v>41286</v>
          </cell>
          <cell r="F249">
            <v>0</v>
          </cell>
          <cell r="G249">
            <v>0</v>
          </cell>
          <cell r="H249">
            <v>0</v>
          </cell>
          <cell r="I249">
            <v>82572</v>
          </cell>
          <cell r="J249">
            <v>82572</v>
          </cell>
          <cell r="K249">
            <v>82572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O249">
            <v>0</v>
          </cell>
          <cell r="AP249">
            <v>0</v>
          </cell>
          <cell r="AQ249">
            <v>0</v>
          </cell>
          <cell r="AR249">
            <v>0</v>
          </cell>
          <cell r="BF249">
            <v>82572</v>
          </cell>
          <cell r="BG249">
            <v>9174.6666666666697</v>
          </cell>
          <cell r="BH249">
            <v>0</v>
          </cell>
          <cell r="BI249" t="str">
            <v>预付款</v>
          </cell>
        </row>
        <row r="250">
          <cell r="A250" t="str">
            <v>0882</v>
          </cell>
          <cell r="B250" t="str">
            <v>杭州迈斯嘉电子科技有限公司</v>
          </cell>
          <cell r="C250" t="str">
            <v>设备配件</v>
          </cell>
          <cell r="D250">
            <v>0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1223.2</v>
          </cell>
          <cell r="AL250">
            <v>1223.2</v>
          </cell>
          <cell r="AM250">
            <v>1223.2</v>
          </cell>
          <cell r="AN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BF250">
            <v>1223.2</v>
          </cell>
          <cell r="BG250">
            <v>135.91111111111101</v>
          </cell>
          <cell r="BH250">
            <v>0</v>
          </cell>
          <cell r="BI250" t="str">
            <v>预付款</v>
          </cell>
        </row>
        <row r="251">
          <cell r="A251" t="str">
            <v>0886</v>
          </cell>
          <cell r="B251" t="str">
            <v>河北新强力机械制造有限公司</v>
          </cell>
          <cell r="C251" t="str">
            <v>金属零部件</v>
          </cell>
          <cell r="D251">
            <v>3809395.21</v>
          </cell>
          <cell r="E251">
            <v>0</v>
          </cell>
          <cell r="F251">
            <v>4092154.23</v>
          </cell>
          <cell r="G251">
            <v>800000</v>
          </cell>
          <cell r="H251">
            <v>3548172.66</v>
          </cell>
          <cell r="I251">
            <v>0</v>
          </cell>
          <cell r="J251">
            <v>3009395.21</v>
          </cell>
          <cell r="K251">
            <v>800000</v>
          </cell>
          <cell r="L251">
            <v>2748172.66</v>
          </cell>
          <cell r="M251">
            <v>0</v>
          </cell>
          <cell r="N251">
            <v>2492154.23</v>
          </cell>
          <cell r="O251">
            <v>0</v>
          </cell>
          <cell r="P251">
            <v>2748172.66</v>
          </cell>
          <cell r="Q251">
            <v>1593116.97</v>
          </cell>
          <cell r="R251">
            <v>2748172.66</v>
          </cell>
          <cell r="S251">
            <v>100000</v>
          </cell>
          <cell r="T251">
            <v>4241289.63</v>
          </cell>
          <cell r="U251">
            <v>1212087.75</v>
          </cell>
          <cell r="V251">
            <v>2648172.66</v>
          </cell>
          <cell r="W251">
            <v>400000</v>
          </cell>
          <cell r="X251">
            <v>5053377.38</v>
          </cell>
          <cell r="Y251">
            <v>82160.759999999995</v>
          </cell>
          <cell r="Z251">
            <v>2248172.66</v>
          </cell>
          <cell r="AA251">
            <v>229300</v>
          </cell>
          <cell r="AB251">
            <v>4906238.1399999997</v>
          </cell>
          <cell r="AC251">
            <v>0</v>
          </cell>
          <cell r="AD251">
            <v>3611989.63</v>
          </cell>
          <cell r="AE251">
            <v>800000</v>
          </cell>
          <cell r="AF251">
            <v>4106238.14</v>
          </cell>
          <cell r="AG251">
            <v>364983.52</v>
          </cell>
          <cell r="AH251">
            <v>4024077.38</v>
          </cell>
          <cell r="AI251">
            <v>300000</v>
          </cell>
          <cell r="AJ251">
            <v>4171221.66</v>
          </cell>
          <cell r="AK251">
            <v>0</v>
          </cell>
          <cell r="AL251">
            <v>3806238.14</v>
          </cell>
          <cell r="AM251">
            <v>500000</v>
          </cell>
          <cell r="AN251">
            <v>3671221.66</v>
          </cell>
          <cell r="AO251">
            <v>999715.09</v>
          </cell>
          <cell r="AP251">
            <v>3306238.14</v>
          </cell>
          <cell r="AQ251">
            <v>862072</v>
          </cell>
          <cell r="AR251">
            <v>3808864.75</v>
          </cell>
          <cell r="BF251">
            <v>4252064.09</v>
          </cell>
          <cell r="BG251">
            <v>472451.56555555598</v>
          </cell>
          <cell r="BH251">
            <v>8.0619158188652804</v>
          </cell>
          <cell r="BI251" t="str">
            <v>发票挂账两个月承兑付款</v>
          </cell>
        </row>
        <row r="252">
          <cell r="A252" t="str">
            <v>0887</v>
          </cell>
          <cell r="B252" t="str">
            <v>黄骅市唐氏焊割设备经销处</v>
          </cell>
          <cell r="C252" t="str">
            <v>设备配件</v>
          </cell>
          <cell r="G252">
            <v>500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BI252" t="str">
            <v>按合同约定</v>
          </cell>
        </row>
        <row r="253">
          <cell r="A253" t="str">
            <v>0889</v>
          </cell>
          <cell r="B253" t="str">
            <v>沧州斯克艾商贸有限公司</v>
          </cell>
          <cell r="C253" t="str">
            <v>不干胶</v>
          </cell>
          <cell r="D253">
            <v>0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3885</v>
          </cell>
          <cell r="J253">
            <v>0</v>
          </cell>
          <cell r="K253">
            <v>0</v>
          </cell>
          <cell r="L253">
            <v>3885</v>
          </cell>
          <cell r="M253">
            <v>0</v>
          </cell>
          <cell r="N253">
            <v>3885</v>
          </cell>
          <cell r="O253">
            <v>3885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BF253">
            <v>3885</v>
          </cell>
          <cell r="BG253">
            <v>431.66666666666703</v>
          </cell>
          <cell r="BH253">
            <v>0</v>
          </cell>
          <cell r="BI253" t="str">
            <v>零购预付款</v>
          </cell>
        </row>
        <row r="254">
          <cell r="A254" t="str">
            <v>0892</v>
          </cell>
          <cell r="B254" t="str">
            <v>天津级进精工科技有限公司</v>
          </cell>
          <cell r="C254" t="str">
            <v>模具</v>
          </cell>
          <cell r="J254">
            <v>0</v>
          </cell>
          <cell r="N254">
            <v>0</v>
          </cell>
          <cell r="R254">
            <v>0</v>
          </cell>
          <cell r="V254">
            <v>0</v>
          </cell>
          <cell r="Z254">
            <v>0</v>
          </cell>
          <cell r="AD254">
            <v>0</v>
          </cell>
          <cell r="AG254">
            <v>402267.29</v>
          </cell>
          <cell r="AH254">
            <v>0</v>
          </cell>
          <cell r="AI254">
            <v>373950</v>
          </cell>
          <cell r="AJ254">
            <v>28317.29</v>
          </cell>
          <cell r="AK254">
            <v>0</v>
          </cell>
          <cell r="AL254">
            <v>28317.29</v>
          </cell>
          <cell r="AM254">
            <v>0</v>
          </cell>
          <cell r="AN254">
            <v>28317.29</v>
          </cell>
          <cell r="AO254">
            <v>0</v>
          </cell>
          <cell r="AP254">
            <v>28317.29</v>
          </cell>
          <cell r="AQ254">
            <v>0</v>
          </cell>
          <cell r="AR254">
            <v>28317.29</v>
          </cell>
          <cell r="BF254">
            <v>402267.29</v>
          </cell>
          <cell r="BG254">
            <v>134089.096666667</v>
          </cell>
          <cell r="BI254" t="str">
            <v>按合同约定</v>
          </cell>
        </row>
        <row r="255">
          <cell r="A255" t="str">
            <v>0894</v>
          </cell>
          <cell r="B255" t="str">
            <v>黄骅市科友汇商贸有限公司</v>
          </cell>
          <cell r="C255" t="str">
            <v>油类</v>
          </cell>
          <cell r="D255">
            <v>0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56170</v>
          </cell>
          <cell r="J255">
            <v>0</v>
          </cell>
          <cell r="K255">
            <v>0</v>
          </cell>
          <cell r="L255">
            <v>56170</v>
          </cell>
          <cell r="M255">
            <v>0</v>
          </cell>
          <cell r="N255">
            <v>56170</v>
          </cell>
          <cell r="O255">
            <v>56170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12920</v>
          </cell>
          <cell r="AH255">
            <v>0</v>
          </cell>
          <cell r="AI255">
            <v>0</v>
          </cell>
          <cell r="AJ255">
            <v>12920</v>
          </cell>
          <cell r="AK255">
            <v>0</v>
          </cell>
          <cell r="AL255">
            <v>12920</v>
          </cell>
          <cell r="AM255">
            <v>0</v>
          </cell>
          <cell r="AN255">
            <v>12920</v>
          </cell>
          <cell r="AO255">
            <v>0</v>
          </cell>
          <cell r="AP255">
            <v>12920</v>
          </cell>
          <cell r="AQ255">
            <v>12920</v>
          </cell>
          <cell r="AR255">
            <v>0</v>
          </cell>
          <cell r="BF255">
            <v>69090</v>
          </cell>
          <cell r="BG255">
            <v>23030</v>
          </cell>
          <cell r="BH255">
            <v>0.561007381676075</v>
          </cell>
          <cell r="BI255" t="str">
            <v>货到、票到付款</v>
          </cell>
        </row>
        <row r="256">
          <cell r="A256" t="str">
            <v>0901</v>
          </cell>
          <cell r="B256" t="str">
            <v>黄骅市鸿基盛业地面工程有限公司</v>
          </cell>
          <cell r="C256" t="str">
            <v>地面漆</v>
          </cell>
          <cell r="D256">
            <v>2660</v>
          </cell>
          <cell r="E256">
            <v>0</v>
          </cell>
          <cell r="F256">
            <v>2660</v>
          </cell>
          <cell r="G256">
            <v>0</v>
          </cell>
          <cell r="H256">
            <v>2660</v>
          </cell>
          <cell r="I256">
            <v>0</v>
          </cell>
          <cell r="J256">
            <v>2660</v>
          </cell>
          <cell r="K256">
            <v>0</v>
          </cell>
          <cell r="L256">
            <v>2660</v>
          </cell>
          <cell r="M256">
            <v>0</v>
          </cell>
          <cell r="N256">
            <v>2660</v>
          </cell>
          <cell r="O256">
            <v>0</v>
          </cell>
          <cell r="P256">
            <v>2660</v>
          </cell>
          <cell r="Q256">
            <v>0</v>
          </cell>
          <cell r="R256">
            <v>2660</v>
          </cell>
          <cell r="S256">
            <v>0</v>
          </cell>
          <cell r="T256">
            <v>2660</v>
          </cell>
          <cell r="U256">
            <v>0</v>
          </cell>
          <cell r="V256">
            <v>2660</v>
          </cell>
          <cell r="W256">
            <v>0</v>
          </cell>
          <cell r="X256">
            <v>2660</v>
          </cell>
          <cell r="Y256">
            <v>0</v>
          </cell>
          <cell r="Z256">
            <v>2660</v>
          </cell>
          <cell r="AA256">
            <v>0</v>
          </cell>
          <cell r="AB256">
            <v>2660</v>
          </cell>
          <cell r="AC256">
            <v>0</v>
          </cell>
          <cell r="AD256">
            <v>2660</v>
          </cell>
          <cell r="AE256">
            <v>0</v>
          </cell>
          <cell r="AF256">
            <v>2660</v>
          </cell>
          <cell r="AG256">
            <v>0</v>
          </cell>
          <cell r="AH256">
            <v>2660</v>
          </cell>
          <cell r="AI256">
            <v>0</v>
          </cell>
          <cell r="AJ256">
            <v>2660</v>
          </cell>
          <cell r="AK256">
            <v>0</v>
          </cell>
          <cell r="AL256">
            <v>2660</v>
          </cell>
          <cell r="AM256">
            <v>0</v>
          </cell>
          <cell r="AN256">
            <v>2660</v>
          </cell>
          <cell r="AO256">
            <v>0</v>
          </cell>
          <cell r="AP256">
            <v>2660</v>
          </cell>
          <cell r="AQ256">
            <v>0</v>
          </cell>
          <cell r="AR256">
            <v>2660</v>
          </cell>
          <cell r="BF256">
            <v>0</v>
          </cell>
          <cell r="BG256">
            <v>0</v>
          </cell>
          <cell r="BI256" t="str">
            <v>按合同约定</v>
          </cell>
        </row>
        <row r="257">
          <cell r="A257" t="str">
            <v>0904</v>
          </cell>
          <cell r="B257" t="str">
            <v>河北耐力驰地坪装饰工程有限公司</v>
          </cell>
          <cell r="C257" t="str">
            <v>地面漆</v>
          </cell>
          <cell r="D257">
            <v>12943</v>
          </cell>
          <cell r="E257">
            <v>0</v>
          </cell>
          <cell r="F257">
            <v>12943</v>
          </cell>
          <cell r="G257">
            <v>0</v>
          </cell>
          <cell r="H257">
            <v>12943</v>
          </cell>
          <cell r="I257">
            <v>0</v>
          </cell>
          <cell r="J257">
            <v>12943</v>
          </cell>
          <cell r="K257">
            <v>0</v>
          </cell>
          <cell r="L257">
            <v>12943</v>
          </cell>
          <cell r="M257">
            <v>0</v>
          </cell>
          <cell r="N257">
            <v>12943</v>
          </cell>
          <cell r="O257">
            <v>0</v>
          </cell>
          <cell r="P257">
            <v>12943</v>
          </cell>
          <cell r="Q257">
            <v>0</v>
          </cell>
          <cell r="R257">
            <v>12943</v>
          </cell>
          <cell r="S257">
            <v>0</v>
          </cell>
          <cell r="T257">
            <v>12943</v>
          </cell>
          <cell r="U257">
            <v>0</v>
          </cell>
          <cell r="V257">
            <v>12943</v>
          </cell>
          <cell r="W257">
            <v>0</v>
          </cell>
          <cell r="X257">
            <v>12943</v>
          </cell>
          <cell r="Y257">
            <v>0</v>
          </cell>
          <cell r="Z257">
            <v>12943</v>
          </cell>
          <cell r="AA257">
            <v>0</v>
          </cell>
          <cell r="AB257">
            <v>12943</v>
          </cell>
          <cell r="AC257">
            <v>0</v>
          </cell>
          <cell r="AD257">
            <v>12943</v>
          </cell>
          <cell r="AE257">
            <v>12943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  <cell r="BF257">
            <v>0</v>
          </cell>
          <cell r="BG257">
            <v>0</v>
          </cell>
          <cell r="BI257" t="str">
            <v>按合同约定</v>
          </cell>
        </row>
        <row r="258">
          <cell r="A258" t="str">
            <v>0908</v>
          </cell>
          <cell r="B258" t="str">
            <v>长春天利得科技有限公司</v>
          </cell>
          <cell r="C258" t="str">
            <v>布套</v>
          </cell>
          <cell r="D258">
            <v>927438.7</v>
          </cell>
          <cell r="E258">
            <v>150000</v>
          </cell>
          <cell r="F258">
            <v>1122328.3899999999</v>
          </cell>
          <cell r="G258">
            <v>300000</v>
          </cell>
          <cell r="H258">
            <v>1047056.44</v>
          </cell>
          <cell r="I258">
            <v>83958.84</v>
          </cell>
          <cell r="J258">
            <v>477438.7</v>
          </cell>
          <cell r="K258">
            <v>0</v>
          </cell>
          <cell r="L258">
            <v>1131015.28</v>
          </cell>
          <cell r="M258">
            <v>0</v>
          </cell>
          <cell r="N258">
            <v>822328.39</v>
          </cell>
          <cell r="O258">
            <v>300000</v>
          </cell>
          <cell r="P258">
            <v>831015.28</v>
          </cell>
          <cell r="Q258">
            <v>276451.65000000002</v>
          </cell>
          <cell r="R258">
            <v>747056.44</v>
          </cell>
          <cell r="S258">
            <v>0</v>
          </cell>
          <cell r="T258">
            <v>1107466.93</v>
          </cell>
          <cell r="U258">
            <v>298255.48</v>
          </cell>
          <cell r="V258">
            <v>831015.28</v>
          </cell>
          <cell r="W258">
            <v>0</v>
          </cell>
          <cell r="X258">
            <v>1405722.41</v>
          </cell>
          <cell r="Y258">
            <v>0</v>
          </cell>
          <cell r="Z258">
            <v>831015.28</v>
          </cell>
          <cell r="AA258">
            <v>200000</v>
          </cell>
          <cell r="AB258">
            <v>1205722.4099999999</v>
          </cell>
          <cell r="AC258">
            <v>0</v>
          </cell>
          <cell r="AD258">
            <v>907466.93</v>
          </cell>
          <cell r="AE258">
            <v>250000</v>
          </cell>
          <cell r="AF258">
            <v>955722.41</v>
          </cell>
          <cell r="AG258">
            <v>208429.52</v>
          </cell>
          <cell r="AH258">
            <v>955722.41</v>
          </cell>
          <cell r="AI258">
            <v>0</v>
          </cell>
          <cell r="AJ258">
            <v>1164151.93</v>
          </cell>
          <cell r="AK258">
            <v>0</v>
          </cell>
          <cell r="AL258">
            <v>955722.41</v>
          </cell>
          <cell r="AM258">
            <v>0</v>
          </cell>
          <cell r="AN258">
            <v>1164151.93</v>
          </cell>
          <cell r="AO258">
            <v>290181.63</v>
          </cell>
          <cell r="AP258">
            <v>955722.41</v>
          </cell>
          <cell r="AQ258">
            <v>300000</v>
          </cell>
          <cell r="AR258">
            <v>1154333.56</v>
          </cell>
          <cell r="BF258">
            <v>1157277.1200000001</v>
          </cell>
          <cell r="BG258">
            <v>128586.346666667</v>
          </cell>
          <cell r="BH258">
            <v>8.9771083005598502</v>
          </cell>
          <cell r="BI258" t="str">
            <v>发票挂账两个月承兑付款</v>
          </cell>
        </row>
        <row r="259">
          <cell r="A259" t="str">
            <v>0910</v>
          </cell>
          <cell r="B259" t="str">
            <v>沧州市万威物流有限公司</v>
          </cell>
          <cell r="C259" t="str">
            <v>运费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16500</v>
          </cell>
          <cell r="J259">
            <v>0</v>
          </cell>
          <cell r="K259">
            <v>0</v>
          </cell>
          <cell r="L259">
            <v>16500</v>
          </cell>
          <cell r="M259">
            <v>0</v>
          </cell>
          <cell r="N259">
            <v>0</v>
          </cell>
          <cell r="O259">
            <v>16500</v>
          </cell>
          <cell r="P259">
            <v>0</v>
          </cell>
          <cell r="Q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44650</v>
          </cell>
          <cell r="AL259">
            <v>0</v>
          </cell>
          <cell r="AM259">
            <v>0</v>
          </cell>
          <cell r="AN259">
            <v>44650</v>
          </cell>
          <cell r="AO259">
            <v>0</v>
          </cell>
          <cell r="AP259">
            <v>0</v>
          </cell>
          <cell r="AQ259">
            <v>44650</v>
          </cell>
          <cell r="AR259">
            <v>0</v>
          </cell>
          <cell r="BF259">
            <v>61150</v>
          </cell>
          <cell r="BG259">
            <v>6794.4444444444398</v>
          </cell>
          <cell r="BH259">
            <v>0</v>
          </cell>
          <cell r="BI259" t="str">
            <v>发票挂账两个月承兑付款</v>
          </cell>
        </row>
        <row r="260">
          <cell r="A260" t="str">
            <v>0916</v>
          </cell>
          <cell r="B260" t="str">
            <v>沧州鼎辉五金制造有限公司</v>
          </cell>
          <cell r="C260" t="str">
            <v>喷涂夹具</v>
          </cell>
          <cell r="D260">
            <v>0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654358.93999999994</v>
          </cell>
          <cell r="N260">
            <v>0</v>
          </cell>
          <cell r="O260">
            <v>189068.33</v>
          </cell>
          <cell r="P260">
            <v>465290.61</v>
          </cell>
          <cell r="Q260">
            <v>0</v>
          </cell>
          <cell r="R260">
            <v>465290.61</v>
          </cell>
          <cell r="S260">
            <v>0</v>
          </cell>
          <cell r="T260">
            <v>465290.61</v>
          </cell>
          <cell r="U260">
            <v>0</v>
          </cell>
          <cell r="V260">
            <v>465290.61</v>
          </cell>
          <cell r="W260">
            <v>3000</v>
          </cell>
          <cell r="X260">
            <v>462290.61</v>
          </cell>
          <cell r="Y260">
            <v>10000</v>
          </cell>
          <cell r="Z260">
            <v>462290.61</v>
          </cell>
          <cell r="AA260">
            <v>100000</v>
          </cell>
          <cell r="AB260">
            <v>372290.61</v>
          </cell>
          <cell r="AC260">
            <v>0</v>
          </cell>
          <cell r="AD260">
            <v>372290.61</v>
          </cell>
          <cell r="AE260">
            <v>300000</v>
          </cell>
          <cell r="AF260">
            <v>72290.61</v>
          </cell>
          <cell r="AG260">
            <v>0</v>
          </cell>
          <cell r="AH260">
            <v>72290.61</v>
          </cell>
          <cell r="AI260">
            <v>0</v>
          </cell>
          <cell r="AJ260">
            <v>72290.61</v>
          </cell>
          <cell r="AK260">
            <v>0</v>
          </cell>
          <cell r="AL260">
            <v>72290.61</v>
          </cell>
          <cell r="AM260">
            <v>0</v>
          </cell>
          <cell r="AN260">
            <v>72290.61</v>
          </cell>
          <cell r="AO260">
            <v>0</v>
          </cell>
          <cell r="AP260">
            <v>72290.61</v>
          </cell>
          <cell r="AQ260">
            <v>0</v>
          </cell>
          <cell r="AR260">
            <v>72290.61</v>
          </cell>
          <cell r="BF260">
            <v>664358.93999999994</v>
          </cell>
          <cell r="BG260">
            <v>221452.98</v>
          </cell>
          <cell r="BI260" t="str">
            <v>按合同约定</v>
          </cell>
        </row>
        <row r="261">
          <cell r="A261" t="str">
            <v>0917</v>
          </cell>
          <cell r="B261" t="str">
            <v>长园和鹰智能设备有限公司</v>
          </cell>
          <cell r="C261" t="str">
            <v>设备</v>
          </cell>
          <cell r="D261">
            <v>2500</v>
          </cell>
          <cell r="E261">
            <v>0</v>
          </cell>
          <cell r="F261">
            <v>2500</v>
          </cell>
          <cell r="G261">
            <v>0</v>
          </cell>
          <cell r="H261">
            <v>2500</v>
          </cell>
          <cell r="I261">
            <v>0</v>
          </cell>
          <cell r="J261">
            <v>0</v>
          </cell>
          <cell r="K261">
            <v>0</v>
          </cell>
          <cell r="L261">
            <v>2500</v>
          </cell>
          <cell r="M261">
            <v>0</v>
          </cell>
          <cell r="N261">
            <v>0</v>
          </cell>
          <cell r="O261">
            <v>0</v>
          </cell>
          <cell r="P261">
            <v>2500</v>
          </cell>
          <cell r="Q261">
            <v>0</v>
          </cell>
          <cell r="R261">
            <v>2500</v>
          </cell>
          <cell r="S261">
            <v>2500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BF261">
            <v>0</v>
          </cell>
          <cell r="BG261">
            <v>0</v>
          </cell>
          <cell r="BH261">
            <v>0</v>
          </cell>
          <cell r="BI261" t="str">
            <v>零购预付款</v>
          </cell>
        </row>
        <row r="262">
          <cell r="A262" t="str">
            <v>0919</v>
          </cell>
          <cell r="B262" t="str">
            <v>杜倍汽车技术（上海）有限公司</v>
          </cell>
          <cell r="C262" t="str">
            <v>面料</v>
          </cell>
          <cell r="D262">
            <v>173848.9</v>
          </cell>
          <cell r="E262">
            <v>0</v>
          </cell>
          <cell r="F262">
            <v>233374.75</v>
          </cell>
          <cell r="G262">
            <v>130000</v>
          </cell>
          <cell r="H262">
            <v>103374.75</v>
          </cell>
          <cell r="I262">
            <v>0</v>
          </cell>
          <cell r="J262">
            <v>43848.9</v>
          </cell>
          <cell r="K262">
            <v>0</v>
          </cell>
          <cell r="L262">
            <v>103374.75</v>
          </cell>
          <cell r="M262">
            <v>0</v>
          </cell>
          <cell r="N262">
            <v>103374.75</v>
          </cell>
          <cell r="O262">
            <v>100000</v>
          </cell>
          <cell r="P262">
            <v>3374.75</v>
          </cell>
          <cell r="Q262">
            <v>0</v>
          </cell>
          <cell r="R262">
            <v>3374.75</v>
          </cell>
          <cell r="S262">
            <v>0</v>
          </cell>
          <cell r="T262">
            <v>3374.75</v>
          </cell>
          <cell r="U262">
            <v>0</v>
          </cell>
          <cell r="V262">
            <v>3374.75</v>
          </cell>
          <cell r="W262">
            <v>0</v>
          </cell>
          <cell r="X262">
            <v>3374.75</v>
          </cell>
          <cell r="Y262">
            <v>0</v>
          </cell>
          <cell r="Z262">
            <v>3374.75</v>
          </cell>
          <cell r="AA262">
            <v>0</v>
          </cell>
          <cell r="AB262">
            <v>3374.75</v>
          </cell>
          <cell r="AC262">
            <v>0</v>
          </cell>
          <cell r="AD262">
            <v>3374.75</v>
          </cell>
          <cell r="AE262">
            <v>0</v>
          </cell>
          <cell r="AF262">
            <v>3374.75</v>
          </cell>
          <cell r="AG262">
            <v>0</v>
          </cell>
          <cell r="AH262">
            <v>3374.75</v>
          </cell>
          <cell r="AI262">
            <v>0</v>
          </cell>
          <cell r="AJ262">
            <v>3374.75</v>
          </cell>
          <cell r="AK262">
            <v>0</v>
          </cell>
          <cell r="AL262">
            <v>3374.75</v>
          </cell>
          <cell r="AM262">
            <v>0</v>
          </cell>
          <cell r="AN262">
            <v>3374.75</v>
          </cell>
          <cell r="AO262">
            <v>0</v>
          </cell>
          <cell r="AP262">
            <v>3374.75</v>
          </cell>
          <cell r="AQ262">
            <v>0</v>
          </cell>
          <cell r="AR262">
            <v>3374.75</v>
          </cell>
          <cell r="BF262">
            <v>0</v>
          </cell>
          <cell r="BG262">
            <v>0</v>
          </cell>
          <cell r="BI262" t="str">
            <v>发票挂账两个月承兑付款</v>
          </cell>
        </row>
        <row r="263">
          <cell r="A263" t="str">
            <v>0920</v>
          </cell>
          <cell r="B263" t="str">
            <v>保定市源之枝商贸有限公司</v>
          </cell>
          <cell r="C263" t="str">
            <v>工具类</v>
          </cell>
          <cell r="D263">
            <v>12000</v>
          </cell>
          <cell r="E263">
            <v>30630</v>
          </cell>
          <cell r="F263">
            <v>0</v>
          </cell>
          <cell r="G263">
            <v>0</v>
          </cell>
          <cell r="H263">
            <v>0</v>
          </cell>
          <cell r="I263">
            <v>740000</v>
          </cell>
          <cell r="J263">
            <v>0</v>
          </cell>
          <cell r="K263">
            <v>370000</v>
          </cell>
          <cell r="L263">
            <v>370000</v>
          </cell>
          <cell r="M263">
            <v>0</v>
          </cell>
          <cell r="N263">
            <v>370000</v>
          </cell>
          <cell r="O263">
            <v>0</v>
          </cell>
          <cell r="P263">
            <v>370000</v>
          </cell>
          <cell r="Q263">
            <v>0</v>
          </cell>
          <cell r="R263">
            <v>370000</v>
          </cell>
          <cell r="S263">
            <v>0</v>
          </cell>
          <cell r="T263">
            <v>370000</v>
          </cell>
          <cell r="U263">
            <v>0</v>
          </cell>
          <cell r="V263">
            <v>370000</v>
          </cell>
          <cell r="W263">
            <v>0</v>
          </cell>
          <cell r="X263">
            <v>370000</v>
          </cell>
          <cell r="Y263">
            <v>0</v>
          </cell>
          <cell r="Z263">
            <v>370000</v>
          </cell>
          <cell r="AA263">
            <v>0</v>
          </cell>
          <cell r="AB263">
            <v>370000</v>
          </cell>
          <cell r="AC263">
            <v>0</v>
          </cell>
          <cell r="AD263">
            <v>370000</v>
          </cell>
          <cell r="AE263">
            <v>0</v>
          </cell>
          <cell r="AF263">
            <v>370000</v>
          </cell>
          <cell r="AG263">
            <v>0</v>
          </cell>
          <cell r="AH263">
            <v>370000</v>
          </cell>
          <cell r="AI263">
            <v>100000</v>
          </cell>
          <cell r="AJ263">
            <v>270000</v>
          </cell>
          <cell r="AK263">
            <v>0</v>
          </cell>
          <cell r="AL263">
            <v>270000</v>
          </cell>
          <cell r="AM263">
            <v>0</v>
          </cell>
          <cell r="AN263">
            <v>270000</v>
          </cell>
          <cell r="AO263">
            <v>0</v>
          </cell>
          <cell r="AP263">
            <v>270000</v>
          </cell>
          <cell r="AQ263">
            <v>0</v>
          </cell>
          <cell r="AR263">
            <v>270000</v>
          </cell>
          <cell r="BF263">
            <v>740000</v>
          </cell>
          <cell r="BG263">
            <v>246666.66666666701</v>
          </cell>
          <cell r="BI263" t="str">
            <v>按合同约定</v>
          </cell>
        </row>
        <row r="264">
          <cell r="A264" t="str">
            <v>0925</v>
          </cell>
          <cell r="B264" t="str">
            <v>黄骅市建华液压配件销售服务中心</v>
          </cell>
          <cell r="C264" t="str">
            <v>液压配件</v>
          </cell>
          <cell r="D264">
            <v>0</v>
          </cell>
          <cell r="E264">
            <v>0</v>
          </cell>
          <cell r="F264">
            <v>0</v>
          </cell>
          <cell r="G264">
            <v>23429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16102</v>
          </cell>
          <cell r="V264">
            <v>0</v>
          </cell>
          <cell r="W264">
            <v>16102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O264">
            <v>24932</v>
          </cell>
          <cell r="AP264">
            <v>0</v>
          </cell>
          <cell r="AQ264">
            <v>0</v>
          </cell>
          <cell r="AR264">
            <v>24932</v>
          </cell>
          <cell r="BF264">
            <v>41034</v>
          </cell>
          <cell r="BI264" t="str">
            <v>货到、票到月底付款</v>
          </cell>
        </row>
        <row r="265">
          <cell r="A265" t="str">
            <v>0926</v>
          </cell>
          <cell r="B265" t="str">
            <v>河北顺和职业卫生技术服务有限公司</v>
          </cell>
          <cell r="J265">
            <v>0</v>
          </cell>
          <cell r="N265">
            <v>0</v>
          </cell>
          <cell r="R265">
            <v>0</v>
          </cell>
          <cell r="V265">
            <v>0</v>
          </cell>
          <cell r="Z265">
            <v>0</v>
          </cell>
          <cell r="AD265">
            <v>0</v>
          </cell>
          <cell r="AH265">
            <v>0</v>
          </cell>
          <cell r="AL265">
            <v>0</v>
          </cell>
          <cell r="AO265">
            <v>0</v>
          </cell>
          <cell r="AP265">
            <v>0</v>
          </cell>
          <cell r="AQ265">
            <v>6000</v>
          </cell>
          <cell r="AR265">
            <v>0</v>
          </cell>
          <cell r="BI265" t="str">
            <v>按合同约定</v>
          </cell>
        </row>
        <row r="266">
          <cell r="A266" t="str">
            <v>0927</v>
          </cell>
          <cell r="B266" t="str">
            <v>高唐强盛机械有限公司</v>
          </cell>
          <cell r="C266" t="str">
            <v>非标准件</v>
          </cell>
          <cell r="J266">
            <v>0</v>
          </cell>
          <cell r="N266">
            <v>0</v>
          </cell>
          <cell r="R266">
            <v>0</v>
          </cell>
          <cell r="U266">
            <v>142457.13</v>
          </cell>
          <cell r="V266">
            <v>0</v>
          </cell>
          <cell r="W266">
            <v>0</v>
          </cell>
          <cell r="X266">
            <v>142457.13</v>
          </cell>
          <cell r="Y266">
            <v>492727.22</v>
          </cell>
          <cell r="Z266">
            <v>0</v>
          </cell>
          <cell r="AA266">
            <v>0</v>
          </cell>
          <cell r="AB266">
            <v>635184.35</v>
          </cell>
          <cell r="AC266">
            <v>86849</v>
          </cell>
          <cell r="AD266">
            <v>0</v>
          </cell>
          <cell r="AE266">
            <v>0</v>
          </cell>
          <cell r="AF266">
            <v>722033.35</v>
          </cell>
          <cell r="AG266">
            <v>17599.88</v>
          </cell>
          <cell r="AH266">
            <v>142457.13</v>
          </cell>
          <cell r="AI266">
            <v>200000</v>
          </cell>
          <cell r="AJ266">
            <v>539633.23</v>
          </cell>
          <cell r="AK266">
            <v>0</v>
          </cell>
          <cell r="AL266">
            <v>435184.35</v>
          </cell>
          <cell r="AM266">
            <v>0</v>
          </cell>
          <cell r="AN266">
            <v>539633.23</v>
          </cell>
          <cell r="AO266">
            <v>24127.31</v>
          </cell>
          <cell r="AP266">
            <v>522033.35</v>
          </cell>
          <cell r="AQ266">
            <v>200000</v>
          </cell>
          <cell r="AR266">
            <v>363760.54</v>
          </cell>
          <cell r="BF266">
            <v>763760.54</v>
          </cell>
          <cell r="BG266">
            <v>84862.282222222202</v>
          </cell>
          <cell r="BH266">
            <v>4.28648076005602</v>
          </cell>
          <cell r="BI266" t="str">
            <v>发票挂账两个月承兑付款</v>
          </cell>
        </row>
        <row r="267">
          <cell r="A267" t="str">
            <v>0928</v>
          </cell>
          <cell r="B267" t="str">
            <v>南皮县泰航五金制造有限公司</v>
          </cell>
          <cell r="D267">
            <v>41499.15</v>
          </cell>
          <cell r="E267">
            <v>0</v>
          </cell>
          <cell r="F267">
            <v>41499.15</v>
          </cell>
          <cell r="G267">
            <v>41499.15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311000</v>
          </cell>
          <cell r="AL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BI267" t="str">
            <v>按合同约定</v>
          </cell>
        </row>
        <row r="268">
          <cell r="A268" t="str">
            <v>0932</v>
          </cell>
          <cell r="B268" t="str">
            <v>黄骅市恒通土产劳保门市部</v>
          </cell>
          <cell r="D268">
            <v>0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1682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O268">
            <v>1682</v>
          </cell>
          <cell r="AP268">
            <v>0</v>
          </cell>
          <cell r="AQ268">
            <v>0</v>
          </cell>
          <cell r="AR268">
            <v>0</v>
          </cell>
          <cell r="BF268">
            <v>1682</v>
          </cell>
          <cell r="BI268" t="str">
            <v>货到、票到月底付款</v>
          </cell>
        </row>
        <row r="269">
          <cell r="A269" t="str">
            <v>0933</v>
          </cell>
          <cell r="B269" t="str">
            <v>黄骅市鑫汇商贸有限公司</v>
          </cell>
          <cell r="C269" t="str">
            <v>办公用品</v>
          </cell>
          <cell r="D269">
            <v>0</v>
          </cell>
          <cell r="E269">
            <v>0</v>
          </cell>
          <cell r="F269">
            <v>0</v>
          </cell>
          <cell r="G269">
            <v>9167.76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9600</v>
          </cell>
          <cell r="AL269">
            <v>0</v>
          </cell>
          <cell r="AM269">
            <v>0</v>
          </cell>
          <cell r="AN269">
            <v>9600</v>
          </cell>
          <cell r="AO269">
            <v>0</v>
          </cell>
          <cell r="AP269">
            <v>0</v>
          </cell>
          <cell r="AQ269">
            <v>0</v>
          </cell>
          <cell r="AR269">
            <v>9600</v>
          </cell>
          <cell r="BF269">
            <v>9600</v>
          </cell>
          <cell r="BG269">
            <v>1066.6666666666699</v>
          </cell>
          <cell r="BH269">
            <v>0</v>
          </cell>
          <cell r="BI269" t="str">
            <v>零购预付款</v>
          </cell>
        </row>
        <row r="270">
          <cell r="A270" t="str">
            <v>0934</v>
          </cell>
          <cell r="B270" t="str">
            <v>万华化学（烟台）销售有限公司</v>
          </cell>
          <cell r="C270" t="str">
            <v>发泡原料</v>
          </cell>
          <cell r="D270">
            <v>3906781</v>
          </cell>
          <cell r="E270">
            <v>2000000</v>
          </cell>
          <cell r="F270">
            <v>3106781</v>
          </cell>
          <cell r="G270">
            <v>1000000</v>
          </cell>
          <cell r="H270">
            <v>3311781</v>
          </cell>
          <cell r="I270">
            <v>727200</v>
          </cell>
          <cell r="J270">
            <v>906781</v>
          </cell>
          <cell r="K270">
            <v>0</v>
          </cell>
          <cell r="L270">
            <v>4038981</v>
          </cell>
          <cell r="M270">
            <v>505000</v>
          </cell>
          <cell r="N270">
            <v>2106781</v>
          </cell>
          <cell r="O270">
            <v>312604.33</v>
          </cell>
          <cell r="P270">
            <v>4231376.67</v>
          </cell>
          <cell r="Q270">
            <v>1482600</v>
          </cell>
          <cell r="R270">
            <v>2999176.67</v>
          </cell>
          <cell r="S270">
            <v>2850000</v>
          </cell>
          <cell r="T270">
            <v>2863976.67</v>
          </cell>
          <cell r="U270">
            <v>1217700</v>
          </cell>
          <cell r="V270">
            <v>876376.67</v>
          </cell>
          <cell r="W270">
            <v>0</v>
          </cell>
          <cell r="X270">
            <v>4081676.67</v>
          </cell>
          <cell r="Y270">
            <v>605000</v>
          </cell>
          <cell r="Z270">
            <v>1381376.67</v>
          </cell>
          <cell r="AA270">
            <v>500000</v>
          </cell>
          <cell r="AB270">
            <v>4186676.67</v>
          </cell>
          <cell r="AC270">
            <v>1137500</v>
          </cell>
          <cell r="AD270">
            <v>2363976.67</v>
          </cell>
          <cell r="AE270">
            <v>500000</v>
          </cell>
          <cell r="AF270">
            <v>4824176.67</v>
          </cell>
          <cell r="AG270">
            <v>536926.80000000005</v>
          </cell>
          <cell r="AH270">
            <v>3081676.67</v>
          </cell>
          <cell r="AI270">
            <v>2500000</v>
          </cell>
          <cell r="AJ270">
            <v>2861103.47</v>
          </cell>
          <cell r="AK270">
            <v>1270361.2</v>
          </cell>
          <cell r="AL270">
            <v>1186676.67</v>
          </cell>
          <cell r="AM270">
            <v>1200000</v>
          </cell>
          <cell r="AN270">
            <v>2931464.67</v>
          </cell>
          <cell r="AO270">
            <v>648140</v>
          </cell>
          <cell r="AP270">
            <v>1124176.67</v>
          </cell>
          <cell r="AQ270">
            <v>650000</v>
          </cell>
          <cell r="AR270">
            <v>2929604.67</v>
          </cell>
          <cell r="BF270">
            <v>8130428</v>
          </cell>
          <cell r="BG270">
            <v>903380.88888888899</v>
          </cell>
          <cell r="BH270">
            <v>3.24293407800918</v>
          </cell>
          <cell r="BI270" t="str">
            <v>发票挂账两个月承兑付款</v>
          </cell>
        </row>
        <row r="271">
          <cell r="A271" t="str">
            <v>0936</v>
          </cell>
          <cell r="B271" t="str">
            <v>河北锐翰汽车零部件有限公司</v>
          </cell>
          <cell r="C271" t="str">
            <v>阻尼器</v>
          </cell>
          <cell r="D271">
            <v>1496251.57</v>
          </cell>
          <cell r="E271">
            <v>0</v>
          </cell>
          <cell r="F271">
            <v>1879297.55</v>
          </cell>
          <cell r="G271">
            <v>613364.31000000006</v>
          </cell>
          <cell r="H271">
            <v>1647417.69</v>
          </cell>
          <cell r="I271">
            <v>373083.25</v>
          </cell>
          <cell r="J271">
            <v>882887.26</v>
          </cell>
          <cell r="K271">
            <v>400000</v>
          </cell>
          <cell r="L271">
            <v>1620500.94</v>
          </cell>
          <cell r="M271">
            <v>277909.99</v>
          </cell>
          <cell r="N271">
            <v>865933.24</v>
          </cell>
          <cell r="O271">
            <v>60604.21</v>
          </cell>
          <cell r="P271">
            <v>1837806.72</v>
          </cell>
          <cell r="Q271">
            <v>361330.25</v>
          </cell>
          <cell r="R271">
            <v>1186813.48</v>
          </cell>
          <cell r="S271">
            <v>53693.69</v>
          </cell>
          <cell r="T271">
            <v>2145443.2799999998</v>
          </cell>
          <cell r="U271">
            <v>368901.42</v>
          </cell>
          <cell r="V271">
            <v>1506203.04</v>
          </cell>
          <cell r="W271">
            <v>1250000</v>
          </cell>
          <cell r="X271">
            <v>1264344.7</v>
          </cell>
          <cell r="Y271">
            <v>368610.15</v>
          </cell>
          <cell r="Z271">
            <v>534113.03</v>
          </cell>
          <cell r="AA271">
            <v>0</v>
          </cell>
          <cell r="AB271">
            <v>1632954.85</v>
          </cell>
          <cell r="AC271">
            <v>377213.75</v>
          </cell>
          <cell r="AD271">
            <v>895443.28</v>
          </cell>
          <cell r="AE271">
            <v>450000</v>
          </cell>
          <cell r="AF271">
            <v>1560168.6</v>
          </cell>
          <cell r="AG271">
            <v>118613.06</v>
          </cell>
          <cell r="AH271">
            <v>814344.7</v>
          </cell>
          <cell r="AI271">
            <v>351189.16</v>
          </cell>
          <cell r="AJ271">
            <v>1327592.5</v>
          </cell>
          <cell r="AK271">
            <v>102234.87</v>
          </cell>
          <cell r="AL271">
            <v>831765.69</v>
          </cell>
          <cell r="AM271">
            <v>0</v>
          </cell>
          <cell r="AN271">
            <v>1429827.37</v>
          </cell>
          <cell r="AO271">
            <v>0</v>
          </cell>
          <cell r="AP271">
            <v>1208979.44</v>
          </cell>
          <cell r="AQ271">
            <v>268116.33</v>
          </cell>
          <cell r="AR271">
            <v>1161711.04</v>
          </cell>
          <cell r="BF271">
            <v>2347896.7400000002</v>
          </cell>
          <cell r="BG271">
            <v>260877.41555555601</v>
          </cell>
          <cell r="BH271">
            <v>4.4530916466113402</v>
          </cell>
          <cell r="BI271" t="str">
            <v>发票挂账两个月承兑付款</v>
          </cell>
        </row>
        <row r="272">
          <cell r="A272" t="str">
            <v>0939</v>
          </cell>
          <cell r="B272" t="str">
            <v>新梦顶（上海）贸易有限公司</v>
          </cell>
          <cell r="C272" t="str">
            <v>刺钩条</v>
          </cell>
          <cell r="D272">
            <v>56255.74</v>
          </cell>
          <cell r="E272">
            <v>0</v>
          </cell>
          <cell r="F272">
            <v>72753.259999999995</v>
          </cell>
          <cell r="G272">
            <v>0</v>
          </cell>
          <cell r="H272">
            <v>102869.18</v>
          </cell>
          <cell r="I272">
            <v>0</v>
          </cell>
          <cell r="J272">
            <v>56255.74</v>
          </cell>
          <cell r="K272">
            <v>56255.74</v>
          </cell>
          <cell r="L272">
            <v>46613.440000000002</v>
          </cell>
          <cell r="M272">
            <v>0</v>
          </cell>
          <cell r="N272">
            <v>16497.52</v>
          </cell>
          <cell r="O272">
            <v>16497.52</v>
          </cell>
          <cell r="P272">
            <v>30115.919999999998</v>
          </cell>
          <cell r="Q272">
            <v>32825.68</v>
          </cell>
          <cell r="R272">
            <v>30115.919999999998</v>
          </cell>
          <cell r="S272">
            <v>0</v>
          </cell>
          <cell r="T272">
            <v>62941.599999999999</v>
          </cell>
          <cell r="U272">
            <v>37856.29</v>
          </cell>
          <cell r="V272">
            <v>30115.919999999998</v>
          </cell>
          <cell r="W272">
            <v>0</v>
          </cell>
          <cell r="X272">
            <v>100797.89</v>
          </cell>
          <cell r="Y272">
            <v>0</v>
          </cell>
          <cell r="Z272">
            <v>30115.919999999998</v>
          </cell>
          <cell r="AA272">
            <v>0</v>
          </cell>
          <cell r="AB272">
            <v>100797.89</v>
          </cell>
          <cell r="AC272">
            <v>0</v>
          </cell>
          <cell r="AD272">
            <v>62941.599999999999</v>
          </cell>
          <cell r="AE272">
            <v>0</v>
          </cell>
          <cell r="AF272">
            <v>100797.89</v>
          </cell>
          <cell r="AG272">
            <v>0</v>
          </cell>
          <cell r="AH272">
            <v>100797.89</v>
          </cell>
          <cell r="AI272">
            <v>50000</v>
          </cell>
          <cell r="AJ272">
            <v>50797.89</v>
          </cell>
          <cell r="AK272">
            <v>19558.04</v>
          </cell>
          <cell r="AL272">
            <v>50797.89</v>
          </cell>
          <cell r="AM272">
            <v>0</v>
          </cell>
          <cell r="AN272">
            <v>70355.929999999993</v>
          </cell>
          <cell r="AO272">
            <v>0</v>
          </cell>
          <cell r="AP272">
            <v>50797.89</v>
          </cell>
          <cell r="AQ272">
            <v>50000</v>
          </cell>
          <cell r="AR272">
            <v>20355.93</v>
          </cell>
          <cell r="BF272">
            <v>90240.01</v>
          </cell>
          <cell r="BG272">
            <v>10026.6677777778</v>
          </cell>
          <cell r="BH272">
            <v>2.0301789638542802</v>
          </cell>
          <cell r="BI272" t="str">
            <v>发票挂账两个月承兑付款</v>
          </cell>
        </row>
        <row r="273">
          <cell r="A273" t="str">
            <v>0942</v>
          </cell>
          <cell r="B273" t="str">
            <v>黄骅市光大橡胶制品厂</v>
          </cell>
          <cell r="C273" t="str">
            <v>工装配件</v>
          </cell>
          <cell r="D273">
            <v>0</v>
          </cell>
          <cell r="E273">
            <v>0</v>
          </cell>
          <cell r="F273">
            <v>0</v>
          </cell>
          <cell r="G273">
            <v>1620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O273">
            <v>0</v>
          </cell>
          <cell r="AP273">
            <v>0</v>
          </cell>
          <cell r="AQ273">
            <v>0</v>
          </cell>
          <cell r="AR273">
            <v>0</v>
          </cell>
          <cell r="BI273" t="str">
            <v>货到、票到月底付款</v>
          </cell>
        </row>
        <row r="274">
          <cell r="A274" t="str">
            <v>0943</v>
          </cell>
          <cell r="B274" t="str">
            <v>洛阳宏润塑业有限公司</v>
          </cell>
          <cell r="C274" t="str">
            <v>注塑料</v>
          </cell>
          <cell r="D274">
            <v>0</v>
          </cell>
          <cell r="E274">
            <v>0</v>
          </cell>
          <cell r="F274">
            <v>90000</v>
          </cell>
          <cell r="G274">
            <v>90000</v>
          </cell>
          <cell r="H274">
            <v>22500</v>
          </cell>
          <cell r="I274">
            <v>45000</v>
          </cell>
          <cell r="J274">
            <v>67500</v>
          </cell>
          <cell r="K274">
            <v>67500</v>
          </cell>
          <cell r="L274">
            <v>0</v>
          </cell>
          <cell r="M274">
            <v>90000</v>
          </cell>
          <cell r="N274">
            <v>0</v>
          </cell>
          <cell r="O274">
            <v>0</v>
          </cell>
          <cell r="P274">
            <v>90000</v>
          </cell>
          <cell r="Q274">
            <v>89523</v>
          </cell>
          <cell r="R274">
            <v>90000</v>
          </cell>
          <cell r="S274">
            <v>90000</v>
          </cell>
          <cell r="T274">
            <v>89523</v>
          </cell>
          <cell r="U274">
            <v>90000</v>
          </cell>
          <cell r="V274">
            <v>89523</v>
          </cell>
          <cell r="W274">
            <v>89523</v>
          </cell>
          <cell r="X274">
            <v>90000</v>
          </cell>
          <cell r="Y274">
            <v>0</v>
          </cell>
          <cell r="Z274">
            <v>0</v>
          </cell>
          <cell r="AA274">
            <v>0</v>
          </cell>
          <cell r="AB274">
            <v>90000</v>
          </cell>
          <cell r="AC274">
            <v>90000</v>
          </cell>
          <cell r="AD274">
            <v>90000</v>
          </cell>
          <cell r="AE274">
            <v>90000</v>
          </cell>
          <cell r="AF274">
            <v>90000</v>
          </cell>
          <cell r="AG274">
            <v>0</v>
          </cell>
          <cell r="AH274">
            <v>0</v>
          </cell>
          <cell r="AI274">
            <v>0</v>
          </cell>
          <cell r="AJ274">
            <v>90000</v>
          </cell>
          <cell r="AK274">
            <v>87670</v>
          </cell>
          <cell r="AL274">
            <v>90000</v>
          </cell>
          <cell r="AM274">
            <v>90000</v>
          </cell>
          <cell r="AN274">
            <v>87670</v>
          </cell>
          <cell r="AO274">
            <v>0</v>
          </cell>
          <cell r="AP274">
            <v>0</v>
          </cell>
          <cell r="AQ274">
            <v>0</v>
          </cell>
          <cell r="AR274">
            <v>87670</v>
          </cell>
          <cell r="BF274">
            <v>492193</v>
          </cell>
          <cell r="BG274">
            <v>54688.111111111102</v>
          </cell>
          <cell r="BH274">
            <v>0</v>
          </cell>
          <cell r="BI274" t="str">
            <v>预付款</v>
          </cell>
        </row>
        <row r="275">
          <cell r="A275" t="str">
            <v>0944</v>
          </cell>
          <cell r="B275" t="str">
            <v>重庆渝融兴汽车配件有限公司</v>
          </cell>
          <cell r="C275" t="str">
            <v>搭扣</v>
          </cell>
          <cell r="D275">
            <v>13600</v>
          </cell>
          <cell r="E275">
            <v>13600</v>
          </cell>
          <cell r="F275">
            <v>0</v>
          </cell>
          <cell r="G275">
            <v>7480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6951</v>
          </cell>
          <cell r="AD275">
            <v>331.2</v>
          </cell>
          <cell r="AE275">
            <v>331.2</v>
          </cell>
          <cell r="AF275">
            <v>6619.8</v>
          </cell>
          <cell r="AG275">
            <v>0</v>
          </cell>
          <cell r="AH275">
            <v>0</v>
          </cell>
          <cell r="AI275">
            <v>0</v>
          </cell>
          <cell r="AJ275">
            <v>6619.8</v>
          </cell>
          <cell r="AK275">
            <v>0</v>
          </cell>
          <cell r="AL275">
            <v>0</v>
          </cell>
          <cell r="AM275">
            <v>0</v>
          </cell>
          <cell r="AN275">
            <v>6619.8</v>
          </cell>
          <cell r="AO275">
            <v>0</v>
          </cell>
          <cell r="AP275">
            <v>6619.8</v>
          </cell>
          <cell r="AQ275">
            <v>6619.8</v>
          </cell>
          <cell r="AR275">
            <v>0</v>
          </cell>
          <cell r="BF275">
            <v>6951</v>
          </cell>
          <cell r="BG275">
            <v>772.33333333333303</v>
          </cell>
          <cell r="BH275">
            <v>0</v>
          </cell>
          <cell r="BI275" t="str">
            <v>预付款</v>
          </cell>
        </row>
        <row r="276">
          <cell r="A276" t="str">
            <v>0945</v>
          </cell>
          <cell r="B276" t="str">
            <v>北京北鸿科科技发展有限公司</v>
          </cell>
          <cell r="C276" t="str">
            <v>注塑料</v>
          </cell>
          <cell r="D276">
            <v>201680</v>
          </cell>
          <cell r="E276">
            <v>50000</v>
          </cell>
          <cell r="F276">
            <v>304960</v>
          </cell>
          <cell r="G276">
            <v>200000</v>
          </cell>
          <cell r="H276">
            <v>115370</v>
          </cell>
          <cell r="I276">
            <v>0</v>
          </cell>
          <cell r="J276">
            <v>0</v>
          </cell>
          <cell r="K276">
            <v>0</v>
          </cell>
          <cell r="L276">
            <v>115370</v>
          </cell>
          <cell r="M276">
            <v>0</v>
          </cell>
          <cell r="N276">
            <v>90000</v>
          </cell>
          <cell r="O276">
            <v>90000</v>
          </cell>
          <cell r="P276">
            <v>25370</v>
          </cell>
          <cell r="Q276">
            <v>19500</v>
          </cell>
          <cell r="R276">
            <v>0</v>
          </cell>
          <cell r="S276">
            <v>0</v>
          </cell>
          <cell r="T276">
            <v>44870</v>
          </cell>
          <cell r="U276">
            <v>0</v>
          </cell>
          <cell r="V276">
            <v>44870</v>
          </cell>
          <cell r="W276">
            <v>44870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36000</v>
          </cell>
          <cell r="AD276">
            <v>0</v>
          </cell>
          <cell r="AE276">
            <v>0</v>
          </cell>
          <cell r="AF276">
            <v>36000</v>
          </cell>
          <cell r="AG276">
            <v>0</v>
          </cell>
          <cell r="AH276">
            <v>0</v>
          </cell>
          <cell r="AI276">
            <v>0</v>
          </cell>
          <cell r="AJ276">
            <v>36000</v>
          </cell>
          <cell r="AK276">
            <v>0</v>
          </cell>
          <cell r="AL276">
            <v>0</v>
          </cell>
          <cell r="AM276">
            <v>0</v>
          </cell>
          <cell r="AN276">
            <v>36000</v>
          </cell>
          <cell r="AO276">
            <v>0</v>
          </cell>
          <cell r="AP276">
            <v>0</v>
          </cell>
          <cell r="AQ276">
            <v>0</v>
          </cell>
          <cell r="AR276">
            <v>36000</v>
          </cell>
          <cell r="BF276">
            <v>55500</v>
          </cell>
          <cell r="BG276">
            <v>6166.6666666666697</v>
          </cell>
          <cell r="BH276">
            <v>0</v>
          </cell>
          <cell r="BI276" t="str">
            <v>预付款</v>
          </cell>
        </row>
        <row r="277">
          <cell r="A277" t="str">
            <v>0946</v>
          </cell>
          <cell r="B277" t="str">
            <v>济南时代试金试验机有限公司</v>
          </cell>
          <cell r="C277" t="str">
            <v>设备</v>
          </cell>
          <cell r="E277">
            <v>52000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L277">
            <v>0</v>
          </cell>
          <cell r="AO277">
            <v>0</v>
          </cell>
          <cell r="AP277">
            <v>0</v>
          </cell>
          <cell r="AQ277">
            <v>0</v>
          </cell>
          <cell r="AR277">
            <v>0</v>
          </cell>
          <cell r="BI277" t="str">
            <v>按合同约定</v>
          </cell>
        </row>
        <row r="278">
          <cell r="A278" t="str">
            <v>0948</v>
          </cell>
          <cell r="B278" t="str">
            <v>昆山瑞翔自动化科技有限公司</v>
          </cell>
          <cell r="C278" t="str">
            <v>设备配件</v>
          </cell>
          <cell r="D278">
            <v>0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41283.42</v>
          </cell>
          <cell r="Z278">
            <v>0</v>
          </cell>
          <cell r="AA278">
            <v>41283.42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67322</v>
          </cell>
          <cell r="AL278">
            <v>0</v>
          </cell>
          <cell r="AM278">
            <v>67322</v>
          </cell>
          <cell r="AN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BF278">
            <v>108605.42</v>
          </cell>
          <cell r="BG278">
            <v>36201.8066666667</v>
          </cell>
          <cell r="BI278" t="str">
            <v>按合同约定</v>
          </cell>
        </row>
        <row r="279">
          <cell r="A279" t="str">
            <v>0951</v>
          </cell>
          <cell r="B279" t="str">
            <v>北京航天融合环境科技发展有限公司</v>
          </cell>
          <cell r="C279" t="str">
            <v>环境检测</v>
          </cell>
          <cell r="D279">
            <v>0</v>
          </cell>
          <cell r="E279">
            <v>0</v>
          </cell>
          <cell r="F279">
            <v>0</v>
          </cell>
          <cell r="G279">
            <v>140000</v>
          </cell>
          <cell r="H279">
            <v>140000</v>
          </cell>
          <cell r="I279">
            <v>0</v>
          </cell>
          <cell r="J279">
            <v>140000</v>
          </cell>
          <cell r="K279">
            <v>140000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O279">
            <v>0</v>
          </cell>
          <cell r="AP279">
            <v>0</v>
          </cell>
          <cell r="AQ279">
            <v>0</v>
          </cell>
          <cell r="AR279">
            <v>0</v>
          </cell>
          <cell r="BF279">
            <v>0</v>
          </cell>
          <cell r="BI279" t="str">
            <v>按合同约定</v>
          </cell>
        </row>
        <row r="280">
          <cell r="A280" t="str">
            <v>0952</v>
          </cell>
          <cell r="B280" t="str">
            <v>中广核俊尔新材料有限公司</v>
          </cell>
          <cell r="C280" t="str">
            <v>注塑料</v>
          </cell>
          <cell r="D280">
            <v>38280</v>
          </cell>
          <cell r="E280">
            <v>0</v>
          </cell>
          <cell r="F280">
            <v>38280</v>
          </cell>
          <cell r="G280">
            <v>38280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37290</v>
          </cell>
          <cell r="Z280">
            <v>0</v>
          </cell>
          <cell r="AA280">
            <v>0</v>
          </cell>
          <cell r="AB280">
            <v>37290</v>
          </cell>
          <cell r="AC280">
            <v>0</v>
          </cell>
          <cell r="AD280">
            <v>0</v>
          </cell>
          <cell r="AE280">
            <v>0</v>
          </cell>
          <cell r="AF280">
            <v>37290</v>
          </cell>
          <cell r="AG280">
            <v>0</v>
          </cell>
          <cell r="AH280">
            <v>37290</v>
          </cell>
          <cell r="AI280">
            <v>0</v>
          </cell>
          <cell r="AJ280">
            <v>37290</v>
          </cell>
          <cell r="AK280">
            <v>0</v>
          </cell>
          <cell r="AL280">
            <v>37290</v>
          </cell>
          <cell r="AM280">
            <v>0</v>
          </cell>
          <cell r="AN280">
            <v>37290</v>
          </cell>
          <cell r="AO280">
            <v>0</v>
          </cell>
          <cell r="AP280">
            <v>37290</v>
          </cell>
          <cell r="AQ280">
            <v>0</v>
          </cell>
          <cell r="AR280">
            <v>37290</v>
          </cell>
          <cell r="BF280">
            <v>37290</v>
          </cell>
          <cell r="BG280">
            <v>4143.3333333333303</v>
          </cell>
          <cell r="BH280">
            <v>9</v>
          </cell>
          <cell r="BI280" t="str">
            <v>发票挂账一个月付款</v>
          </cell>
        </row>
        <row r="281">
          <cell r="A281" t="str">
            <v>0955</v>
          </cell>
          <cell r="B281" t="str">
            <v>北京奇美玉隆商贸有限责任公司</v>
          </cell>
          <cell r="C281" t="str">
            <v>注塑料</v>
          </cell>
          <cell r="D281">
            <v>561500</v>
          </cell>
          <cell r="E281">
            <v>50000</v>
          </cell>
          <cell r="F281">
            <v>835500</v>
          </cell>
          <cell r="G281">
            <v>0</v>
          </cell>
          <cell r="H281">
            <v>835500</v>
          </cell>
          <cell r="I281">
            <v>69000</v>
          </cell>
          <cell r="J281">
            <v>835500</v>
          </cell>
          <cell r="K281">
            <v>500000</v>
          </cell>
          <cell r="L281">
            <v>404500</v>
          </cell>
          <cell r="M281">
            <v>149000</v>
          </cell>
          <cell r="N281">
            <v>404500</v>
          </cell>
          <cell r="O281">
            <v>300000</v>
          </cell>
          <cell r="P281">
            <v>253500</v>
          </cell>
          <cell r="Q281">
            <v>337625</v>
          </cell>
          <cell r="R281">
            <v>253500</v>
          </cell>
          <cell r="S281">
            <v>0</v>
          </cell>
          <cell r="T281">
            <v>591125</v>
          </cell>
          <cell r="U281">
            <v>46000</v>
          </cell>
          <cell r="V281">
            <v>591125</v>
          </cell>
          <cell r="W281">
            <v>0</v>
          </cell>
          <cell r="X281">
            <v>637125</v>
          </cell>
          <cell r="Y281">
            <v>115000</v>
          </cell>
          <cell r="Z281">
            <v>637125</v>
          </cell>
          <cell r="AA281">
            <v>0</v>
          </cell>
          <cell r="AB281">
            <v>752125</v>
          </cell>
          <cell r="AC281">
            <v>185000</v>
          </cell>
          <cell r="AD281">
            <v>752125</v>
          </cell>
          <cell r="AE281">
            <v>570000</v>
          </cell>
          <cell r="AF281">
            <v>367125</v>
          </cell>
          <cell r="AG281">
            <v>185500</v>
          </cell>
          <cell r="AH281">
            <v>367125</v>
          </cell>
          <cell r="AI281">
            <v>0</v>
          </cell>
          <cell r="AJ281">
            <v>552625</v>
          </cell>
          <cell r="AK281">
            <v>89000</v>
          </cell>
          <cell r="AL281">
            <v>552625</v>
          </cell>
          <cell r="AM281">
            <v>0</v>
          </cell>
          <cell r="AN281">
            <v>641625</v>
          </cell>
          <cell r="AO281">
            <v>188000</v>
          </cell>
          <cell r="AP281">
            <v>641625</v>
          </cell>
          <cell r="AQ281">
            <v>0</v>
          </cell>
          <cell r="AR281">
            <v>829625</v>
          </cell>
          <cell r="BF281">
            <v>1364125</v>
          </cell>
          <cell r="BG281">
            <v>454708.33333333302</v>
          </cell>
          <cell r="BH281">
            <v>1.4110693668102301</v>
          </cell>
          <cell r="BI281" t="str">
            <v>货到、票到月底付款</v>
          </cell>
        </row>
        <row r="282">
          <cell r="A282" t="str">
            <v>0957</v>
          </cell>
          <cell r="B282" t="str">
            <v>芜湖市卓人汽车配件有限公司</v>
          </cell>
          <cell r="C282" t="str">
            <v>灯镜泡绵垫</v>
          </cell>
          <cell r="J282">
            <v>0</v>
          </cell>
          <cell r="N282">
            <v>0</v>
          </cell>
          <cell r="Q282">
            <v>101698.16</v>
          </cell>
          <cell r="R282">
            <v>0</v>
          </cell>
          <cell r="S282">
            <v>0</v>
          </cell>
          <cell r="T282">
            <v>101698.16</v>
          </cell>
          <cell r="U282">
            <v>0</v>
          </cell>
          <cell r="V282">
            <v>0</v>
          </cell>
          <cell r="W282">
            <v>0</v>
          </cell>
          <cell r="X282">
            <v>101698.16</v>
          </cell>
          <cell r="Y282">
            <v>43642.8</v>
          </cell>
          <cell r="Z282">
            <v>0</v>
          </cell>
          <cell r="AA282">
            <v>0</v>
          </cell>
          <cell r="AB282">
            <v>145340.96</v>
          </cell>
          <cell r="AC282">
            <v>27637.599999999999</v>
          </cell>
          <cell r="AD282">
            <v>101698.16</v>
          </cell>
          <cell r="AE282">
            <v>0</v>
          </cell>
          <cell r="AF282">
            <v>172978.56</v>
          </cell>
          <cell r="AG282">
            <v>12925.76</v>
          </cell>
          <cell r="AH282">
            <v>101698.16</v>
          </cell>
          <cell r="AI282">
            <v>0</v>
          </cell>
          <cell r="AJ282">
            <v>185904.32</v>
          </cell>
          <cell r="AK282">
            <v>23770.02</v>
          </cell>
          <cell r="AL282">
            <v>145340.96</v>
          </cell>
          <cell r="AM282">
            <v>50000</v>
          </cell>
          <cell r="AN282">
            <v>159674.34</v>
          </cell>
          <cell r="AO282">
            <v>0</v>
          </cell>
          <cell r="AP282">
            <v>122978.56</v>
          </cell>
          <cell r="AQ282">
            <v>50000</v>
          </cell>
          <cell r="AR282">
            <v>109674.34</v>
          </cell>
          <cell r="BF282">
            <v>209674.34</v>
          </cell>
          <cell r="BG282">
            <v>23297.1488888889</v>
          </cell>
          <cell r="BH282">
            <v>4.7076292692753903</v>
          </cell>
          <cell r="BI282" t="str">
            <v>发票挂账两个月承兑付款</v>
          </cell>
        </row>
        <row r="283">
          <cell r="A283" t="str">
            <v>0959</v>
          </cell>
          <cell r="B283" t="str">
            <v>天津利迪科技发展有限公司</v>
          </cell>
          <cell r="C283" t="str">
            <v>注塑色粉</v>
          </cell>
          <cell r="D283">
            <v>27500</v>
          </cell>
          <cell r="E283">
            <v>27500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23000</v>
          </cell>
          <cell r="R283">
            <v>0</v>
          </cell>
          <cell r="S283">
            <v>0</v>
          </cell>
          <cell r="T283">
            <v>23000</v>
          </cell>
          <cell r="U283">
            <v>0</v>
          </cell>
          <cell r="V283">
            <v>23000</v>
          </cell>
          <cell r="W283">
            <v>0</v>
          </cell>
          <cell r="X283">
            <v>23000</v>
          </cell>
          <cell r="Y283">
            <v>22000</v>
          </cell>
          <cell r="Z283">
            <v>23000</v>
          </cell>
          <cell r="AA283">
            <v>23000</v>
          </cell>
          <cell r="AB283">
            <v>22000</v>
          </cell>
          <cell r="AC283">
            <v>41000</v>
          </cell>
          <cell r="AD283">
            <v>22000</v>
          </cell>
          <cell r="AE283">
            <v>0</v>
          </cell>
          <cell r="AF283">
            <v>63000</v>
          </cell>
          <cell r="AG283">
            <v>0</v>
          </cell>
          <cell r="AH283">
            <v>63000</v>
          </cell>
          <cell r="AI283">
            <v>0</v>
          </cell>
          <cell r="AJ283">
            <v>63000</v>
          </cell>
          <cell r="AK283">
            <v>0</v>
          </cell>
          <cell r="AL283">
            <v>63000</v>
          </cell>
          <cell r="AM283">
            <v>0</v>
          </cell>
          <cell r="AN283">
            <v>63000</v>
          </cell>
          <cell r="AO283">
            <v>0</v>
          </cell>
          <cell r="AP283">
            <v>63000</v>
          </cell>
          <cell r="AQ283">
            <v>0</v>
          </cell>
          <cell r="AR283">
            <v>63000</v>
          </cell>
          <cell r="BF283">
            <v>86000</v>
          </cell>
          <cell r="BG283">
            <v>28666.666666666701</v>
          </cell>
          <cell r="BH283">
            <v>2.1976744186046502</v>
          </cell>
          <cell r="BI283" t="str">
            <v>货到、票到月底付款</v>
          </cell>
        </row>
        <row r="284">
          <cell r="A284" t="str">
            <v>0960</v>
          </cell>
          <cell r="B284" t="str">
            <v>黄骅市龙腾五金机电门市部</v>
          </cell>
          <cell r="C284" t="str">
            <v>模具车间用料</v>
          </cell>
          <cell r="D284">
            <v>0</v>
          </cell>
          <cell r="E284">
            <v>0</v>
          </cell>
          <cell r="F284">
            <v>0</v>
          </cell>
          <cell r="G284">
            <v>27860.3</v>
          </cell>
          <cell r="H284">
            <v>899.8</v>
          </cell>
          <cell r="I284">
            <v>18689.5</v>
          </cell>
          <cell r="J284">
            <v>899.8</v>
          </cell>
          <cell r="K284">
            <v>899.8</v>
          </cell>
          <cell r="L284">
            <v>18689.5</v>
          </cell>
          <cell r="M284">
            <v>0</v>
          </cell>
          <cell r="N284">
            <v>18689.5</v>
          </cell>
          <cell r="O284">
            <v>18689.5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38365.1</v>
          </cell>
          <cell r="V284">
            <v>0</v>
          </cell>
          <cell r="W284">
            <v>0</v>
          </cell>
          <cell r="X284">
            <v>38365.1</v>
          </cell>
          <cell r="Y284">
            <v>0</v>
          </cell>
          <cell r="Z284">
            <v>38365.1</v>
          </cell>
          <cell r="AA284">
            <v>38365.1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26599.65</v>
          </cell>
          <cell r="AH284">
            <v>0</v>
          </cell>
          <cell r="AI284">
            <v>15599.15</v>
          </cell>
          <cell r="AJ284">
            <v>11000.5</v>
          </cell>
          <cell r="AK284">
            <v>0</v>
          </cell>
          <cell r="AL284">
            <v>11000.5</v>
          </cell>
          <cell r="AM284">
            <v>11000.5</v>
          </cell>
          <cell r="AN284">
            <v>0</v>
          </cell>
          <cell r="AO284">
            <v>17205.2</v>
          </cell>
          <cell r="AP284">
            <v>0</v>
          </cell>
          <cell r="AQ284">
            <v>0</v>
          </cell>
          <cell r="AR284">
            <v>17205.2</v>
          </cell>
          <cell r="BF284">
            <v>100859.45</v>
          </cell>
          <cell r="BG284">
            <v>33619.816666666702</v>
          </cell>
          <cell r="BH284">
            <v>0</v>
          </cell>
          <cell r="BI284" t="str">
            <v>货到、票到付款</v>
          </cell>
        </row>
        <row r="285">
          <cell r="A285" t="str">
            <v>0961</v>
          </cell>
          <cell r="B285" t="str">
            <v>安徽汉升工业部件股份有限公司</v>
          </cell>
          <cell r="C285" t="str">
            <v>轴套</v>
          </cell>
          <cell r="D285">
            <v>59528.17</v>
          </cell>
          <cell r="E285">
            <v>59528.17</v>
          </cell>
          <cell r="F285">
            <v>0</v>
          </cell>
          <cell r="G285">
            <v>0</v>
          </cell>
          <cell r="H285">
            <v>9458.7000000000007</v>
          </cell>
          <cell r="I285">
            <v>0</v>
          </cell>
          <cell r="J285">
            <v>9458.7000000000007</v>
          </cell>
          <cell r="K285">
            <v>9458.7000000000007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7239.2</v>
          </cell>
          <cell r="R285">
            <v>0</v>
          </cell>
          <cell r="S285">
            <v>0</v>
          </cell>
          <cell r="T285">
            <v>7239.2</v>
          </cell>
          <cell r="U285">
            <v>9124.75</v>
          </cell>
          <cell r="V285">
            <v>7239.2</v>
          </cell>
          <cell r="W285">
            <v>0</v>
          </cell>
          <cell r="X285">
            <v>16363.95</v>
          </cell>
          <cell r="Y285">
            <v>23096.07</v>
          </cell>
          <cell r="Z285">
            <v>16363.95</v>
          </cell>
          <cell r="AA285">
            <v>0</v>
          </cell>
          <cell r="AB285">
            <v>39460.019999999997</v>
          </cell>
          <cell r="AC285">
            <v>17479.28</v>
          </cell>
          <cell r="AD285">
            <v>39460.019999999997</v>
          </cell>
          <cell r="AE285">
            <v>16000</v>
          </cell>
          <cell r="AF285">
            <v>40939.300000000003</v>
          </cell>
          <cell r="AG285">
            <v>0</v>
          </cell>
          <cell r="AH285">
            <v>40939.300000000003</v>
          </cell>
          <cell r="AI285">
            <v>20000</v>
          </cell>
          <cell r="AJ285">
            <v>20939.3</v>
          </cell>
          <cell r="AK285">
            <v>30553.85</v>
          </cell>
          <cell r="AL285">
            <v>20939.3</v>
          </cell>
          <cell r="AM285">
            <v>0</v>
          </cell>
          <cell r="AN285">
            <v>51493.15</v>
          </cell>
          <cell r="AO285">
            <v>0</v>
          </cell>
          <cell r="AP285">
            <v>51493.15</v>
          </cell>
          <cell r="AQ285">
            <v>51493.15</v>
          </cell>
          <cell r="AR285">
            <v>0</v>
          </cell>
          <cell r="BF285">
            <v>87493.15</v>
          </cell>
          <cell r="BG285">
            <v>29164.383333333299</v>
          </cell>
          <cell r="BH285">
            <v>1.76561765121041</v>
          </cell>
          <cell r="BI285" t="str">
            <v>货到、票到付款</v>
          </cell>
        </row>
        <row r="286">
          <cell r="A286" t="str">
            <v>0964</v>
          </cell>
          <cell r="B286" t="str">
            <v>天津一番荣科技有限公司</v>
          </cell>
          <cell r="C286" t="str">
            <v>设备</v>
          </cell>
          <cell r="D286">
            <v>0</v>
          </cell>
          <cell r="E286">
            <v>0</v>
          </cell>
          <cell r="F286">
            <v>0</v>
          </cell>
          <cell r="G286">
            <v>9500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B286">
            <v>0</v>
          </cell>
          <cell r="AC286">
            <v>0</v>
          </cell>
          <cell r="AD286">
            <v>0</v>
          </cell>
          <cell r="AE286">
            <v>0</v>
          </cell>
          <cell r="AF286">
            <v>0</v>
          </cell>
          <cell r="AG286">
            <v>445000</v>
          </cell>
          <cell r="AH286">
            <v>0</v>
          </cell>
          <cell r="AI286">
            <v>445000</v>
          </cell>
          <cell r="AJ286">
            <v>0</v>
          </cell>
          <cell r="AK286">
            <v>222500</v>
          </cell>
          <cell r="AL286">
            <v>0</v>
          </cell>
          <cell r="AM286">
            <v>127505</v>
          </cell>
          <cell r="AN286">
            <v>94995</v>
          </cell>
          <cell r="AO286">
            <v>0</v>
          </cell>
          <cell r="AP286">
            <v>94995</v>
          </cell>
          <cell r="AQ286">
            <v>0</v>
          </cell>
          <cell r="AR286">
            <v>94995</v>
          </cell>
          <cell r="BF286">
            <v>667500</v>
          </cell>
          <cell r="BG286">
            <v>222500</v>
          </cell>
          <cell r="BI286" t="str">
            <v>按合同约定</v>
          </cell>
        </row>
        <row r="287">
          <cell r="A287" t="str">
            <v>0966</v>
          </cell>
          <cell r="B287" t="str">
            <v>黄骅市正发五金机电经销处</v>
          </cell>
          <cell r="C287" t="str">
            <v>设备配件</v>
          </cell>
          <cell r="D287">
            <v>3014</v>
          </cell>
          <cell r="E287">
            <v>0</v>
          </cell>
          <cell r="F287">
            <v>3014</v>
          </cell>
          <cell r="G287">
            <v>0</v>
          </cell>
          <cell r="H287">
            <v>3014</v>
          </cell>
          <cell r="I287">
            <v>0</v>
          </cell>
          <cell r="J287">
            <v>0</v>
          </cell>
          <cell r="K287">
            <v>0</v>
          </cell>
          <cell r="L287">
            <v>3014</v>
          </cell>
          <cell r="M287">
            <v>0</v>
          </cell>
          <cell r="N287">
            <v>0</v>
          </cell>
          <cell r="O287">
            <v>0</v>
          </cell>
          <cell r="P287">
            <v>3014</v>
          </cell>
          <cell r="Q287">
            <v>0</v>
          </cell>
          <cell r="R287">
            <v>3014</v>
          </cell>
          <cell r="S287">
            <v>3014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0</v>
          </cell>
          <cell r="AB287">
            <v>0</v>
          </cell>
          <cell r="AC287">
            <v>0</v>
          </cell>
          <cell r="AD287">
            <v>0</v>
          </cell>
          <cell r="AE287">
            <v>0</v>
          </cell>
          <cell r="AF287">
            <v>0</v>
          </cell>
          <cell r="AG287">
            <v>0</v>
          </cell>
          <cell r="AH287">
            <v>0</v>
          </cell>
          <cell r="AI287">
            <v>0</v>
          </cell>
          <cell r="AJ287">
            <v>0</v>
          </cell>
          <cell r="AK287">
            <v>0</v>
          </cell>
          <cell r="AL287">
            <v>0</v>
          </cell>
          <cell r="AO287">
            <v>0</v>
          </cell>
          <cell r="AP287">
            <v>0</v>
          </cell>
          <cell r="AQ287">
            <v>0</v>
          </cell>
          <cell r="AR287">
            <v>0</v>
          </cell>
          <cell r="BF287">
            <v>0</v>
          </cell>
          <cell r="BG287">
            <v>0</v>
          </cell>
          <cell r="BH287">
            <v>0</v>
          </cell>
          <cell r="BI287" t="str">
            <v>零购预付款</v>
          </cell>
        </row>
        <row r="288">
          <cell r="A288" t="str">
            <v>0967</v>
          </cell>
          <cell r="B288" t="str">
            <v>深圳市立恒视觉技术有限公司</v>
          </cell>
          <cell r="C288" t="str">
            <v>设备</v>
          </cell>
          <cell r="E288">
            <v>92530</v>
          </cell>
          <cell r="F288">
            <v>0</v>
          </cell>
          <cell r="G288">
            <v>4870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B288">
            <v>0</v>
          </cell>
          <cell r="AC288">
            <v>0</v>
          </cell>
          <cell r="AD288">
            <v>0</v>
          </cell>
          <cell r="AE288">
            <v>0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J288">
            <v>0</v>
          </cell>
          <cell r="AK288">
            <v>0</v>
          </cell>
          <cell r="AL288">
            <v>0</v>
          </cell>
          <cell r="AO288">
            <v>0</v>
          </cell>
          <cell r="AP288">
            <v>0</v>
          </cell>
          <cell r="AQ288">
            <v>0</v>
          </cell>
          <cell r="AR288">
            <v>0</v>
          </cell>
          <cell r="BI288" t="str">
            <v>按合同约定</v>
          </cell>
        </row>
        <row r="289">
          <cell r="A289" t="str">
            <v>0968</v>
          </cell>
          <cell r="B289" t="str">
            <v>昆山维尔利环保科技有限公司</v>
          </cell>
          <cell r="C289" t="str">
            <v>除漆剂</v>
          </cell>
          <cell r="D289">
            <v>34165</v>
          </cell>
          <cell r="E289">
            <v>0</v>
          </cell>
          <cell r="F289">
            <v>34165</v>
          </cell>
          <cell r="G289">
            <v>90064.5</v>
          </cell>
          <cell r="H289">
            <v>0</v>
          </cell>
          <cell r="I289">
            <v>187450.5</v>
          </cell>
          <cell r="K289">
            <v>78305</v>
          </cell>
          <cell r="L289">
            <v>109145.5</v>
          </cell>
          <cell r="M289">
            <v>0</v>
          </cell>
          <cell r="O289">
            <v>0</v>
          </cell>
          <cell r="P289">
            <v>109145.5</v>
          </cell>
          <cell r="Q289">
            <v>41410</v>
          </cell>
          <cell r="S289">
            <v>45378</v>
          </cell>
          <cell r="T289">
            <v>105177.5</v>
          </cell>
          <cell r="U289">
            <v>0</v>
          </cell>
          <cell r="V289">
            <v>63767.5</v>
          </cell>
          <cell r="W289">
            <v>0</v>
          </cell>
          <cell r="X289">
            <v>105177.5</v>
          </cell>
          <cell r="Y289">
            <v>0</v>
          </cell>
          <cell r="Z289">
            <v>63767.5</v>
          </cell>
          <cell r="AA289">
            <v>0</v>
          </cell>
          <cell r="AB289">
            <v>105177.5</v>
          </cell>
          <cell r="AC289">
            <v>19639.400000000001</v>
          </cell>
          <cell r="AD289">
            <v>105177.5</v>
          </cell>
          <cell r="AE289">
            <v>0</v>
          </cell>
          <cell r="AF289">
            <v>124816.9</v>
          </cell>
          <cell r="AG289">
            <v>0</v>
          </cell>
          <cell r="AH289">
            <v>105177.5</v>
          </cell>
          <cell r="AI289">
            <v>0</v>
          </cell>
          <cell r="AJ289">
            <v>124816.9</v>
          </cell>
          <cell r="AK289">
            <v>25599.02</v>
          </cell>
          <cell r="AL289">
            <v>105177.5</v>
          </cell>
          <cell r="AM289">
            <v>0</v>
          </cell>
          <cell r="AN289">
            <v>150415.92000000001</v>
          </cell>
          <cell r="AO289">
            <v>0</v>
          </cell>
          <cell r="AP289">
            <v>124816.9</v>
          </cell>
          <cell r="AQ289">
            <v>100000</v>
          </cell>
          <cell r="AR289">
            <v>50415.92</v>
          </cell>
          <cell r="BF289">
            <v>274098.92</v>
          </cell>
          <cell r="BG289">
            <v>30455.435555555599</v>
          </cell>
          <cell r="BH289">
            <v>1.6553997367081901</v>
          </cell>
          <cell r="BI289" t="str">
            <v>发票挂账两个月承兑付款</v>
          </cell>
        </row>
        <row r="290">
          <cell r="A290" t="str">
            <v>0969</v>
          </cell>
          <cell r="B290" t="str">
            <v>阿克苏诺贝尔涂料（天津）有限公司</v>
          </cell>
          <cell r="C290" t="str">
            <v>喷涂用漆</v>
          </cell>
          <cell r="D290">
            <v>89829.24</v>
          </cell>
          <cell r="E290">
            <v>100000</v>
          </cell>
          <cell r="F290">
            <v>385037.53</v>
          </cell>
          <cell r="G290">
            <v>0</v>
          </cell>
          <cell r="H290">
            <v>385037.53</v>
          </cell>
          <cell r="I290">
            <v>0</v>
          </cell>
          <cell r="J290">
            <v>385037.53</v>
          </cell>
          <cell r="K290">
            <v>200000</v>
          </cell>
          <cell r="L290">
            <v>185037.53</v>
          </cell>
          <cell r="M290">
            <v>0</v>
          </cell>
          <cell r="N290">
            <v>185037.53</v>
          </cell>
          <cell r="O290">
            <v>100000</v>
          </cell>
          <cell r="P290">
            <v>85037.53</v>
          </cell>
          <cell r="Q290">
            <v>23466.52</v>
          </cell>
          <cell r="R290">
            <v>85037.53</v>
          </cell>
          <cell r="S290">
            <v>85037.53</v>
          </cell>
          <cell r="T290">
            <v>23466.52</v>
          </cell>
          <cell r="U290">
            <v>79524.25</v>
          </cell>
          <cell r="V290">
            <v>0</v>
          </cell>
          <cell r="W290">
            <v>100000</v>
          </cell>
          <cell r="X290">
            <v>2990.77</v>
          </cell>
          <cell r="Y290">
            <v>156203.79999999999</v>
          </cell>
          <cell r="AA290">
            <v>0</v>
          </cell>
          <cell r="AB290">
            <v>159194.57</v>
          </cell>
          <cell r="AC290">
            <v>84210.99</v>
          </cell>
          <cell r="AD290">
            <v>2990.77</v>
          </cell>
          <cell r="AE290">
            <v>0</v>
          </cell>
          <cell r="AF290">
            <v>243405.56</v>
          </cell>
          <cell r="AG290">
            <v>0</v>
          </cell>
          <cell r="AH290">
            <v>159194.57</v>
          </cell>
          <cell r="AI290">
            <v>0</v>
          </cell>
          <cell r="AJ290">
            <v>243405.56</v>
          </cell>
          <cell r="AK290">
            <v>0</v>
          </cell>
          <cell r="AL290">
            <v>243405.56</v>
          </cell>
          <cell r="AM290">
            <v>0</v>
          </cell>
          <cell r="AN290">
            <v>243405.56</v>
          </cell>
          <cell r="AO290">
            <v>0</v>
          </cell>
          <cell r="AP290">
            <v>243405.56</v>
          </cell>
          <cell r="AQ290">
            <v>100000</v>
          </cell>
          <cell r="AR290">
            <v>143405.56</v>
          </cell>
          <cell r="BF290">
            <v>343405.56</v>
          </cell>
          <cell r="BG290">
            <v>38156.173333333303</v>
          </cell>
          <cell r="BH290">
            <v>3.7583842265104801</v>
          </cell>
          <cell r="BI290" t="str">
            <v>发票到30天付款</v>
          </cell>
        </row>
        <row r="291">
          <cell r="A291" t="str">
            <v>0971</v>
          </cell>
          <cell r="B291" t="str">
            <v>鹤壁市天星电器厂</v>
          </cell>
          <cell r="C291" t="str">
            <v>塑料片</v>
          </cell>
          <cell r="J291">
            <v>0</v>
          </cell>
          <cell r="N291">
            <v>0</v>
          </cell>
          <cell r="R291">
            <v>0</v>
          </cell>
          <cell r="U291">
            <v>475</v>
          </cell>
          <cell r="V291">
            <v>475</v>
          </cell>
          <cell r="W291">
            <v>475</v>
          </cell>
          <cell r="X291">
            <v>0</v>
          </cell>
          <cell r="Y291">
            <v>475</v>
          </cell>
          <cell r="Z291">
            <v>475</v>
          </cell>
          <cell r="AA291">
            <v>475</v>
          </cell>
          <cell r="AB291">
            <v>0</v>
          </cell>
          <cell r="AC291">
            <v>0</v>
          </cell>
          <cell r="AD291">
            <v>0</v>
          </cell>
          <cell r="AE291">
            <v>0</v>
          </cell>
          <cell r="AF291">
            <v>0</v>
          </cell>
          <cell r="AG291">
            <v>0</v>
          </cell>
          <cell r="AH291">
            <v>0</v>
          </cell>
          <cell r="AI291">
            <v>0</v>
          </cell>
          <cell r="AJ291">
            <v>0</v>
          </cell>
          <cell r="AK291">
            <v>950</v>
          </cell>
          <cell r="AL291">
            <v>950</v>
          </cell>
          <cell r="AM291">
            <v>950</v>
          </cell>
          <cell r="AN291">
            <v>0</v>
          </cell>
          <cell r="AO291">
            <v>0</v>
          </cell>
          <cell r="AP291">
            <v>0</v>
          </cell>
          <cell r="AQ291">
            <v>0</v>
          </cell>
          <cell r="AR291">
            <v>0</v>
          </cell>
          <cell r="BF291">
            <v>1900</v>
          </cell>
          <cell r="BG291">
            <v>211.111111111111</v>
          </cell>
          <cell r="BH291">
            <v>0</v>
          </cell>
          <cell r="BI291" t="str">
            <v>预付款</v>
          </cell>
        </row>
        <row r="292">
          <cell r="A292" t="str">
            <v>0972</v>
          </cell>
          <cell r="B292" t="str">
            <v>南皮国名冲压件厂</v>
          </cell>
          <cell r="C292" t="str">
            <v>灯镜配件</v>
          </cell>
          <cell r="J292">
            <v>0</v>
          </cell>
          <cell r="N292">
            <v>0</v>
          </cell>
          <cell r="R292">
            <v>0</v>
          </cell>
          <cell r="V292">
            <v>0</v>
          </cell>
          <cell r="Z292">
            <v>0</v>
          </cell>
          <cell r="AD292">
            <v>0</v>
          </cell>
          <cell r="AG292">
            <v>2206.6999999999998</v>
          </cell>
          <cell r="AH292">
            <v>0</v>
          </cell>
          <cell r="AI292">
            <v>0</v>
          </cell>
          <cell r="AJ292">
            <v>2206.6999999999998</v>
          </cell>
          <cell r="AK292">
            <v>0</v>
          </cell>
          <cell r="AL292">
            <v>0</v>
          </cell>
          <cell r="AM292">
            <v>2206.6999999999998</v>
          </cell>
          <cell r="AN292">
            <v>0</v>
          </cell>
          <cell r="AO292">
            <v>215.19</v>
          </cell>
          <cell r="AQ292">
            <v>0</v>
          </cell>
          <cell r="AR292">
            <v>215.19</v>
          </cell>
          <cell r="BF292">
            <v>2421.89</v>
          </cell>
          <cell r="BG292">
            <v>269.09888888888901</v>
          </cell>
          <cell r="BH292">
            <v>0.79966885366387397</v>
          </cell>
          <cell r="BI292" t="str">
            <v>发票挂账两个月承兑付款</v>
          </cell>
        </row>
        <row r="293">
          <cell r="A293" t="str">
            <v>0974</v>
          </cell>
          <cell r="B293" t="str">
            <v>苏州瑞尔福精密模具有限公司</v>
          </cell>
          <cell r="C293" t="str">
            <v>灯镜配件</v>
          </cell>
          <cell r="J293">
            <v>0</v>
          </cell>
          <cell r="N293">
            <v>0</v>
          </cell>
          <cell r="R293">
            <v>0</v>
          </cell>
          <cell r="U293">
            <v>24064.639999999999</v>
          </cell>
          <cell r="V293">
            <v>24064.639999999999</v>
          </cell>
          <cell r="W293">
            <v>24064.639999999999</v>
          </cell>
          <cell r="X293">
            <v>0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J293">
            <v>0</v>
          </cell>
          <cell r="AK293">
            <v>0</v>
          </cell>
          <cell r="AL293">
            <v>0</v>
          </cell>
          <cell r="AO293">
            <v>0</v>
          </cell>
          <cell r="AP293">
            <v>0</v>
          </cell>
          <cell r="AQ293">
            <v>0</v>
          </cell>
          <cell r="AR293">
            <v>0</v>
          </cell>
          <cell r="BF293">
            <v>24064.639999999999</v>
          </cell>
          <cell r="BG293">
            <v>2673.8488888888901</v>
          </cell>
          <cell r="BH293">
            <v>0</v>
          </cell>
          <cell r="BI293" t="str">
            <v>零购预付款</v>
          </cell>
        </row>
        <row r="294">
          <cell r="A294" t="str">
            <v>0979</v>
          </cell>
          <cell r="B294" t="str">
            <v>沃尔瓦格涂料（廊坊）有限公司</v>
          </cell>
          <cell r="C294" t="str">
            <v>喷涂用漆</v>
          </cell>
          <cell r="J294">
            <v>0</v>
          </cell>
          <cell r="N294">
            <v>0</v>
          </cell>
          <cell r="Q294">
            <v>138445.19</v>
          </cell>
          <cell r="R294">
            <v>0</v>
          </cell>
          <cell r="S294">
            <v>0</v>
          </cell>
          <cell r="T294">
            <v>138445.19</v>
          </cell>
          <cell r="U294">
            <v>48907.53</v>
          </cell>
          <cell r="V294">
            <v>0</v>
          </cell>
          <cell r="W294">
            <v>0</v>
          </cell>
          <cell r="X294">
            <v>187352.72</v>
          </cell>
          <cell r="Y294">
            <v>79895.19</v>
          </cell>
          <cell r="Z294">
            <v>0</v>
          </cell>
          <cell r="AA294">
            <v>0</v>
          </cell>
          <cell r="AB294">
            <v>267247.90999999997</v>
          </cell>
          <cell r="AC294">
            <v>21056.42</v>
          </cell>
          <cell r="AD294">
            <v>138445.19</v>
          </cell>
          <cell r="AE294">
            <v>0</v>
          </cell>
          <cell r="AF294">
            <v>288304.33</v>
          </cell>
          <cell r="AG294">
            <v>67085.84</v>
          </cell>
          <cell r="AH294">
            <v>187352.72</v>
          </cell>
          <cell r="AI294">
            <v>150000</v>
          </cell>
          <cell r="AJ294">
            <v>205390.17</v>
          </cell>
          <cell r="AK294">
            <v>145706.95000000001</v>
          </cell>
          <cell r="AL294">
            <v>117247.91</v>
          </cell>
          <cell r="AM294">
            <v>0</v>
          </cell>
          <cell r="AN294">
            <v>351097.12</v>
          </cell>
          <cell r="AO294">
            <v>278899.28000000003</v>
          </cell>
          <cell r="AP294">
            <v>138304.32999999999</v>
          </cell>
          <cell r="AQ294">
            <v>190000</v>
          </cell>
          <cell r="AR294">
            <v>439996.4</v>
          </cell>
          <cell r="BF294">
            <v>779996.4</v>
          </cell>
          <cell r="BG294">
            <v>86666.266666666706</v>
          </cell>
          <cell r="BH294">
            <v>5.0769049703306299</v>
          </cell>
          <cell r="BI294" t="str">
            <v>发票挂账两个月付款</v>
          </cell>
        </row>
        <row r="295">
          <cell r="A295" t="str">
            <v>0983</v>
          </cell>
          <cell r="B295" t="str">
            <v>黄骅市神农百草堂药品连锁有限公司</v>
          </cell>
          <cell r="D295">
            <v>0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450</v>
          </cell>
          <cell r="Z295">
            <v>450</v>
          </cell>
          <cell r="AA295">
            <v>450</v>
          </cell>
          <cell r="AB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K295">
            <v>0</v>
          </cell>
          <cell r="AL295">
            <v>0</v>
          </cell>
          <cell r="AO295">
            <v>0</v>
          </cell>
          <cell r="AP295">
            <v>0</v>
          </cell>
          <cell r="AQ295">
            <v>0</v>
          </cell>
          <cell r="AR295">
            <v>0</v>
          </cell>
          <cell r="BF295">
            <v>450</v>
          </cell>
          <cell r="BG295">
            <v>50</v>
          </cell>
          <cell r="BH295">
            <v>0</v>
          </cell>
          <cell r="BI295" t="str">
            <v>零购预付款</v>
          </cell>
        </row>
        <row r="296">
          <cell r="A296" t="str">
            <v>0984</v>
          </cell>
          <cell r="B296" t="str">
            <v>高碑店京华橡胶制品有限责任公司</v>
          </cell>
          <cell r="C296" t="str">
            <v>灯镜胶垫</v>
          </cell>
          <cell r="J296">
            <v>0</v>
          </cell>
          <cell r="N296">
            <v>0</v>
          </cell>
          <cell r="R296">
            <v>0</v>
          </cell>
          <cell r="V296">
            <v>0</v>
          </cell>
          <cell r="Z296">
            <v>0</v>
          </cell>
          <cell r="AD296">
            <v>0</v>
          </cell>
          <cell r="AG296">
            <v>23938.91</v>
          </cell>
          <cell r="AH296">
            <v>0</v>
          </cell>
          <cell r="AI296">
            <v>0</v>
          </cell>
          <cell r="AJ296">
            <v>23938.91</v>
          </cell>
          <cell r="AK296">
            <v>0</v>
          </cell>
          <cell r="AL296">
            <v>0</v>
          </cell>
          <cell r="AM296">
            <v>0</v>
          </cell>
          <cell r="AN296">
            <v>23938.91</v>
          </cell>
          <cell r="AO296">
            <v>0</v>
          </cell>
          <cell r="AP296">
            <v>0</v>
          </cell>
          <cell r="AQ296">
            <v>0</v>
          </cell>
          <cell r="AR296">
            <v>23938.91</v>
          </cell>
          <cell r="BF296">
            <v>23938.91</v>
          </cell>
          <cell r="BG296">
            <v>2659.8788888888898</v>
          </cell>
          <cell r="BH296">
            <v>9</v>
          </cell>
          <cell r="BI296" t="str">
            <v>发票挂账两个月承兑付款</v>
          </cell>
        </row>
        <row r="297">
          <cell r="A297" t="str">
            <v>0985</v>
          </cell>
          <cell r="B297" t="str">
            <v>上海誉星电子有限公司</v>
          </cell>
          <cell r="C297" t="str">
            <v>工具类</v>
          </cell>
          <cell r="J297">
            <v>0</v>
          </cell>
          <cell r="N297">
            <v>0</v>
          </cell>
          <cell r="R297">
            <v>0</v>
          </cell>
          <cell r="V297">
            <v>0</v>
          </cell>
          <cell r="Z297">
            <v>0</v>
          </cell>
          <cell r="AD297">
            <v>0</v>
          </cell>
          <cell r="AH297">
            <v>0</v>
          </cell>
          <cell r="AL297">
            <v>0</v>
          </cell>
          <cell r="AO297">
            <v>8000</v>
          </cell>
          <cell r="AP297">
            <v>0</v>
          </cell>
          <cell r="AQ297">
            <v>8000</v>
          </cell>
          <cell r="AR297">
            <v>0</v>
          </cell>
          <cell r="BI297" t="str">
            <v>按合同约定</v>
          </cell>
        </row>
        <row r="298">
          <cell r="A298" t="str">
            <v>0989</v>
          </cell>
          <cell r="B298" t="str">
            <v>昆山鸿毅达精密模具有限公司</v>
          </cell>
          <cell r="C298" t="str">
            <v>面罩</v>
          </cell>
          <cell r="J298">
            <v>0</v>
          </cell>
          <cell r="N298">
            <v>0</v>
          </cell>
          <cell r="R298">
            <v>0</v>
          </cell>
          <cell r="U298">
            <v>5568</v>
          </cell>
          <cell r="V298">
            <v>0</v>
          </cell>
          <cell r="W298">
            <v>0</v>
          </cell>
          <cell r="X298">
            <v>5568</v>
          </cell>
          <cell r="Y298">
            <v>18723.84</v>
          </cell>
          <cell r="Z298">
            <v>0</v>
          </cell>
          <cell r="AA298">
            <v>0</v>
          </cell>
          <cell r="AB298">
            <v>24291.84</v>
          </cell>
          <cell r="AC298">
            <v>0</v>
          </cell>
          <cell r="AD298">
            <v>0</v>
          </cell>
          <cell r="AE298">
            <v>0</v>
          </cell>
          <cell r="AF298">
            <v>24291.84</v>
          </cell>
          <cell r="AG298">
            <v>0</v>
          </cell>
          <cell r="AH298">
            <v>5568</v>
          </cell>
          <cell r="AI298">
            <v>0</v>
          </cell>
          <cell r="AJ298">
            <v>24291.84</v>
          </cell>
          <cell r="AK298">
            <v>0</v>
          </cell>
          <cell r="AL298">
            <v>24291.84</v>
          </cell>
          <cell r="AM298">
            <v>0</v>
          </cell>
          <cell r="AN298">
            <v>24291.84</v>
          </cell>
          <cell r="AO298">
            <v>0</v>
          </cell>
          <cell r="AP298">
            <v>24291.84</v>
          </cell>
          <cell r="AQ298">
            <v>0</v>
          </cell>
          <cell r="AR298">
            <v>24291.84</v>
          </cell>
          <cell r="BF298">
            <v>24291.84</v>
          </cell>
          <cell r="BG298">
            <v>2699.0933333333301</v>
          </cell>
          <cell r="BH298">
            <v>9</v>
          </cell>
          <cell r="BI298" t="str">
            <v>发票挂账两个月付款</v>
          </cell>
        </row>
        <row r="299">
          <cell r="A299" t="str">
            <v>0990</v>
          </cell>
          <cell r="B299" t="str">
            <v>宁波瑞元模塑有限公司</v>
          </cell>
          <cell r="C299" t="str">
            <v>面罩</v>
          </cell>
          <cell r="I299">
            <v>17824</v>
          </cell>
          <cell r="J299">
            <v>17824</v>
          </cell>
          <cell r="K299">
            <v>17824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>
            <v>0</v>
          </cell>
          <cell r="Z299">
            <v>0</v>
          </cell>
          <cell r="AA299">
            <v>0</v>
          </cell>
          <cell r="AB299">
            <v>0</v>
          </cell>
          <cell r="AC299">
            <v>0</v>
          </cell>
          <cell r="AD299">
            <v>0</v>
          </cell>
          <cell r="AE299">
            <v>0</v>
          </cell>
          <cell r="AF299">
            <v>0</v>
          </cell>
          <cell r="AG299">
            <v>0</v>
          </cell>
          <cell r="AH299">
            <v>0</v>
          </cell>
          <cell r="AI299">
            <v>0</v>
          </cell>
          <cell r="AJ299">
            <v>0</v>
          </cell>
          <cell r="AK299">
            <v>0</v>
          </cell>
          <cell r="AL299">
            <v>0</v>
          </cell>
          <cell r="AO299">
            <v>0</v>
          </cell>
          <cell r="AP299">
            <v>0</v>
          </cell>
          <cell r="AQ299">
            <v>0</v>
          </cell>
          <cell r="AR299">
            <v>0</v>
          </cell>
          <cell r="BF299">
            <v>17824</v>
          </cell>
          <cell r="BG299">
            <v>1980.44444444444</v>
          </cell>
          <cell r="BH299">
            <v>0</v>
          </cell>
          <cell r="BI299" t="str">
            <v>零购预付款</v>
          </cell>
        </row>
        <row r="300">
          <cell r="A300" t="str">
            <v>0993</v>
          </cell>
          <cell r="B300" t="str">
            <v>黄骅市石港路兆荣装饰家园</v>
          </cell>
          <cell r="C300" t="str">
            <v>自喷漆</v>
          </cell>
          <cell r="G300">
            <v>415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>
            <v>0</v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>
            <v>0</v>
          </cell>
          <cell r="AE300">
            <v>0</v>
          </cell>
          <cell r="AF300">
            <v>0</v>
          </cell>
          <cell r="AG300">
            <v>0</v>
          </cell>
          <cell r="AH300">
            <v>0</v>
          </cell>
          <cell r="AI300">
            <v>0</v>
          </cell>
          <cell r="AJ300">
            <v>0</v>
          </cell>
          <cell r="AK300">
            <v>0</v>
          </cell>
          <cell r="AL300">
            <v>0</v>
          </cell>
          <cell r="AO300">
            <v>0</v>
          </cell>
          <cell r="AP300">
            <v>0</v>
          </cell>
          <cell r="AQ300">
            <v>0</v>
          </cell>
          <cell r="AR300">
            <v>0</v>
          </cell>
          <cell r="BI300" t="str">
            <v>货到、票到月底付款</v>
          </cell>
        </row>
        <row r="301">
          <cell r="A301" t="str">
            <v>0994</v>
          </cell>
          <cell r="B301" t="str">
            <v>涿州市天彤压铸制品有限公司</v>
          </cell>
          <cell r="C301" t="str">
            <v>转轴</v>
          </cell>
          <cell r="E301">
            <v>0</v>
          </cell>
          <cell r="F301">
            <v>8700</v>
          </cell>
          <cell r="G301">
            <v>0</v>
          </cell>
          <cell r="H301">
            <v>8700</v>
          </cell>
          <cell r="I301">
            <v>0</v>
          </cell>
          <cell r="J301">
            <v>0</v>
          </cell>
          <cell r="K301">
            <v>0</v>
          </cell>
          <cell r="L301">
            <v>8700</v>
          </cell>
          <cell r="M301">
            <v>0</v>
          </cell>
          <cell r="N301">
            <v>8700</v>
          </cell>
          <cell r="O301">
            <v>0</v>
          </cell>
          <cell r="P301">
            <v>8700</v>
          </cell>
          <cell r="Q301">
            <v>13195</v>
          </cell>
          <cell r="R301">
            <v>8700</v>
          </cell>
          <cell r="S301">
            <v>0</v>
          </cell>
          <cell r="T301">
            <v>21895</v>
          </cell>
          <cell r="U301">
            <v>0</v>
          </cell>
          <cell r="V301">
            <v>8700</v>
          </cell>
          <cell r="W301">
            <v>8700</v>
          </cell>
          <cell r="X301">
            <v>13195</v>
          </cell>
          <cell r="Y301">
            <v>0</v>
          </cell>
          <cell r="Z301">
            <v>0</v>
          </cell>
          <cell r="AA301">
            <v>0</v>
          </cell>
          <cell r="AB301">
            <v>13195</v>
          </cell>
          <cell r="AC301">
            <v>0</v>
          </cell>
          <cell r="AD301">
            <v>13195</v>
          </cell>
          <cell r="AE301">
            <v>0</v>
          </cell>
          <cell r="AF301">
            <v>13195</v>
          </cell>
          <cell r="AG301">
            <v>5800</v>
          </cell>
          <cell r="AH301">
            <v>13195</v>
          </cell>
          <cell r="AI301">
            <v>0</v>
          </cell>
          <cell r="AJ301">
            <v>18995</v>
          </cell>
          <cell r="AK301">
            <v>0</v>
          </cell>
          <cell r="AL301">
            <v>13195</v>
          </cell>
          <cell r="AM301">
            <v>0</v>
          </cell>
          <cell r="AN301">
            <v>18995</v>
          </cell>
          <cell r="AO301">
            <v>0</v>
          </cell>
          <cell r="AP301">
            <v>13195</v>
          </cell>
          <cell r="AQ301">
            <v>0</v>
          </cell>
          <cell r="AR301">
            <v>18995</v>
          </cell>
          <cell r="BF301">
            <v>18995</v>
          </cell>
          <cell r="BG301">
            <v>2110.5555555555602</v>
          </cell>
          <cell r="BH301">
            <v>9</v>
          </cell>
          <cell r="BI301" t="str">
            <v>发票挂账两个月承兑付款</v>
          </cell>
        </row>
        <row r="302">
          <cell r="A302" t="str">
            <v>0995</v>
          </cell>
          <cell r="B302" t="str">
            <v>富港科技天津有限公司</v>
          </cell>
          <cell r="C302" t="str">
            <v>保鲜膜</v>
          </cell>
          <cell r="G302">
            <v>0</v>
          </cell>
          <cell r="H302">
            <v>2040</v>
          </cell>
          <cell r="I302">
            <v>0</v>
          </cell>
          <cell r="J302">
            <v>0</v>
          </cell>
          <cell r="K302">
            <v>0</v>
          </cell>
          <cell r="L302">
            <v>2040</v>
          </cell>
          <cell r="M302">
            <v>1224</v>
          </cell>
          <cell r="N302">
            <v>2040</v>
          </cell>
          <cell r="O302">
            <v>2040</v>
          </cell>
          <cell r="P302">
            <v>1224</v>
          </cell>
          <cell r="Q302">
            <v>0</v>
          </cell>
          <cell r="R302">
            <v>1224</v>
          </cell>
          <cell r="S302">
            <v>1224</v>
          </cell>
          <cell r="T302">
            <v>0</v>
          </cell>
          <cell r="U302">
            <v>2400</v>
          </cell>
          <cell r="V302">
            <v>2400</v>
          </cell>
          <cell r="W302">
            <v>2400</v>
          </cell>
          <cell r="X302">
            <v>0</v>
          </cell>
          <cell r="Y302">
            <v>2400</v>
          </cell>
          <cell r="Z302">
            <v>2400</v>
          </cell>
          <cell r="AA302">
            <v>2400</v>
          </cell>
          <cell r="AB302">
            <v>0</v>
          </cell>
          <cell r="AC302">
            <v>0</v>
          </cell>
          <cell r="AD302">
            <v>0</v>
          </cell>
          <cell r="AE302">
            <v>0</v>
          </cell>
          <cell r="AF302">
            <v>0</v>
          </cell>
          <cell r="AG302">
            <v>0</v>
          </cell>
          <cell r="AH302">
            <v>0</v>
          </cell>
          <cell r="AI302">
            <v>0</v>
          </cell>
          <cell r="AJ302">
            <v>0</v>
          </cell>
          <cell r="AK302">
            <v>2400</v>
          </cell>
          <cell r="AL302">
            <v>0</v>
          </cell>
          <cell r="AM302">
            <v>0</v>
          </cell>
          <cell r="AN302">
            <v>2400</v>
          </cell>
          <cell r="AO302">
            <v>0</v>
          </cell>
          <cell r="AP302">
            <v>2400</v>
          </cell>
          <cell r="AQ302">
            <v>2400</v>
          </cell>
          <cell r="AR302">
            <v>0</v>
          </cell>
          <cell r="BF302">
            <v>8424</v>
          </cell>
          <cell r="BG302">
            <v>936</v>
          </cell>
          <cell r="BH302">
            <v>0</v>
          </cell>
          <cell r="BI302" t="str">
            <v>预付款</v>
          </cell>
        </row>
        <row r="303">
          <cell r="A303" t="str">
            <v>0996</v>
          </cell>
          <cell r="B303" t="str">
            <v>宁波精成车业有限公司</v>
          </cell>
          <cell r="C303" t="str">
            <v>调整机构</v>
          </cell>
          <cell r="E303">
            <v>0</v>
          </cell>
          <cell r="F303">
            <v>450195.54</v>
          </cell>
          <cell r="G303">
            <v>0</v>
          </cell>
          <cell r="H303">
            <v>638579.54</v>
          </cell>
          <cell r="I303">
            <v>286984</v>
          </cell>
          <cell r="J303">
            <v>0</v>
          </cell>
          <cell r="K303">
            <v>0</v>
          </cell>
          <cell r="L303">
            <v>925563.54</v>
          </cell>
          <cell r="M303">
            <v>108344</v>
          </cell>
          <cell r="N303">
            <v>450195.54</v>
          </cell>
          <cell r="O303">
            <v>300000</v>
          </cell>
          <cell r="P303">
            <v>733907.54</v>
          </cell>
          <cell r="Q303">
            <v>119478.6</v>
          </cell>
          <cell r="R303">
            <v>338579.54</v>
          </cell>
          <cell r="S303">
            <v>0</v>
          </cell>
          <cell r="T303">
            <v>853386.14</v>
          </cell>
          <cell r="U303">
            <v>60907</v>
          </cell>
          <cell r="V303">
            <v>625563.54</v>
          </cell>
          <cell r="W303">
            <v>375955.79</v>
          </cell>
          <cell r="X303">
            <v>538337.35</v>
          </cell>
          <cell r="Y303">
            <v>848953.41</v>
          </cell>
          <cell r="Z303">
            <v>357951.75</v>
          </cell>
          <cell r="AA303">
            <v>0</v>
          </cell>
          <cell r="AB303">
            <v>1387290.76</v>
          </cell>
          <cell r="AC303">
            <v>765952.86</v>
          </cell>
          <cell r="AD303">
            <v>477430.35</v>
          </cell>
          <cell r="AE303">
            <v>300000</v>
          </cell>
          <cell r="AF303">
            <v>1853243.62</v>
          </cell>
          <cell r="AG303">
            <v>269350.71999999997</v>
          </cell>
          <cell r="AH303">
            <v>238337.35</v>
          </cell>
          <cell r="AI303">
            <v>300000</v>
          </cell>
          <cell r="AJ303">
            <v>1822594.34</v>
          </cell>
          <cell r="AK303">
            <v>181367.71</v>
          </cell>
          <cell r="AL303">
            <v>787290.76</v>
          </cell>
          <cell r="AM303">
            <v>0</v>
          </cell>
          <cell r="AN303">
            <v>2003962.05</v>
          </cell>
          <cell r="AO303">
            <v>886295.8</v>
          </cell>
          <cell r="AP303">
            <v>1553243.62</v>
          </cell>
          <cell r="AQ303">
            <v>1000000</v>
          </cell>
          <cell r="AR303">
            <v>1890257.85</v>
          </cell>
          <cell r="BF303">
            <v>3527634.1</v>
          </cell>
          <cell r="BG303">
            <v>391959.344444444</v>
          </cell>
          <cell r="BH303">
            <v>4.8225865176890101</v>
          </cell>
          <cell r="BI303" t="str">
            <v>发票挂账两个月承兑付款</v>
          </cell>
        </row>
        <row r="304">
          <cell r="A304" t="str">
            <v>0997</v>
          </cell>
          <cell r="B304" t="str">
            <v>天津市腾达宇恒科技有限公司</v>
          </cell>
          <cell r="C304" t="str">
            <v>面罩</v>
          </cell>
          <cell r="D304">
            <v>246316.26</v>
          </cell>
          <cell r="E304">
            <v>244996.26</v>
          </cell>
          <cell r="F304">
            <v>109316.65</v>
          </cell>
          <cell r="G304">
            <v>100000</v>
          </cell>
          <cell r="H304">
            <v>137034.34</v>
          </cell>
          <cell r="I304">
            <v>15678.4</v>
          </cell>
          <cell r="J304">
            <v>9316.6499999999905</v>
          </cell>
          <cell r="K304">
            <v>0</v>
          </cell>
          <cell r="L304">
            <v>152712.74</v>
          </cell>
          <cell r="M304">
            <v>0</v>
          </cell>
          <cell r="N304">
            <v>137034.34</v>
          </cell>
          <cell r="O304">
            <v>50000</v>
          </cell>
          <cell r="P304">
            <v>102712.74</v>
          </cell>
          <cell r="Q304">
            <v>0</v>
          </cell>
          <cell r="R304">
            <v>102712.74</v>
          </cell>
          <cell r="S304">
            <v>0</v>
          </cell>
          <cell r="T304">
            <v>102712.74</v>
          </cell>
          <cell r="U304">
            <v>0</v>
          </cell>
          <cell r="V304">
            <v>102712.74</v>
          </cell>
          <cell r="W304">
            <v>0</v>
          </cell>
          <cell r="X304">
            <v>102712.74</v>
          </cell>
          <cell r="Y304">
            <v>0</v>
          </cell>
          <cell r="Z304">
            <v>102712.74</v>
          </cell>
          <cell r="AA304">
            <v>0</v>
          </cell>
          <cell r="AB304">
            <v>102712.74</v>
          </cell>
          <cell r="AC304">
            <v>0</v>
          </cell>
          <cell r="AD304">
            <v>102712.74</v>
          </cell>
          <cell r="AE304">
            <v>102712.74</v>
          </cell>
          <cell r="AF304">
            <v>0</v>
          </cell>
          <cell r="AG304">
            <v>0</v>
          </cell>
          <cell r="AH304">
            <v>0</v>
          </cell>
          <cell r="AI304">
            <v>0</v>
          </cell>
          <cell r="AJ304">
            <v>0</v>
          </cell>
          <cell r="AK304">
            <v>0</v>
          </cell>
          <cell r="AL304">
            <v>0</v>
          </cell>
          <cell r="AM304">
            <v>0</v>
          </cell>
          <cell r="AN304">
            <v>0</v>
          </cell>
          <cell r="AO304">
            <v>0</v>
          </cell>
          <cell r="AP304">
            <v>0</v>
          </cell>
          <cell r="AQ304">
            <v>0</v>
          </cell>
          <cell r="AR304">
            <v>0</v>
          </cell>
          <cell r="BF304">
            <v>15678.4</v>
          </cell>
          <cell r="BG304">
            <v>1742.0444444444399</v>
          </cell>
          <cell r="BH304">
            <v>0</v>
          </cell>
          <cell r="BI304" t="str">
            <v>发票挂账一个月承兑付款</v>
          </cell>
        </row>
        <row r="305">
          <cell r="A305" t="str">
            <v>0998</v>
          </cell>
          <cell r="B305" t="str">
            <v>天津精美特表面技术有限公司</v>
          </cell>
          <cell r="C305" t="str">
            <v>镜壳</v>
          </cell>
          <cell r="J305">
            <v>0</v>
          </cell>
          <cell r="M305">
            <v>857849.99</v>
          </cell>
          <cell r="N305">
            <v>0</v>
          </cell>
          <cell r="O305">
            <v>0</v>
          </cell>
          <cell r="P305">
            <v>857849.99</v>
          </cell>
          <cell r="Q305">
            <v>0</v>
          </cell>
          <cell r="R305">
            <v>0</v>
          </cell>
          <cell r="S305">
            <v>0</v>
          </cell>
          <cell r="T305">
            <v>857849.99</v>
          </cell>
          <cell r="U305">
            <v>783968.1</v>
          </cell>
          <cell r="V305">
            <v>857849.99</v>
          </cell>
          <cell r="W305">
            <v>0</v>
          </cell>
          <cell r="X305">
            <v>1641818.09</v>
          </cell>
          <cell r="Y305">
            <v>332548.65000000002</v>
          </cell>
          <cell r="Z305">
            <v>857849.99</v>
          </cell>
          <cell r="AA305">
            <v>5000</v>
          </cell>
          <cell r="AB305">
            <v>1969366.74</v>
          </cell>
          <cell r="AC305">
            <v>260408.72</v>
          </cell>
          <cell r="AD305">
            <v>1636818.09</v>
          </cell>
          <cell r="AE305">
            <v>0</v>
          </cell>
          <cell r="AF305">
            <v>2229775.46</v>
          </cell>
          <cell r="AG305">
            <v>247202.64</v>
          </cell>
          <cell r="AH305">
            <v>1969366.74</v>
          </cell>
          <cell r="AI305">
            <v>750000</v>
          </cell>
          <cell r="AJ305">
            <v>1726978.1</v>
          </cell>
          <cell r="AK305">
            <v>273708.78000000003</v>
          </cell>
          <cell r="AL305">
            <v>1479775.46</v>
          </cell>
          <cell r="AM305">
            <v>0</v>
          </cell>
          <cell r="AN305">
            <v>2000686.88</v>
          </cell>
          <cell r="AO305">
            <v>301269.73</v>
          </cell>
          <cell r="AP305">
            <v>1726978.1</v>
          </cell>
          <cell r="AQ305">
            <v>500000</v>
          </cell>
          <cell r="AR305">
            <v>1801956.61</v>
          </cell>
          <cell r="BF305">
            <v>3056956.61</v>
          </cell>
          <cell r="BG305">
            <v>339661.84555555601</v>
          </cell>
          <cell r="BH305">
            <v>5.3051487341850097</v>
          </cell>
          <cell r="BI305" t="str">
            <v>发票挂账一个月承兑付款</v>
          </cell>
        </row>
        <row r="306">
          <cell r="A306" t="str">
            <v>0999</v>
          </cell>
          <cell r="B306" t="str">
            <v>美视伊汽车镜控（苏州）有限公司</v>
          </cell>
          <cell r="C306" t="str">
            <v>调整机构</v>
          </cell>
          <cell r="E306">
            <v>409978.8</v>
          </cell>
          <cell r="F306">
            <v>0</v>
          </cell>
          <cell r="G306">
            <v>104504.4</v>
          </cell>
          <cell r="H306">
            <v>0</v>
          </cell>
          <cell r="I306">
            <v>104504.4</v>
          </cell>
          <cell r="J306">
            <v>104504.4</v>
          </cell>
          <cell r="K306">
            <v>104504.4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66502.8</v>
          </cell>
          <cell r="R306">
            <v>66502.8</v>
          </cell>
          <cell r="S306">
            <v>66502.8</v>
          </cell>
          <cell r="T306">
            <v>0</v>
          </cell>
          <cell r="U306">
            <v>317806.40000000002</v>
          </cell>
          <cell r="V306">
            <v>317806.40000000002</v>
          </cell>
          <cell r="W306">
            <v>317806.40000000002</v>
          </cell>
          <cell r="X306">
            <v>0</v>
          </cell>
          <cell r="Y306">
            <v>100947.42</v>
          </cell>
          <cell r="Z306">
            <v>100947.42</v>
          </cell>
          <cell r="AA306">
            <v>100947.42</v>
          </cell>
          <cell r="AB306">
            <v>0</v>
          </cell>
          <cell r="AC306">
            <v>238913.64</v>
          </cell>
          <cell r="AD306">
            <v>238913.64</v>
          </cell>
          <cell r="AE306">
            <v>238913.64</v>
          </cell>
          <cell r="AF306">
            <v>0</v>
          </cell>
          <cell r="AG306">
            <v>100947.42</v>
          </cell>
          <cell r="AH306">
            <v>100947.42</v>
          </cell>
          <cell r="AI306">
            <v>100947.42</v>
          </cell>
          <cell r="AJ306">
            <v>0</v>
          </cell>
          <cell r="AK306">
            <v>410908.69</v>
          </cell>
          <cell r="AL306">
            <v>410908.69</v>
          </cell>
          <cell r="AM306">
            <v>410908.69</v>
          </cell>
          <cell r="AN306">
            <v>0</v>
          </cell>
          <cell r="AO306">
            <v>193227.46</v>
          </cell>
          <cell r="AP306">
            <v>193227.46</v>
          </cell>
          <cell r="AQ306">
            <v>193227.46</v>
          </cell>
          <cell r="AR306">
            <v>0</v>
          </cell>
          <cell r="BF306">
            <v>1533758.23</v>
          </cell>
          <cell r="BG306">
            <v>170417.58111111101</v>
          </cell>
          <cell r="BH306">
            <v>0</v>
          </cell>
          <cell r="BI306" t="str">
            <v>预付款</v>
          </cell>
        </row>
        <row r="307">
          <cell r="A307" t="str">
            <v>1000</v>
          </cell>
          <cell r="B307" t="str">
            <v>上海奔德汽车零部件有限公司</v>
          </cell>
          <cell r="C307" t="str">
            <v>线束</v>
          </cell>
          <cell r="E307">
            <v>61319.05</v>
          </cell>
          <cell r="F307">
            <v>63944.22</v>
          </cell>
          <cell r="G307">
            <v>10000</v>
          </cell>
          <cell r="H307">
            <v>109915.68</v>
          </cell>
          <cell r="I307">
            <v>76449.41</v>
          </cell>
          <cell r="K307">
            <v>0</v>
          </cell>
          <cell r="L307">
            <v>186365.09</v>
          </cell>
          <cell r="M307">
            <v>0</v>
          </cell>
          <cell r="N307">
            <v>53944.22</v>
          </cell>
          <cell r="O307">
            <v>150000</v>
          </cell>
          <cell r="P307">
            <v>36365.089999999997</v>
          </cell>
          <cell r="Q307">
            <v>90226.880000000005</v>
          </cell>
          <cell r="S307">
            <v>0</v>
          </cell>
          <cell r="T307">
            <v>126591.97</v>
          </cell>
          <cell r="U307">
            <v>86314.41</v>
          </cell>
          <cell r="V307">
            <v>36365.089999999997</v>
          </cell>
          <cell r="W307">
            <v>68000</v>
          </cell>
          <cell r="X307">
            <v>144906.38</v>
          </cell>
          <cell r="Y307">
            <v>99302.7</v>
          </cell>
          <cell r="AA307">
            <v>0</v>
          </cell>
          <cell r="AB307">
            <v>244209.08</v>
          </cell>
          <cell r="AC307">
            <v>95291</v>
          </cell>
          <cell r="AD307">
            <v>58591.97</v>
          </cell>
          <cell r="AE307">
            <v>0</v>
          </cell>
          <cell r="AF307">
            <v>339500.08</v>
          </cell>
          <cell r="AG307">
            <v>103401.13</v>
          </cell>
          <cell r="AH307">
            <v>144906.38</v>
          </cell>
          <cell r="AI307">
            <v>90000</v>
          </cell>
          <cell r="AJ307">
            <v>352901.21</v>
          </cell>
          <cell r="AK307">
            <v>131994.4</v>
          </cell>
          <cell r="AL307">
            <v>154209.07999999999</v>
          </cell>
          <cell r="AM307">
            <v>0</v>
          </cell>
          <cell r="AN307">
            <v>484895.61</v>
          </cell>
          <cell r="AO307">
            <v>179260.04</v>
          </cell>
          <cell r="AP307">
            <v>249500.08</v>
          </cell>
          <cell r="AQ307">
            <v>100000</v>
          </cell>
          <cell r="AR307">
            <v>564155.65</v>
          </cell>
          <cell r="BF307">
            <v>862239.97</v>
          </cell>
          <cell r="BG307">
            <v>95804.441111111097</v>
          </cell>
          <cell r="BH307">
            <v>5.8886168893330204</v>
          </cell>
          <cell r="BI307" t="str">
            <v>发票挂账两个月付款</v>
          </cell>
        </row>
        <row r="308">
          <cell r="A308" t="str">
            <v>1001</v>
          </cell>
          <cell r="B308" t="str">
            <v>温州万泰橡塑股份有限公司</v>
          </cell>
          <cell r="C308" t="str">
            <v>手柄减震垫</v>
          </cell>
          <cell r="D308">
            <v>0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120</v>
          </cell>
          <cell r="R308">
            <v>120</v>
          </cell>
          <cell r="S308">
            <v>120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B308">
            <v>0</v>
          </cell>
          <cell r="AC308">
            <v>144</v>
          </cell>
          <cell r="AD308">
            <v>144</v>
          </cell>
          <cell r="AE308">
            <v>144</v>
          </cell>
          <cell r="AF308">
            <v>0</v>
          </cell>
          <cell r="AG308">
            <v>0</v>
          </cell>
          <cell r="AH308">
            <v>0</v>
          </cell>
          <cell r="AI308">
            <v>0</v>
          </cell>
          <cell r="AJ308">
            <v>0</v>
          </cell>
          <cell r="AK308">
            <v>0</v>
          </cell>
          <cell r="AL308">
            <v>0</v>
          </cell>
          <cell r="AM308">
            <v>0</v>
          </cell>
          <cell r="AN308">
            <v>0</v>
          </cell>
          <cell r="AO308">
            <v>0</v>
          </cell>
          <cell r="AP308">
            <v>0</v>
          </cell>
          <cell r="AQ308">
            <v>0</v>
          </cell>
          <cell r="AR308">
            <v>0</v>
          </cell>
          <cell r="BF308">
            <v>264</v>
          </cell>
          <cell r="BG308">
            <v>29.3333333333333</v>
          </cell>
          <cell r="BH308">
            <v>0</v>
          </cell>
          <cell r="BI308" t="str">
            <v>预付款</v>
          </cell>
        </row>
        <row r="309">
          <cell r="A309" t="str">
            <v>1002</v>
          </cell>
          <cell r="B309" t="str">
            <v>北京瑞德佑业科技有限公司</v>
          </cell>
          <cell r="C309" t="str">
            <v>双面胶垫</v>
          </cell>
          <cell r="D309">
            <v>0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5700</v>
          </cell>
          <cell r="N309">
            <v>5700</v>
          </cell>
          <cell r="O309">
            <v>5700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0</v>
          </cell>
          <cell r="Y309">
            <v>0</v>
          </cell>
          <cell r="Z309">
            <v>0</v>
          </cell>
          <cell r="AA309">
            <v>0</v>
          </cell>
          <cell r="AB309">
            <v>0</v>
          </cell>
          <cell r="AC309">
            <v>0</v>
          </cell>
          <cell r="AD309">
            <v>0</v>
          </cell>
          <cell r="AE309">
            <v>0</v>
          </cell>
          <cell r="AF309">
            <v>0</v>
          </cell>
          <cell r="AG309">
            <v>10486.4</v>
          </cell>
          <cell r="AH309">
            <v>10486.4</v>
          </cell>
          <cell r="AI309">
            <v>10486.4</v>
          </cell>
          <cell r="AJ309">
            <v>0</v>
          </cell>
          <cell r="AK309">
            <v>24813.5</v>
          </cell>
          <cell r="AL309">
            <v>24813.5</v>
          </cell>
          <cell r="AM309">
            <v>24813.5</v>
          </cell>
          <cell r="AN309">
            <v>0</v>
          </cell>
          <cell r="AO309">
            <v>58073</v>
          </cell>
          <cell r="AP309">
            <v>58073</v>
          </cell>
          <cell r="AQ309">
            <v>58073</v>
          </cell>
          <cell r="AR309">
            <v>0</v>
          </cell>
          <cell r="BF309">
            <v>99072.9</v>
          </cell>
          <cell r="BG309">
            <v>11008.1</v>
          </cell>
          <cell r="BH309">
            <v>0</v>
          </cell>
          <cell r="BI309" t="str">
            <v>预付款</v>
          </cell>
        </row>
        <row r="310">
          <cell r="A310" t="str">
            <v>1004</v>
          </cell>
          <cell r="B310" t="str">
            <v>嘉兴市南湖区东栅街道嘉环中电子产品经营部</v>
          </cell>
          <cell r="C310" t="str">
            <v>尼龙垫片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0</v>
          </cell>
          <cell r="Z310">
            <v>0</v>
          </cell>
          <cell r="AA310">
            <v>0</v>
          </cell>
          <cell r="AB310">
            <v>0</v>
          </cell>
          <cell r="AC310">
            <v>418</v>
          </cell>
          <cell r="AD310">
            <v>418</v>
          </cell>
          <cell r="AE310">
            <v>418</v>
          </cell>
          <cell r="AF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0</v>
          </cell>
          <cell r="AK310">
            <v>0</v>
          </cell>
          <cell r="AL310">
            <v>0</v>
          </cell>
          <cell r="AM310">
            <v>0</v>
          </cell>
          <cell r="AN310">
            <v>0</v>
          </cell>
          <cell r="AO310">
            <v>0</v>
          </cell>
          <cell r="AP310">
            <v>0</v>
          </cell>
          <cell r="AQ310">
            <v>0</v>
          </cell>
          <cell r="AR310">
            <v>0</v>
          </cell>
          <cell r="BF310">
            <v>418</v>
          </cell>
          <cell r="BG310">
            <v>46.4444444444444</v>
          </cell>
          <cell r="BH310">
            <v>0</v>
          </cell>
          <cell r="BI310" t="str">
            <v>预付款</v>
          </cell>
        </row>
        <row r="311">
          <cell r="A311" t="str">
            <v>1007</v>
          </cell>
          <cell r="B311" t="str">
            <v>宜科（天津）电子有限公司</v>
          </cell>
          <cell r="E311">
            <v>2800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>
            <v>0</v>
          </cell>
          <cell r="AE311">
            <v>0</v>
          </cell>
          <cell r="AF311">
            <v>0</v>
          </cell>
          <cell r="AG311">
            <v>0</v>
          </cell>
          <cell r="AH311">
            <v>0</v>
          </cell>
          <cell r="AI311">
            <v>0</v>
          </cell>
          <cell r="AJ311">
            <v>0</v>
          </cell>
          <cell r="AK311">
            <v>0</v>
          </cell>
          <cell r="AL311">
            <v>0</v>
          </cell>
          <cell r="AO311">
            <v>0</v>
          </cell>
          <cell r="AP311">
            <v>0</v>
          </cell>
          <cell r="AQ311">
            <v>0</v>
          </cell>
          <cell r="AR311">
            <v>0</v>
          </cell>
          <cell r="BI311" t="str">
            <v>按合同约定</v>
          </cell>
        </row>
        <row r="312">
          <cell r="A312" t="str">
            <v>1009</v>
          </cell>
          <cell r="B312" t="str">
            <v>昆山福如斯精密机械有限公司</v>
          </cell>
          <cell r="C312" t="str">
            <v>焊接机</v>
          </cell>
          <cell r="J312">
            <v>0</v>
          </cell>
          <cell r="N312">
            <v>0</v>
          </cell>
          <cell r="Q312">
            <v>145000</v>
          </cell>
          <cell r="R312">
            <v>0</v>
          </cell>
          <cell r="S312">
            <v>130500</v>
          </cell>
          <cell r="T312">
            <v>14500</v>
          </cell>
          <cell r="U312">
            <v>0</v>
          </cell>
          <cell r="V312">
            <v>14500</v>
          </cell>
          <cell r="W312">
            <v>0</v>
          </cell>
          <cell r="X312">
            <v>14500</v>
          </cell>
          <cell r="Y312">
            <v>0</v>
          </cell>
          <cell r="Z312">
            <v>14500</v>
          </cell>
          <cell r="AA312">
            <v>0</v>
          </cell>
          <cell r="AB312">
            <v>14500</v>
          </cell>
          <cell r="AC312">
            <v>0</v>
          </cell>
          <cell r="AD312">
            <v>14500</v>
          </cell>
          <cell r="AE312">
            <v>0</v>
          </cell>
          <cell r="AF312">
            <v>14500</v>
          </cell>
          <cell r="AG312">
            <v>0</v>
          </cell>
          <cell r="AH312">
            <v>14500</v>
          </cell>
          <cell r="AI312">
            <v>0</v>
          </cell>
          <cell r="AJ312">
            <v>14500</v>
          </cell>
          <cell r="AK312">
            <v>0</v>
          </cell>
          <cell r="AL312">
            <v>14500</v>
          </cell>
          <cell r="AM312">
            <v>0</v>
          </cell>
          <cell r="AN312">
            <v>14500</v>
          </cell>
          <cell r="AO312">
            <v>0</v>
          </cell>
          <cell r="AP312">
            <v>14500</v>
          </cell>
          <cell r="AQ312">
            <v>0</v>
          </cell>
          <cell r="AR312">
            <v>14500</v>
          </cell>
          <cell r="BF312">
            <v>145000</v>
          </cell>
          <cell r="BG312">
            <v>48333.333333333299</v>
          </cell>
          <cell r="BI312" t="str">
            <v>按合同约定</v>
          </cell>
        </row>
        <row r="313">
          <cell r="A313" t="str">
            <v>1010</v>
          </cell>
          <cell r="B313" t="str">
            <v>北京盛奥金华包装有限公司</v>
          </cell>
          <cell r="C313" t="str">
            <v>包装类</v>
          </cell>
          <cell r="J313">
            <v>0</v>
          </cell>
          <cell r="N313">
            <v>0</v>
          </cell>
          <cell r="Q313">
            <v>2529</v>
          </cell>
          <cell r="S313">
            <v>2529</v>
          </cell>
          <cell r="T313">
            <v>0</v>
          </cell>
          <cell r="U313">
            <v>0</v>
          </cell>
          <cell r="W313">
            <v>0</v>
          </cell>
          <cell r="X313">
            <v>0</v>
          </cell>
          <cell r="Y313">
            <v>0</v>
          </cell>
          <cell r="AA313">
            <v>0</v>
          </cell>
          <cell r="AB313">
            <v>0</v>
          </cell>
          <cell r="AC313">
            <v>0</v>
          </cell>
          <cell r="AE313">
            <v>0</v>
          </cell>
          <cell r="AF313">
            <v>0</v>
          </cell>
          <cell r="AG313">
            <v>0</v>
          </cell>
          <cell r="AI313">
            <v>0</v>
          </cell>
          <cell r="AJ313">
            <v>0</v>
          </cell>
          <cell r="AK313">
            <v>0</v>
          </cell>
          <cell r="AO313">
            <v>0</v>
          </cell>
          <cell r="AQ313">
            <v>0</v>
          </cell>
          <cell r="AR313">
            <v>0</v>
          </cell>
          <cell r="BF313">
            <v>2529</v>
          </cell>
          <cell r="BI313" t="str">
            <v>停用</v>
          </cell>
        </row>
        <row r="314">
          <cell r="A314" t="str">
            <v>1011</v>
          </cell>
          <cell r="B314" t="str">
            <v>北京好伯特科技有限公司</v>
          </cell>
          <cell r="C314" t="str">
            <v>插座护套</v>
          </cell>
          <cell r="J314">
            <v>0</v>
          </cell>
          <cell r="N314">
            <v>0</v>
          </cell>
          <cell r="R314">
            <v>0</v>
          </cell>
          <cell r="V314">
            <v>0</v>
          </cell>
          <cell r="Z314">
            <v>0</v>
          </cell>
          <cell r="AC314">
            <v>2000</v>
          </cell>
          <cell r="AD314">
            <v>2000</v>
          </cell>
          <cell r="AE314">
            <v>2000</v>
          </cell>
          <cell r="AF314">
            <v>0</v>
          </cell>
          <cell r="AG314">
            <v>0</v>
          </cell>
          <cell r="AH314">
            <v>0</v>
          </cell>
          <cell r="AI314">
            <v>0</v>
          </cell>
          <cell r="AJ314">
            <v>0</v>
          </cell>
          <cell r="AK314">
            <v>0</v>
          </cell>
          <cell r="AL314">
            <v>0</v>
          </cell>
          <cell r="AM314">
            <v>0</v>
          </cell>
          <cell r="AN314">
            <v>0</v>
          </cell>
          <cell r="AO314">
            <v>0</v>
          </cell>
          <cell r="AP314">
            <v>0</v>
          </cell>
          <cell r="AQ314">
            <v>0</v>
          </cell>
          <cell r="AR314">
            <v>0</v>
          </cell>
          <cell r="BF314">
            <v>2000</v>
          </cell>
          <cell r="BG314">
            <v>222.222222222222</v>
          </cell>
          <cell r="BH314">
            <v>0</v>
          </cell>
          <cell r="BI314" t="str">
            <v>预付款</v>
          </cell>
        </row>
        <row r="315">
          <cell r="A315" t="str">
            <v>1012</v>
          </cell>
          <cell r="B315" t="str">
            <v>北京中恒海润金铭科技设备有限公司</v>
          </cell>
          <cell r="C315" t="str">
            <v>设备</v>
          </cell>
          <cell r="G315">
            <v>17500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U315">
            <v>0</v>
          </cell>
          <cell r="V315">
            <v>0</v>
          </cell>
          <cell r="W315">
            <v>0</v>
          </cell>
          <cell r="X315">
            <v>0</v>
          </cell>
          <cell r="Y315">
            <v>0</v>
          </cell>
          <cell r="Z315">
            <v>0</v>
          </cell>
          <cell r="AA315">
            <v>0</v>
          </cell>
          <cell r="AB315">
            <v>0</v>
          </cell>
          <cell r="AC315">
            <v>0</v>
          </cell>
          <cell r="AD315">
            <v>0</v>
          </cell>
          <cell r="AE315">
            <v>0</v>
          </cell>
          <cell r="AF315">
            <v>0</v>
          </cell>
          <cell r="AG315">
            <v>0</v>
          </cell>
          <cell r="AH315">
            <v>0</v>
          </cell>
          <cell r="AI315">
            <v>0</v>
          </cell>
          <cell r="AJ315">
            <v>0</v>
          </cell>
          <cell r="AK315">
            <v>0</v>
          </cell>
          <cell r="AL315">
            <v>0</v>
          </cell>
          <cell r="AO315">
            <v>0</v>
          </cell>
          <cell r="AP315">
            <v>0</v>
          </cell>
          <cell r="AQ315">
            <v>0</v>
          </cell>
          <cell r="AR315">
            <v>0</v>
          </cell>
          <cell r="BI315" t="str">
            <v>按合同约定</v>
          </cell>
        </row>
        <row r="316">
          <cell r="A316" t="str">
            <v>1014</v>
          </cell>
          <cell r="B316" t="str">
            <v>佛山市顺德区聚达汽车部件有限公司</v>
          </cell>
          <cell r="C316" t="str">
            <v>镜片</v>
          </cell>
          <cell r="I316">
            <v>80886.8</v>
          </cell>
          <cell r="J316">
            <v>0</v>
          </cell>
          <cell r="K316">
            <v>0</v>
          </cell>
          <cell r="L316">
            <v>80886.8</v>
          </cell>
          <cell r="M316">
            <v>15296.12</v>
          </cell>
          <cell r="N316">
            <v>0</v>
          </cell>
          <cell r="O316">
            <v>0</v>
          </cell>
          <cell r="P316">
            <v>96182.92</v>
          </cell>
          <cell r="Q316">
            <v>0</v>
          </cell>
          <cell r="R316">
            <v>0</v>
          </cell>
          <cell r="S316">
            <v>0</v>
          </cell>
          <cell r="T316">
            <v>96182.92</v>
          </cell>
          <cell r="U316">
            <v>0</v>
          </cell>
          <cell r="V316">
            <v>80886.8</v>
          </cell>
          <cell r="W316">
            <v>0</v>
          </cell>
          <cell r="X316">
            <v>96182.92</v>
          </cell>
          <cell r="Y316">
            <v>119263.4</v>
          </cell>
          <cell r="Z316">
            <v>96182.92</v>
          </cell>
          <cell r="AA316">
            <v>0</v>
          </cell>
          <cell r="AB316">
            <v>215446.32</v>
          </cell>
          <cell r="AC316">
            <v>87254.080000000002</v>
          </cell>
          <cell r="AD316">
            <v>96182.92</v>
          </cell>
          <cell r="AE316">
            <v>50000</v>
          </cell>
          <cell r="AF316">
            <v>252700.4</v>
          </cell>
          <cell r="AG316">
            <v>0</v>
          </cell>
          <cell r="AH316">
            <v>46182.92</v>
          </cell>
          <cell r="AI316">
            <v>0</v>
          </cell>
          <cell r="AJ316">
            <v>252700.4</v>
          </cell>
          <cell r="AK316">
            <v>0</v>
          </cell>
          <cell r="AL316">
            <v>165446.32</v>
          </cell>
          <cell r="AM316">
            <v>0</v>
          </cell>
          <cell r="AN316">
            <v>252700.4</v>
          </cell>
          <cell r="AO316">
            <v>85179.4</v>
          </cell>
          <cell r="AP316">
            <v>252700.4</v>
          </cell>
          <cell r="AQ316">
            <v>100000</v>
          </cell>
          <cell r="AR316">
            <v>237879.8</v>
          </cell>
          <cell r="BF316">
            <v>387879.8</v>
          </cell>
          <cell r="BG316">
            <v>43097.755555555603</v>
          </cell>
          <cell r="BH316">
            <v>5.5195403318244498</v>
          </cell>
          <cell r="BI316" t="str">
            <v>发票挂账两个月承兑付款</v>
          </cell>
        </row>
        <row r="317">
          <cell r="A317" t="str">
            <v>1016</v>
          </cell>
          <cell r="B317" t="str">
            <v>苏州耀腾光电有限公司</v>
          </cell>
          <cell r="C317" t="str">
            <v>灯镜合件</v>
          </cell>
          <cell r="G317">
            <v>0</v>
          </cell>
          <cell r="H317">
            <v>65374.98</v>
          </cell>
          <cell r="I317">
            <v>55040.6</v>
          </cell>
          <cell r="J317">
            <v>0</v>
          </cell>
          <cell r="K317">
            <v>0</v>
          </cell>
          <cell r="L317">
            <v>120415.58</v>
          </cell>
          <cell r="M317">
            <v>0</v>
          </cell>
          <cell r="N317">
            <v>0</v>
          </cell>
          <cell r="O317">
            <v>0</v>
          </cell>
          <cell r="P317">
            <v>120415.58</v>
          </cell>
          <cell r="Q317">
            <v>13150.28</v>
          </cell>
          <cell r="R317">
            <v>65374.98</v>
          </cell>
          <cell r="S317">
            <v>65000</v>
          </cell>
          <cell r="T317">
            <v>68565.86</v>
          </cell>
          <cell r="U317">
            <v>143915.63</v>
          </cell>
          <cell r="V317">
            <v>55415.58</v>
          </cell>
          <cell r="W317">
            <v>60000</v>
          </cell>
          <cell r="X317">
            <v>152481.49</v>
          </cell>
          <cell r="Y317">
            <v>94755.6</v>
          </cell>
          <cell r="AA317">
            <v>0</v>
          </cell>
          <cell r="AB317">
            <v>247237.09</v>
          </cell>
          <cell r="AC317">
            <v>0</v>
          </cell>
          <cell r="AD317">
            <v>8565.86</v>
          </cell>
          <cell r="AE317">
            <v>0</v>
          </cell>
          <cell r="AF317">
            <v>247237.09</v>
          </cell>
          <cell r="AG317">
            <v>228839.99</v>
          </cell>
          <cell r="AH317">
            <v>152481.49</v>
          </cell>
          <cell r="AI317">
            <v>150000</v>
          </cell>
          <cell r="AJ317">
            <v>326077.08</v>
          </cell>
          <cell r="AK317">
            <v>51331.38</v>
          </cell>
          <cell r="AL317">
            <v>97237.09</v>
          </cell>
          <cell r="AM317">
            <v>0</v>
          </cell>
          <cell r="AN317">
            <v>377408.46</v>
          </cell>
          <cell r="AO317">
            <v>0</v>
          </cell>
          <cell r="AP317">
            <v>97237.09</v>
          </cell>
          <cell r="AQ317">
            <v>50000</v>
          </cell>
          <cell r="AR317">
            <v>327408.46000000002</v>
          </cell>
          <cell r="BF317">
            <v>587033.48</v>
          </cell>
          <cell r="BG317">
            <v>65225.942222222198</v>
          </cell>
          <cell r="BH317">
            <v>5.01960491248302</v>
          </cell>
          <cell r="BI317" t="str">
            <v>发票挂账两个月承兑付款</v>
          </cell>
        </row>
        <row r="318">
          <cell r="A318" t="str">
            <v>1017</v>
          </cell>
          <cell r="B318" t="str">
            <v>沧州茂源电器部件有限公司</v>
          </cell>
          <cell r="C318" t="str">
            <v>阻尼片</v>
          </cell>
          <cell r="J318">
            <v>0</v>
          </cell>
          <cell r="N318">
            <v>0</v>
          </cell>
          <cell r="Q318">
            <v>2800</v>
          </cell>
          <cell r="R318">
            <v>0</v>
          </cell>
          <cell r="S318">
            <v>0</v>
          </cell>
          <cell r="T318">
            <v>2800</v>
          </cell>
          <cell r="U318">
            <v>0</v>
          </cell>
          <cell r="V318">
            <v>0</v>
          </cell>
          <cell r="W318">
            <v>2800</v>
          </cell>
          <cell r="X318">
            <v>0</v>
          </cell>
          <cell r="Y318">
            <v>0</v>
          </cell>
          <cell r="AA318">
            <v>0</v>
          </cell>
          <cell r="AB318">
            <v>0</v>
          </cell>
          <cell r="AC318">
            <v>0</v>
          </cell>
          <cell r="AD318">
            <v>0</v>
          </cell>
          <cell r="AE318">
            <v>0</v>
          </cell>
          <cell r="AF318">
            <v>0</v>
          </cell>
          <cell r="AG318">
            <v>2645.33</v>
          </cell>
          <cell r="AH318">
            <v>0</v>
          </cell>
          <cell r="AI318">
            <v>0</v>
          </cell>
          <cell r="AJ318">
            <v>2645.33</v>
          </cell>
          <cell r="AK318">
            <v>0</v>
          </cell>
          <cell r="AL318">
            <v>0</v>
          </cell>
          <cell r="AM318">
            <v>2645.33</v>
          </cell>
          <cell r="AN318">
            <v>0</v>
          </cell>
          <cell r="AO318">
            <v>0</v>
          </cell>
          <cell r="AQ318">
            <v>0</v>
          </cell>
          <cell r="AR318">
            <v>0</v>
          </cell>
          <cell r="BF318">
            <v>5445.33</v>
          </cell>
          <cell r="BG318">
            <v>605.03666666666697</v>
          </cell>
          <cell r="BH318">
            <v>0</v>
          </cell>
          <cell r="BI318" t="str">
            <v>发票挂账两个月承兑付款</v>
          </cell>
        </row>
        <row r="319">
          <cell r="A319" t="str">
            <v>1018</v>
          </cell>
          <cell r="B319" t="str">
            <v>北京逸伦众程自动化控制设备有限公司</v>
          </cell>
          <cell r="C319" t="str">
            <v>劳保耗材</v>
          </cell>
          <cell r="J319">
            <v>0</v>
          </cell>
          <cell r="N319">
            <v>0</v>
          </cell>
          <cell r="R319">
            <v>0</v>
          </cell>
          <cell r="V319">
            <v>0</v>
          </cell>
          <cell r="Y319">
            <v>138805.97</v>
          </cell>
          <cell r="Z319">
            <v>0</v>
          </cell>
          <cell r="AA319">
            <v>50000</v>
          </cell>
          <cell r="AB319">
            <v>88805.97</v>
          </cell>
          <cell r="AC319">
            <v>0</v>
          </cell>
          <cell r="AD319">
            <v>88805.97</v>
          </cell>
          <cell r="AE319">
            <v>0</v>
          </cell>
          <cell r="AF319">
            <v>88805.97</v>
          </cell>
          <cell r="AG319">
            <v>0</v>
          </cell>
          <cell r="AH319">
            <v>88805.97</v>
          </cell>
          <cell r="AI319">
            <v>0</v>
          </cell>
          <cell r="AJ319">
            <v>88805.97</v>
          </cell>
          <cell r="AK319">
            <v>0</v>
          </cell>
          <cell r="AL319">
            <v>88805.97</v>
          </cell>
          <cell r="AM319">
            <v>0</v>
          </cell>
          <cell r="AN319">
            <v>88805.97</v>
          </cell>
          <cell r="AO319">
            <v>0</v>
          </cell>
          <cell r="AP319">
            <v>88805.97</v>
          </cell>
          <cell r="AQ319">
            <v>0</v>
          </cell>
          <cell r="AR319">
            <v>88805.97</v>
          </cell>
          <cell r="BF319">
            <v>138805.97</v>
          </cell>
          <cell r="BG319">
            <v>46268.656666666699</v>
          </cell>
          <cell r="BI319" t="str">
            <v>按合同约定</v>
          </cell>
        </row>
        <row r="320">
          <cell r="A320" t="str">
            <v>1019</v>
          </cell>
          <cell r="B320" t="str">
            <v>佛山市立久光电科技有限公司</v>
          </cell>
          <cell r="C320" t="str">
            <v>迎宾灯</v>
          </cell>
          <cell r="G320">
            <v>144211.20000000001</v>
          </cell>
          <cell r="H320">
            <v>0</v>
          </cell>
          <cell r="I320">
            <v>108789.32</v>
          </cell>
          <cell r="J320">
            <v>108789.32</v>
          </cell>
          <cell r="K320">
            <v>108789.32</v>
          </cell>
          <cell r="L320">
            <v>0</v>
          </cell>
          <cell r="M320">
            <v>115779.6</v>
          </cell>
          <cell r="N320">
            <v>115779.6</v>
          </cell>
          <cell r="O320">
            <v>115779.6</v>
          </cell>
          <cell r="P320">
            <v>0</v>
          </cell>
          <cell r="Q320">
            <v>180264</v>
          </cell>
          <cell r="R320">
            <v>180264</v>
          </cell>
          <cell r="S320">
            <v>180264</v>
          </cell>
          <cell r="T320">
            <v>0</v>
          </cell>
          <cell r="U320">
            <v>88966.5</v>
          </cell>
          <cell r="V320">
            <v>88966.5</v>
          </cell>
          <cell r="W320">
            <v>88966.5</v>
          </cell>
          <cell r="X320">
            <v>0</v>
          </cell>
          <cell r="Y320">
            <v>112785.3</v>
          </cell>
          <cell r="Z320">
            <v>117785.3</v>
          </cell>
          <cell r="AA320">
            <v>117785.3</v>
          </cell>
          <cell r="AB320">
            <v>0</v>
          </cell>
          <cell r="AC320">
            <v>43900.5</v>
          </cell>
          <cell r="AD320">
            <v>43900.5</v>
          </cell>
          <cell r="AE320">
            <v>43900.5</v>
          </cell>
          <cell r="AF320">
            <v>0</v>
          </cell>
          <cell r="AG320">
            <v>82796.34</v>
          </cell>
          <cell r="AH320">
            <v>77796.34</v>
          </cell>
          <cell r="AI320">
            <v>77796.34</v>
          </cell>
          <cell r="AJ320">
            <v>0</v>
          </cell>
          <cell r="AK320">
            <v>0</v>
          </cell>
          <cell r="AL320">
            <v>0</v>
          </cell>
          <cell r="AM320">
            <v>0</v>
          </cell>
          <cell r="AN320">
            <v>0</v>
          </cell>
          <cell r="AO320">
            <v>129436.84</v>
          </cell>
          <cell r="AP320">
            <v>129436.84</v>
          </cell>
          <cell r="AQ320">
            <v>129436.84</v>
          </cell>
          <cell r="AR320">
            <v>0</v>
          </cell>
          <cell r="BF320">
            <v>862718.4</v>
          </cell>
          <cell r="BG320">
            <v>95857.600000000006</v>
          </cell>
          <cell r="BH320">
            <v>0</v>
          </cell>
          <cell r="BI320" t="str">
            <v>预付款</v>
          </cell>
        </row>
        <row r="321">
          <cell r="A321" t="str">
            <v>1021</v>
          </cell>
          <cell r="B321" t="str">
            <v>安路普（北京）汽车技术有限公司</v>
          </cell>
          <cell r="C321" t="str">
            <v>气囊气阀</v>
          </cell>
          <cell r="J321">
            <v>0</v>
          </cell>
          <cell r="N321">
            <v>0</v>
          </cell>
          <cell r="Q321">
            <v>2174940.89</v>
          </cell>
          <cell r="S321">
            <v>0</v>
          </cell>
          <cell r="T321">
            <v>2174940.89</v>
          </cell>
          <cell r="U321">
            <v>1571391.91</v>
          </cell>
          <cell r="W321">
            <v>0</v>
          </cell>
          <cell r="X321">
            <v>3746332.8</v>
          </cell>
          <cell r="Y321">
            <v>2728179.87</v>
          </cell>
          <cell r="AA321">
            <v>0</v>
          </cell>
          <cell r="AB321">
            <v>6474512.6699999999</v>
          </cell>
          <cell r="AC321">
            <v>551815.62</v>
          </cell>
          <cell r="AE321">
            <v>0</v>
          </cell>
          <cell r="AF321">
            <v>7026328.29</v>
          </cell>
          <cell r="AG321">
            <v>651917.55000000005</v>
          </cell>
          <cell r="AI321">
            <v>44415.22</v>
          </cell>
          <cell r="AJ321">
            <v>7633830.6200000001</v>
          </cell>
          <cell r="AK321">
            <v>450424.73</v>
          </cell>
          <cell r="AM321">
            <v>0</v>
          </cell>
          <cell r="AN321">
            <v>8084255.3499999996</v>
          </cell>
          <cell r="AO321">
            <v>607915.65</v>
          </cell>
          <cell r="AQ321">
            <v>404237.1</v>
          </cell>
          <cell r="AR321">
            <v>8287933.9000000004</v>
          </cell>
          <cell r="BF321">
            <v>8736586.2200000007</v>
          </cell>
          <cell r="BG321">
            <v>2912195.40666667</v>
          </cell>
          <cell r="BI321" t="str">
            <v>内部关联</v>
          </cell>
        </row>
        <row r="322">
          <cell r="A322" t="str">
            <v>1023</v>
          </cell>
          <cell r="B322" t="str">
            <v>重庆鑫颐塑胶有限责任公司</v>
          </cell>
          <cell r="C322" t="str">
            <v>卡扣</v>
          </cell>
          <cell r="G322">
            <v>640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160</v>
          </cell>
          <cell r="N322">
            <v>160</v>
          </cell>
          <cell r="O322">
            <v>160</v>
          </cell>
          <cell r="P322">
            <v>0</v>
          </cell>
          <cell r="Q322">
            <v>300</v>
          </cell>
          <cell r="R322">
            <v>300</v>
          </cell>
          <cell r="S322">
            <v>300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600</v>
          </cell>
          <cell r="AD322">
            <v>600</v>
          </cell>
          <cell r="AE322">
            <v>600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</v>
          </cell>
          <cell r="AK322">
            <v>0</v>
          </cell>
          <cell r="AL322">
            <v>0</v>
          </cell>
          <cell r="AM322">
            <v>0</v>
          </cell>
          <cell r="AN322">
            <v>0</v>
          </cell>
          <cell r="AO322">
            <v>6000</v>
          </cell>
          <cell r="AP322">
            <v>6000</v>
          </cell>
          <cell r="AQ322">
            <v>6000</v>
          </cell>
          <cell r="AR322">
            <v>0</v>
          </cell>
          <cell r="BF322">
            <v>7060</v>
          </cell>
          <cell r="BG322">
            <v>784.444444444444</v>
          </cell>
          <cell r="BH322">
            <v>0</v>
          </cell>
          <cell r="BI322" t="str">
            <v>预付款</v>
          </cell>
        </row>
        <row r="323">
          <cell r="A323" t="str">
            <v>1024</v>
          </cell>
          <cell r="B323" t="str">
            <v>沧县星宇精密铸造有限公司</v>
          </cell>
          <cell r="C323" t="str">
            <v>灯镜配件</v>
          </cell>
          <cell r="J323">
            <v>0</v>
          </cell>
          <cell r="N323">
            <v>0</v>
          </cell>
          <cell r="R323">
            <v>0</v>
          </cell>
          <cell r="U323">
            <v>29631.040000000001</v>
          </cell>
          <cell r="V323">
            <v>0</v>
          </cell>
          <cell r="W323">
            <v>29631.040000000001</v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E323">
            <v>0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>
            <v>0</v>
          </cell>
          <cell r="AK323">
            <v>0</v>
          </cell>
          <cell r="AL323">
            <v>0</v>
          </cell>
          <cell r="AO323">
            <v>0</v>
          </cell>
          <cell r="AP323">
            <v>0</v>
          </cell>
          <cell r="AQ323">
            <v>0</v>
          </cell>
          <cell r="AR323">
            <v>0</v>
          </cell>
          <cell r="BF323">
            <v>29631.040000000001</v>
          </cell>
          <cell r="BI323" t="str">
            <v>货到、票到付款</v>
          </cell>
        </row>
        <row r="324">
          <cell r="A324" t="str">
            <v>1025</v>
          </cell>
          <cell r="B324" t="str">
            <v>常熟市创新电器厂</v>
          </cell>
          <cell r="C324" t="str">
            <v>灯镜配件</v>
          </cell>
          <cell r="E324">
            <v>2810.4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>
            <v>0</v>
          </cell>
          <cell r="Z324">
            <v>0</v>
          </cell>
          <cell r="AA324">
            <v>0</v>
          </cell>
          <cell r="AB324">
            <v>0</v>
          </cell>
          <cell r="AC324">
            <v>3747.2</v>
          </cell>
          <cell r="AD324">
            <v>3747.2</v>
          </cell>
          <cell r="AE324">
            <v>3747.2</v>
          </cell>
          <cell r="AF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>
            <v>0</v>
          </cell>
          <cell r="AM324">
            <v>0</v>
          </cell>
          <cell r="AN324">
            <v>0</v>
          </cell>
          <cell r="AO324">
            <v>0</v>
          </cell>
          <cell r="AP324">
            <v>0</v>
          </cell>
          <cell r="AQ324">
            <v>0</v>
          </cell>
          <cell r="AR324">
            <v>0</v>
          </cell>
          <cell r="BF324">
            <v>3747.2</v>
          </cell>
          <cell r="BG324">
            <v>416.35555555555601</v>
          </cell>
          <cell r="BH324">
            <v>0</v>
          </cell>
          <cell r="BI324" t="str">
            <v>预付款</v>
          </cell>
        </row>
        <row r="325">
          <cell r="A325" t="str">
            <v>1027</v>
          </cell>
          <cell r="B325" t="str">
            <v>上海沪熙商贸有限公司</v>
          </cell>
          <cell r="C325" t="str">
            <v>灯镜配件</v>
          </cell>
          <cell r="J325">
            <v>0</v>
          </cell>
          <cell r="N325">
            <v>0</v>
          </cell>
          <cell r="R325">
            <v>0</v>
          </cell>
          <cell r="V325">
            <v>0</v>
          </cell>
          <cell r="Z325">
            <v>0</v>
          </cell>
          <cell r="AD325">
            <v>0</v>
          </cell>
          <cell r="AH325">
            <v>0</v>
          </cell>
          <cell r="AL325">
            <v>0</v>
          </cell>
          <cell r="AO325">
            <v>7545.78</v>
          </cell>
          <cell r="AP325">
            <v>0</v>
          </cell>
          <cell r="AQ325">
            <v>0</v>
          </cell>
          <cell r="AR325">
            <v>7545.78</v>
          </cell>
          <cell r="BF325">
            <v>7545.78</v>
          </cell>
          <cell r="BG325">
            <v>838.42</v>
          </cell>
          <cell r="BH325">
            <v>9</v>
          </cell>
          <cell r="BI325" t="str">
            <v>发票挂账两个月付款</v>
          </cell>
        </row>
        <row r="326">
          <cell r="A326" t="str">
            <v>1029</v>
          </cell>
          <cell r="B326" t="str">
            <v>黄骅市联视电子科技有限公司</v>
          </cell>
          <cell r="C326" t="str">
            <v>监控</v>
          </cell>
          <cell r="I326">
            <v>276000</v>
          </cell>
          <cell r="J326">
            <v>0</v>
          </cell>
          <cell r="K326">
            <v>193200</v>
          </cell>
          <cell r="L326">
            <v>82800</v>
          </cell>
          <cell r="M326">
            <v>0</v>
          </cell>
          <cell r="N326">
            <v>82800</v>
          </cell>
          <cell r="O326">
            <v>69000</v>
          </cell>
          <cell r="P326">
            <v>13800</v>
          </cell>
          <cell r="Q326">
            <v>0</v>
          </cell>
          <cell r="R326">
            <v>13800</v>
          </cell>
          <cell r="S326">
            <v>0</v>
          </cell>
          <cell r="T326">
            <v>13800</v>
          </cell>
          <cell r="U326">
            <v>0</v>
          </cell>
          <cell r="V326">
            <v>13800</v>
          </cell>
          <cell r="W326">
            <v>0</v>
          </cell>
          <cell r="X326">
            <v>13800</v>
          </cell>
          <cell r="Y326">
            <v>0</v>
          </cell>
          <cell r="Z326">
            <v>13800</v>
          </cell>
          <cell r="AA326">
            <v>0</v>
          </cell>
          <cell r="AB326">
            <v>13800</v>
          </cell>
          <cell r="AC326">
            <v>0</v>
          </cell>
          <cell r="AD326">
            <v>13800</v>
          </cell>
          <cell r="AE326">
            <v>0</v>
          </cell>
          <cell r="AF326">
            <v>13800</v>
          </cell>
          <cell r="AG326">
            <v>0</v>
          </cell>
          <cell r="AH326">
            <v>13800</v>
          </cell>
          <cell r="AI326">
            <v>0</v>
          </cell>
          <cell r="AJ326">
            <v>13800</v>
          </cell>
          <cell r="AK326">
            <v>0</v>
          </cell>
          <cell r="AL326">
            <v>13800</v>
          </cell>
          <cell r="AM326">
            <v>0</v>
          </cell>
          <cell r="AN326">
            <v>13800</v>
          </cell>
          <cell r="AO326">
            <v>0</v>
          </cell>
          <cell r="AP326">
            <v>13800</v>
          </cell>
          <cell r="AQ326">
            <v>0</v>
          </cell>
          <cell r="AR326">
            <v>13800</v>
          </cell>
          <cell r="BF326">
            <v>276000</v>
          </cell>
          <cell r="BG326">
            <v>92000</v>
          </cell>
          <cell r="BI326" t="str">
            <v>按合同约定</v>
          </cell>
        </row>
        <row r="327">
          <cell r="A327" t="str">
            <v>1031</v>
          </cell>
          <cell r="B327" t="str">
            <v>温州万福机电有限公司</v>
          </cell>
          <cell r="C327" t="str">
            <v>台阶螺栓</v>
          </cell>
          <cell r="E327">
            <v>0</v>
          </cell>
          <cell r="F327">
            <v>9540</v>
          </cell>
          <cell r="G327">
            <v>0</v>
          </cell>
          <cell r="H327">
            <v>9540</v>
          </cell>
          <cell r="I327">
            <v>0</v>
          </cell>
          <cell r="J327">
            <v>9540</v>
          </cell>
          <cell r="K327">
            <v>9540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12243</v>
          </cell>
          <cell r="R327">
            <v>0</v>
          </cell>
          <cell r="S327">
            <v>0</v>
          </cell>
          <cell r="T327">
            <v>12243</v>
          </cell>
          <cell r="U327">
            <v>0</v>
          </cell>
          <cell r="V327">
            <v>12243</v>
          </cell>
          <cell r="W327">
            <v>12243</v>
          </cell>
          <cell r="X327">
            <v>0</v>
          </cell>
          <cell r="Y327">
            <v>10230</v>
          </cell>
          <cell r="Z327">
            <v>0</v>
          </cell>
          <cell r="AA327">
            <v>0</v>
          </cell>
          <cell r="AB327">
            <v>10230</v>
          </cell>
          <cell r="AC327">
            <v>10230</v>
          </cell>
          <cell r="AD327">
            <v>10230</v>
          </cell>
          <cell r="AE327">
            <v>10230</v>
          </cell>
          <cell r="AF327">
            <v>10230</v>
          </cell>
          <cell r="AG327">
            <v>0</v>
          </cell>
          <cell r="AH327">
            <v>10230</v>
          </cell>
          <cell r="AI327">
            <v>10230</v>
          </cell>
          <cell r="AJ327">
            <v>0</v>
          </cell>
          <cell r="AK327">
            <v>15742</v>
          </cell>
          <cell r="AL327">
            <v>0</v>
          </cell>
          <cell r="AM327">
            <v>0</v>
          </cell>
          <cell r="AN327">
            <v>15742</v>
          </cell>
          <cell r="AO327">
            <v>21179</v>
          </cell>
          <cell r="AP327">
            <v>0</v>
          </cell>
          <cell r="AQ327">
            <v>0</v>
          </cell>
          <cell r="AR327">
            <v>36921</v>
          </cell>
          <cell r="BF327">
            <v>69624</v>
          </cell>
          <cell r="BG327">
            <v>7736</v>
          </cell>
          <cell r="BH327">
            <v>0</v>
          </cell>
          <cell r="BI327" t="str">
            <v>预付款</v>
          </cell>
        </row>
        <row r="328">
          <cell r="A328" t="str">
            <v>1032</v>
          </cell>
          <cell r="B328" t="str">
            <v>沧州坤翔化工机电有限公司</v>
          </cell>
          <cell r="C328" t="str">
            <v>辅助件</v>
          </cell>
          <cell r="J328">
            <v>0</v>
          </cell>
          <cell r="N328">
            <v>0</v>
          </cell>
          <cell r="R328">
            <v>0</v>
          </cell>
          <cell r="V328">
            <v>0</v>
          </cell>
          <cell r="Y328">
            <v>4226</v>
          </cell>
          <cell r="Z328">
            <v>0</v>
          </cell>
          <cell r="AA328">
            <v>0</v>
          </cell>
          <cell r="AB328">
            <v>4226</v>
          </cell>
          <cell r="AC328">
            <v>0</v>
          </cell>
          <cell r="AD328">
            <v>4226</v>
          </cell>
          <cell r="AE328">
            <v>4226</v>
          </cell>
          <cell r="AF328">
            <v>0</v>
          </cell>
          <cell r="AG328">
            <v>0</v>
          </cell>
          <cell r="AH328">
            <v>0</v>
          </cell>
          <cell r="AI328">
            <v>0</v>
          </cell>
          <cell r="AJ328">
            <v>0</v>
          </cell>
          <cell r="AK328">
            <v>0</v>
          </cell>
          <cell r="AL328">
            <v>0</v>
          </cell>
          <cell r="AM328">
            <v>0</v>
          </cell>
          <cell r="AN328">
            <v>0</v>
          </cell>
          <cell r="AO328">
            <v>0</v>
          </cell>
          <cell r="AP328">
            <v>0</v>
          </cell>
          <cell r="AQ328">
            <v>0</v>
          </cell>
          <cell r="AR328">
            <v>0</v>
          </cell>
          <cell r="BF328">
            <v>4226</v>
          </cell>
          <cell r="BG328">
            <v>469.555555555556</v>
          </cell>
          <cell r="BH328">
            <v>0</v>
          </cell>
          <cell r="BI328" t="str">
            <v>预付款</v>
          </cell>
        </row>
        <row r="329">
          <cell r="A329" t="str">
            <v>1033</v>
          </cell>
          <cell r="B329" t="str">
            <v>天津洲海科技发展有限公司</v>
          </cell>
          <cell r="C329" t="str">
            <v>注塑料</v>
          </cell>
          <cell r="G329">
            <v>0</v>
          </cell>
          <cell r="H329">
            <v>80977.37</v>
          </cell>
          <cell r="I329">
            <v>35053.32</v>
          </cell>
          <cell r="J329">
            <v>0</v>
          </cell>
          <cell r="K329">
            <v>0</v>
          </cell>
          <cell r="L329">
            <v>116030.69</v>
          </cell>
          <cell r="M329">
            <v>201294.44</v>
          </cell>
          <cell r="N329">
            <v>0</v>
          </cell>
          <cell r="O329">
            <v>0</v>
          </cell>
          <cell r="P329">
            <v>317325.13</v>
          </cell>
          <cell r="Q329">
            <v>226138</v>
          </cell>
          <cell r="R329">
            <v>80977.37</v>
          </cell>
          <cell r="S329">
            <v>0</v>
          </cell>
          <cell r="T329">
            <v>543463.13</v>
          </cell>
          <cell r="U329">
            <v>74327.360000000001</v>
          </cell>
          <cell r="V329">
            <v>116030.69</v>
          </cell>
          <cell r="W329">
            <v>0</v>
          </cell>
          <cell r="X329">
            <v>617790.49</v>
          </cell>
          <cell r="Y329">
            <v>15452.98</v>
          </cell>
          <cell r="Z329">
            <v>317325.13</v>
          </cell>
          <cell r="AA329">
            <v>0</v>
          </cell>
          <cell r="AB329">
            <v>633243.47</v>
          </cell>
          <cell r="AC329">
            <v>98251.86</v>
          </cell>
          <cell r="AD329">
            <v>543463.13</v>
          </cell>
          <cell r="AE329">
            <v>0</v>
          </cell>
          <cell r="AF329">
            <v>731495.33</v>
          </cell>
          <cell r="AG329">
            <v>0</v>
          </cell>
          <cell r="AH329">
            <v>617790.49</v>
          </cell>
          <cell r="AI329">
            <v>0</v>
          </cell>
          <cell r="AJ329">
            <v>731495.33</v>
          </cell>
          <cell r="AK329">
            <v>0</v>
          </cell>
          <cell r="AL329">
            <v>633243.47</v>
          </cell>
          <cell r="AM329">
            <v>0</v>
          </cell>
          <cell r="AN329">
            <v>731495.33</v>
          </cell>
          <cell r="AO329">
            <v>0</v>
          </cell>
          <cell r="AP329">
            <v>731495.33</v>
          </cell>
          <cell r="AQ329">
            <v>0</v>
          </cell>
          <cell r="AR329">
            <v>731495.33</v>
          </cell>
          <cell r="BF329">
            <v>650517.96</v>
          </cell>
          <cell r="BG329">
            <v>72279.773333333302</v>
          </cell>
          <cell r="BH329">
            <v>10.1203323732983</v>
          </cell>
          <cell r="BI329" t="str">
            <v>发票挂账两个月承兑付款</v>
          </cell>
        </row>
        <row r="330">
          <cell r="A330" t="str">
            <v>1038</v>
          </cell>
          <cell r="B330" t="str">
            <v>黄骅市俊有塑染经销处</v>
          </cell>
          <cell r="C330" t="str">
            <v>色母</v>
          </cell>
          <cell r="J330">
            <v>0</v>
          </cell>
          <cell r="N330">
            <v>0</v>
          </cell>
          <cell r="R330">
            <v>0</v>
          </cell>
          <cell r="V330">
            <v>0</v>
          </cell>
          <cell r="Z330">
            <v>0</v>
          </cell>
          <cell r="AC330">
            <v>1500</v>
          </cell>
          <cell r="AD330">
            <v>1500</v>
          </cell>
          <cell r="AE330">
            <v>1500</v>
          </cell>
          <cell r="AF330">
            <v>0</v>
          </cell>
          <cell r="AG330">
            <v>0</v>
          </cell>
          <cell r="AH330">
            <v>0</v>
          </cell>
          <cell r="AI330">
            <v>0</v>
          </cell>
          <cell r="AJ330">
            <v>0</v>
          </cell>
          <cell r="AK330">
            <v>0</v>
          </cell>
          <cell r="AL330">
            <v>0</v>
          </cell>
          <cell r="AM330">
            <v>0</v>
          </cell>
          <cell r="AN330">
            <v>0</v>
          </cell>
          <cell r="AO330">
            <v>0</v>
          </cell>
          <cell r="AP330">
            <v>0</v>
          </cell>
          <cell r="AQ330">
            <v>0</v>
          </cell>
          <cell r="AR330">
            <v>0</v>
          </cell>
          <cell r="BF330">
            <v>1500</v>
          </cell>
          <cell r="BG330">
            <v>166.666666666667</v>
          </cell>
          <cell r="BH330">
            <v>0</v>
          </cell>
          <cell r="BI330" t="str">
            <v>预付款</v>
          </cell>
        </row>
        <row r="331">
          <cell r="A331" t="str">
            <v>1034</v>
          </cell>
          <cell r="B331" t="str">
            <v>深圳市森瑞普电子有限公司</v>
          </cell>
          <cell r="C331" t="str">
            <v>设备零部件</v>
          </cell>
          <cell r="G331">
            <v>5500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0</v>
          </cell>
          <cell r="Y331">
            <v>0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>
            <v>0</v>
          </cell>
          <cell r="AO331">
            <v>0</v>
          </cell>
          <cell r="AP331">
            <v>0</v>
          </cell>
          <cell r="AQ331">
            <v>0</v>
          </cell>
          <cell r="AR331">
            <v>0</v>
          </cell>
          <cell r="BI331" t="str">
            <v>按合同约定</v>
          </cell>
        </row>
        <row r="332">
          <cell r="A332" t="str">
            <v>1036</v>
          </cell>
          <cell r="B332" t="str">
            <v>黄骅市西环路宏大电热仪表电器经销处</v>
          </cell>
          <cell r="C332" t="str">
            <v>五金电料</v>
          </cell>
          <cell r="G332">
            <v>4000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0</v>
          </cell>
          <cell r="Y332">
            <v>0</v>
          </cell>
          <cell r="Z332">
            <v>0</v>
          </cell>
          <cell r="AA332">
            <v>0</v>
          </cell>
          <cell r="AB332">
            <v>0</v>
          </cell>
          <cell r="AC332">
            <v>0</v>
          </cell>
          <cell r="AD332">
            <v>0</v>
          </cell>
          <cell r="AE332">
            <v>0</v>
          </cell>
          <cell r="AF332">
            <v>0</v>
          </cell>
          <cell r="AG332">
            <v>0</v>
          </cell>
          <cell r="AH332">
            <v>0</v>
          </cell>
          <cell r="AI332">
            <v>0</v>
          </cell>
          <cell r="AJ332">
            <v>0</v>
          </cell>
          <cell r="AK332">
            <v>0</v>
          </cell>
          <cell r="AL332">
            <v>0</v>
          </cell>
          <cell r="AO332">
            <v>0</v>
          </cell>
          <cell r="AP332">
            <v>0</v>
          </cell>
          <cell r="AQ332">
            <v>0</v>
          </cell>
          <cell r="AR332">
            <v>0</v>
          </cell>
          <cell r="BI332" t="str">
            <v>按合同约定</v>
          </cell>
        </row>
        <row r="333">
          <cell r="A333" t="str">
            <v>1037</v>
          </cell>
          <cell r="B333" t="str">
            <v>黄骅市恒茂土产门市部</v>
          </cell>
          <cell r="C333" t="str">
            <v>劳保用品</v>
          </cell>
          <cell r="G333">
            <v>4151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0</v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D333">
            <v>0</v>
          </cell>
          <cell r="AE333">
            <v>0</v>
          </cell>
          <cell r="AF333">
            <v>0</v>
          </cell>
          <cell r="AG333">
            <v>0</v>
          </cell>
          <cell r="AH333">
            <v>0</v>
          </cell>
          <cell r="AI333">
            <v>0</v>
          </cell>
          <cell r="AJ333">
            <v>0</v>
          </cell>
          <cell r="AK333">
            <v>0</v>
          </cell>
          <cell r="AL333">
            <v>0</v>
          </cell>
          <cell r="AO333">
            <v>0</v>
          </cell>
          <cell r="AP333">
            <v>0</v>
          </cell>
          <cell r="AQ333">
            <v>0</v>
          </cell>
          <cell r="AR333">
            <v>0</v>
          </cell>
          <cell r="BI333" t="str">
            <v>按合同约定</v>
          </cell>
        </row>
        <row r="334">
          <cell r="A334" t="str">
            <v>1039</v>
          </cell>
          <cell r="B334" t="str">
            <v>黄骅市誉焱制衣厂</v>
          </cell>
          <cell r="C334" t="str">
            <v>劳保 -工服</v>
          </cell>
          <cell r="G334">
            <v>0</v>
          </cell>
          <cell r="H334">
            <v>31680</v>
          </cell>
          <cell r="I334">
            <v>0</v>
          </cell>
          <cell r="J334">
            <v>0</v>
          </cell>
          <cell r="K334">
            <v>0</v>
          </cell>
          <cell r="L334">
            <v>31680</v>
          </cell>
          <cell r="M334">
            <v>0</v>
          </cell>
          <cell r="N334">
            <v>31680</v>
          </cell>
          <cell r="O334">
            <v>31680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0</v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E334">
            <v>0</v>
          </cell>
          <cell r="AF334">
            <v>0</v>
          </cell>
          <cell r="AG334">
            <v>0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L334">
            <v>0</v>
          </cell>
          <cell r="AO334">
            <v>0</v>
          </cell>
          <cell r="AP334">
            <v>0</v>
          </cell>
          <cell r="AQ334">
            <v>0</v>
          </cell>
          <cell r="AR334">
            <v>0</v>
          </cell>
          <cell r="BF334">
            <v>0</v>
          </cell>
          <cell r="BG334">
            <v>0</v>
          </cell>
          <cell r="BH334">
            <v>0</v>
          </cell>
          <cell r="BI334" t="str">
            <v>零购预付款</v>
          </cell>
        </row>
        <row r="335">
          <cell r="A335" t="str">
            <v>1040</v>
          </cell>
          <cell r="B335" t="str">
            <v>黄骅市宝丽洁家政有限公司</v>
          </cell>
          <cell r="C335" t="str">
            <v>房屋维修</v>
          </cell>
          <cell r="G335">
            <v>0</v>
          </cell>
          <cell r="H335">
            <v>45000</v>
          </cell>
          <cell r="I335">
            <v>0</v>
          </cell>
          <cell r="J335">
            <v>45000</v>
          </cell>
          <cell r="K335">
            <v>0</v>
          </cell>
          <cell r="L335">
            <v>45000</v>
          </cell>
          <cell r="M335">
            <v>0</v>
          </cell>
          <cell r="N335">
            <v>45000</v>
          </cell>
          <cell r="O335">
            <v>0</v>
          </cell>
          <cell r="P335">
            <v>45000</v>
          </cell>
          <cell r="Q335">
            <v>0</v>
          </cell>
          <cell r="R335">
            <v>45000</v>
          </cell>
          <cell r="S335">
            <v>0</v>
          </cell>
          <cell r="T335">
            <v>45000</v>
          </cell>
          <cell r="U335">
            <v>0</v>
          </cell>
          <cell r="V335">
            <v>45000</v>
          </cell>
          <cell r="W335">
            <v>0</v>
          </cell>
          <cell r="X335">
            <v>45000</v>
          </cell>
          <cell r="Y335">
            <v>0</v>
          </cell>
          <cell r="Z335">
            <v>45000</v>
          </cell>
          <cell r="AA335">
            <v>45000</v>
          </cell>
          <cell r="AB335">
            <v>0</v>
          </cell>
          <cell r="AC335">
            <v>0</v>
          </cell>
          <cell r="AD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L335">
            <v>0</v>
          </cell>
          <cell r="AO335">
            <v>0</v>
          </cell>
          <cell r="AP335">
            <v>0</v>
          </cell>
          <cell r="AQ335">
            <v>0</v>
          </cell>
          <cell r="AR335">
            <v>0</v>
          </cell>
          <cell r="BF335">
            <v>0</v>
          </cell>
          <cell r="BI335" t="str">
            <v>按合同约定</v>
          </cell>
        </row>
        <row r="336">
          <cell r="A336" t="str">
            <v>1041</v>
          </cell>
          <cell r="B336" t="str">
            <v>北京宏达翔科技有限公司</v>
          </cell>
          <cell r="C336" t="str">
            <v>设备零部件</v>
          </cell>
          <cell r="G336">
            <v>0</v>
          </cell>
          <cell r="H336">
            <v>65729.539999999994</v>
          </cell>
          <cell r="I336">
            <v>0</v>
          </cell>
          <cell r="J336">
            <v>65729.539999999994</v>
          </cell>
          <cell r="K336">
            <v>65729.539999999994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B336">
            <v>0</v>
          </cell>
          <cell r="AC336">
            <v>75259.5</v>
          </cell>
          <cell r="AD336">
            <v>75259.5</v>
          </cell>
          <cell r="AE336">
            <v>75259.5</v>
          </cell>
          <cell r="AF336">
            <v>0</v>
          </cell>
          <cell r="AG336">
            <v>0</v>
          </cell>
          <cell r="AH336">
            <v>0</v>
          </cell>
          <cell r="AI336">
            <v>0</v>
          </cell>
          <cell r="AJ336">
            <v>0</v>
          </cell>
          <cell r="AK336">
            <v>68690.5</v>
          </cell>
          <cell r="AL336">
            <v>0</v>
          </cell>
          <cell r="AM336">
            <v>0</v>
          </cell>
          <cell r="AN336">
            <v>68690.5</v>
          </cell>
          <cell r="AO336">
            <v>69383.5</v>
          </cell>
          <cell r="AP336">
            <v>138074</v>
          </cell>
          <cell r="AQ336">
            <v>138074</v>
          </cell>
          <cell r="AR336">
            <v>0</v>
          </cell>
          <cell r="BF336">
            <v>213333.5</v>
          </cell>
          <cell r="BG336">
            <v>23703.722222222201</v>
          </cell>
          <cell r="BH336">
            <v>0</v>
          </cell>
          <cell r="BI336" t="str">
            <v>预付款</v>
          </cell>
        </row>
        <row r="337">
          <cell r="A337" t="str">
            <v>1042</v>
          </cell>
          <cell r="B337" t="str">
            <v>诸暨市豪南机械配件经营部</v>
          </cell>
          <cell r="C337" t="str">
            <v>设备零部件</v>
          </cell>
          <cell r="J337">
            <v>0</v>
          </cell>
          <cell r="N337">
            <v>0</v>
          </cell>
          <cell r="Q337">
            <v>248</v>
          </cell>
          <cell r="R337">
            <v>248</v>
          </cell>
          <cell r="S337">
            <v>248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C337">
            <v>465</v>
          </cell>
          <cell r="AD337">
            <v>465</v>
          </cell>
          <cell r="AE337">
            <v>465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BF337">
            <v>713</v>
          </cell>
          <cell r="BG337">
            <v>79.2222222222222</v>
          </cell>
          <cell r="BH337">
            <v>0</v>
          </cell>
          <cell r="BI337" t="str">
            <v>预付款</v>
          </cell>
        </row>
        <row r="338">
          <cell r="A338" t="str">
            <v>1043</v>
          </cell>
          <cell r="B338" t="str">
            <v>浙江路得坦摩汽车股份有限公司</v>
          </cell>
          <cell r="C338" t="str">
            <v>可变阻尼器</v>
          </cell>
          <cell r="I338">
            <v>335079.11</v>
          </cell>
          <cell r="J338">
            <v>0</v>
          </cell>
          <cell r="K338">
            <v>0</v>
          </cell>
          <cell r="L338">
            <v>335079.11</v>
          </cell>
          <cell r="M338">
            <v>373417.68</v>
          </cell>
          <cell r="N338">
            <v>0</v>
          </cell>
          <cell r="O338">
            <v>0</v>
          </cell>
          <cell r="P338">
            <v>708496.79</v>
          </cell>
          <cell r="Q338">
            <v>978510.58</v>
          </cell>
          <cell r="R338">
            <v>0</v>
          </cell>
          <cell r="S338">
            <v>200000</v>
          </cell>
          <cell r="T338">
            <v>1487007.37</v>
          </cell>
          <cell r="U338">
            <v>244690.2</v>
          </cell>
          <cell r="V338">
            <v>135079.10999999999</v>
          </cell>
          <cell r="W338">
            <v>200000</v>
          </cell>
          <cell r="X338">
            <v>1531697.57</v>
          </cell>
          <cell r="Y338">
            <v>729992.43</v>
          </cell>
          <cell r="Z338">
            <v>308496.78999999998</v>
          </cell>
          <cell r="AA338">
            <v>0</v>
          </cell>
          <cell r="AB338">
            <v>2261690</v>
          </cell>
          <cell r="AC338">
            <v>247741.2</v>
          </cell>
          <cell r="AD338">
            <v>1287007.3700000001</v>
          </cell>
          <cell r="AE338">
            <v>200000</v>
          </cell>
          <cell r="AF338">
            <v>2309431.2000000002</v>
          </cell>
          <cell r="AG338">
            <v>247741.2</v>
          </cell>
          <cell r="AH338">
            <v>1331697.57</v>
          </cell>
          <cell r="AI338">
            <v>0</v>
          </cell>
          <cell r="AJ338">
            <v>2557172.4</v>
          </cell>
          <cell r="AK338">
            <v>247741.2</v>
          </cell>
          <cell r="AL338">
            <v>2061690</v>
          </cell>
          <cell r="AM338">
            <v>880000</v>
          </cell>
          <cell r="AN338">
            <v>1924913.6</v>
          </cell>
          <cell r="AO338">
            <v>520298.73</v>
          </cell>
          <cell r="AP338">
            <v>1429431.2</v>
          </cell>
          <cell r="AQ338">
            <v>1390000</v>
          </cell>
          <cell r="AR338">
            <v>1055212.33</v>
          </cell>
          <cell r="BF338">
            <v>3925212.33</v>
          </cell>
          <cell r="BG338">
            <v>436134.70333333302</v>
          </cell>
          <cell r="BH338">
            <v>2.4194642662808499</v>
          </cell>
          <cell r="BI338" t="str">
            <v>发票挂账两个月承兑付款</v>
          </cell>
        </row>
        <row r="339">
          <cell r="A339" t="str">
            <v>1044</v>
          </cell>
          <cell r="B339" t="str">
            <v>曲阜陆航座椅辅料有限公司</v>
          </cell>
          <cell r="C339" t="str">
            <v>黑毛粘</v>
          </cell>
          <cell r="J339">
            <v>0</v>
          </cell>
          <cell r="M339">
            <v>60180</v>
          </cell>
          <cell r="N339">
            <v>0</v>
          </cell>
          <cell r="O339">
            <v>0</v>
          </cell>
          <cell r="P339">
            <v>60180</v>
          </cell>
          <cell r="Q339">
            <v>30600</v>
          </cell>
          <cell r="R339">
            <v>60180</v>
          </cell>
          <cell r="S339">
            <v>60180</v>
          </cell>
          <cell r="T339">
            <v>30600</v>
          </cell>
          <cell r="U339">
            <v>0</v>
          </cell>
          <cell r="V339">
            <v>30600</v>
          </cell>
          <cell r="W339">
            <v>0</v>
          </cell>
          <cell r="X339">
            <v>30600</v>
          </cell>
          <cell r="Y339">
            <v>30600</v>
          </cell>
          <cell r="Z339">
            <v>30600</v>
          </cell>
          <cell r="AA339">
            <v>0</v>
          </cell>
          <cell r="AB339">
            <v>61200</v>
          </cell>
          <cell r="AC339">
            <v>0</v>
          </cell>
          <cell r="AD339">
            <v>61200</v>
          </cell>
          <cell r="AE339">
            <v>61200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J339">
            <v>0</v>
          </cell>
          <cell r="AK339">
            <v>18360</v>
          </cell>
          <cell r="AL339">
            <v>0</v>
          </cell>
          <cell r="AM339">
            <v>18360</v>
          </cell>
          <cell r="AN339">
            <v>18360</v>
          </cell>
          <cell r="AO339">
            <v>0</v>
          </cell>
          <cell r="AP339">
            <v>18360</v>
          </cell>
          <cell r="AQ339">
            <v>18360</v>
          </cell>
          <cell r="AR339">
            <v>0</v>
          </cell>
          <cell r="BF339">
            <v>139740</v>
          </cell>
          <cell r="BG339">
            <v>17467.5</v>
          </cell>
          <cell r="BH339">
            <v>1.0510948905109501</v>
          </cell>
          <cell r="BI339" t="str">
            <v>货到、票到月底付款</v>
          </cell>
        </row>
        <row r="340">
          <cell r="A340" t="str">
            <v>1045</v>
          </cell>
          <cell r="B340" t="str">
            <v>上海绽奇工贸有限公司</v>
          </cell>
          <cell r="C340" t="str">
            <v>卡条</v>
          </cell>
          <cell r="I340">
            <v>35958.6</v>
          </cell>
          <cell r="J340">
            <v>0</v>
          </cell>
          <cell r="K340">
            <v>0</v>
          </cell>
          <cell r="L340">
            <v>35958.6</v>
          </cell>
          <cell r="M340">
            <v>0</v>
          </cell>
          <cell r="N340">
            <v>0</v>
          </cell>
          <cell r="O340">
            <v>35958.6</v>
          </cell>
          <cell r="P340">
            <v>0</v>
          </cell>
          <cell r="Q340">
            <v>10036.799999999999</v>
          </cell>
          <cell r="R340">
            <v>0</v>
          </cell>
          <cell r="S340">
            <v>0</v>
          </cell>
          <cell r="T340">
            <v>10036.799999999999</v>
          </cell>
          <cell r="U340">
            <v>27479.7</v>
          </cell>
          <cell r="V340">
            <v>0</v>
          </cell>
          <cell r="W340">
            <v>10036.799999999999</v>
          </cell>
          <cell r="X340">
            <v>27479.7</v>
          </cell>
          <cell r="Y340">
            <v>17379.2</v>
          </cell>
          <cell r="Z340">
            <v>0</v>
          </cell>
          <cell r="AA340">
            <v>0</v>
          </cell>
          <cell r="AB340">
            <v>44858.9</v>
          </cell>
          <cell r="AC340">
            <v>8080.4</v>
          </cell>
          <cell r="AD340">
            <v>27479.7</v>
          </cell>
          <cell r="AE340">
            <v>44858.9</v>
          </cell>
          <cell r="AF340">
            <v>8080.4</v>
          </cell>
          <cell r="AG340">
            <v>0</v>
          </cell>
          <cell r="AH340">
            <v>0</v>
          </cell>
          <cell r="AI340">
            <v>0</v>
          </cell>
          <cell r="AJ340">
            <v>8080.4</v>
          </cell>
          <cell r="AK340">
            <v>16949.54</v>
          </cell>
          <cell r="AL340">
            <v>8080.4</v>
          </cell>
          <cell r="AM340">
            <v>0</v>
          </cell>
          <cell r="AN340">
            <v>8080.4</v>
          </cell>
          <cell r="AO340">
            <v>14724.4</v>
          </cell>
          <cell r="AP340">
            <v>8080.4</v>
          </cell>
          <cell r="AQ340">
            <v>8080.4</v>
          </cell>
          <cell r="AR340">
            <v>31673.94</v>
          </cell>
          <cell r="BF340">
            <v>130608.64</v>
          </cell>
          <cell r="BG340">
            <v>14512.0711111111</v>
          </cell>
          <cell r="BH340">
            <v>2.1825926676826302</v>
          </cell>
          <cell r="BI340" t="str">
            <v>发票挂账一个月付款</v>
          </cell>
        </row>
        <row r="341">
          <cell r="A341" t="str">
            <v>1046</v>
          </cell>
          <cell r="B341" t="str">
            <v>沭阳县嘉福商贸中心</v>
          </cell>
          <cell r="C341" t="str">
            <v>电泳配件</v>
          </cell>
          <cell r="I341">
            <v>1872.5</v>
          </cell>
          <cell r="J341">
            <v>0</v>
          </cell>
          <cell r="K341">
            <v>0</v>
          </cell>
          <cell r="L341">
            <v>1872.5</v>
          </cell>
          <cell r="M341">
            <v>0</v>
          </cell>
          <cell r="N341">
            <v>0</v>
          </cell>
          <cell r="O341">
            <v>0</v>
          </cell>
          <cell r="P341">
            <v>1872.5</v>
          </cell>
          <cell r="Q341">
            <v>0</v>
          </cell>
          <cell r="R341">
            <v>1872.5</v>
          </cell>
          <cell r="S341">
            <v>1872.5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0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0</v>
          </cell>
          <cell r="AE341">
            <v>0</v>
          </cell>
          <cell r="AF341">
            <v>0</v>
          </cell>
          <cell r="AG341">
            <v>0</v>
          </cell>
          <cell r="AH341">
            <v>0</v>
          </cell>
          <cell r="AI341">
            <v>0</v>
          </cell>
          <cell r="AJ341">
            <v>0</v>
          </cell>
          <cell r="AK341">
            <v>0</v>
          </cell>
          <cell r="AL341">
            <v>0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BF341">
            <v>1872.5</v>
          </cell>
          <cell r="BG341">
            <v>208.055555555556</v>
          </cell>
          <cell r="BH341">
            <v>0</v>
          </cell>
          <cell r="BI341" t="str">
            <v>零购预付款</v>
          </cell>
        </row>
        <row r="342">
          <cell r="A342" t="str">
            <v>1047</v>
          </cell>
          <cell r="B342" t="str">
            <v>沧州梦依恋商贸有限公司</v>
          </cell>
          <cell r="C342" t="str">
            <v>绣花</v>
          </cell>
          <cell r="J342">
            <v>0</v>
          </cell>
          <cell r="M342">
            <v>44780</v>
          </cell>
          <cell r="N342">
            <v>44740</v>
          </cell>
          <cell r="O342">
            <v>44740</v>
          </cell>
          <cell r="P342">
            <v>40</v>
          </cell>
          <cell r="Q342">
            <v>0</v>
          </cell>
          <cell r="R342">
            <v>0</v>
          </cell>
          <cell r="S342">
            <v>0</v>
          </cell>
          <cell r="T342">
            <v>40</v>
          </cell>
          <cell r="U342">
            <v>0</v>
          </cell>
          <cell r="V342">
            <v>40</v>
          </cell>
          <cell r="W342">
            <v>40</v>
          </cell>
          <cell r="X342">
            <v>0</v>
          </cell>
          <cell r="Y342">
            <v>100000</v>
          </cell>
          <cell r="Z342">
            <v>99960</v>
          </cell>
          <cell r="AA342">
            <v>99960</v>
          </cell>
          <cell r="AB342">
            <v>40</v>
          </cell>
          <cell r="AC342">
            <v>0</v>
          </cell>
          <cell r="AD342">
            <v>0</v>
          </cell>
          <cell r="AE342">
            <v>0</v>
          </cell>
          <cell r="AF342">
            <v>40</v>
          </cell>
          <cell r="AG342">
            <v>0</v>
          </cell>
          <cell r="AH342">
            <v>0</v>
          </cell>
          <cell r="AI342">
            <v>0</v>
          </cell>
          <cell r="AJ342">
            <v>40</v>
          </cell>
          <cell r="AK342">
            <v>0</v>
          </cell>
          <cell r="AL342">
            <v>0</v>
          </cell>
          <cell r="AM342">
            <v>0</v>
          </cell>
          <cell r="AN342">
            <v>40</v>
          </cell>
          <cell r="AO342">
            <v>30000</v>
          </cell>
          <cell r="AP342">
            <v>30000</v>
          </cell>
          <cell r="AQ342">
            <v>30000</v>
          </cell>
          <cell r="AR342">
            <v>40</v>
          </cell>
          <cell r="BF342">
            <v>174780</v>
          </cell>
          <cell r="BG342">
            <v>19420</v>
          </cell>
          <cell r="BH342">
            <v>0</v>
          </cell>
          <cell r="BI342" t="str">
            <v>预付款</v>
          </cell>
        </row>
        <row r="343">
          <cell r="A343" t="str">
            <v>1049</v>
          </cell>
          <cell r="B343" t="str">
            <v>上海工博商贸有限公司</v>
          </cell>
          <cell r="J343">
            <v>0</v>
          </cell>
          <cell r="N343">
            <v>0</v>
          </cell>
          <cell r="R343">
            <v>0</v>
          </cell>
          <cell r="V343">
            <v>0</v>
          </cell>
          <cell r="Y343">
            <v>560</v>
          </cell>
          <cell r="Z343">
            <v>560</v>
          </cell>
          <cell r="AA343">
            <v>560</v>
          </cell>
          <cell r="AB343">
            <v>0</v>
          </cell>
          <cell r="AC343">
            <v>0</v>
          </cell>
          <cell r="AD343">
            <v>0</v>
          </cell>
          <cell r="AE343">
            <v>0</v>
          </cell>
          <cell r="AF343">
            <v>0</v>
          </cell>
          <cell r="AG343">
            <v>0</v>
          </cell>
          <cell r="AH343">
            <v>0</v>
          </cell>
          <cell r="AI343">
            <v>0</v>
          </cell>
          <cell r="AJ343">
            <v>0</v>
          </cell>
          <cell r="AK343">
            <v>0</v>
          </cell>
          <cell r="AL343">
            <v>0</v>
          </cell>
          <cell r="AO343">
            <v>0</v>
          </cell>
          <cell r="AP343">
            <v>0</v>
          </cell>
          <cell r="AQ343">
            <v>0</v>
          </cell>
          <cell r="AR343">
            <v>0</v>
          </cell>
          <cell r="BF343">
            <v>560</v>
          </cell>
          <cell r="BG343">
            <v>62.2222222222222</v>
          </cell>
          <cell r="BH343">
            <v>0</v>
          </cell>
          <cell r="BI343" t="str">
            <v>零购预付款</v>
          </cell>
        </row>
        <row r="344">
          <cell r="A344" t="str">
            <v>1050</v>
          </cell>
          <cell r="B344" t="str">
            <v>宿迁京狗电子商务有限公司</v>
          </cell>
          <cell r="C344" t="str">
            <v>设备配件</v>
          </cell>
          <cell r="I344">
            <v>830.6</v>
          </cell>
          <cell r="J344">
            <v>0</v>
          </cell>
          <cell r="K344">
            <v>0</v>
          </cell>
          <cell r="L344">
            <v>830.6</v>
          </cell>
          <cell r="M344">
            <v>0</v>
          </cell>
          <cell r="N344">
            <v>0</v>
          </cell>
          <cell r="O344">
            <v>0</v>
          </cell>
          <cell r="P344">
            <v>830.6</v>
          </cell>
          <cell r="Q344">
            <v>0</v>
          </cell>
          <cell r="R344">
            <v>830.6</v>
          </cell>
          <cell r="S344">
            <v>830.6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K344">
            <v>0</v>
          </cell>
          <cell r="AL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BF344">
            <v>830.6</v>
          </cell>
          <cell r="BG344">
            <v>92.288888888888906</v>
          </cell>
          <cell r="BH344">
            <v>0</v>
          </cell>
          <cell r="BI344" t="str">
            <v>零购预付款</v>
          </cell>
        </row>
        <row r="345">
          <cell r="A345" t="str">
            <v>1052</v>
          </cell>
          <cell r="B345" t="str">
            <v>广州市朋普机电技术有限公司</v>
          </cell>
          <cell r="C345" t="str">
            <v>发泡设备维修</v>
          </cell>
          <cell r="J345">
            <v>0</v>
          </cell>
          <cell r="N345">
            <v>0</v>
          </cell>
          <cell r="Q345">
            <v>2830</v>
          </cell>
          <cell r="R345">
            <v>0</v>
          </cell>
          <cell r="S345">
            <v>2830</v>
          </cell>
          <cell r="T345">
            <v>0</v>
          </cell>
          <cell r="U345">
            <v>6500</v>
          </cell>
          <cell r="V345">
            <v>0</v>
          </cell>
          <cell r="W345">
            <v>6500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>
            <v>0</v>
          </cell>
          <cell r="AE345">
            <v>0</v>
          </cell>
          <cell r="AF345">
            <v>0</v>
          </cell>
          <cell r="AG345">
            <v>0</v>
          </cell>
          <cell r="AH345">
            <v>0</v>
          </cell>
          <cell r="AI345">
            <v>0</v>
          </cell>
          <cell r="AJ345">
            <v>0</v>
          </cell>
          <cell r="AK345">
            <v>81590</v>
          </cell>
          <cell r="AL345">
            <v>0</v>
          </cell>
          <cell r="AM345">
            <v>81590</v>
          </cell>
          <cell r="AN345">
            <v>0</v>
          </cell>
          <cell r="AO345">
            <v>0</v>
          </cell>
          <cell r="AP345">
            <v>0</v>
          </cell>
          <cell r="AQ345">
            <v>0</v>
          </cell>
          <cell r="AR345">
            <v>0</v>
          </cell>
          <cell r="BF345">
            <v>90920</v>
          </cell>
          <cell r="BG345">
            <v>30306.666666666701</v>
          </cell>
          <cell r="BI345" t="str">
            <v>按合同约定</v>
          </cell>
        </row>
        <row r="346">
          <cell r="A346" t="str">
            <v>1053</v>
          </cell>
          <cell r="B346" t="str">
            <v>北京小箱环保科技有限公司</v>
          </cell>
          <cell r="C346" t="str">
            <v>包装类</v>
          </cell>
          <cell r="I346">
            <v>21900</v>
          </cell>
          <cell r="J346">
            <v>21900</v>
          </cell>
          <cell r="K346">
            <v>21900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0</v>
          </cell>
          <cell r="Z346">
            <v>0</v>
          </cell>
          <cell r="AA346">
            <v>0</v>
          </cell>
          <cell r="AB346">
            <v>0</v>
          </cell>
          <cell r="AC346">
            <v>0</v>
          </cell>
          <cell r="AD346">
            <v>0</v>
          </cell>
          <cell r="AE346">
            <v>0</v>
          </cell>
          <cell r="AF346">
            <v>0</v>
          </cell>
          <cell r="AG346">
            <v>0</v>
          </cell>
          <cell r="AH346">
            <v>0</v>
          </cell>
          <cell r="AI346">
            <v>0</v>
          </cell>
          <cell r="AJ346">
            <v>0</v>
          </cell>
          <cell r="AK346">
            <v>0</v>
          </cell>
          <cell r="AL346">
            <v>0</v>
          </cell>
          <cell r="AO346">
            <v>0</v>
          </cell>
          <cell r="AP346">
            <v>0</v>
          </cell>
          <cell r="AQ346">
            <v>0</v>
          </cell>
          <cell r="AR346">
            <v>0</v>
          </cell>
          <cell r="BF346">
            <v>21900</v>
          </cell>
          <cell r="BG346">
            <v>2433.3333333333298</v>
          </cell>
          <cell r="BH346">
            <v>0</v>
          </cell>
          <cell r="BI346" t="str">
            <v>零购预付款</v>
          </cell>
        </row>
        <row r="347">
          <cell r="A347" t="str">
            <v>1054</v>
          </cell>
          <cell r="B347" t="str">
            <v>嘉兴市松玖机电设备有限公司</v>
          </cell>
          <cell r="C347" t="str">
            <v>设备配件</v>
          </cell>
          <cell r="J347">
            <v>0</v>
          </cell>
          <cell r="M347">
            <v>2380</v>
          </cell>
          <cell r="N347">
            <v>2380</v>
          </cell>
          <cell r="O347">
            <v>2380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>
            <v>0</v>
          </cell>
          <cell r="AE347">
            <v>0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K347">
            <v>0</v>
          </cell>
          <cell r="AL347">
            <v>0</v>
          </cell>
          <cell r="AO347">
            <v>0</v>
          </cell>
          <cell r="AP347">
            <v>0</v>
          </cell>
          <cell r="AQ347">
            <v>0</v>
          </cell>
          <cell r="AR347">
            <v>0</v>
          </cell>
          <cell r="BF347">
            <v>2380</v>
          </cell>
          <cell r="BG347">
            <v>264.444444444444</v>
          </cell>
          <cell r="BH347">
            <v>0</v>
          </cell>
          <cell r="BI347" t="str">
            <v>零购预付款</v>
          </cell>
        </row>
        <row r="348">
          <cell r="A348" t="str">
            <v>1055</v>
          </cell>
          <cell r="B348" t="str">
            <v>河北聚福家用电器有限公司</v>
          </cell>
          <cell r="C348" t="str">
            <v>标识牌</v>
          </cell>
          <cell r="I348">
            <v>33906.300000000003</v>
          </cell>
          <cell r="J348">
            <v>0</v>
          </cell>
          <cell r="K348">
            <v>0</v>
          </cell>
          <cell r="L348">
            <v>33906.300000000003</v>
          </cell>
          <cell r="M348">
            <v>0</v>
          </cell>
          <cell r="N348">
            <v>33906.300000000003</v>
          </cell>
          <cell r="O348">
            <v>33906.300000000003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0</v>
          </cell>
          <cell r="Y348">
            <v>0</v>
          </cell>
          <cell r="Z348">
            <v>0</v>
          </cell>
          <cell r="AA348">
            <v>0</v>
          </cell>
          <cell r="AB348">
            <v>0</v>
          </cell>
          <cell r="AC348">
            <v>0</v>
          </cell>
          <cell r="AD348">
            <v>0</v>
          </cell>
          <cell r="AE348">
            <v>0</v>
          </cell>
          <cell r="AF348">
            <v>0</v>
          </cell>
          <cell r="AG348">
            <v>0</v>
          </cell>
          <cell r="AH348">
            <v>0</v>
          </cell>
          <cell r="AI348">
            <v>0</v>
          </cell>
          <cell r="AJ348">
            <v>0</v>
          </cell>
          <cell r="AK348">
            <v>0</v>
          </cell>
          <cell r="AL348">
            <v>0</v>
          </cell>
          <cell r="AO348">
            <v>0</v>
          </cell>
          <cell r="AP348">
            <v>0</v>
          </cell>
          <cell r="AQ348">
            <v>0</v>
          </cell>
          <cell r="AR348">
            <v>0</v>
          </cell>
          <cell r="BF348">
            <v>33906.300000000003</v>
          </cell>
          <cell r="BG348">
            <v>3767.36666666667</v>
          </cell>
          <cell r="BH348">
            <v>0</v>
          </cell>
          <cell r="BI348" t="str">
            <v>零购预付款</v>
          </cell>
        </row>
        <row r="349">
          <cell r="A349" t="str">
            <v>1056</v>
          </cell>
          <cell r="B349" t="str">
            <v>黄骅市明昶电料门市部</v>
          </cell>
          <cell r="C349" t="str">
            <v>电料</v>
          </cell>
          <cell r="I349">
            <v>1096</v>
          </cell>
          <cell r="J349">
            <v>0</v>
          </cell>
          <cell r="K349">
            <v>0</v>
          </cell>
          <cell r="L349">
            <v>1096</v>
          </cell>
          <cell r="M349">
            <v>0</v>
          </cell>
          <cell r="N349">
            <v>1096</v>
          </cell>
          <cell r="O349">
            <v>1096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  <cell r="AF349">
            <v>0</v>
          </cell>
          <cell r="AG349">
            <v>0</v>
          </cell>
          <cell r="AH349">
            <v>0</v>
          </cell>
          <cell r="AI349">
            <v>0</v>
          </cell>
          <cell r="AJ349">
            <v>0</v>
          </cell>
          <cell r="AK349">
            <v>0</v>
          </cell>
          <cell r="AL349">
            <v>0</v>
          </cell>
          <cell r="AO349">
            <v>0</v>
          </cell>
          <cell r="AP349">
            <v>0</v>
          </cell>
          <cell r="AQ349">
            <v>0</v>
          </cell>
          <cell r="AR349">
            <v>0</v>
          </cell>
          <cell r="BF349">
            <v>1096</v>
          </cell>
          <cell r="BG349">
            <v>121.777777777778</v>
          </cell>
          <cell r="BH349">
            <v>0</v>
          </cell>
          <cell r="BI349" t="str">
            <v>零购预付款</v>
          </cell>
        </row>
        <row r="350">
          <cell r="A350" t="str">
            <v>1057</v>
          </cell>
          <cell r="B350" t="str">
            <v>北京符式百乐机电有限公司</v>
          </cell>
          <cell r="C350" t="str">
            <v>条形码</v>
          </cell>
          <cell r="J350">
            <v>0</v>
          </cell>
          <cell r="N350">
            <v>0</v>
          </cell>
          <cell r="R350">
            <v>0</v>
          </cell>
          <cell r="V350">
            <v>0</v>
          </cell>
          <cell r="Z350">
            <v>0</v>
          </cell>
          <cell r="AD350">
            <v>0</v>
          </cell>
          <cell r="AG350">
            <v>550</v>
          </cell>
          <cell r="AH350">
            <v>550</v>
          </cell>
          <cell r="AI350">
            <v>550</v>
          </cell>
          <cell r="AJ350">
            <v>0</v>
          </cell>
          <cell r="AK350">
            <v>0</v>
          </cell>
          <cell r="AL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BF350">
            <v>550</v>
          </cell>
          <cell r="BG350">
            <v>61.1111111111111</v>
          </cell>
          <cell r="BH350">
            <v>0</v>
          </cell>
          <cell r="BI350" t="str">
            <v>零购预付款</v>
          </cell>
        </row>
        <row r="351">
          <cell r="A351" t="str">
            <v>1058</v>
          </cell>
          <cell r="B351" t="str">
            <v>黄骅市翔华电子设备经销处</v>
          </cell>
          <cell r="C351" t="str">
            <v>数字监控系统</v>
          </cell>
          <cell r="I351">
            <v>24000</v>
          </cell>
          <cell r="J351">
            <v>0</v>
          </cell>
          <cell r="K351">
            <v>0</v>
          </cell>
          <cell r="L351">
            <v>24000</v>
          </cell>
          <cell r="M351">
            <v>0</v>
          </cell>
          <cell r="N351">
            <v>24000</v>
          </cell>
          <cell r="O351">
            <v>0</v>
          </cell>
          <cell r="P351">
            <v>24000</v>
          </cell>
          <cell r="Q351">
            <v>0</v>
          </cell>
          <cell r="R351">
            <v>24000</v>
          </cell>
          <cell r="S351">
            <v>0</v>
          </cell>
          <cell r="T351">
            <v>24000</v>
          </cell>
          <cell r="U351">
            <v>0</v>
          </cell>
          <cell r="V351">
            <v>24000</v>
          </cell>
          <cell r="W351">
            <v>0</v>
          </cell>
          <cell r="X351">
            <v>24000</v>
          </cell>
          <cell r="Y351">
            <v>0</v>
          </cell>
          <cell r="Z351">
            <v>24000</v>
          </cell>
          <cell r="AA351">
            <v>0</v>
          </cell>
          <cell r="AB351">
            <v>24000</v>
          </cell>
          <cell r="AC351">
            <v>0</v>
          </cell>
          <cell r="AD351">
            <v>24000</v>
          </cell>
          <cell r="AE351">
            <v>0</v>
          </cell>
          <cell r="AF351">
            <v>24000</v>
          </cell>
          <cell r="AG351">
            <v>0</v>
          </cell>
          <cell r="AH351">
            <v>24000</v>
          </cell>
          <cell r="AI351">
            <v>0</v>
          </cell>
          <cell r="AJ351">
            <v>24000</v>
          </cell>
          <cell r="AK351">
            <v>0</v>
          </cell>
          <cell r="AL351">
            <v>24000</v>
          </cell>
          <cell r="AM351">
            <v>0</v>
          </cell>
          <cell r="AN351">
            <v>24000</v>
          </cell>
          <cell r="AO351">
            <v>0</v>
          </cell>
          <cell r="AP351">
            <v>24000</v>
          </cell>
          <cell r="AQ351">
            <v>24000</v>
          </cell>
          <cell r="AR351">
            <v>0</v>
          </cell>
          <cell r="BF351">
            <v>24000</v>
          </cell>
          <cell r="BG351">
            <v>8000</v>
          </cell>
          <cell r="BI351" t="str">
            <v>按合同约定</v>
          </cell>
        </row>
        <row r="352">
          <cell r="A352" t="str">
            <v>1059</v>
          </cell>
          <cell r="B352" t="str">
            <v>沧县同硕焊接安装门市部</v>
          </cell>
          <cell r="C352" t="str">
            <v>维修费</v>
          </cell>
          <cell r="I352">
            <v>28000</v>
          </cell>
          <cell r="J352">
            <v>0</v>
          </cell>
          <cell r="K352">
            <v>0</v>
          </cell>
          <cell r="L352">
            <v>28000</v>
          </cell>
          <cell r="M352">
            <v>0</v>
          </cell>
          <cell r="N352">
            <v>0</v>
          </cell>
          <cell r="O352">
            <v>0</v>
          </cell>
          <cell r="P352">
            <v>28000</v>
          </cell>
          <cell r="Q352">
            <v>0</v>
          </cell>
          <cell r="R352">
            <v>0</v>
          </cell>
          <cell r="S352">
            <v>0</v>
          </cell>
          <cell r="T352">
            <v>28000</v>
          </cell>
          <cell r="U352">
            <v>0</v>
          </cell>
          <cell r="V352">
            <v>28000</v>
          </cell>
          <cell r="W352">
            <v>28000</v>
          </cell>
          <cell r="X352">
            <v>0</v>
          </cell>
          <cell r="Y352">
            <v>0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J352">
            <v>0</v>
          </cell>
          <cell r="AK352">
            <v>0</v>
          </cell>
          <cell r="AL352">
            <v>0</v>
          </cell>
          <cell r="AO352">
            <v>0</v>
          </cell>
          <cell r="AP352">
            <v>0</v>
          </cell>
          <cell r="AQ352">
            <v>0</v>
          </cell>
          <cell r="AR352">
            <v>0</v>
          </cell>
          <cell r="BF352">
            <v>28000</v>
          </cell>
          <cell r="BG352">
            <v>3111.1111111111099</v>
          </cell>
          <cell r="BH352">
            <v>0</v>
          </cell>
          <cell r="BI352" t="str">
            <v>零购预付款</v>
          </cell>
        </row>
        <row r="353">
          <cell r="A353" t="str">
            <v>1060</v>
          </cell>
          <cell r="B353" t="str">
            <v>黄骅市益成五金门市部</v>
          </cell>
          <cell r="C353" t="str">
            <v>帆布</v>
          </cell>
          <cell r="I353">
            <v>2860</v>
          </cell>
          <cell r="J353">
            <v>2860</v>
          </cell>
          <cell r="K353">
            <v>2860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3300</v>
          </cell>
          <cell r="Z353">
            <v>3300</v>
          </cell>
          <cell r="AA353">
            <v>3300</v>
          </cell>
          <cell r="AB353">
            <v>0</v>
          </cell>
          <cell r="AC353">
            <v>0</v>
          </cell>
          <cell r="AD353">
            <v>0</v>
          </cell>
          <cell r="AE353">
            <v>0</v>
          </cell>
          <cell r="AF353">
            <v>0</v>
          </cell>
          <cell r="AG353">
            <v>0</v>
          </cell>
          <cell r="AH353">
            <v>0</v>
          </cell>
          <cell r="AI353">
            <v>0</v>
          </cell>
          <cell r="AJ353">
            <v>0</v>
          </cell>
          <cell r="AK353">
            <v>0</v>
          </cell>
          <cell r="AL353">
            <v>0</v>
          </cell>
          <cell r="AO353">
            <v>0</v>
          </cell>
          <cell r="AP353">
            <v>0</v>
          </cell>
          <cell r="AQ353">
            <v>0</v>
          </cell>
          <cell r="AR353">
            <v>0</v>
          </cell>
          <cell r="BF353">
            <v>6160</v>
          </cell>
          <cell r="BG353">
            <v>684.444444444444</v>
          </cell>
          <cell r="BH353">
            <v>0</v>
          </cell>
          <cell r="BI353" t="str">
            <v>零购预付款</v>
          </cell>
        </row>
        <row r="354">
          <cell r="A354" t="str">
            <v>1061</v>
          </cell>
          <cell r="B354" t="str">
            <v>天津市佰盟科技发展有限公司</v>
          </cell>
          <cell r="J354">
            <v>0</v>
          </cell>
          <cell r="N354">
            <v>0</v>
          </cell>
          <cell r="Q354">
            <v>36000</v>
          </cell>
          <cell r="R354">
            <v>36000</v>
          </cell>
          <cell r="S354">
            <v>36000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B354">
            <v>0</v>
          </cell>
          <cell r="AC354">
            <v>0</v>
          </cell>
          <cell r="AD354">
            <v>0</v>
          </cell>
          <cell r="AE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J354">
            <v>0</v>
          </cell>
          <cell r="AK354">
            <v>0</v>
          </cell>
          <cell r="AL354">
            <v>0</v>
          </cell>
          <cell r="AO354">
            <v>0</v>
          </cell>
          <cell r="AP354">
            <v>0</v>
          </cell>
          <cell r="AQ354">
            <v>0</v>
          </cell>
          <cell r="AR354">
            <v>0</v>
          </cell>
          <cell r="BF354">
            <v>36000</v>
          </cell>
          <cell r="BG354">
            <v>4000</v>
          </cell>
          <cell r="BH354">
            <v>0</v>
          </cell>
          <cell r="BI354" t="str">
            <v>零购预付款</v>
          </cell>
        </row>
        <row r="355">
          <cell r="A355" t="str">
            <v>1062</v>
          </cell>
          <cell r="B355" t="str">
            <v>天津宝盈电脑机械有限公司</v>
          </cell>
          <cell r="C355" t="str">
            <v>设备</v>
          </cell>
          <cell r="J355">
            <v>0</v>
          </cell>
          <cell r="M355">
            <v>169600</v>
          </cell>
          <cell r="N355">
            <v>0</v>
          </cell>
          <cell r="O355">
            <v>169600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0</v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E355">
            <v>0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J355">
            <v>0</v>
          </cell>
          <cell r="AK355">
            <v>0</v>
          </cell>
          <cell r="AL355">
            <v>0</v>
          </cell>
          <cell r="AO355">
            <v>0</v>
          </cell>
          <cell r="AP355">
            <v>0</v>
          </cell>
          <cell r="AQ355">
            <v>0</v>
          </cell>
          <cell r="AR355">
            <v>0</v>
          </cell>
          <cell r="BF355">
            <v>169600</v>
          </cell>
          <cell r="BI355" t="str">
            <v>按合同约定</v>
          </cell>
        </row>
        <row r="356">
          <cell r="A356" t="str">
            <v>1064</v>
          </cell>
          <cell r="B356" t="str">
            <v>派博乐安全设备有限公司</v>
          </cell>
          <cell r="C356" t="str">
            <v>电器设备元件</v>
          </cell>
          <cell r="J356">
            <v>0</v>
          </cell>
          <cell r="N356">
            <v>0</v>
          </cell>
          <cell r="Q356">
            <v>16694.72</v>
          </cell>
          <cell r="R356">
            <v>0</v>
          </cell>
          <cell r="S356">
            <v>16694.72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0</v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0</v>
          </cell>
          <cell r="AE356">
            <v>0</v>
          </cell>
          <cell r="AF356">
            <v>0</v>
          </cell>
          <cell r="AG356">
            <v>16834.740000000002</v>
          </cell>
          <cell r="AH356">
            <v>0</v>
          </cell>
          <cell r="AI356">
            <v>16834.740000000002</v>
          </cell>
          <cell r="AJ356">
            <v>0</v>
          </cell>
          <cell r="AK356">
            <v>0</v>
          </cell>
          <cell r="AL356">
            <v>0</v>
          </cell>
          <cell r="AM356">
            <v>0</v>
          </cell>
          <cell r="AN356">
            <v>0</v>
          </cell>
          <cell r="AO356">
            <v>16834.740000000002</v>
          </cell>
          <cell r="AP356">
            <v>0</v>
          </cell>
          <cell r="AQ356">
            <v>16834.740000000002</v>
          </cell>
          <cell r="AR356">
            <v>0</v>
          </cell>
          <cell r="BF356">
            <v>50364.2</v>
          </cell>
          <cell r="BG356">
            <v>16788.066666666698</v>
          </cell>
          <cell r="BI356" t="str">
            <v>按合同约定</v>
          </cell>
        </row>
        <row r="357">
          <cell r="A357" t="str">
            <v>1065</v>
          </cell>
          <cell r="B357" t="str">
            <v>纳新塑化（上海）有限公司</v>
          </cell>
          <cell r="C357" t="str">
            <v>注塑料</v>
          </cell>
          <cell r="J357">
            <v>0</v>
          </cell>
          <cell r="N357">
            <v>0</v>
          </cell>
          <cell r="Q357">
            <v>33408</v>
          </cell>
          <cell r="R357">
            <v>0</v>
          </cell>
          <cell r="S357">
            <v>33408</v>
          </cell>
          <cell r="T357">
            <v>0</v>
          </cell>
          <cell r="U357">
            <v>0</v>
          </cell>
          <cell r="W357">
            <v>0</v>
          </cell>
          <cell r="X357">
            <v>0</v>
          </cell>
          <cell r="Y357">
            <v>108480</v>
          </cell>
          <cell r="AA357">
            <v>108480</v>
          </cell>
          <cell r="AB357">
            <v>0</v>
          </cell>
          <cell r="AC357">
            <v>40454</v>
          </cell>
          <cell r="AE357">
            <v>0</v>
          </cell>
          <cell r="AF357">
            <v>40454</v>
          </cell>
          <cell r="AG357">
            <v>38193.99</v>
          </cell>
          <cell r="AI357">
            <v>0</v>
          </cell>
          <cell r="AJ357">
            <v>78647.990000000005</v>
          </cell>
          <cell r="AK357">
            <v>114582</v>
          </cell>
          <cell r="AL357">
            <v>0</v>
          </cell>
          <cell r="AM357">
            <v>0</v>
          </cell>
          <cell r="AN357">
            <v>193229.99</v>
          </cell>
          <cell r="AO357">
            <v>171873</v>
          </cell>
          <cell r="AP357">
            <v>40454</v>
          </cell>
          <cell r="AQ357">
            <v>40454</v>
          </cell>
          <cell r="AR357">
            <v>324648.99</v>
          </cell>
          <cell r="BF357">
            <v>506990.99</v>
          </cell>
          <cell r="BG357">
            <v>56332.332222222198</v>
          </cell>
          <cell r="BH357">
            <v>5.76310223974592</v>
          </cell>
          <cell r="BI357" t="str">
            <v>发票挂账两个月付款</v>
          </cell>
        </row>
        <row r="358">
          <cell r="A358" t="str">
            <v>1066</v>
          </cell>
          <cell r="B358" t="str">
            <v>中机寰宇认证检验有限公司</v>
          </cell>
          <cell r="C358" t="str">
            <v>检测认证费</v>
          </cell>
          <cell r="J358">
            <v>0</v>
          </cell>
          <cell r="N358">
            <v>0</v>
          </cell>
          <cell r="R358">
            <v>0</v>
          </cell>
          <cell r="U358">
            <v>6600</v>
          </cell>
          <cell r="V358">
            <v>0</v>
          </cell>
          <cell r="W358">
            <v>1800</v>
          </cell>
          <cell r="X358">
            <v>4800</v>
          </cell>
          <cell r="Y358">
            <v>0</v>
          </cell>
          <cell r="Z358">
            <v>4800</v>
          </cell>
          <cell r="AA358">
            <v>0</v>
          </cell>
          <cell r="AB358">
            <v>4800</v>
          </cell>
          <cell r="AC358">
            <v>0</v>
          </cell>
          <cell r="AD358">
            <v>4800</v>
          </cell>
          <cell r="AE358">
            <v>0</v>
          </cell>
          <cell r="AF358">
            <v>4800</v>
          </cell>
          <cell r="AG358">
            <v>0</v>
          </cell>
          <cell r="AH358">
            <v>4800</v>
          </cell>
          <cell r="AI358">
            <v>0</v>
          </cell>
          <cell r="AJ358">
            <v>4800</v>
          </cell>
          <cell r="AK358">
            <v>0</v>
          </cell>
          <cell r="AL358">
            <v>4800</v>
          </cell>
          <cell r="AM358">
            <v>0</v>
          </cell>
          <cell r="AN358">
            <v>4800</v>
          </cell>
          <cell r="AO358">
            <v>0</v>
          </cell>
          <cell r="AP358">
            <v>4800</v>
          </cell>
          <cell r="AQ358">
            <v>0</v>
          </cell>
          <cell r="AR358">
            <v>4800</v>
          </cell>
          <cell r="BF358">
            <v>6600</v>
          </cell>
          <cell r="BG358">
            <v>2200</v>
          </cell>
          <cell r="BI358" t="str">
            <v>按合同约定</v>
          </cell>
        </row>
        <row r="359">
          <cell r="A359" t="str">
            <v>1067</v>
          </cell>
          <cell r="B359" t="str">
            <v>山东隆华新材料股份有限公司</v>
          </cell>
          <cell r="C359" t="str">
            <v>化工原料</v>
          </cell>
          <cell r="J359">
            <v>0</v>
          </cell>
          <cell r="N359">
            <v>0</v>
          </cell>
          <cell r="Q359">
            <v>78320</v>
          </cell>
          <cell r="R359">
            <v>78320</v>
          </cell>
          <cell r="S359">
            <v>78320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0</v>
          </cell>
          <cell r="Z359">
            <v>0</v>
          </cell>
          <cell r="AA359">
            <v>0</v>
          </cell>
          <cell r="AB359">
            <v>0</v>
          </cell>
          <cell r="AC359">
            <v>0</v>
          </cell>
          <cell r="AD359">
            <v>0</v>
          </cell>
          <cell r="AE359">
            <v>0</v>
          </cell>
          <cell r="AF359">
            <v>0</v>
          </cell>
          <cell r="AG359">
            <v>0</v>
          </cell>
          <cell r="AH359">
            <v>0</v>
          </cell>
          <cell r="AI359">
            <v>0</v>
          </cell>
          <cell r="AJ359">
            <v>0</v>
          </cell>
          <cell r="AK359">
            <v>0</v>
          </cell>
          <cell r="AL359">
            <v>0</v>
          </cell>
          <cell r="AO359">
            <v>0</v>
          </cell>
          <cell r="AP359">
            <v>0</v>
          </cell>
          <cell r="AQ359">
            <v>0</v>
          </cell>
          <cell r="AR359">
            <v>0</v>
          </cell>
          <cell r="BF359">
            <v>78320</v>
          </cell>
          <cell r="BG359">
            <v>8702.2222222222208</v>
          </cell>
          <cell r="BH359">
            <v>0</v>
          </cell>
          <cell r="BI359" t="str">
            <v>零购预付款</v>
          </cell>
        </row>
        <row r="360">
          <cell r="A360" t="str">
            <v>1068</v>
          </cell>
          <cell r="B360" t="str">
            <v>青州市万向机械有限公司</v>
          </cell>
          <cell r="C360" t="str">
            <v>铸件</v>
          </cell>
          <cell r="J360">
            <v>0</v>
          </cell>
          <cell r="N360">
            <v>0</v>
          </cell>
          <cell r="R360">
            <v>0</v>
          </cell>
          <cell r="V360">
            <v>0</v>
          </cell>
          <cell r="Z360">
            <v>0</v>
          </cell>
          <cell r="AD360">
            <v>0</v>
          </cell>
          <cell r="AG360">
            <v>45195.199999999997</v>
          </cell>
          <cell r="AH360">
            <v>0</v>
          </cell>
          <cell r="AI360">
            <v>45195.199999999997</v>
          </cell>
          <cell r="AJ360">
            <v>0</v>
          </cell>
          <cell r="AK360">
            <v>0</v>
          </cell>
          <cell r="AL360">
            <v>0</v>
          </cell>
          <cell r="AM360">
            <v>0</v>
          </cell>
          <cell r="AN360">
            <v>0</v>
          </cell>
          <cell r="AO360">
            <v>0</v>
          </cell>
          <cell r="AP360">
            <v>0</v>
          </cell>
          <cell r="AQ360">
            <v>0</v>
          </cell>
          <cell r="AR360">
            <v>0</v>
          </cell>
          <cell r="BF360">
            <v>45195.199999999997</v>
          </cell>
          <cell r="BG360">
            <v>15065.0666666667</v>
          </cell>
          <cell r="BH360">
            <v>0</v>
          </cell>
          <cell r="BI360" t="str">
            <v>货到、票到付款</v>
          </cell>
        </row>
        <row r="361">
          <cell r="A361" t="str">
            <v>1069</v>
          </cell>
          <cell r="B361" t="str">
            <v>塑宝环保机械（太仓）有限公司</v>
          </cell>
          <cell r="C361" t="str">
            <v>设备</v>
          </cell>
          <cell r="J361">
            <v>0</v>
          </cell>
          <cell r="N361">
            <v>0</v>
          </cell>
          <cell r="Q361">
            <v>13600</v>
          </cell>
          <cell r="R361">
            <v>0</v>
          </cell>
          <cell r="S361">
            <v>13600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0</v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D361">
            <v>0</v>
          </cell>
          <cell r="AE361">
            <v>0</v>
          </cell>
          <cell r="AF361">
            <v>0</v>
          </cell>
          <cell r="AG361">
            <v>0</v>
          </cell>
          <cell r="AH361">
            <v>0</v>
          </cell>
          <cell r="AI361">
            <v>0</v>
          </cell>
          <cell r="AJ361">
            <v>0</v>
          </cell>
          <cell r="AK361">
            <v>0</v>
          </cell>
          <cell r="AL361">
            <v>0</v>
          </cell>
          <cell r="AO361">
            <v>0</v>
          </cell>
          <cell r="AP361">
            <v>0</v>
          </cell>
          <cell r="AQ361">
            <v>0</v>
          </cell>
          <cell r="AR361">
            <v>0</v>
          </cell>
          <cell r="BF361">
            <v>13600</v>
          </cell>
          <cell r="BI361" t="str">
            <v>按合同约定</v>
          </cell>
        </row>
        <row r="362">
          <cell r="A362" t="str">
            <v>1070</v>
          </cell>
          <cell r="B362" t="str">
            <v>温州市瓯海茶山同悦海绵制品厂</v>
          </cell>
          <cell r="C362" t="str">
            <v>灯镜辅料</v>
          </cell>
          <cell r="J362">
            <v>0</v>
          </cell>
          <cell r="N362">
            <v>0</v>
          </cell>
          <cell r="Q362">
            <v>500</v>
          </cell>
          <cell r="R362">
            <v>500</v>
          </cell>
          <cell r="S362">
            <v>500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K362">
            <v>0</v>
          </cell>
          <cell r="AL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BF362">
            <v>500</v>
          </cell>
          <cell r="BG362">
            <v>55.5555555555556</v>
          </cell>
          <cell r="BH362">
            <v>0</v>
          </cell>
          <cell r="BI362" t="str">
            <v>零购预付款</v>
          </cell>
        </row>
        <row r="363">
          <cell r="A363" t="str">
            <v>1072</v>
          </cell>
          <cell r="B363" t="str">
            <v>黄骅市亚星玻璃钢有限公司</v>
          </cell>
          <cell r="C363" t="str">
            <v>危废室改造</v>
          </cell>
          <cell r="J363">
            <v>0</v>
          </cell>
          <cell r="N363">
            <v>0</v>
          </cell>
          <cell r="Q363">
            <v>15876</v>
          </cell>
          <cell r="R363">
            <v>0</v>
          </cell>
          <cell r="S363">
            <v>0</v>
          </cell>
          <cell r="T363">
            <v>15876</v>
          </cell>
          <cell r="U363">
            <v>0</v>
          </cell>
          <cell r="V363">
            <v>15876</v>
          </cell>
          <cell r="W363">
            <v>15876</v>
          </cell>
          <cell r="X363">
            <v>0</v>
          </cell>
          <cell r="Y363">
            <v>0</v>
          </cell>
          <cell r="Z363">
            <v>0</v>
          </cell>
          <cell r="AA363">
            <v>0</v>
          </cell>
          <cell r="AB363">
            <v>0</v>
          </cell>
          <cell r="AC363">
            <v>0</v>
          </cell>
          <cell r="AD363">
            <v>0</v>
          </cell>
          <cell r="AE363">
            <v>0</v>
          </cell>
          <cell r="AF363">
            <v>0</v>
          </cell>
          <cell r="AG363">
            <v>0</v>
          </cell>
          <cell r="AH363">
            <v>0</v>
          </cell>
          <cell r="AI363">
            <v>0</v>
          </cell>
          <cell r="AJ363">
            <v>0</v>
          </cell>
          <cell r="AK363">
            <v>0</v>
          </cell>
          <cell r="AL363">
            <v>0</v>
          </cell>
          <cell r="AO363">
            <v>0</v>
          </cell>
          <cell r="AP363">
            <v>0</v>
          </cell>
          <cell r="AQ363">
            <v>0</v>
          </cell>
          <cell r="AR363">
            <v>0</v>
          </cell>
          <cell r="BF363">
            <v>15876</v>
          </cell>
          <cell r="BI363" t="str">
            <v>按合同约定</v>
          </cell>
        </row>
        <row r="364">
          <cell r="A364" t="str">
            <v>1073</v>
          </cell>
          <cell r="B364" t="str">
            <v>华瑞志勤科技发展（北京）有限公司</v>
          </cell>
          <cell r="C364" t="str">
            <v>机器人保养费</v>
          </cell>
          <cell r="J364">
            <v>0</v>
          </cell>
          <cell r="N364">
            <v>0</v>
          </cell>
          <cell r="Q364">
            <v>37000</v>
          </cell>
          <cell r="R364">
            <v>0</v>
          </cell>
          <cell r="S364">
            <v>0</v>
          </cell>
          <cell r="T364">
            <v>37000</v>
          </cell>
          <cell r="U364">
            <v>0</v>
          </cell>
          <cell r="V364">
            <v>37000</v>
          </cell>
          <cell r="W364">
            <v>0</v>
          </cell>
          <cell r="X364">
            <v>37000</v>
          </cell>
          <cell r="Y364">
            <v>0</v>
          </cell>
          <cell r="Z364">
            <v>37000</v>
          </cell>
          <cell r="AA364">
            <v>0</v>
          </cell>
          <cell r="AB364">
            <v>37000</v>
          </cell>
          <cell r="AC364">
            <v>0</v>
          </cell>
          <cell r="AD364">
            <v>37000</v>
          </cell>
          <cell r="AE364">
            <v>0</v>
          </cell>
          <cell r="AF364">
            <v>37000</v>
          </cell>
          <cell r="AG364">
            <v>0</v>
          </cell>
          <cell r="AH364">
            <v>37000</v>
          </cell>
          <cell r="AI364">
            <v>0</v>
          </cell>
          <cell r="AJ364">
            <v>37000</v>
          </cell>
          <cell r="AK364">
            <v>0</v>
          </cell>
          <cell r="AL364">
            <v>37000</v>
          </cell>
          <cell r="AM364">
            <v>37000</v>
          </cell>
          <cell r="AN364">
            <v>0</v>
          </cell>
          <cell r="AO364">
            <v>0</v>
          </cell>
          <cell r="AP364">
            <v>0</v>
          </cell>
          <cell r="AQ364">
            <v>0</v>
          </cell>
          <cell r="AR364">
            <v>0</v>
          </cell>
          <cell r="BF364">
            <v>37000</v>
          </cell>
          <cell r="BG364">
            <v>12333.333333333299</v>
          </cell>
          <cell r="BI364" t="str">
            <v>按合同约定</v>
          </cell>
        </row>
        <row r="365">
          <cell r="A365" t="str">
            <v>1074</v>
          </cell>
          <cell r="B365" t="str">
            <v>雄县五顺革塑有限公司</v>
          </cell>
          <cell r="C365" t="str">
            <v>缝纫辅料</v>
          </cell>
          <cell r="J365">
            <v>0</v>
          </cell>
          <cell r="N365">
            <v>0</v>
          </cell>
          <cell r="R365">
            <v>0</v>
          </cell>
          <cell r="U365">
            <v>4326</v>
          </cell>
          <cell r="V365">
            <v>4326</v>
          </cell>
          <cell r="W365">
            <v>4326</v>
          </cell>
          <cell r="X365">
            <v>0</v>
          </cell>
          <cell r="Y365">
            <v>6327</v>
          </cell>
          <cell r="Z365">
            <v>6327</v>
          </cell>
          <cell r="AA365">
            <v>6327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K365">
            <v>0</v>
          </cell>
          <cell r="AL365">
            <v>0</v>
          </cell>
          <cell r="AO365">
            <v>3424.4</v>
          </cell>
          <cell r="AP365">
            <v>3424.4</v>
          </cell>
          <cell r="AQ365">
            <v>3424.4</v>
          </cell>
          <cell r="AR365">
            <v>0</v>
          </cell>
          <cell r="BF365">
            <v>14077.4</v>
          </cell>
          <cell r="BG365">
            <v>1564.1555555555601</v>
          </cell>
          <cell r="BH365">
            <v>0</v>
          </cell>
          <cell r="BI365" t="str">
            <v>零购预付款</v>
          </cell>
        </row>
        <row r="366">
          <cell r="A366" t="str">
            <v>1076</v>
          </cell>
          <cell r="B366" t="str">
            <v>北京正保远见教育科技有限公司</v>
          </cell>
          <cell r="C366" t="str">
            <v>培训费</v>
          </cell>
          <cell r="J366">
            <v>0</v>
          </cell>
          <cell r="N366">
            <v>0</v>
          </cell>
          <cell r="Q366">
            <v>560.38</v>
          </cell>
          <cell r="R366">
            <v>0</v>
          </cell>
          <cell r="S366">
            <v>0</v>
          </cell>
          <cell r="T366">
            <v>560.38</v>
          </cell>
          <cell r="U366">
            <v>-560.38</v>
          </cell>
          <cell r="V366">
            <v>560.38</v>
          </cell>
          <cell r="W366">
            <v>0</v>
          </cell>
          <cell r="X366">
            <v>0</v>
          </cell>
          <cell r="Y366">
            <v>0</v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J366">
            <v>0</v>
          </cell>
          <cell r="AK366">
            <v>0</v>
          </cell>
          <cell r="AL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BF366">
            <v>0</v>
          </cell>
          <cell r="BI366" t="str">
            <v>按合同约定</v>
          </cell>
        </row>
        <row r="367">
          <cell r="A367" t="str">
            <v>1077</v>
          </cell>
          <cell r="B367" t="str">
            <v>舟山市德鑫科机械有限公司</v>
          </cell>
          <cell r="C367" t="str">
            <v>设备维修</v>
          </cell>
          <cell r="J367">
            <v>0</v>
          </cell>
          <cell r="N367">
            <v>0</v>
          </cell>
          <cell r="R367">
            <v>0</v>
          </cell>
          <cell r="V367">
            <v>0</v>
          </cell>
          <cell r="Y367">
            <v>12000</v>
          </cell>
          <cell r="Z367">
            <v>12000</v>
          </cell>
          <cell r="AA367">
            <v>12000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I367">
            <v>0</v>
          </cell>
          <cell r="AJ367">
            <v>0</v>
          </cell>
          <cell r="AK367">
            <v>0</v>
          </cell>
          <cell r="AL367">
            <v>0</v>
          </cell>
          <cell r="AO367">
            <v>0</v>
          </cell>
          <cell r="AP367">
            <v>0</v>
          </cell>
          <cell r="AQ367">
            <v>0</v>
          </cell>
          <cell r="AR367">
            <v>0</v>
          </cell>
          <cell r="BF367">
            <v>12000</v>
          </cell>
          <cell r="BG367">
            <v>1333.3333333333301</v>
          </cell>
          <cell r="BH367">
            <v>0</v>
          </cell>
          <cell r="BI367" t="str">
            <v>零购预付款</v>
          </cell>
        </row>
        <row r="368">
          <cell r="A368" t="str">
            <v>1078</v>
          </cell>
          <cell r="B368" t="str">
            <v>苏州智华汽车电子有限公司</v>
          </cell>
          <cell r="C368" t="str">
            <v>灯镜配件</v>
          </cell>
          <cell r="AO368">
            <v>550022.98</v>
          </cell>
          <cell r="AQ368">
            <v>0</v>
          </cell>
          <cell r="AR368">
            <v>550022.98</v>
          </cell>
          <cell r="BF368">
            <v>550022.98</v>
          </cell>
          <cell r="BG368">
            <v>61113.664444444403</v>
          </cell>
          <cell r="BH368">
            <v>9</v>
          </cell>
          <cell r="BI368" t="str">
            <v>按主机厂要求</v>
          </cell>
        </row>
        <row r="369">
          <cell r="A369" t="str">
            <v>1079</v>
          </cell>
          <cell r="B369" t="str">
            <v>象山天星汽配有限责任公司</v>
          </cell>
          <cell r="C369" t="str">
            <v>灯镜配件</v>
          </cell>
          <cell r="J369">
            <v>0</v>
          </cell>
          <cell r="N369">
            <v>0</v>
          </cell>
          <cell r="R369">
            <v>0</v>
          </cell>
          <cell r="V369">
            <v>0</v>
          </cell>
          <cell r="Z369">
            <v>0</v>
          </cell>
          <cell r="AD369">
            <v>0</v>
          </cell>
          <cell r="AH369">
            <v>0</v>
          </cell>
          <cell r="AK369">
            <v>31577.62</v>
          </cell>
          <cell r="AL369">
            <v>0</v>
          </cell>
          <cell r="AM369">
            <v>0</v>
          </cell>
          <cell r="AN369">
            <v>31577.62</v>
          </cell>
          <cell r="AO369">
            <v>6321.26</v>
          </cell>
          <cell r="AP369">
            <v>0</v>
          </cell>
          <cell r="AQ369">
            <v>0</v>
          </cell>
          <cell r="AR369">
            <v>37898.879999999997</v>
          </cell>
          <cell r="BF369">
            <v>37898.879999999997</v>
          </cell>
          <cell r="BG369">
            <v>4210.9866666666703</v>
          </cell>
          <cell r="BH369">
            <v>9</v>
          </cell>
          <cell r="BI369" t="str">
            <v>发票挂账两个月付款</v>
          </cell>
        </row>
        <row r="370">
          <cell r="A370" t="str">
            <v>1080</v>
          </cell>
          <cell r="B370" t="str">
            <v>南京聚隆科技股份有限公司</v>
          </cell>
          <cell r="C370" t="str">
            <v>注塑料</v>
          </cell>
          <cell r="J370">
            <v>0</v>
          </cell>
          <cell r="N370">
            <v>0</v>
          </cell>
          <cell r="R370">
            <v>0</v>
          </cell>
          <cell r="U370">
            <v>0</v>
          </cell>
          <cell r="V370">
            <v>50000</v>
          </cell>
          <cell r="W370">
            <v>50000</v>
          </cell>
          <cell r="X370">
            <v>0</v>
          </cell>
          <cell r="Y370">
            <v>50000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J370">
            <v>0</v>
          </cell>
          <cell r="AK370">
            <v>0</v>
          </cell>
          <cell r="AL370">
            <v>0</v>
          </cell>
          <cell r="AO370">
            <v>0</v>
          </cell>
          <cell r="AP370">
            <v>0</v>
          </cell>
          <cell r="AQ370">
            <v>0</v>
          </cell>
          <cell r="AR370">
            <v>0</v>
          </cell>
          <cell r="BF370">
            <v>50000</v>
          </cell>
          <cell r="BG370">
            <v>5555.5555555555602</v>
          </cell>
          <cell r="BH370">
            <v>0</v>
          </cell>
          <cell r="BI370" t="str">
            <v>零购预付款</v>
          </cell>
        </row>
        <row r="371">
          <cell r="A371" t="str">
            <v>1081</v>
          </cell>
          <cell r="B371" t="str">
            <v>天津金发新材料有限公司</v>
          </cell>
          <cell r="C371" t="str">
            <v>注塑料</v>
          </cell>
          <cell r="J371">
            <v>0</v>
          </cell>
          <cell r="N371">
            <v>0</v>
          </cell>
          <cell r="R371">
            <v>0</v>
          </cell>
          <cell r="U371">
            <v>260000</v>
          </cell>
          <cell r="V371">
            <v>0</v>
          </cell>
          <cell r="W371">
            <v>0</v>
          </cell>
          <cell r="X371">
            <v>260000</v>
          </cell>
          <cell r="Y371">
            <v>385000</v>
          </cell>
          <cell r="Z371">
            <v>0</v>
          </cell>
          <cell r="AA371">
            <v>0</v>
          </cell>
          <cell r="AB371">
            <v>645000</v>
          </cell>
          <cell r="AC371">
            <v>0</v>
          </cell>
          <cell r="AD371">
            <v>0</v>
          </cell>
          <cell r="AE371">
            <v>250000</v>
          </cell>
          <cell r="AF371">
            <v>395000</v>
          </cell>
          <cell r="AG371">
            <v>192500</v>
          </cell>
          <cell r="AH371">
            <v>10000</v>
          </cell>
          <cell r="AI371">
            <v>0</v>
          </cell>
          <cell r="AJ371">
            <v>587500</v>
          </cell>
          <cell r="AK371">
            <v>0</v>
          </cell>
          <cell r="AL371">
            <v>395000</v>
          </cell>
          <cell r="AM371">
            <v>299315.56</v>
          </cell>
          <cell r="AN371">
            <v>288184.44</v>
          </cell>
          <cell r="AO371">
            <v>271000</v>
          </cell>
          <cell r="AP371">
            <v>95684.44</v>
          </cell>
          <cell r="AQ371">
            <v>98000</v>
          </cell>
          <cell r="AR371">
            <v>461184.44</v>
          </cell>
          <cell r="BF371">
            <v>1108500</v>
          </cell>
          <cell r="BG371">
            <v>123166.66666666701</v>
          </cell>
          <cell r="BH371">
            <v>3.7443932882273301</v>
          </cell>
          <cell r="BI371" t="str">
            <v>发票挂账两个月付款</v>
          </cell>
        </row>
        <row r="372">
          <cell r="A372" t="str">
            <v>1082</v>
          </cell>
          <cell r="B372" t="str">
            <v>黄骅市大新模具有限公司</v>
          </cell>
          <cell r="C372" t="str">
            <v>模具维修</v>
          </cell>
          <cell r="J372">
            <v>0</v>
          </cell>
          <cell r="N372">
            <v>0</v>
          </cell>
          <cell r="R372">
            <v>0</v>
          </cell>
          <cell r="U372">
            <v>4180</v>
          </cell>
          <cell r="V372">
            <v>4180</v>
          </cell>
          <cell r="W372">
            <v>4180</v>
          </cell>
          <cell r="X372">
            <v>0</v>
          </cell>
          <cell r="Y372">
            <v>0</v>
          </cell>
          <cell r="Z372">
            <v>0</v>
          </cell>
          <cell r="AA372">
            <v>0</v>
          </cell>
          <cell r="AB372">
            <v>0</v>
          </cell>
          <cell r="AC372">
            <v>0</v>
          </cell>
          <cell r="AD372">
            <v>0</v>
          </cell>
          <cell r="AE372">
            <v>0</v>
          </cell>
          <cell r="AF372">
            <v>0</v>
          </cell>
          <cell r="AG372">
            <v>0</v>
          </cell>
          <cell r="AH372">
            <v>0</v>
          </cell>
          <cell r="AI372">
            <v>0</v>
          </cell>
          <cell r="AJ372">
            <v>0</v>
          </cell>
          <cell r="AK372">
            <v>0</v>
          </cell>
          <cell r="AL372">
            <v>0</v>
          </cell>
          <cell r="AO372">
            <v>0</v>
          </cell>
          <cell r="AP372">
            <v>0</v>
          </cell>
          <cell r="AQ372">
            <v>0</v>
          </cell>
          <cell r="AR372">
            <v>0</v>
          </cell>
          <cell r="BF372">
            <v>4180</v>
          </cell>
          <cell r="BG372">
            <v>464.444444444444</v>
          </cell>
          <cell r="BH372">
            <v>0</v>
          </cell>
          <cell r="BI372" t="str">
            <v>零购预付款</v>
          </cell>
        </row>
        <row r="373">
          <cell r="A373" t="str">
            <v>1083</v>
          </cell>
          <cell r="B373" t="str">
            <v>东莞市卡索电子科技有限公司</v>
          </cell>
          <cell r="C373" t="str">
            <v>设备零部件</v>
          </cell>
          <cell r="J373">
            <v>0</v>
          </cell>
          <cell r="N373">
            <v>0</v>
          </cell>
          <cell r="R373">
            <v>0</v>
          </cell>
          <cell r="V373">
            <v>0</v>
          </cell>
          <cell r="Z373">
            <v>0</v>
          </cell>
          <cell r="AC373">
            <v>16000</v>
          </cell>
          <cell r="AD373">
            <v>16000</v>
          </cell>
          <cell r="AE373">
            <v>16000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K373">
            <v>0</v>
          </cell>
          <cell r="AL373">
            <v>0</v>
          </cell>
          <cell r="AM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BF373">
            <v>16000</v>
          </cell>
          <cell r="BG373">
            <v>1777.7777777777801</v>
          </cell>
          <cell r="BH373">
            <v>0</v>
          </cell>
          <cell r="BI373" t="str">
            <v>零购预付款</v>
          </cell>
        </row>
        <row r="374">
          <cell r="A374" t="str">
            <v>1084</v>
          </cell>
          <cell r="B374" t="str">
            <v>徐州华夏电子有限公司</v>
          </cell>
          <cell r="C374" t="str">
            <v>灯镜配件</v>
          </cell>
          <cell r="J374">
            <v>0</v>
          </cell>
          <cell r="N374">
            <v>0</v>
          </cell>
          <cell r="R374">
            <v>0</v>
          </cell>
          <cell r="V374">
            <v>0</v>
          </cell>
          <cell r="Y374">
            <v>67544.06</v>
          </cell>
          <cell r="Z374">
            <v>0</v>
          </cell>
          <cell r="AA374">
            <v>0</v>
          </cell>
          <cell r="AB374">
            <v>67544.06</v>
          </cell>
          <cell r="AC374">
            <v>161000.15</v>
          </cell>
          <cell r="AD374">
            <v>0</v>
          </cell>
          <cell r="AE374">
            <v>0</v>
          </cell>
          <cell r="AF374">
            <v>228544.21</v>
          </cell>
          <cell r="AG374">
            <v>173181.55</v>
          </cell>
          <cell r="AH374">
            <v>0</v>
          </cell>
          <cell r="AI374">
            <v>0</v>
          </cell>
          <cell r="AJ374">
            <v>401725.76</v>
          </cell>
          <cell r="AK374">
            <v>34758.800000000003</v>
          </cell>
          <cell r="AL374">
            <v>67544.06</v>
          </cell>
          <cell r="AM374">
            <v>0</v>
          </cell>
          <cell r="AN374">
            <v>436484.56</v>
          </cell>
          <cell r="AO374">
            <v>46736.800000000003</v>
          </cell>
          <cell r="AP374">
            <v>228544.21</v>
          </cell>
          <cell r="AQ374">
            <v>50000</v>
          </cell>
          <cell r="AR374">
            <v>433221.36</v>
          </cell>
          <cell r="BF374">
            <v>483221.36</v>
          </cell>
          <cell r="BG374">
            <v>53691.262222222198</v>
          </cell>
          <cell r="BH374">
            <v>8.0687497754652195</v>
          </cell>
          <cell r="BI374" t="str">
            <v>发票挂账两个月付款</v>
          </cell>
        </row>
        <row r="375">
          <cell r="A375" t="str">
            <v>1085</v>
          </cell>
          <cell r="B375" t="str">
            <v>春雨（东莞）五金制品有限公司</v>
          </cell>
          <cell r="C375" t="str">
            <v>灯镜配件</v>
          </cell>
          <cell r="J375">
            <v>0</v>
          </cell>
          <cell r="N375">
            <v>0</v>
          </cell>
          <cell r="R375">
            <v>0</v>
          </cell>
          <cell r="V375">
            <v>0</v>
          </cell>
          <cell r="Z375">
            <v>0</v>
          </cell>
          <cell r="AC375">
            <v>52884</v>
          </cell>
          <cell r="AD375">
            <v>52884</v>
          </cell>
          <cell r="AE375">
            <v>52884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J375">
            <v>0</v>
          </cell>
          <cell r="AK375">
            <v>0</v>
          </cell>
          <cell r="AL375">
            <v>0</v>
          </cell>
          <cell r="AM375">
            <v>0</v>
          </cell>
          <cell r="AN375">
            <v>0</v>
          </cell>
          <cell r="AO375">
            <v>0</v>
          </cell>
          <cell r="AP375">
            <v>0</v>
          </cell>
          <cell r="AQ375">
            <v>0</v>
          </cell>
          <cell r="AR375">
            <v>0</v>
          </cell>
          <cell r="BF375">
            <v>52884</v>
          </cell>
          <cell r="BG375">
            <v>5876</v>
          </cell>
          <cell r="BH375">
            <v>0</v>
          </cell>
          <cell r="BI375" t="str">
            <v>零购预付款</v>
          </cell>
        </row>
        <row r="376">
          <cell r="A376" t="str">
            <v>1086</v>
          </cell>
          <cell r="B376" t="str">
            <v>慕斯汽车后视镜系统（无锡）有限公司</v>
          </cell>
          <cell r="C376" t="str">
            <v>灯镜配件</v>
          </cell>
          <cell r="J376">
            <v>0</v>
          </cell>
          <cell r="N376">
            <v>0</v>
          </cell>
          <cell r="R376">
            <v>0</v>
          </cell>
          <cell r="V376">
            <v>0</v>
          </cell>
          <cell r="Z376">
            <v>0</v>
          </cell>
          <cell r="AD376">
            <v>0</v>
          </cell>
          <cell r="AG376">
            <v>87365.96</v>
          </cell>
          <cell r="AH376">
            <v>0</v>
          </cell>
          <cell r="AI376">
            <v>0</v>
          </cell>
          <cell r="AJ376">
            <v>87365.96</v>
          </cell>
          <cell r="AK376">
            <v>128613.89</v>
          </cell>
          <cell r="AL376">
            <v>0</v>
          </cell>
          <cell r="AM376">
            <v>42845.760000000002</v>
          </cell>
          <cell r="AN376">
            <v>173134.09</v>
          </cell>
          <cell r="AO376">
            <v>0</v>
          </cell>
          <cell r="AP376">
            <v>44520.2</v>
          </cell>
          <cell r="AQ376">
            <v>0</v>
          </cell>
          <cell r="AR376">
            <v>173134.09</v>
          </cell>
          <cell r="BF376">
            <v>215979.85</v>
          </cell>
          <cell r="BG376">
            <v>23997.7611111111</v>
          </cell>
          <cell r="BH376">
            <v>7.2145934447125502</v>
          </cell>
          <cell r="BI376" t="str">
            <v>发票挂账45天付款</v>
          </cell>
        </row>
        <row r="377">
          <cell r="A377" t="str">
            <v>1087</v>
          </cell>
          <cell r="B377" t="str">
            <v>黄骅市富丽达不锈钢制品经销处</v>
          </cell>
          <cell r="C377" t="str">
            <v>辅料</v>
          </cell>
          <cell r="J377">
            <v>0</v>
          </cell>
          <cell r="N377">
            <v>0</v>
          </cell>
          <cell r="R377">
            <v>0</v>
          </cell>
          <cell r="U377">
            <v>2300</v>
          </cell>
          <cell r="V377">
            <v>2300</v>
          </cell>
          <cell r="W377">
            <v>2300</v>
          </cell>
          <cell r="X377">
            <v>0</v>
          </cell>
          <cell r="Y377">
            <v>0</v>
          </cell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D377">
            <v>0</v>
          </cell>
          <cell r="AE377">
            <v>0</v>
          </cell>
          <cell r="AF377">
            <v>0</v>
          </cell>
          <cell r="AG377">
            <v>0</v>
          </cell>
          <cell r="AH377">
            <v>0</v>
          </cell>
          <cell r="AI377">
            <v>0</v>
          </cell>
          <cell r="AJ377">
            <v>0</v>
          </cell>
          <cell r="AK377">
            <v>0</v>
          </cell>
          <cell r="AL377">
            <v>0</v>
          </cell>
          <cell r="AO377">
            <v>0</v>
          </cell>
          <cell r="AP377">
            <v>0</v>
          </cell>
          <cell r="AQ377">
            <v>0</v>
          </cell>
          <cell r="AR377">
            <v>0</v>
          </cell>
          <cell r="BF377">
            <v>2300</v>
          </cell>
          <cell r="BG377">
            <v>255.555555555556</v>
          </cell>
          <cell r="BH377">
            <v>0</v>
          </cell>
          <cell r="BI377" t="str">
            <v>零购预付款</v>
          </cell>
        </row>
        <row r="378">
          <cell r="A378" t="str">
            <v>1089</v>
          </cell>
          <cell r="B378" t="str">
            <v>北京华北轻合金有限公司</v>
          </cell>
          <cell r="C378" t="str">
            <v>灯镜配件</v>
          </cell>
          <cell r="J378">
            <v>0</v>
          </cell>
          <cell r="N378">
            <v>0</v>
          </cell>
          <cell r="R378">
            <v>0</v>
          </cell>
          <cell r="V378">
            <v>0</v>
          </cell>
          <cell r="Y378">
            <v>17534.439999999999</v>
          </cell>
          <cell r="Z378">
            <v>0</v>
          </cell>
          <cell r="AA378">
            <v>0</v>
          </cell>
          <cell r="AB378">
            <v>17534.439999999999</v>
          </cell>
          <cell r="AC378">
            <v>0</v>
          </cell>
          <cell r="AD378">
            <v>0</v>
          </cell>
          <cell r="AE378">
            <v>0</v>
          </cell>
          <cell r="AF378">
            <v>17534.439999999999</v>
          </cell>
          <cell r="AG378">
            <v>19638.560000000001</v>
          </cell>
          <cell r="AH378">
            <v>0</v>
          </cell>
          <cell r="AI378">
            <v>0</v>
          </cell>
          <cell r="AJ378">
            <v>37173</v>
          </cell>
          <cell r="AK378">
            <v>0</v>
          </cell>
          <cell r="AL378">
            <v>17534.439999999999</v>
          </cell>
          <cell r="AM378">
            <v>0</v>
          </cell>
          <cell r="AN378">
            <v>37173</v>
          </cell>
          <cell r="AO378">
            <v>0</v>
          </cell>
          <cell r="AP378">
            <v>17534.439999999999</v>
          </cell>
          <cell r="AQ378">
            <v>0</v>
          </cell>
          <cell r="AR378">
            <v>37173</v>
          </cell>
          <cell r="BF378">
            <v>37173</v>
          </cell>
          <cell r="BG378">
            <v>4130.3333333333303</v>
          </cell>
          <cell r="BH378">
            <v>9</v>
          </cell>
          <cell r="BI378" t="str">
            <v>发票挂账两个月付款</v>
          </cell>
        </row>
        <row r="379">
          <cell r="A379" t="str">
            <v>1090</v>
          </cell>
          <cell r="B379" t="str">
            <v>深圳市宏升风机设备有限公司</v>
          </cell>
          <cell r="C379" t="str">
            <v>设备</v>
          </cell>
          <cell r="J379">
            <v>0</v>
          </cell>
          <cell r="N379">
            <v>0</v>
          </cell>
          <cell r="R379">
            <v>0</v>
          </cell>
          <cell r="V379">
            <v>0</v>
          </cell>
          <cell r="Z379">
            <v>0</v>
          </cell>
          <cell r="AD379">
            <v>0</v>
          </cell>
          <cell r="AG379">
            <v>13400</v>
          </cell>
          <cell r="AH379">
            <v>0</v>
          </cell>
          <cell r="AI379">
            <v>13400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>
            <v>0</v>
          </cell>
          <cell r="AO379">
            <v>0</v>
          </cell>
          <cell r="AP379">
            <v>0</v>
          </cell>
          <cell r="AQ379">
            <v>0</v>
          </cell>
          <cell r="AR379">
            <v>0</v>
          </cell>
          <cell r="BF379">
            <v>13400</v>
          </cell>
          <cell r="BG379">
            <v>4466.6666666666697</v>
          </cell>
          <cell r="BI379" t="str">
            <v>按合同约定</v>
          </cell>
        </row>
        <row r="380">
          <cell r="A380" t="str">
            <v>1091</v>
          </cell>
          <cell r="B380" t="str">
            <v>苏州泰克优自动化科技有限公司</v>
          </cell>
          <cell r="C380" t="str">
            <v>设备</v>
          </cell>
          <cell r="J380">
            <v>0</v>
          </cell>
          <cell r="N380">
            <v>0</v>
          </cell>
          <cell r="R380">
            <v>0</v>
          </cell>
          <cell r="U380">
            <v>0</v>
          </cell>
          <cell r="V380">
            <v>0</v>
          </cell>
          <cell r="W380">
            <v>7100</v>
          </cell>
          <cell r="X380">
            <v>0</v>
          </cell>
          <cell r="Y380">
            <v>0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O380">
            <v>7100</v>
          </cell>
          <cell r="AP380">
            <v>0</v>
          </cell>
          <cell r="AQ380">
            <v>0</v>
          </cell>
          <cell r="AR380">
            <v>0</v>
          </cell>
          <cell r="BF380">
            <v>7100</v>
          </cell>
          <cell r="BI380" t="str">
            <v>按合同约定</v>
          </cell>
        </row>
        <row r="381">
          <cell r="A381" t="str">
            <v>1092</v>
          </cell>
          <cell r="B381" t="str">
            <v>黄骅市同德商贸有限公司</v>
          </cell>
          <cell r="C381" t="str">
            <v>设备配件</v>
          </cell>
          <cell r="J381">
            <v>0</v>
          </cell>
          <cell r="N381">
            <v>0</v>
          </cell>
          <cell r="R381">
            <v>0</v>
          </cell>
          <cell r="V381">
            <v>0</v>
          </cell>
          <cell r="Y381">
            <v>2900</v>
          </cell>
          <cell r="Z381">
            <v>2900</v>
          </cell>
          <cell r="AA381">
            <v>2900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O381">
            <v>0</v>
          </cell>
          <cell r="AP381">
            <v>0</v>
          </cell>
          <cell r="AQ381">
            <v>0</v>
          </cell>
          <cell r="AR381">
            <v>0</v>
          </cell>
          <cell r="BF381">
            <v>2900</v>
          </cell>
          <cell r="BG381">
            <v>322.222222222222</v>
          </cell>
          <cell r="BH381">
            <v>0</v>
          </cell>
          <cell r="BI381" t="str">
            <v>零购预付款</v>
          </cell>
        </row>
        <row r="382">
          <cell r="A382" t="str">
            <v>1094</v>
          </cell>
          <cell r="B382" t="str">
            <v>中山市锐星新材料科技有限公司</v>
          </cell>
          <cell r="C382" t="str">
            <v>注塑料</v>
          </cell>
          <cell r="J382">
            <v>0</v>
          </cell>
          <cell r="N382">
            <v>0</v>
          </cell>
          <cell r="R382">
            <v>0</v>
          </cell>
          <cell r="V382">
            <v>0</v>
          </cell>
          <cell r="Z382">
            <v>0</v>
          </cell>
          <cell r="AD382">
            <v>0</v>
          </cell>
          <cell r="AG382">
            <v>14000</v>
          </cell>
          <cell r="AH382">
            <v>14000</v>
          </cell>
          <cell r="AI382">
            <v>14000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>
            <v>0</v>
          </cell>
          <cell r="AO382">
            <v>0</v>
          </cell>
          <cell r="AP382">
            <v>0</v>
          </cell>
          <cell r="AQ382">
            <v>0</v>
          </cell>
          <cell r="AR382">
            <v>0</v>
          </cell>
          <cell r="BF382">
            <v>14000</v>
          </cell>
          <cell r="BG382">
            <v>1555.55555555556</v>
          </cell>
          <cell r="BH382">
            <v>0</v>
          </cell>
          <cell r="BI382" t="str">
            <v>预付款</v>
          </cell>
        </row>
        <row r="383">
          <cell r="A383" t="str">
            <v>1095</v>
          </cell>
          <cell r="B383" t="str">
            <v>黄骅市博杰汽车部件有限公司</v>
          </cell>
          <cell r="C383" t="str">
            <v>金属零部件</v>
          </cell>
          <cell r="J383">
            <v>0</v>
          </cell>
          <cell r="N383">
            <v>0</v>
          </cell>
          <cell r="R383">
            <v>0</v>
          </cell>
          <cell r="V383">
            <v>0</v>
          </cell>
          <cell r="Y383">
            <v>230289.99</v>
          </cell>
          <cell r="Z383">
            <v>0</v>
          </cell>
          <cell r="AA383">
            <v>0</v>
          </cell>
          <cell r="AB383">
            <v>230289.99</v>
          </cell>
          <cell r="AC383">
            <v>0</v>
          </cell>
          <cell r="AD383">
            <v>0</v>
          </cell>
          <cell r="AE383">
            <v>120000</v>
          </cell>
          <cell r="AF383">
            <v>110289.99</v>
          </cell>
          <cell r="AG383">
            <v>0</v>
          </cell>
          <cell r="AI383">
            <v>0</v>
          </cell>
          <cell r="AJ383">
            <v>110289.99</v>
          </cell>
          <cell r="AK383">
            <v>0</v>
          </cell>
          <cell r="AL383">
            <v>110289.99</v>
          </cell>
          <cell r="AM383">
            <v>0</v>
          </cell>
          <cell r="AN383">
            <v>110289.99</v>
          </cell>
          <cell r="AO383">
            <v>30613.62</v>
          </cell>
          <cell r="AP383">
            <v>110289.99</v>
          </cell>
          <cell r="AQ383">
            <v>50000</v>
          </cell>
          <cell r="AR383">
            <v>90903.61</v>
          </cell>
          <cell r="BF383">
            <v>260903.61</v>
          </cell>
          <cell r="BG383">
            <v>28989.29</v>
          </cell>
          <cell r="BH383">
            <v>3.13576531194796</v>
          </cell>
          <cell r="BI383" t="str">
            <v>发票挂账两个月付款</v>
          </cell>
        </row>
        <row r="384">
          <cell r="A384" t="str">
            <v>1096</v>
          </cell>
          <cell r="B384" t="str">
            <v>上工富怡智能制造（天津）有限公司</v>
          </cell>
          <cell r="C384" t="str">
            <v>缝纫机配件</v>
          </cell>
          <cell r="J384">
            <v>0</v>
          </cell>
          <cell r="N384">
            <v>0</v>
          </cell>
          <cell r="R384">
            <v>0</v>
          </cell>
          <cell r="V384">
            <v>0</v>
          </cell>
          <cell r="Y384">
            <v>1698</v>
          </cell>
          <cell r="Z384">
            <v>1698</v>
          </cell>
          <cell r="AA384">
            <v>1698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L384">
            <v>0</v>
          </cell>
          <cell r="AO384">
            <v>0</v>
          </cell>
          <cell r="AP384">
            <v>0</v>
          </cell>
          <cell r="AQ384">
            <v>0</v>
          </cell>
          <cell r="AR384">
            <v>0</v>
          </cell>
          <cell r="BF384">
            <v>1698</v>
          </cell>
          <cell r="BG384">
            <v>188.666666666667</v>
          </cell>
          <cell r="BH384">
            <v>0</v>
          </cell>
          <cell r="BI384" t="str">
            <v>零购预付款</v>
          </cell>
        </row>
        <row r="385">
          <cell r="A385" t="str">
            <v>1097</v>
          </cell>
          <cell r="B385" t="str">
            <v>西安光华荣昌汽车部件有限公司</v>
          </cell>
          <cell r="J385">
            <v>0</v>
          </cell>
          <cell r="N385">
            <v>0</v>
          </cell>
          <cell r="Y385">
            <v>13499.6</v>
          </cell>
          <cell r="AA385">
            <v>13499.6</v>
          </cell>
          <cell r="AB385">
            <v>0</v>
          </cell>
          <cell r="AC385">
            <v>3947.9</v>
          </cell>
          <cell r="AE385">
            <v>3947.9</v>
          </cell>
          <cell r="AF385">
            <v>0</v>
          </cell>
          <cell r="AG385">
            <v>0</v>
          </cell>
          <cell r="AI385">
            <v>0</v>
          </cell>
          <cell r="AJ385">
            <v>0</v>
          </cell>
          <cell r="AK385">
            <v>0</v>
          </cell>
          <cell r="AM385">
            <v>0</v>
          </cell>
          <cell r="AN385">
            <v>0</v>
          </cell>
          <cell r="AO385">
            <v>0</v>
          </cell>
          <cell r="AQ385">
            <v>0</v>
          </cell>
          <cell r="AR385">
            <v>0</v>
          </cell>
          <cell r="BF385">
            <v>17447.5</v>
          </cell>
          <cell r="BG385">
            <v>5815.8333333333303</v>
          </cell>
          <cell r="BI385" t="str">
            <v>内部关联</v>
          </cell>
        </row>
        <row r="386">
          <cell r="A386" t="str">
            <v>1099</v>
          </cell>
          <cell r="B386" t="str">
            <v>黄骅市新智环保技术有限公司</v>
          </cell>
          <cell r="C386" t="str">
            <v>危废处理</v>
          </cell>
          <cell r="J386">
            <v>0</v>
          </cell>
          <cell r="N386">
            <v>0</v>
          </cell>
          <cell r="R386">
            <v>0</v>
          </cell>
          <cell r="V386">
            <v>0</v>
          </cell>
          <cell r="Y386">
            <v>18967</v>
          </cell>
          <cell r="Z386">
            <v>0</v>
          </cell>
          <cell r="AA386">
            <v>0</v>
          </cell>
          <cell r="AB386">
            <v>18967</v>
          </cell>
          <cell r="AC386">
            <v>0</v>
          </cell>
          <cell r="AD386">
            <v>18967</v>
          </cell>
          <cell r="AE386">
            <v>18967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5000</v>
          </cell>
          <cell r="AP386">
            <v>0</v>
          </cell>
          <cell r="AQ386">
            <v>5000</v>
          </cell>
          <cell r="AR386">
            <v>0</v>
          </cell>
          <cell r="BF386">
            <v>23967</v>
          </cell>
          <cell r="BG386">
            <v>7989</v>
          </cell>
          <cell r="BI386" t="str">
            <v>按合同约定</v>
          </cell>
        </row>
        <row r="387">
          <cell r="A387" t="str">
            <v>1100</v>
          </cell>
          <cell r="B387" t="str">
            <v>黄骅市屯鑫五金经销部</v>
          </cell>
          <cell r="C387" t="str">
            <v>标准件</v>
          </cell>
          <cell r="J387">
            <v>0</v>
          </cell>
          <cell r="N387">
            <v>0</v>
          </cell>
          <cell r="R387">
            <v>0</v>
          </cell>
          <cell r="V387">
            <v>0</v>
          </cell>
          <cell r="Y387">
            <v>1020</v>
          </cell>
          <cell r="Z387">
            <v>0</v>
          </cell>
          <cell r="AA387">
            <v>0</v>
          </cell>
          <cell r="AB387">
            <v>1020</v>
          </cell>
          <cell r="AC387">
            <v>0</v>
          </cell>
          <cell r="AD387">
            <v>1020</v>
          </cell>
          <cell r="AE387">
            <v>1020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2000</v>
          </cell>
          <cell r="AL387">
            <v>0</v>
          </cell>
          <cell r="AM387">
            <v>0</v>
          </cell>
          <cell r="AN387">
            <v>2000</v>
          </cell>
          <cell r="AO387">
            <v>0</v>
          </cell>
          <cell r="AP387">
            <v>0</v>
          </cell>
          <cell r="AQ387">
            <v>0</v>
          </cell>
          <cell r="AR387">
            <v>0</v>
          </cell>
          <cell r="BF387">
            <v>3020</v>
          </cell>
          <cell r="BG387">
            <v>335.555555555556</v>
          </cell>
          <cell r="BH387">
            <v>0</v>
          </cell>
          <cell r="BI387" t="str">
            <v>零购预付款</v>
          </cell>
        </row>
        <row r="388">
          <cell r="A388" t="str">
            <v>1101</v>
          </cell>
          <cell r="B388" t="str">
            <v>黄骅市慧勤五金电料经销处</v>
          </cell>
          <cell r="C388" t="str">
            <v>电料</v>
          </cell>
          <cell r="J388">
            <v>0</v>
          </cell>
          <cell r="N388">
            <v>0</v>
          </cell>
          <cell r="R388">
            <v>0</v>
          </cell>
          <cell r="V388">
            <v>0</v>
          </cell>
          <cell r="Y388">
            <v>10971</v>
          </cell>
          <cell r="Z388">
            <v>0</v>
          </cell>
          <cell r="AA388">
            <v>0</v>
          </cell>
          <cell r="AB388">
            <v>10971</v>
          </cell>
          <cell r="AC388">
            <v>0</v>
          </cell>
          <cell r="AD388">
            <v>10971</v>
          </cell>
          <cell r="AE388">
            <v>10971</v>
          </cell>
          <cell r="AF388">
            <v>0</v>
          </cell>
          <cell r="AG388">
            <v>0</v>
          </cell>
          <cell r="AH388">
            <v>0</v>
          </cell>
          <cell r="AI388">
            <v>0</v>
          </cell>
          <cell r="AJ388">
            <v>0</v>
          </cell>
          <cell r="AK388">
            <v>0</v>
          </cell>
          <cell r="AL388">
            <v>0</v>
          </cell>
          <cell r="AM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0</v>
          </cell>
          <cell r="BF388">
            <v>10971</v>
          </cell>
          <cell r="BG388">
            <v>3657</v>
          </cell>
          <cell r="BI388" t="str">
            <v>货到、票到月底付款</v>
          </cell>
        </row>
        <row r="389">
          <cell r="A389" t="str">
            <v>1103</v>
          </cell>
          <cell r="B389" t="str">
            <v>诸城市正大服装辅料有限公司</v>
          </cell>
          <cell r="C389" t="str">
            <v>缝纫辅料</v>
          </cell>
          <cell r="J389">
            <v>0</v>
          </cell>
          <cell r="N389">
            <v>0</v>
          </cell>
          <cell r="R389">
            <v>0</v>
          </cell>
          <cell r="V389">
            <v>0</v>
          </cell>
          <cell r="Z389">
            <v>0</v>
          </cell>
          <cell r="AC389">
            <v>3822.79</v>
          </cell>
          <cell r="AD389">
            <v>0</v>
          </cell>
          <cell r="AE389">
            <v>0</v>
          </cell>
          <cell r="AF389">
            <v>3822.79</v>
          </cell>
          <cell r="AG389">
            <v>0</v>
          </cell>
          <cell r="AH389">
            <v>0</v>
          </cell>
          <cell r="AI389">
            <v>0</v>
          </cell>
          <cell r="AJ389">
            <v>3822.79</v>
          </cell>
          <cell r="AK389">
            <v>0</v>
          </cell>
          <cell r="AL389">
            <v>0</v>
          </cell>
          <cell r="AM389">
            <v>0</v>
          </cell>
          <cell r="AN389">
            <v>3822.79</v>
          </cell>
          <cell r="AO389">
            <v>0</v>
          </cell>
          <cell r="AP389">
            <v>3822.79</v>
          </cell>
          <cell r="AQ389">
            <v>3822.79</v>
          </cell>
          <cell r="AR389">
            <v>0</v>
          </cell>
          <cell r="BF389">
            <v>3822.79</v>
          </cell>
          <cell r="BG389">
            <v>424.754444444444</v>
          </cell>
          <cell r="BH389">
            <v>0</v>
          </cell>
          <cell r="BI389" t="str">
            <v>零购预付款</v>
          </cell>
        </row>
        <row r="390">
          <cell r="A390" t="str">
            <v>1105</v>
          </cell>
          <cell r="B390" t="str">
            <v>厦门凯平化工有限公司</v>
          </cell>
          <cell r="C390" t="str">
            <v>化工原料</v>
          </cell>
          <cell r="J390">
            <v>0</v>
          </cell>
          <cell r="N390">
            <v>0</v>
          </cell>
          <cell r="R390">
            <v>0</v>
          </cell>
          <cell r="V390">
            <v>0</v>
          </cell>
          <cell r="Z390">
            <v>0</v>
          </cell>
          <cell r="AC390">
            <v>25904.69</v>
          </cell>
          <cell r="AD390">
            <v>0</v>
          </cell>
          <cell r="AE390">
            <v>0</v>
          </cell>
          <cell r="AF390">
            <v>25904.69</v>
          </cell>
          <cell r="AG390">
            <v>0</v>
          </cell>
          <cell r="AH390">
            <v>0</v>
          </cell>
          <cell r="AI390">
            <v>0</v>
          </cell>
          <cell r="AJ390">
            <v>25904.69</v>
          </cell>
          <cell r="AK390">
            <v>129523.43</v>
          </cell>
          <cell r="AL390">
            <v>0</v>
          </cell>
          <cell r="AM390">
            <v>0</v>
          </cell>
          <cell r="AN390">
            <v>155428.12</v>
          </cell>
          <cell r="AO390">
            <v>0</v>
          </cell>
          <cell r="AP390">
            <v>0</v>
          </cell>
          <cell r="AQ390">
            <v>0</v>
          </cell>
          <cell r="AR390">
            <v>155428.12</v>
          </cell>
          <cell r="BF390">
            <v>155428.12</v>
          </cell>
          <cell r="BG390">
            <v>17269.791111111099</v>
          </cell>
          <cell r="BH390">
            <v>0</v>
          </cell>
          <cell r="BI390" t="str">
            <v>零购预付款</v>
          </cell>
        </row>
        <row r="391">
          <cell r="A391" t="str">
            <v>1106</v>
          </cell>
          <cell r="B391" t="str">
            <v>天津市宝驰汽车部件有限公司</v>
          </cell>
          <cell r="C391" t="str">
            <v>座椅配件</v>
          </cell>
          <cell r="J391">
            <v>0</v>
          </cell>
          <cell r="N391">
            <v>0</v>
          </cell>
          <cell r="R391">
            <v>0</v>
          </cell>
          <cell r="V391">
            <v>0</v>
          </cell>
          <cell r="Z391">
            <v>0</v>
          </cell>
          <cell r="AD391">
            <v>0</v>
          </cell>
          <cell r="AH391">
            <v>0</v>
          </cell>
          <cell r="AL391">
            <v>0</v>
          </cell>
          <cell r="AO391">
            <v>164308.20000000001</v>
          </cell>
          <cell r="AP391">
            <v>0</v>
          </cell>
          <cell r="AQ391">
            <v>0</v>
          </cell>
          <cell r="AR391">
            <v>164308.20000000001</v>
          </cell>
          <cell r="BF391">
            <v>164308.20000000001</v>
          </cell>
          <cell r="BG391">
            <v>18256.4666666667</v>
          </cell>
          <cell r="BH391">
            <v>9</v>
          </cell>
          <cell r="BI391" t="str">
            <v>发票挂账两个月付款</v>
          </cell>
        </row>
        <row r="392">
          <cell r="A392" t="str">
            <v>1107</v>
          </cell>
          <cell r="B392" t="str">
            <v>河北艺能锅炉有限责任公司</v>
          </cell>
          <cell r="C392" t="str">
            <v>设备</v>
          </cell>
          <cell r="J392">
            <v>0</v>
          </cell>
          <cell r="N392">
            <v>0</v>
          </cell>
          <cell r="R392">
            <v>0</v>
          </cell>
          <cell r="V392">
            <v>0</v>
          </cell>
          <cell r="Z392">
            <v>0</v>
          </cell>
          <cell r="AC392">
            <v>0</v>
          </cell>
          <cell r="AD392">
            <v>0</v>
          </cell>
          <cell r="AE392">
            <v>50000</v>
          </cell>
          <cell r="AF392">
            <v>0</v>
          </cell>
          <cell r="AG392">
            <v>50000</v>
          </cell>
          <cell r="AH392">
            <v>0</v>
          </cell>
          <cell r="AI392">
            <v>0</v>
          </cell>
          <cell r="AJ392">
            <v>0</v>
          </cell>
          <cell r="AK392">
            <v>160000</v>
          </cell>
          <cell r="AL392">
            <v>0</v>
          </cell>
          <cell r="AM392">
            <v>160000</v>
          </cell>
          <cell r="AN392">
            <v>0</v>
          </cell>
          <cell r="AO392">
            <v>0</v>
          </cell>
          <cell r="AP392">
            <v>0</v>
          </cell>
          <cell r="AQ392">
            <v>0</v>
          </cell>
          <cell r="AR392">
            <v>0</v>
          </cell>
          <cell r="BF392">
            <v>210000</v>
          </cell>
          <cell r="BG392">
            <v>70000</v>
          </cell>
          <cell r="BI392" t="str">
            <v>按合同约定</v>
          </cell>
        </row>
        <row r="393">
          <cell r="A393" t="str">
            <v>1108</v>
          </cell>
          <cell r="B393" t="str">
            <v>旷达汽车饰件系统有限公司</v>
          </cell>
          <cell r="C393" t="str">
            <v>面料</v>
          </cell>
          <cell r="J393">
            <v>0</v>
          </cell>
          <cell r="N393">
            <v>0</v>
          </cell>
          <cell r="R393">
            <v>0</v>
          </cell>
          <cell r="V393">
            <v>0</v>
          </cell>
          <cell r="Z393">
            <v>0</v>
          </cell>
          <cell r="AC393">
            <v>2052907.5</v>
          </cell>
          <cell r="AD393">
            <v>0</v>
          </cell>
          <cell r="AE393">
            <v>500000</v>
          </cell>
          <cell r="AF393">
            <v>1552907.5</v>
          </cell>
          <cell r="AG393">
            <v>84679.13</v>
          </cell>
          <cell r="AI393">
            <v>0</v>
          </cell>
          <cell r="AJ393">
            <v>1637586.63</v>
          </cell>
          <cell r="AK393">
            <v>265953.90000000002</v>
          </cell>
          <cell r="AM393">
            <v>0</v>
          </cell>
          <cell r="AN393">
            <v>1903540.53</v>
          </cell>
          <cell r="AO393">
            <v>283283.46999999997</v>
          </cell>
          <cell r="AP393">
            <v>1552907.5</v>
          </cell>
          <cell r="AQ393">
            <v>0</v>
          </cell>
          <cell r="AR393">
            <v>2186824</v>
          </cell>
          <cell r="BF393">
            <v>2686824</v>
          </cell>
          <cell r="BG393">
            <v>298536</v>
          </cell>
          <cell r="BH393">
            <v>7.3251601146930296</v>
          </cell>
          <cell r="BI393" t="str">
            <v>发票挂账两个月承兑付款</v>
          </cell>
        </row>
        <row r="394">
          <cell r="A394" t="str">
            <v>1109</v>
          </cell>
          <cell r="B394" t="str">
            <v>东来涂料技术（上海）股份有限公司</v>
          </cell>
          <cell r="C394" t="str">
            <v>喷涂漆</v>
          </cell>
          <cell r="J394">
            <v>0</v>
          </cell>
          <cell r="N394">
            <v>0</v>
          </cell>
          <cell r="R394">
            <v>0</v>
          </cell>
          <cell r="V394">
            <v>0</v>
          </cell>
          <cell r="Z394">
            <v>0</v>
          </cell>
          <cell r="AC394">
            <v>70060.600000000006</v>
          </cell>
          <cell r="AD394">
            <v>0</v>
          </cell>
          <cell r="AE394">
            <v>0</v>
          </cell>
          <cell r="AF394">
            <v>70060.600000000006</v>
          </cell>
          <cell r="AG394">
            <v>0</v>
          </cell>
          <cell r="AH394">
            <v>0</v>
          </cell>
          <cell r="AI394">
            <v>0</v>
          </cell>
          <cell r="AJ394">
            <v>70060.600000000006</v>
          </cell>
          <cell r="AK394">
            <v>277188.84000000003</v>
          </cell>
          <cell r="AL394">
            <v>0</v>
          </cell>
          <cell r="AM394">
            <v>0</v>
          </cell>
          <cell r="AN394">
            <v>347249.44</v>
          </cell>
          <cell r="AO394">
            <v>52129.5</v>
          </cell>
          <cell r="AP394">
            <v>70060.600000000006</v>
          </cell>
          <cell r="AQ394">
            <v>0</v>
          </cell>
          <cell r="AR394">
            <v>399378.94</v>
          </cell>
          <cell r="BF394">
            <v>399378.94</v>
          </cell>
          <cell r="BG394">
            <v>44375.437777777799</v>
          </cell>
          <cell r="BH394">
            <v>9</v>
          </cell>
          <cell r="BI394" t="str">
            <v>发票挂账两个月承兑付款</v>
          </cell>
        </row>
        <row r="395">
          <cell r="A395" t="str">
            <v>1110</v>
          </cell>
          <cell r="B395" t="str">
            <v>沧州众智鑫成人力资源服务有限公司</v>
          </cell>
          <cell r="C395" t="str">
            <v>劳务</v>
          </cell>
          <cell r="J395">
            <v>0</v>
          </cell>
          <cell r="N395">
            <v>0</v>
          </cell>
          <cell r="R395">
            <v>0</v>
          </cell>
          <cell r="V395">
            <v>0</v>
          </cell>
          <cell r="Z395">
            <v>0</v>
          </cell>
          <cell r="AC395">
            <v>144115.43</v>
          </cell>
          <cell r="AD395">
            <v>0</v>
          </cell>
          <cell r="AE395">
            <v>144115.43</v>
          </cell>
          <cell r="AF395">
            <v>0</v>
          </cell>
          <cell r="AG395">
            <v>0</v>
          </cell>
          <cell r="AH395">
            <v>0</v>
          </cell>
          <cell r="AI395">
            <v>0</v>
          </cell>
          <cell r="AJ395">
            <v>0</v>
          </cell>
          <cell r="AK395">
            <v>117056.18</v>
          </cell>
          <cell r="AL395">
            <v>0</v>
          </cell>
          <cell r="AM395">
            <v>0</v>
          </cell>
          <cell r="AN395">
            <v>117056.18</v>
          </cell>
          <cell r="AO395">
            <v>0</v>
          </cell>
          <cell r="AP395">
            <v>117056.18</v>
          </cell>
          <cell r="AQ395">
            <v>0</v>
          </cell>
          <cell r="AR395">
            <v>117056.18</v>
          </cell>
          <cell r="BF395">
            <v>261171.61</v>
          </cell>
          <cell r="BG395">
            <v>87057.203333333295</v>
          </cell>
          <cell r="BI395" t="str">
            <v>按合同约定</v>
          </cell>
        </row>
        <row r="396">
          <cell r="A396" t="str">
            <v>1112</v>
          </cell>
          <cell r="B396" t="str">
            <v>任丘市焊材厂</v>
          </cell>
          <cell r="C396" t="str">
            <v>焊机配件</v>
          </cell>
          <cell r="J396">
            <v>0</v>
          </cell>
          <cell r="N396">
            <v>0</v>
          </cell>
          <cell r="R396">
            <v>0</v>
          </cell>
          <cell r="V396">
            <v>0</v>
          </cell>
          <cell r="Z396">
            <v>0</v>
          </cell>
          <cell r="AD396">
            <v>0</v>
          </cell>
          <cell r="AH396">
            <v>0</v>
          </cell>
          <cell r="AK396">
            <v>64690</v>
          </cell>
          <cell r="AL396">
            <v>0</v>
          </cell>
          <cell r="AM396">
            <v>0</v>
          </cell>
          <cell r="AN396">
            <v>64690</v>
          </cell>
          <cell r="AO396">
            <v>0</v>
          </cell>
          <cell r="AP396">
            <v>0</v>
          </cell>
          <cell r="AQ396">
            <v>0</v>
          </cell>
          <cell r="AR396">
            <v>64690</v>
          </cell>
          <cell r="BF396">
            <v>64690</v>
          </cell>
          <cell r="BG396">
            <v>7187.7777777777801</v>
          </cell>
          <cell r="BH396">
            <v>0</v>
          </cell>
          <cell r="BI396" t="str">
            <v>零购预付款</v>
          </cell>
        </row>
        <row r="397">
          <cell r="A397" t="str">
            <v>1113</v>
          </cell>
          <cell r="B397" t="str">
            <v>黄骅市和顺易大件吊装搬运有限公司</v>
          </cell>
          <cell r="C397" t="str">
            <v>搬运费</v>
          </cell>
          <cell r="J397">
            <v>0</v>
          </cell>
          <cell r="N397">
            <v>0</v>
          </cell>
          <cell r="R397">
            <v>0</v>
          </cell>
          <cell r="V397">
            <v>0</v>
          </cell>
          <cell r="Z397">
            <v>0</v>
          </cell>
          <cell r="AC397">
            <v>40000</v>
          </cell>
          <cell r="AD397">
            <v>0</v>
          </cell>
          <cell r="AE397">
            <v>0</v>
          </cell>
          <cell r="AF397">
            <v>40000</v>
          </cell>
          <cell r="AG397">
            <v>0</v>
          </cell>
          <cell r="AH397">
            <v>40000</v>
          </cell>
          <cell r="AI397">
            <v>0</v>
          </cell>
          <cell r="AJ397">
            <v>40000</v>
          </cell>
          <cell r="AK397">
            <v>0</v>
          </cell>
          <cell r="AL397">
            <v>40000</v>
          </cell>
          <cell r="AM397">
            <v>0</v>
          </cell>
          <cell r="AN397">
            <v>40000</v>
          </cell>
          <cell r="AO397">
            <v>0</v>
          </cell>
          <cell r="AP397">
            <v>40000</v>
          </cell>
          <cell r="AQ397">
            <v>0</v>
          </cell>
          <cell r="AR397">
            <v>40000</v>
          </cell>
          <cell r="BF397">
            <v>40000</v>
          </cell>
          <cell r="BG397">
            <v>13333.333333333299</v>
          </cell>
          <cell r="BI397" t="str">
            <v>按合同约定</v>
          </cell>
        </row>
        <row r="398">
          <cell r="A398" t="str">
            <v>1115</v>
          </cell>
          <cell r="B398" t="str">
            <v>天津思锐自动化技术有限公司</v>
          </cell>
          <cell r="C398" t="str">
            <v>设备</v>
          </cell>
          <cell r="J398">
            <v>0</v>
          </cell>
          <cell r="N398">
            <v>0</v>
          </cell>
          <cell r="R398">
            <v>0</v>
          </cell>
          <cell r="V398">
            <v>0</v>
          </cell>
          <cell r="Z398">
            <v>0</v>
          </cell>
          <cell r="AD398">
            <v>0</v>
          </cell>
          <cell r="AH398">
            <v>0</v>
          </cell>
          <cell r="AK398">
            <v>25990</v>
          </cell>
          <cell r="AL398">
            <v>0</v>
          </cell>
          <cell r="AM398">
            <v>25990</v>
          </cell>
          <cell r="AN398">
            <v>0</v>
          </cell>
          <cell r="AO398">
            <v>0</v>
          </cell>
          <cell r="AP398">
            <v>0</v>
          </cell>
          <cell r="AQ398">
            <v>0</v>
          </cell>
          <cell r="AR398">
            <v>0</v>
          </cell>
          <cell r="BF398">
            <v>25990</v>
          </cell>
          <cell r="BG398">
            <v>8663.3333333333303</v>
          </cell>
          <cell r="BI398" t="str">
            <v>按合同约定</v>
          </cell>
        </row>
        <row r="399">
          <cell r="A399" t="str">
            <v>1116</v>
          </cell>
          <cell r="B399" t="str">
            <v>北京怀安知恒机电设备有限公司</v>
          </cell>
          <cell r="C399" t="str">
            <v>设备备件</v>
          </cell>
          <cell r="J399">
            <v>0</v>
          </cell>
          <cell r="N399">
            <v>0</v>
          </cell>
          <cell r="R399">
            <v>0</v>
          </cell>
          <cell r="V399">
            <v>0</v>
          </cell>
          <cell r="Z399">
            <v>0</v>
          </cell>
          <cell r="AD399">
            <v>0</v>
          </cell>
          <cell r="AH399">
            <v>0</v>
          </cell>
          <cell r="AL399">
            <v>0</v>
          </cell>
          <cell r="AO399">
            <v>14000</v>
          </cell>
          <cell r="AP399">
            <v>0</v>
          </cell>
          <cell r="AQ399">
            <v>14000</v>
          </cell>
          <cell r="AR399">
            <v>0</v>
          </cell>
          <cell r="BI399" t="str">
            <v>按合同约定</v>
          </cell>
        </row>
        <row r="400">
          <cell r="A400" t="str">
            <v>1117</v>
          </cell>
          <cell r="B400" t="str">
            <v>辽宁德威纤维制品有限公司</v>
          </cell>
          <cell r="C400" t="str">
            <v>无纺布</v>
          </cell>
          <cell r="J400">
            <v>0</v>
          </cell>
          <cell r="N400">
            <v>0</v>
          </cell>
          <cell r="R400">
            <v>0</v>
          </cell>
          <cell r="V400">
            <v>0</v>
          </cell>
          <cell r="Z400">
            <v>0</v>
          </cell>
          <cell r="AD400">
            <v>0</v>
          </cell>
          <cell r="AH400">
            <v>0</v>
          </cell>
          <cell r="AL400">
            <v>0</v>
          </cell>
          <cell r="AO400">
            <v>9272.52</v>
          </cell>
          <cell r="AP400">
            <v>0</v>
          </cell>
          <cell r="AQ400">
            <v>0</v>
          </cell>
          <cell r="AR400">
            <v>9272.52</v>
          </cell>
          <cell r="BF400">
            <v>9272.52</v>
          </cell>
          <cell r="BG400">
            <v>1030.28</v>
          </cell>
          <cell r="BH400">
            <v>9</v>
          </cell>
          <cell r="BI400" t="str">
            <v>发票挂账两个月付款</v>
          </cell>
        </row>
        <row r="401">
          <cell r="A401" t="str">
            <v>1119</v>
          </cell>
          <cell r="B401" t="str">
            <v>广州泰昌汽车部件有限公司</v>
          </cell>
          <cell r="C401" t="str">
            <v>座椅配件</v>
          </cell>
          <cell r="J401">
            <v>0</v>
          </cell>
          <cell r="N401">
            <v>0</v>
          </cell>
          <cell r="R401">
            <v>0</v>
          </cell>
          <cell r="V401">
            <v>0</v>
          </cell>
          <cell r="Z401">
            <v>0</v>
          </cell>
          <cell r="AD401">
            <v>0</v>
          </cell>
          <cell r="AG401">
            <v>264636.06</v>
          </cell>
          <cell r="AH401">
            <v>0</v>
          </cell>
          <cell r="AI401">
            <v>59267.07</v>
          </cell>
          <cell r="AJ401">
            <v>205368.99</v>
          </cell>
          <cell r="AK401">
            <v>243786.2</v>
          </cell>
          <cell r="AM401">
            <v>300000</v>
          </cell>
          <cell r="AN401">
            <v>149155.19</v>
          </cell>
          <cell r="AO401">
            <v>348266</v>
          </cell>
          <cell r="AQ401">
            <v>140000</v>
          </cell>
          <cell r="AR401">
            <v>357421.19</v>
          </cell>
          <cell r="BF401">
            <v>856688.26</v>
          </cell>
          <cell r="BG401">
            <v>95187.584444444496</v>
          </cell>
          <cell r="BH401">
            <v>3.7549139636861599</v>
          </cell>
          <cell r="BI401" t="str">
            <v>发票挂账一个月付款</v>
          </cell>
        </row>
        <row r="402">
          <cell r="A402" t="str">
            <v>1121</v>
          </cell>
          <cell r="B402" t="str">
            <v>河北航凌电路板有限公司</v>
          </cell>
          <cell r="C402" t="str">
            <v>灯镜配件</v>
          </cell>
          <cell r="J402">
            <v>0</v>
          </cell>
          <cell r="N402">
            <v>0</v>
          </cell>
          <cell r="R402">
            <v>0</v>
          </cell>
          <cell r="V402">
            <v>0</v>
          </cell>
          <cell r="Z402">
            <v>0</v>
          </cell>
          <cell r="AD402">
            <v>0</v>
          </cell>
          <cell r="AH402">
            <v>0</v>
          </cell>
          <cell r="AL402">
            <v>0</v>
          </cell>
          <cell r="AO402">
            <v>269740.49</v>
          </cell>
          <cell r="AP402">
            <v>0</v>
          </cell>
          <cell r="AQ402">
            <v>50000</v>
          </cell>
          <cell r="AR402">
            <v>219740.49</v>
          </cell>
          <cell r="BF402">
            <v>269740.49</v>
          </cell>
          <cell r="BG402">
            <v>29971.165555555599</v>
          </cell>
          <cell r="BH402">
            <v>7.3317298785955298</v>
          </cell>
          <cell r="BI402" t="str">
            <v>发票挂账两个月付款</v>
          </cell>
        </row>
        <row r="403">
          <cell r="A403" t="str">
            <v>1122</v>
          </cell>
          <cell r="B403" t="str">
            <v>黄骅市建材市场港骅钢材经销部</v>
          </cell>
          <cell r="C403" t="str">
            <v>钢材</v>
          </cell>
          <cell r="J403">
            <v>0</v>
          </cell>
          <cell r="N403">
            <v>0</v>
          </cell>
          <cell r="R403">
            <v>0</v>
          </cell>
          <cell r="V403">
            <v>0</v>
          </cell>
          <cell r="Z403">
            <v>0</v>
          </cell>
          <cell r="AD403">
            <v>0</v>
          </cell>
          <cell r="AG403">
            <v>7488</v>
          </cell>
          <cell r="AH403">
            <v>7488</v>
          </cell>
          <cell r="AI403">
            <v>7488</v>
          </cell>
          <cell r="AJ403">
            <v>0</v>
          </cell>
          <cell r="AK403">
            <v>0</v>
          </cell>
          <cell r="AL403">
            <v>0</v>
          </cell>
          <cell r="AM403">
            <v>0</v>
          </cell>
          <cell r="AN403">
            <v>0</v>
          </cell>
          <cell r="AO403">
            <v>0</v>
          </cell>
          <cell r="AP403">
            <v>0</v>
          </cell>
          <cell r="AQ403">
            <v>0</v>
          </cell>
          <cell r="AR403">
            <v>0</v>
          </cell>
          <cell r="BF403">
            <v>7488</v>
          </cell>
          <cell r="BG403">
            <v>832</v>
          </cell>
          <cell r="BH403">
            <v>0</v>
          </cell>
          <cell r="BI403" t="str">
            <v>零购预付款</v>
          </cell>
        </row>
        <row r="404">
          <cell r="A404" t="str">
            <v>1123</v>
          </cell>
          <cell r="B404" t="str">
            <v>天津市远丰化工产品贸易有限公司</v>
          </cell>
          <cell r="C404" t="str">
            <v>化工原料</v>
          </cell>
          <cell r="J404">
            <v>0</v>
          </cell>
          <cell r="N404">
            <v>0</v>
          </cell>
          <cell r="R404">
            <v>0</v>
          </cell>
          <cell r="V404">
            <v>0</v>
          </cell>
          <cell r="Z404">
            <v>0</v>
          </cell>
          <cell r="AD404">
            <v>0</v>
          </cell>
          <cell r="AG404">
            <v>806988</v>
          </cell>
          <cell r="AH404">
            <v>0</v>
          </cell>
          <cell r="AI404">
            <v>500000</v>
          </cell>
          <cell r="AJ404">
            <v>306988</v>
          </cell>
          <cell r="AK404">
            <v>691220</v>
          </cell>
          <cell r="AL404">
            <v>306988</v>
          </cell>
          <cell r="AM404">
            <v>1000684.44</v>
          </cell>
          <cell r="AN404">
            <v>0</v>
          </cell>
          <cell r="AO404">
            <v>1402476.44</v>
          </cell>
          <cell r="AP404">
            <v>0</v>
          </cell>
          <cell r="AQ404">
            <v>1400000</v>
          </cell>
          <cell r="AR404">
            <v>0</v>
          </cell>
          <cell r="BF404">
            <v>2900684.44</v>
          </cell>
          <cell r="BG404">
            <v>966894.813333333</v>
          </cell>
          <cell r="BH404">
            <v>0</v>
          </cell>
          <cell r="BI404" t="str">
            <v>货到、票到月底付款</v>
          </cell>
        </row>
        <row r="405">
          <cell r="A405" t="str">
            <v>1124</v>
          </cell>
          <cell r="B405" t="str">
            <v>沧州旭兴五金制品有限公司</v>
          </cell>
          <cell r="C405" t="str">
            <v>非标件</v>
          </cell>
          <cell r="J405">
            <v>0</v>
          </cell>
          <cell r="N405">
            <v>0</v>
          </cell>
          <cell r="R405">
            <v>0</v>
          </cell>
          <cell r="V405">
            <v>0</v>
          </cell>
          <cell r="Z405">
            <v>0</v>
          </cell>
          <cell r="AD405">
            <v>0</v>
          </cell>
          <cell r="AH405">
            <v>0</v>
          </cell>
          <cell r="AL405">
            <v>0</v>
          </cell>
          <cell r="AO405">
            <v>220682.8</v>
          </cell>
          <cell r="AP405">
            <v>0</v>
          </cell>
          <cell r="AQ405">
            <v>80000</v>
          </cell>
          <cell r="AR405">
            <v>140682.79999999999</v>
          </cell>
          <cell r="BI405" t="str">
            <v>货到、票到付款</v>
          </cell>
        </row>
        <row r="406">
          <cell r="A406" t="str">
            <v>1125</v>
          </cell>
          <cell r="B406" t="str">
            <v>安路普（北京）汽车技术有限公司黄骅分公司</v>
          </cell>
          <cell r="J406">
            <v>0</v>
          </cell>
          <cell r="N406">
            <v>0</v>
          </cell>
          <cell r="AK406">
            <v>27887.27</v>
          </cell>
          <cell r="AM406">
            <v>0</v>
          </cell>
          <cell r="AN406">
            <v>27887.27</v>
          </cell>
          <cell r="AO406">
            <v>0</v>
          </cell>
          <cell r="AQ406">
            <v>0</v>
          </cell>
          <cell r="AR406">
            <v>0</v>
          </cell>
          <cell r="BF406">
            <v>27887.27</v>
          </cell>
          <cell r="BG406">
            <v>9295.7566666666698</v>
          </cell>
          <cell r="BI406" t="str">
            <v>内部关联</v>
          </cell>
        </row>
        <row r="407">
          <cell r="A407" t="str">
            <v>1126</v>
          </cell>
          <cell r="B407" t="str">
            <v>浙江佳龙电子有限公司</v>
          </cell>
          <cell r="C407" t="str">
            <v>灯镜配件</v>
          </cell>
          <cell r="J407">
            <v>0</v>
          </cell>
          <cell r="N407">
            <v>0</v>
          </cell>
          <cell r="R407">
            <v>0</v>
          </cell>
          <cell r="V407">
            <v>0</v>
          </cell>
          <cell r="Z407">
            <v>0</v>
          </cell>
          <cell r="AD407">
            <v>0</v>
          </cell>
          <cell r="AH407">
            <v>0</v>
          </cell>
          <cell r="AL407">
            <v>0</v>
          </cell>
          <cell r="AO407">
            <v>5590</v>
          </cell>
          <cell r="AP407">
            <v>0</v>
          </cell>
          <cell r="AQ407">
            <v>0</v>
          </cell>
          <cell r="AR407">
            <v>5590</v>
          </cell>
          <cell r="BI407" t="str">
            <v>货到、票到付款</v>
          </cell>
        </row>
        <row r="408">
          <cell r="A408" t="str">
            <v>1128</v>
          </cell>
          <cell r="B408" t="str">
            <v>天津联一劳务服务有限公司</v>
          </cell>
          <cell r="C408" t="str">
            <v>劳务</v>
          </cell>
          <cell r="J408">
            <v>0</v>
          </cell>
          <cell r="N408">
            <v>0</v>
          </cell>
          <cell r="R408">
            <v>0</v>
          </cell>
          <cell r="V408">
            <v>0</v>
          </cell>
          <cell r="Z408">
            <v>0</v>
          </cell>
          <cell r="AD408">
            <v>0</v>
          </cell>
          <cell r="AH408">
            <v>0</v>
          </cell>
          <cell r="AK408">
            <v>18621.75</v>
          </cell>
          <cell r="AL408">
            <v>0</v>
          </cell>
          <cell r="AM408">
            <v>0</v>
          </cell>
          <cell r="AN408">
            <v>18621.75</v>
          </cell>
          <cell r="AO408">
            <v>12157.88</v>
          </cell>
          <cell r="AP408">
            <v>18621.75</v>
          </cell>
          <cell r="AQ408">
            <v>30779.63</v>
          </cell>
          <cell r="AR408">
            <v>0</v>
          </cell>
          <cell r="BF408">
            <v>30779.63</v>
          </cell>
          <cell r="BG408">
            <v>10259.8766666667</v>
          </cell>
          <cell r="BI408" t="str">
            <v>按合同约定</v>
          </cell>
        </row>
        <row r="409">
          <cell r="A409" t="str">
            <v>1129</v>
          </cell>
          <cell r="B409" t="str">
            <v>黄骅市赵福增运输队</v>
          </cell>
          <cell r="C409" t="str">
            <v>运费</v>
          </cell>
          <cell r="J409">
            <v>0</v>
          </cell>
          <cell r="N409">
            <v>0</v>
          </cell>
          <cell r="R409">
            <v>0</v>
          </cell>
          <cell r="V409">
            <v>0</v>
          </cell>
          <cell r="Z409">
            <v>0</v>
          </cell>
          <cell r="AD409">
            <v>0</v>
          </cell>
          <cell r="AH409">
            <v>0</v>
          </cell>
          <cell r="AK409">
            <v>614523</v>
          </cell>
          <cell r="AL409">
            <v>0</v>
          </cell>
          <cell r="AO409">
            <v>0</v>
          </cell>
          <cell r="AP409">
            <v>0</v>
          </cell>
          <cell r="AQ409">
            <v>0</v>
          </cell>
          <cell r="AR409">
            <v>614523</v>
          </cell>
          <cell r="BF409">
            <v>614523</v>
          </cell>
          <cell r="BG409">
            <v>68280.333333333299</v>
          </cell>
          <cell r="BH409">
            <v>9</v>
          </cell>
          <cell r="BI409" t="str">
            <v>发票挂账两个月承兑付款</v>
          </cell>
        </row>
        <row r="410">
          <cell r="A410" t="str">
            <v>1135</v>
          </cell>
          <cell r="B410" t="str">
            <v>黄骅市广兴建筑安装工程有限公司</v>
          </cell>
          <cell r="C410" t="str">
            <v>工程款</v>
          </cell>
          <cell r="J410">
            <v>0</v>
          </cell>
          <cell r="N410">
            <v>0</v>
          </cell>
          <cell r="R410">
            <v>0</v>
          </cell>
          <cell r="V410">
            <v>0</v>
          </cell>
          <cell r="Z410">
            <v>0</v>
          </cell>
          <cell r="AD410">
            <v>0</v>
          </cell>
          <cell r="AH410">
            <v>0</v>
          </cell>
          <cell r="AL410">
            <v>0</v>
          </cell>
          <cell r="AO410">
            <v>10488</v>
          </cell>
          <cell r="AP410">
            <v>0</v>
          </cell>
          <cell r="AQ410">
            <v>10488</v>
          </cell>
          <cell r="AR410">
            <v>0</v>
          </cell>
          <cell r="BI410" t="str">
            <v>货到、票到付款</v>
          </cell>
        </row>
        <row r="411">
          <cell r="B411" t="str">
            <v>合  计</v>
          </cell>
          <cell r="D411">
            <v>115025806.83</v>
          </cell>
          <cell r="E411">
            <v>22486468.73</v>
          </cell>
          <cell r="F411">
            <v>114652789.23</v>
          </cell>
          <cell r="G411">
            <v>23557739.719999999</v>
          </cell>
          <cell r="H411">
            <v>110998925.03</v>
          </cell>
          <cell r="I411">
            <v>18015979.129999999</v>
          </cell>
          <cell r="J411">
            <v>80145192.920000002</v>
          </cell>
          <cell r="K411">
            <v>15252802.83</v>
          </cell>
          <cell r="L411">
            <v>114781478.39</v>
          </cell>
          <cell r="M411">
            <v>13469725.98</v>
          </cell>
          <cell r="N411">
            <v>86922890.439999998</v>
          </cell>
          <cell r="O411">
            <v>16954078.91</v>
          </cell>
          <cell r="P411">
            <v>111625472.73</v>
          </cell>
          <cell r="Q411">
            <v>23579037.559999999</v>
          </cell>
          <cell r="R411">
            <v>87497131.269999996</v>
          </cell>
          <cell r="S411">
            <v>13191710.890000001</v>
          </cell>
          <cell r="T411">
            <v>121764506.86</v>
          </cell>
          <cell r="U411">
            <v>22873826.489999998</v>
          </cell>
          <cell r="V411">
            <v>93205617.730000004</v>
          </cell>
          <cell r="W411">
            <v>22489867.120000001</v>
          </cell>
          <cell r="X411">
            <v>122963248.23</v>
          </cell>
          <cell r="Y411">
            <v>23803251.039999999</v>
          </cell>
          <cell r="Z411">
            <v>84779839.280000001</v>
          </cell>
          <cell r="AA411">
            <v>5933546.5199999996</v>
          </cell>
          <cell r="AB411">
            <v>140587904.37</v>
          </cell>
          <cell r="AC411">
            <v>25693508.780000001</v>
          </cell>
          <cell r="AD411">
            <v>101393398.70999999</v>
          </cell>
          <cell r="AE411">
            <v>36342843.329999998</v>
          </cell>
          <cell r="AF411">
            <v>129065674.3</v>
          </cell>
          <cell r="AG411">
            <v>19554727.98</v>
          </cell>
          <cell r="AH411">
            <v>91537612.579999894</v>
          </cell>
          <cell r="AI411">
            <v>17810158.25</v>
          </cell>
          <cell r="AJ411">
            <v>130203998.84</v>
          </cell>
          <cell r="AK411">
            <v>19225946.960000001</v>
          </cell>
          <cell r="AL411">
            <v>94851871.549999997</v>
          </cell>
        </row>
        <row r="412">
          <cell r="A412" t="str">
            <v>0037</v>
          </cell>
          <cell r="B412" t="str">
            <v>北京光华荣昌汽车部件有限公司</v>
          </cell>
          <cell r="D412">
            <v>0</v>
          </cell>
          <cell r="G412">
            <v>9591973.0399999991</v>
          </cell>
          <cell r="H412">
            <v>0</v>
          </cell>
          <cell r="I412">
            <v>2438154.65</v>
          </cell>
          <cell r="K412">
            <v>2438154.65</v>
          </cell>
          <cell r="L412">
            <v>0</v>
          </cell>
          <cell r="M412">
            <v>0</v>
          </cell>
          <cell r="O412">
            <v>0</v>
          </cell>
          <cell r="P412">
            <v>0</v>
          </cell>
          <cell r="Q412">
            <v>1311934.56</v>
          </cell>
          <cell r="S412">
            <v>1311934.56</v>
          </cell>
          <cell r="T412">
            <v>0</v>
          </cell>
          <cell r="U412">
            <v>356774.57</v>
          </cell>
          <cell r="W412">
            <v>356774.57</v>
          </cell>
          <cell r="X412">
            <v>0</v>
          </cell>
          <cell r="Y412">
            <v>457514.09</v>
          </cell>
          <cell r="AA412">
            <v>457514.09</v>
          </cell>
          <cell r="AB412">
            <v>0</v>
          </cell>
          <cell r="AC412">
            <v>0</v>
          </cell>
          <cell r="AE412">
            <v>0</v>
          </cell>
          <cell r="AF412">
            <v>0</v>
          </cell>
          <cell r="AG412">
            <v>783.67</v>
          </cell>
          <cell r="AI412">
            <v>783.67</v>
          </cell>
          <cell r="AJ412">
            <v>0</v>
          </cell>
          <cell r="AK412">
            <v>55872.85</v>
          </cell>
        </row>
        <row r="413">
          <cell r="A413" t="str">
            <v>0685</v>
          </cell>
          <cell r="B413" t="str">
            <v>湖南光华荣昌汽车部件有限公司</v>
          </cell>
          <cell r="G413">
            <v>620406.78</v>
          </cell>
          <cell r="H413">
            <v>0</v>
          </cell>
          <cell r="I413">
            <v>0</v>
          </cell>
          <cell r="K413">
            <v>0</v>
          </cell>
          <cell r="L413">
            <v>0</v>
          </cell>
          <cell r="M413">
            <v>0</v>
          </cell>
          <cell r="O413">
            <v>0</v>
          </cell>
          <cell r="P413">
            <v>0</v>
          </cell>
          <cell r="Q413">
            <v>0</v>
          </cell>
          <cell r="S413">
            <v>0</v>
          </cell>
          <cell r="T413">
            <v>0</v>
          </cell>
          <cell r="U413">
            <v>0</v>
          </cell>
          <cell r="W413">
            <v>0</v>
          </cell>
          <cell r="X413">
            <v>0</v>
          </cell>
          <cell r="Y413">
            <v>0</v>
          </cell>
          <cell r="AA413">
            <v>0</v>
          </cell>
          <cell r="AB413">
            <v>0</v>
          </cell>
          <cell r="AC413">
            <v>0</v>
          </cell>
          <cell r="AE413">
            <v>0</v>
          </cell>
          <cell r="AF413">
            <v>0</v>
          </cell>
          <cell r="AG413">
            <v>0</v>
          </cell>
          <cell r="AI413">
            <v>0</v>
          </cell>
          <cell r="AJ413">
            <v>0</v>
          </cell>
          <cell r="AK413">
            <v>0</v>
          </cell>
        </row>
        <row r="414">
          <cell r="A414" t="str">
            <v>0780</v>
          </cell>
          <cell r="B414" t="str">
            <v>潍坊光华荣昌汽车技术有限公司</v>
          </cell>
          <cell r="C414" t="str">
            <v>内部关联</v>
          </cell>
          <cell r="D414">
            <v>0</v>
          </cell>
          <cell r="E414">
            <v>4567242.5</v>
          </cell>
          <cell r="F414">
            <v>0</v>
          </cell>
          <cell r="G414">
            <v>3481151.12</v>
          </cell>
          <cell r="H414">
            <v>0</v>
          </cell>
          <cell r="I414">
            <v>6145304.0099999998</v>
          </cell>
          <cell r="K414">
            <v>0</v>
          </cell>
          <cell r="L414">
            <v>6145304.0099999998</v>
          </cell>
          <cell r="M414">
            <v>3015291.23</v>
          </cell>
          <cell r="O414">
            <v>9160595.2400000002</v>
          </cell>
          <cell r="P414">
            <v>0</v>
          </cell>
          <cell r="Q414">
            <v>7530021.2400000002</v>
          </cell>
          <cell r="S414">
            <v>7530021.2400000002</v>
          </cell>
          <cell r="T414">
            <v>0</v>
          </cell>
          <cell r="U414">
            <v>3770826.83</v>
          </cell>
          <cell r="W414">
            <v>3770826.83</v>
          </cell>
          <cell r="X414">
            <v>0</v>
          </cell>
          <cell r="Y414">
            <v>4333919.8099999996</v>
          </cell>
          <cell r="AA414">
            <v>403096.56</v>
          </cell>
          <cell r="AB414">
            <v>3930823.25</v>
          </cell>
          <cell r="AC414">
            <v>3570190.45</v>
          </cell>
          <cell r="AE414">
            <v>3083819.49</v>
          </cell>
          <cell r="AF414">
            <v>3083819.49</v>
          </cell>
          <cell r="AG414">
            <v>4659575.12</v>
          </cell>
          <cell r="AI414">
            <v>1992977.17</v>
          </cell>
          <cell r="AJ414">
            <v>7083792.1600000001</v>
          </cell>
          <cell r="AK414">
            <v>4047077.39</v>
          </cell>
        </row>
        <row r="415">
          <cell r="N415">
            <v>0</v>
          </cell>
        </row>
        <row r="416">
          <cell r="B416" t="str">
            <v>含设备、关联方等所有付款合计</v>
          </cell>
          <cell r="D416">
            <v>115025806.83</v>
          </cell>
          <cell r="E416">
            <v>27053711.23</v>
          </cell>
          <cell r="F416">
            <v>114652789.23</v>
          </cell>
          <cell r="G416">
            <v>37251270.659999996</v>
          </cell>
          <cell r="H416">
            <v>110998925.03</v>
          </cell>
          <cell r="I416">
            <v>26599437.789999999</v>
          </cell>
          <cell r="J416">
            <v>80145192.920000002</v>
          </cell>
          <cell r="K416">
            <v>17690957.48</v>
          </cell>
          <cell r="L416">
            <v>120926782.40000001</v>
          </cell>
          <cell r="M416">
            <v>16485017.210000001</v>
          </cell>
          <cell r="N416">
            <v>86922890.439999998</v>
          </cell>
          <cell r="O416">
            <v>26114674.149999999</v>
          </cell>
          <cell r="P416">
            <v>111625472.73</v>
          </cell>
          <cell r="Q416">
            <v>32420993.359999999</v>
          </cell>
          <cell r="R416">
            <v>87497131.269999996</v>
          </cell>
          <cell r="S416">
            <v>22033666.690000001</v>
          </cell>
          <cell r="T416">
            <v>121764506.86</v>
          </cell>
          <cell r="U416">
            <v>27001427.890000001</v>
          </cell>
          <cell r="V416">
            <v>93205617.730000004</v>
          </cell>
          <cell r="W416">
            <v>26617468.52</v>
          </cell>
          <cell r="X416">
            <v>122963248.23</v>
          </cell>
          <cell r="Y416">
            <v>28594684.940000001</v>
          </cell>
          <cell r="Z416">
            <v>84779839.280000001</v>
          </cell>
          <cell r="AA416">
            <v>6794157.1699999999</v>
          </cell>
          <cell r="AB416">
            <v>144518727.62</v>
          </cell>
          <cell r="AC416">
            <v>29263699.23</v>
          </cell>
          <cell r="AD416">
            <v>101393398.70999999</v>
          </cell>
        </row>
        <row r="418">
          <cell r="B418" t="str">
            <v>金蝶合计数据</v>
          </cell>
          <cell r="D418">
            <v>115025806.84</v>
          </cell>
          <cell r="E418">
            <v>27053711.23</v>
          </cell>
          <cell r="G418">
            <v>37251270.659999996</v>
          </cell>
          <cell r="I418">
            <v>26599437.789999999</v>
          </cell>
          <cell r="K418">
            <v>17690957.48</v>
          </cell>
          <cell r="L418">
            <v>120926782.41</v>
          </cell>
        </row>
        <row r="419">
          <cell r="D419">
            <v>-1.00000351667404E-2</v>
          </cell>
          <cell r="G419">
            <v>0</v>
          </cell>
        </row>
      </sheetData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应付账款7月底全部明细表 (3)"/>
      <sheetName val="应付账款明细表"/>
      <sheetName val="Sheet1"/>
    </sheetNames>
    <sheetDataSet>
      <sheetData sheetId="0" refreshError="1"/>
      <sheetData sheetId="1" refreshError="1">
        <row r="4">
          <cell r="A4" t="str">
            <v>0001</v>
          </cell>
          <cell r="B4" t="str">
            <v>黄骅市长生汽车灯镜有限公司</v>
          </cell>
          <cell r="C4" t="str">
            <v>金属零部件</v>
          </cell>
          <cell r="D4">
            <v>0</v>
          </cell>
          <cell r="E4">
            <v>0</v>
          </cell>
          <cell r="F4">
            <v>120302.67</v>
          </cell>
          <cell r="G4">
            <v>0</v>
          </cell>
          <cell r="H4">
            <v>530044.72</v>
          </cell>
          <cell r="I4">
            <v>390101.94</v>
          </cell>
          <cell r="J4">
            <v>0</v>
          </cell>
          <cell r="K4">
            <v>300000</v>
          </cell>
          <cell r="L4">
            <v>620146.66</v>
          </cell>
          <cell r="M4">
            <v>373762.25</v>
          </cell>
          <cell r="O4">
            <v>0</v>
          </cell>
          <cell r="P4">
            <v>993908.91</v>
          </cell>
          <cell r="Q4">
            <v>436446.48</v>
          </cell>
          <cell r="R4">
            <v>230044.72</v>
          </cell>
          <cell r="S4">
            <v>300000</v>
          </cell>
          <cell r="T4">
            <v>1130355.3899999999</v>
          </cell>
          <cell r="U4">
            <v>498660.12</v>
          </cell>
          <cell r="V4">
            <v>320146.65999999997</v>
          </cell>
          <cell r="W4">
            <v>302000</v>
          </cell>
          <cell r="X4">
            <v>1327015.51</v>
          </cell>
          <cell r="Y4">
            <v>301485.78000000102</v>
          </cell>
          <cell r="Z4">
            <v>391908.91</v>
          </cell>
          <cell r="AA4">
            <v>0</v>
          </cell>
          <cell r="AB4">
            <v>1628501.29</v>
          </cell>
          <cell r="AC4">
            <v>326330.53000000003</v>
          </cell>
          <cell r="AD4">
            <v>828355.39</v>
          </cell>
          <cell r="AE4">
            <v>90000</v>
          </cell>
          <cell r="AF4">
            <v>1864831.82</v>
          </cell>
          <cell r="AG4">
            <v>193675.79</v>
          </cell>
          <cell r="AH4">
            <v>1237015.51</v>
          </cell>
          <cell r="AI4">
            <v>200000</v>
          </cell>
          <cell r="AJ4">
            <v>1858507.61</v>
          </cell>
          <cell r="AK4">
            <v>250397.53</v>
          </cell>
          <cell r="AL4">
            <v>1338501.29</v>
          </cell>
          <cell r="AO4">
            <v>356540.53</v>
          </cell>
          <cell r="AP4">
            <v>1664831.82</v>
          </cell>
          <cell r="AQ4">
            <v>0</v>
          </cell>
          <cell r="AR4">
            <v>2195445.67</v>
          </cell>
          <cell r="AS4">
            <v>296432.17</v>
          </cell>
          <cell r="AT4">
            <v>1858507.61</v>
          </cell>
          <cell r="AU4">
            <v>10000</v>
          </cell>
          <cell r="AV4">
            <v>2481877.84</v>
          </cell>
          <cell r="AW4">
            <v>504790.57</v>
          </cell>
          <cell r="AX4">
            <v>0</v>
          </cell>
          <cell r="AY4">
            <v>700000</v>
          </cell>
          <cell r="AZ4">
            <v>2286668.41</v>
          </cell>
          <cell r="BB4">
            <v>1485445.67</v>
          </cell>
        </row>
        <row r="5">
          <cell r="A5" t="str">
            <v>0002</v>
          </cell>
          <cell r="B5" t="str">
            <v>黄骅市广亿汽车部件有限公司</v>
          </cell>
          <cell r="C5" t="str">
            <v>金属零部件</v>
          </cell>
          <cell r="D5">
            <v>5340551.96</v>
          </cell>
          <cell r="E5">
            <v>1000000</v>
          </cell>
          <cell r="F5">
            <v>4679989.68</v>
          </cell>
          <cell r="G5">
            <v>501300</v>
          </cell>
          <cell r="H5">
            <v>4452410.29</v>
          </cell>
          <cell r="I5">
            <v>779105.34</v>
          </cell>
          <cell r="J5">
            <v>3839251.96</v>
          </cell>
          <cell r="K5">
            <v>700000</v>
          </cell>
          <cell r="L5">
            <v>4531515.63</v>
          </cell>
          <cell r="M5">
            <v>283096.68</v>
          </cell>
          <cell r="N5">
            <v>3478689.68</v>
          </cell>
          <cell r="O5">
            <v>1330</v>
          </cell>
          <cell r="P5">
            <v>4813282.3099999996</v>
          </cell>
          <cell r="Q5">
            <v>400378.75</v>
          </cell>
          <cell r="R5">
            <v>3751080.29</v>
          </cell>
          <cell r="S5">
            <v>0</v>
          </cell>
          <cell r="T5">
            <v>5213661.0599999996</v>
          </cell>
          <cell r="U5">
            <v>511458.55</v>
          </cell>
          <cell r="V5">
            <v>4530185.63</v>
          </cell>
          <cell r="W5">
            <v>603000</v>
          </cell>
          <cell r="X5">
            <v>5122119.6100000003</v>
          </cell>
          <cell r="Y5">
            <v>419662.53</v>
          </cell>
          <cell r="Z5">
            <v>4210282.3099999996</v>
          </cell>
          <cell r="AA5">
            <v>0</v>
          </cell>
          <cell r="AB5">
            <v>5541782.1399999997</v>
          </cell>
          <cell r="AC5">
            <v>210215.11</v>
          </cell>
          <cell r="AD5">
            <v>4610661.0599999996</v>
          </cell>
          <cell r="AE5">
            <v>1400000</v>
          </cell>
          <cell r="AF5">
            <v>4351997.25</v>
          </cell>
          <cell r="AG5">
            <v>176471.52</v>
          </cell>
          <cell r="AH5">
            <v>3722119.61</v>
          </cell>
          <cell r="AI5">
            <v>201301.3</v>
          </cell>
          <cell r="AJ5">
            <v>4327167.47</v>
          </cell>
          <cell r="AK5">
            <v>287227.81</v>
          </cell>
          <cell r="AL5">
            <v>3940480.84</v>
          </cell>
          <cell r="AM5">
            <v>30900</v>
          </cell>
          <cell r="AN5">
            <v>4583495.28</v>
          </cell>
          <cell r="AO5">
            <v>340312.39</v>
          </cell>
          <cell r="AP5">
            <v>4119795.95</v>
          </cell>
          <cell r="AQ5">
            <v>707600</v>
          </cell>
          <cell r="AR5">
            <v>4216207.67</v>
          </cell>
          <cell r="AS5">
            <v>351407.22</v>
          </cell>
          <cell r="AT5">
            <v>3588667.47</v>
          </cell>
          <cell r="AU5">
            <v>200000</v>
          </cell>
          <cell r="AV5">
            <v>4367614.8899999997</v>
          </cell>
          <cell r="AW5">
            <v>378530.88</v>
          </cell>
          <cell r="AX5">
            <v>3675895.28</v>
          </cell>
          <cell r="AY5">
            <v>800000</v>
          </cell>
          <cell r="AZ5">
            <v>3946145.77</v>
          </cell>
          <cell r="BB5">
            <v>3216207.67</v>
          </cell>
        </row>
        <row r="6">
          <cell r="A6" t="str">
            <v>0004</v>
          </cell>
          <cell r="B6" t="str">
            <v>黄骅市渤海庆丰车辆灯镜厂</v>
          </cell>
          <cell r="C6" t="str">
            <v>注塑件</v>
          </cell>
          <cell r="D6">
            <v>290136.33</v>
          </cell>
          <cell r="E6">
            <v>0</v>
          </cell>
          <cell r="F6">
            <v>290136.33</v>
          </cell>
          <cell r="G6">
            <v>0</v>
          </cell>
          <cell r="H6">
            <v>388770.29</v>
          </cell>
          <cell r="I6">
            <v>0</v>
          </cell>
          <cell r="J6">
            <v>290136.33</v>
          </cell>
          <cell r="K6">
            <v>0</v>
          </cell>
          <cell r="L6">
            <v>388770.29</v>
          </cell>
          <cell r="M6">
            <v>0</v>
          </cell>
          <cell r="N6">
            <v>290136.33</v>
          </cell>
          <cell r="O6">
            <v>0</v>
          </cell>
          <cell r="P6">
            <v>388770.29</v>
          </cell>
          <cell r="Q6">
            <v>0</v>
          </cell>
          <cell r="R6">
            <v>388770.29</v>
          </cell>
          <cell r="S6">
            <v>0</v>
          </cell>
          <cell r="T6">
            <v>388770.29</v>
          </cell>
          <cell r="U6">
            <v>123443.57</v>
          </cell>
          <cell r="V6">
            <v>388770.29</v>
          </cell>
          <cell r="W6">
            <v>50000</v>
          </cell>
          <cell r="X6">
            <v>462213.86</v>
          </cell>
          <cell r="Y6">
            <v>0</v>
          </cell>
          <cell r="Z6">
            <v>338770.29</v>
          </cell>
          <cell r="AA6">
            <v>0</v>
          </cell>
          <cell r="AB6">
            <v>462213.86</v>
          </cell>
          <cell r="AC6">
            <v>57754.65</v>
          </cell>
          <cell r="AD6">
            <v>338770.29</v>
          </cell>
          <cell r="AE6">
            <v>90000</v>
          </cell>
          <cell r="AF6">
            <v>429968.51</v>
          </cell>
          <cell r="AG6">
            <v>0</v>
          </cell>
          <cell r="AH6">
            <v>372213.86</v>
          </cell>
          <cell r="AI6">
            <v>0</v>
          </cell>
          <cell r="AJ6">
            <v>429968.51</v>
          </cell>
          <cell r="AK6">
            <v>0</v>
          </cell>
          <cell r="AL6">
            <v>372213.86</v>
          </cell>
          <cell r="AM6">
            <v>0</v>
          </cell>
          <cell r="AN6">
            <v>429968.51</v>
          </cell>
          <cell r="AO6">
            <v>52367.15</v>
          </cell>
          <cell r="AP6">
            <v>429968.51</v>
          </cell>
          <cell r="AQ6">
            <v>30000</v>
          </cell>
          <cell r="AR6">
            <v>452335.66</v>
          </cell>
          <cell r="AS6">
            <v>0</v>
          </cell>
          <cell r="AT6">
            <v>399968.51</v>
          </cell>
          <cell r="AU6">
            <v>10000</v>
          </cell>
          <cell r="AV6">
            <v>442335.66</v>
          </cell>
          <cell r="AW6">
            <v>0</v>
          </cell>
          <cell r="AX6">
            <v>389968.51</v>
          </cell>
          <cell r="AY6">
            <v>20000</v>
          </cell>
          <cell r="AZ6">
            <v>422335.66</v>
          </cell>
          <cell r="BB6">
            <v>422335.66</v>
          </cell>
        </row>
        <row r="7">
          <cell r="A7" t="str">
            <v>0009</v>
          </cell>
          <cell r="B7" t="str">
            <v>黄骅市京港机电设备有限公司</v>
          </cell>
          <cell r="C7" t="str">
            <v>注塑件</v>
          </cell>
          <cell r="D7">
            <v>1578627.54</v>
          </cell>
          <cell r="E7">
            <v>300</v>
          </cell>
          <cell r="F7">
            <v>1783781.66</v>
          </cell>
          <cell r="G7">
            <v>500500</v>
          </cell>
          <cell r="H7">
            <v>1502357.72</v>
          </cell>
          <cell r="I7">
            <v>256668.58</v>
          </cell>
          <cell r="J7">
            <v>1077827.54</v>
          </cell>
          <cell r="K7">
            <v>1800</v>
          </cell>
          <cell r="L7">
            <v>1757226.3</v>
          </cell>
          <cell r="M7">
            <v>155051.21</v>
          </cell>
          <cell r="N7">
            <v>1281481.6599999999</v>
          </cell>
          <cell r="O7">
            <v>287349.90999999997</v>
          </cell>
          <cell r="P7">
            <v>1624927.6</v>
          </cell>
          <cell r="Q7">
            <v>182973.27</v>
          </cell>
          <cell r="R7">
            <v>1213207.81</v>
          </cell>
          <cell r="S7">
            <v>0</v>
          </cell>
          <cell r="T7">
            <v>1807900.87</v>
          </cell>
          <cell r="U7">
            <v>194821.5</v>
          </cell>
          <cell r="V7">
            <v>1469876.39</v>
          </cell>
          <cell r="W7">
            <v>200000</v>
          </cell>
          <cell r="X7">
            <v>1802722.37</v>
          </cell>
          <cell r="Y7">
            <v>136320.07999999999</v>
          </cell>
          <cell r="Z7">
            <v>1424927.6</v>
          </cell>
          <cell r="AA7">
            <v>0</v>
          </cell>
          <cell r="AB7">
            <v>1939042.45</v>
          </cell>
          <cell r="AC7">
            <v>113485.57</v>
          </cell>
          <cell r="AD7">
            <v>1607900.87</v>
          </cell>
          <cell r="AE7">
            <v>607051.51</v>
          </cell>
          <cell r="AF7">
            <v>1445476.51</v>
          </cell>
          <cell r="AG7">
            <v>74976.350000000006</v>
          </cell>
          <cell r="AH7">
            <v>1195670.8600000001</v>
          </cell>
          <cell r="AI7">
            <v>600000</v>
          </cell>
          <cell r="AJ7">
            <v>920452.86</v>
          </cell>
          <cell r="AK7">
            <v>0</v>
          </cell>
          <cell r="AL7">
            <v>731990.94</v>
          </cell>
          <cell r="AM7">
            <v>0</v>
          </cell>
          <cell r="AN7">
            <v>920452.86</v>
          </cell>
          <cell r="AO7">
            <v>241167.79</v>
          </cell>
          <cell r="AP7">
            <v>845476.51</v>
          </cell>
          <cell r="AQ7">
            <v>153330</v>
          </cell>
          <cell r="AR7">
            <v>1008290.65</v>
          </cell>
          <cell r="AS7">
            <v>135664.32000000001</v>
          </cell>
          <cell r="AT7">
            <v>767122.86</v>
          </cell>
          <cell r="AU7">
            <v>0</v>
          </cell>
          <cell r="AV7">
            <v>1143954.97</v>
          </cell>
          <cell r="AW7">
            <v>0</v>
          </cell>
          <cell r="AX7">
            <v>767122.86</v>
          </cell>
          <cell r="AY7">
            <v>150000</v>
          </cell>
          <cell r="AZ7">
            <v>993954.97</v>
          </cell>
          <cell r="BB7">
            <v>858290.65</v>
          </cell>
        </row>
        <row r="8">
          <cell r="A8" t="str">
            <v>0010</v>
          </cell>
          <cell r="B8" t="str">
            <v>黄骅市同辉汽车配件有限公司</v>
          </cell>
          <cell r="C8" t="str">
            <v>注塑件</v>
          </cell>
          <cell r="D8">
            <v>6592.38</v>
          </cell>
          <cell r="E8">
            <v>0</v>
          </cell>
          <cell r="F8">
            <v>6592.38</v>
          </cell>
          <cell r="G8">
            <v>0</v>
          </cell>
          <cell r="H8">
            <v>6592.38</v>
          </cell>
          <cell r="I8">
            <v>109083.3</v>
          </cell>
          <cell r="J8">
            <v>6592.38</v>
          </cell>
          <cell r="K8">
            <v>0</v>
          </cell>
          <cell r="L8">
            <v>115675.68</v>
          </cell>
          <cell r="M8">
            <v>0</v>
          </cell>
          <cell r="N8">
            <v>6592.38</v>
          </cell>
          <cell r="O8">
            <v>0</v>
          </cell>
          <cell r="P8">
            <v>115675.68</v>
          </cell>
          <cell r="Q8">
            <v>0</v>
          </cell>
          <cell r="R8">
            <v>6592.38</v>
          </cell>
          <cell r="S8">
            <v>0</v>
          </cell>
          <cell r="T8">
            <v>115675.68</v>
          </cell>
          <cell r="U8">
            <v>0</v>
          </cell>
          <cell r="V8">
            <v>115675.68</v>
          </cell>
          <cell r="W8">
            <v>50000</v>
          </cell>
          <cell r="X8">
            <v>65675.679999999993</v>
          </cell>
          <cell r="Y8">
            <v>42445.26</v>
          </cell>
          <cell r="Z8">
            <v>65675.679999999993</v>
          </cell>
          <cell r="AA8">
            <v>0</v>
          </cell>
          <cell r="AB8">
            <v>108120.94</v>
          </cell>
          <cell r="AC8">
            <v>0</v>
          </cell>
          <cell r="AD8">
            <v>65675.679999999993</v>
          </cell>
          <cell r="AE8">
            <v>0</v>
          </cell>
          <cell r="AF8">
            <v>108120.94</v>
          </cell>
          <cell r="AG8">
            <v>0</v>
          </cell>
          <cell r="AH8">
            <v>65675.679999999993</v>
          </cell>
          <cell r="AI8">
            <v>0</v>
          </cell>
          <cell r="AJ8">
            <v>108120.94</v>
          </cell>
          <cell r="AK8">
            <v>0</v>
          </cell>
          <cell r="AL8">
            <v>108120.94</v>
          </cell>
          <cell r="AM8">
            <v>0</v>
          </cell>
          <cell r="AN8">
            <v>108120.94</v>
          </cell>
          <cell r="AO8">
            <v>0</v>
          </cell>
          <cell r="AP8">
            <v>108120.94</v>
          </cell>
          <cell r="AQ8">
            <v>0</v>
          </cell>
          <cell r="AR8">
            <v>108120.94</v>
          </cell>
          <cell r="AS8">
            <v>0</v>
          </cell>
          <cell r="AT8">
            <v>108120.94</v>
          </cell>
          <cell r="AU8">
            <v>10000</v>
          </cell>
          <cell r="AV8">
            <v>98120.94</v>
          </cell>
          <cell r="AW8">
            <v>0</v>
          </cell>
          <cell r="AX8">
            <v>98120.94</v>
          </cell>
          <cell r="AY8">
            <v>0</v>
          </cell>
          <cell r="AZ8">
            <v>98120.94</v>
          </cell>
          <cell r="BB8">
            <v>98120.94</v>
          </cell>
        </row>
        <row r="9">
          <cell r="A9" t="str">
            <v>0011</v>
          </cell>
          <cell r="B9" t="str">
            <v>黄骅市亚征汽车配件有限公司</v>
          </cell>
          <cell r="C9" t="str">
            <v>注塑件</v>
          </cell>
          <cell r="D9">
            <v>796212.35</v>
          </cell>
          <cell r="E9">
            <v>0</v>
          </cell>
          <cell r="F9">
            <v>888666.35</v>
          </cell>
          <cell r="G9">
            <v>151500</v>
          </cell>
          <cell r="H9">
            <v>835332.05</v>
          </cell>
          <cell r="I9">
            <v>0</v>
          </cell>
          <cell r="J9">
            <v>644712.35</v>
          </cell>
          <cell r="K9">
            <v>600</v>
          </cell>
          <cell r="L9">
            <v>834732.05</v>
          </cell>
          <cell r="M9">
            <v>144286.97</v>
          </cell>
          <cell r="N9">
            <v>736566.35</v>
          </cell>
          <cell r="O9">
            <v>100000</v>
          </cell>
          <cell r="P9">
            <v>879019.02</v>
          </cell>
          <cell r="Q9">
            <v>118089.07</v>
          </cell>
          <cell r="R9">
            <v>734732.05</v>
          </cell>
          <cell r="S9">
            <v>3000</v>
          </cell>
          <cell r="T9">
            <v>994108.09</v>
          </cell>
          <cell r="U9">
            <v>109557.16</v>
          </cell>
          <cell r="V9">
            <v>731732.05</v>
          </cell>
          <cell r="W9">
            <v>0</v>
          </cell>
          <cell r="X9">
            <v>1103665.25</v>
          </cell>
          <cell r="Y9">
            <v>105534.93</v>
          </cell>
          <cell r="Z9">
            <v>876019.02</v>
          </cell>
          <cell r="AA9">
            <v>0</v>
          </cell>
          <cell r="AB9">
            <v>1209200.18</v>
          </cell>
          <cell r="AC9">
            <v>0</v>
          </cell>
          <cell r="AD9">
            <v>994108.09</v>
          </cell>
          <cell r="AE9">
            <v>250000</v>
          </cell>
          <cell r="AF9">
            <v>959200.18</v>
          </cell>
          <cell r="AG9">
            <v>47962.06</v>
          </cell>
          <cell r="AH9">
            <v>853665.25</v>
          </cell>
          <cell r="AI9">
            <v>0</v>
          </cell>
          <cell r="AJ9">
            <v>1007162.24</v>
          </cell>
          <cell r="AK9">
            <v>56847.63</v>
          </cell>
          <cell r="AL9">
            <v>959200.18</v>
          </cell>
          <cell r="AM9">
            <v>0</v>
          </cell>
          <cell r="AN9">
            <v>1064009.8700000001</v>
          </cell>
          <cell r="AO9">
            <v>86168.46</v>
          </cell>
          <cell r="AP9">
            <v>959200.18</v>
          </cell>
          <cell r="AQ9">
            <v>100000</v>
          </cell>
          <cell r="AR9">
            <v>1050178.33</v>
          </cell>
          <cell r="AS9">
            <v>97651.92</v>
          </cell>
          <cell r="AT9">
            <v>907162.24</v>
          </cell>
          <cell r="AU9">
            <v>0</v>
          </cell>
          <cell r="AV9">
            <v>1147830.25</v>
          </cell>
          <cell r="AW9">
            <v>82941.39</v>
          </cell>
          <cell r="AX9">
            <v>964009.87</v>
          </cell>
          <cell r="AY9">
            <v>50000</v>
          </cell>
          <cell r="AZ9">
            <v>1180771.6399999999</v>
          </cell>
          <cell r="BB9">
            <v>1000178.33</v>
          </cell>
        </row>
        <row r="10">
          <cell r="A10" t="str">
            <v>0014</v>
          </cell>
          <cell r="B10" t="str">
            <v>黄骅市益丰橡胶制品有限公司</v>
          </cell>
          <cell r="C10" t="str">
            <v>注塑件</v>
          </cell>
          <cell r="D10">
            <v>234818.13</v>
          </cell>
          <cell r="E10">
            <v>0</v>
          </cell>
          <cell r="F10">
            <v>254601.05</v>
          </cell>
          <cell r="G10">
            <v>0</v>
          </cell>
          <cell r="H10">
            <v>278965.15999999997</v>
          </cell>
          <cell r="I10">
            <v>27474.97</v>
          </cell>
          <cell r="J10">
            <v>234818.13</v>
          </cell>
          <cell r="K10">
            <v>0</v>
          </cell>
          <cell r="L10">
            <v>306440.13</v>
          </cell>
          <cell r="M10">
            <v>24609.39</v>
          </cell>
          <cell r="N10">
            <v>254601.05</v>
          </cell>
          <cell r="O10">
            <v>50000</v>
          </cell>
          <cell r="P10">
            <v>281049.52</v>
          </cell>
          <cell r="Q10">
            <v>21596.94</v>
          </cell>
          <cell r="R10">
            <v>228965.16</v>
          </cell>
          <cell r="S10">
            <v>6051.54</v>
          </cell>
          <cell r="T10">
            <v>296594.92</v>
          </cell>
          <cell r="U10">
            <v>27132.07</v>
          </cell>
          <cell r="V10">
            <v>250388.59</v>
          </cell>
          <cell r="W10">
            <v>0</v>
          </cell>
          <cell r="X10">
            <v>323726.99</v>
          </cell>
          <cell r="Y10">
            <v>31505.08</v>
          </cell>
          <cell r="Z10">
            <v>274997.98</v>
          </cell>
          <cell r="AA10">
            <v>0</v>
          </cell>
          <cell r="AB10">
            <v>355232.07</v>
          </cell>
          <cell r="AC10">
            <v>32076.37</v>
          </cell>
          <cell r="AD10">
            <v>296594.92</v>
          </cell>
          <cell r="AE10">
            <v>90000</v>
          </cell>
          <cell r="AF10">
            <v>297308.44</v>
          </cell>
          <cell r="AG10">
            <v>34525.11</v>
          </cell>
          <cell r="AH10">
            <v>233726.99</v>
          </cell>
          <cell r="AI10">
            <v>4969.22</v>
          </cell>
          <cell r="AJ10">
            <v>326864.33</v>
          </cell>
          <cell r="AK10">
            <v>13559.25</v>
          </cell>
          <cell r="AL10">
            <v>260262.85</v>
          </cell>
          <cell r="AM10">
            <v>92000</v>
          </cell>
          <cell r="AN10">
            <v>248423.58</v>
          </cell>
          <cell r="AO10">
            <v>12732.19</v>
          </cell>
          <cell r="AP10">
            <v>200339.22</v>
          </cell>
          <cell r="AQ10">
            <v>51626.63</v>
          </cell>
          <cell r="AR10">
            <v>209529.14</v>
          </cell>
          <cell r="AS10">
            <v>22037.19</v>
          </cell>
          <cell r="AT10">
            <v>183237.7</v>
          </cell>
          <cell r="AU10">
            <v>0</v>
          </cell>
          <cell r="AV10">
            <v>231566.33</v>
          </cell>
          <cell r="AW10">
            <v>22657.01</v>
          </cell>
          <cell r="AX10">
            <v>196796.95</v>
          </cell>
          <cell r="AY10">
            <v>0</v>
          </cell>
          <cell r="AZ10">
            <v>254223.34</v>
          </cell>
          <cell r="BB10">
            <v>209529.14</v>
          </cell>
        </row>
        <row r="11">
          <cell r="A11" t="str">
            <v>0015</v>
          </cell>
          <cell r="B11" t="str">
            <v>黄骅市俊隆五金包装有限公司</v>
          </cell>
          <cell r="C11" t="str">
            <v>包装类</v>
          </cell>
          <cell r="D11">
            <v>116391.03</v>
          </cell>
          <cell r="E11">
            <v>0</v>
          </cell>
          <cell r="F11">
            <v>116391.03</v>
          </cell>
          <cell r="G11">
            <v>30000</v>
          </cell>
          <cell r="H11">
            <v>155268.54999999999</v>
          </cell>
          <cell r="I11">
            <v>24648.38</v>
          </cell>
          <cell r="J11">
            <v>86391.03</v>
          </cell>
          <cell r="K11">
            <v>0</v>
          </cell>
          <cell r="L11">
            <v>179916.93</v>
          </cell>
          <cell r="M11">
            <v>0</v>
          </cell>
          <cell r="N11">
            <v>86391.03</v>
          </cell>
          <cell r="O11">
            <v>30000</v>
          </cell>
          <cell r="P11">
            <v>149916.93</v>
          </cell>
          <cell r="Q11">
            <v>39824.74</v>
          </cell>
          <cell r="R11">
            <v>125268.55</v>
          </cell>
          <cell r="S11">
            <v>0</v>
          </cell>
          <cell r="T11">
            <v>189741.67</v>
          </cell>
          <cell r="U11">
            <v>0</v>
          </cell>
          <cell r="V11">
            <v>149916.93</v>
          </cell>
          <cell r="W11">
            <v>0</v>
          </cell>
          <cell r="X11">
            <v>189741.67</v>
          </cell>
          <cell r="Y11">
            <v>38637.760000000002</v>
          </cell>
          <cell r="Z11">
            <v>149916.93</v>
          </cell>
          <cell r="AA11">
            <v>0</v>
          </cell>
          <cell r="AB11">
            <v>228379.43</v>
          </cell>
          <cell r="AC11">
            <v>0</v>
          </cell>
          <cell r="AD11">
            <v>189741.67</v>
          </cell>
          <cell r="AE11">
            <v>90000</v>
          </cell>
          <cell r="AF11">
            <v>138379.43</v>
          </cell>
          <cell r="AG11">
            <v>0</v>
          </cell>
          <cell r="AH11">
            <v>99741.67</v>
          </cell>
          <cell r="AI11">
            <v>0</v>
          </cell>
          <cell r="AJ11">
            <v>138379.43</v>
          </cell>
          <cell r="AK11">
            <v>57585.93</v>
          </cell>
          <cell r="AL11">
            <v>138379.43</v>
          </cell>
          <cell r="AM11">
            <v>0</v>
          </cell>
          <cell r="AN11">
            <v>195965.36</v>
          </cell>
          <cell r="AO11">
            <v>0</v>
          </cell>
          <cell r="AP11">
            <v>138379.43</v>
          </cell>
          <cell r="AQ11">
            <v>50000</v>
          </cell>
          <cell r="AR11">
            <v>145965.35999999999</v>
          </cell>
          <cell r="AS11">
            <v>46940.44</v>
          </cell>
          <cell r="AT11">
            <v>88379.43</v>
          </cell>
          <cell r="AU11">
            <v>0</v>
          </cell>
          <cell r="AV11">
            <v>192905.8</v>
          </cell>
          <cell r="AW11">
            <v>30121.65</v>
          </cell>
          <cell r="AX11">
            <v>145965.35999999999</v>
          </cell>
          <cell r="AY11">
            <v>0</v>
          </cell>
          <cell r="AZ11">
            <v>223027.45</v>
          </cell>
          <cell r="BB11">
            <v>145965.35999999999</v>
          </cell>
        </row>
        <row r="12">
          <cell r="A12" t="str">
            <v>0016</v>
          </cell>
          <cell r="B12" t="str">
            <v>黄骅市鑫昌五金制品厂</v>
          </cell>
          <cell r="C12" t="str">
            <v>金属零部件</v>
          </cell>
          <cell r="D12">
            <v>2974070.08</v>
          </cell>
          <cell r="E12">
            <v>0</v>
          </cell>
          <cell r="F12">
            <v>3477472.33</v>
          </cell>
          <cell r="G12">
            <v>400000</v>
          </cell>
          <cell r="H12">
            <v>3380421.07</v>
          </cell>
          <cell r="I12">
            <v>506323.64</v>
          </cell>
          <cell r="J12">
            <v>2574070.08</v>
          </cell>
          <cell r="K12">
            <v>500000</v>
          </cell>
          <cell r="L12">
            <v>3386744.71</v>
          </cell>
          <cell r="M12">
            <v>274483.96999999997</v>
          </cell>
          <cell r="N12">
            <v>2577472.33</v>
          </cell>
          <cell r="O12">
            <v>100000</v>
          </cell>
          <cell r="P12">
            <v>3561228.68</v>
          </cell>
          <cell r="Q12">
            <v>420652.07</v>
          </cell>
          <cell r="R12">
            <v>2780421.07</v>
          </cell>
          <cell r="S12">
            <v>0</v>
          </cell>
          <cell r="T12">
            <v>3981880.75</v>
          </cell>
          <cell r="U12">
            <v>499257.8</v>
          </cell>
          <cell r="V12">
            <v>3286744.71</v>
          </cell>
          <cell r="W12">
            <v>400000</v>
          </cell>
          <cell r="X12">
            <v>4081138.55</v>
          </cell>
          <cell r="Y12">
            <v>511954.72</v>
          </cell>
          <cell r="Z12">
            <v>3161228.68</v>
          </cell>
          <cell r="AA12">
            <v>200000</v>
          </cell>
          <cell r="AB12">
            <v>4393093.2699999996</v>
          </cell>
          <cell r="AC12">
            <v>477973.1</v>
          </cell>
          <cell r="AD12">
            <v>3381880.75</v>
          </cell>
          <cell r="AE12">
            <v>700000</v>
          </cell>
          <cell r="AF12">
            <v>4171066.37</v>
          </cell>
          <cell r="AG12">
            <v>225877.33</v>
          </cell>
          <cell r="AH12">
            <v>3181138.55</v>
          </cell>
          <cell r="AI12">
            <v>500000</v>
          </cell>
          <cell r="AJ12">
            <v>3896943.7</v>
          </cell>
          <cell r="AK12">
            <v>229185.74</v>
          </cell>
          <cell r="AL12">
            <v>3193093.27</v>
          </cell>
          <cell r="AM12">
            <v>17897.2</v>
          </cell>
          <cell r="AN12">
            <v>4108232.24</v>
          </cell>
          <cell r="AO12">
            <v>0</v>
          </cell>
          <cell r="AP12">
            <v>3653169.17</v>
          </cell>
          <cell r="AQ12">
            <v>829384.4</v>
          </cell>
          <cell r="AR12">
            <v>3278847.84</v>
          </cell>
          <cell r="AS12">
            <v>803257.6</v>
          </cell>
          <cell r="AT12">
            <v>3049662.1</v>
          </cell>
          <cell r="AU12">
            <v>-162297.79999999999</v>
          </cell>
          <cell r="AV12">
            <v>4244403.24</v>
          </cell>
          <cell r="AW12">
            <v>904323.5</v>
          </cell>
          <cell r="AX12">
            <v>3441145.64</v>
          </cell>
          <cell r="AY12">
            <v>400000</v>
          </cell>
          <cell r="AZ12">
            <v>4748726.74</v>
          </cell>
          <cell r="BB12">
            <v>3041145.64</v>
          </cell>
        </row>
        <row r="13">
          <cell r="A13" t="str">
            <v>0017</v>
          </cell>
          <cell r="B13" t="str">
            <v>黄骅市瑞丰五金制品有限公司</v>
          </cell>
          <cell r="C13" t="str">
            <v>铸件</v>
          </cell>
          <cell r="D13">
            <v>294306.46000000002</v>
          </cell>
          <cell r="E13">
            <v>500</v>
          </cell>
          <cell r="F13">
            <v>352259.47</v>
          </cell>
          <cell r="G13">
            <v>50000</v>
          </cell>
          <cell r="H13">
            <v>364153.85</v>
          </cell>
          <cell r="I13">
            <v>48745.31</v>
          </cell>
          <cell r="J13">
            <v>243806.46</v>
          </cell>
          <cell r="K13">
            <v>0</v>
          </cell>
          <cell r="L13">
            <v>412899.16</v>
          </cell>
          <cell r="M13">
            <v>45795.77</v>
          </cell>
          <cell r="N13">
            <v>302259.46999999997</v>
          </cell>
          <cell r="O13">
            <v>50000</v>
          </cell>
          <cell r="P13">
            <v>408694.93</v>
          </cell>
          <cell r="Q13">
            <v>48580.63</v>
          </cell>
          <cell r="R13">
            <v>314153.84999999998</v>
          </cell>
          <cell r="S13">
            <v>0</v>
          </cell>
          <cell r="T13">
            <v>457275.56</v>
          </cell>
          <cell r="U13">
            <v>61943.06</v>
          </cell>
          <cell r="V13">
            <v>362899.16</v>
          </cell>
          <cell r="W13">
            <v>0</v>
          </cell>
          <cell r="X13">
            <v>519218.62</v>
          </cell>
          <cell r="Y13">
            <v>42871.17</v>
          </cell>
          <cell r="Z13">
            <v>408694.93</v>
          </cell>
          <cell r="AA13">
            <v>0</v>
          </cell>
          <cell r="AB13">
            <v>562089.79</v>
          </cell>
          <cell r="AC13">
            <v>28250.06</v>
          </cell>
          <cell r="AD13">
            <v>457275.56</v>
          </cell>
          <cell r="AE13">
            <v>120000</v>
          </cell>
          <cell r="AF13">
            <v>470339.85</v>
          </cell>
          <cell r="AG13">
            <v>13256.11</v>
          </cell>
          <cell r="AH13">
            <v>399218.62</v>
          </cell>
          <cell r="AI13">
            <v>0</v>
          </cell>
          <cell r="AJ13">
            <v>483595.96</v>
          </cell>
          <cell r="AK13">
            <v>34139.14</v>
          </cell>
          <cell r="AL13">
            <v>442089.79</v>
          </cell>
          <cell r="AM13">
            <v>0</v>
          </cell>
          <cell r="AN13">
            <v>517735.1</v>
          </cell>
          <cell r="AO13">
            <v>39218.49</v>
          </cell>
          <cell r="AP13">
            <v>470339.85</v>
          </cell>
          <cell r="AQ13">
            <v>100000</v>
          </cell>
          <cell r="AR13">
            <v>456953.59</v>
          </cell>
          <cell r="AS13">
            <v>36809.699999999997</v>
          </cell>
          <cell r="AT13">
            <v>383595.96</v>
          </cell>
          <cell r="AU13">
            <v>10000</v>
          </cell>
          <cell r="AV13">
            <v>483763.29</v>
          </cell>
          <cell r="AW13">
            <v>0</v>
          </cell>
          <cell r="AX13">
            <v>407735.1</v>
          </cell>
          <cell r="AY13">
            <v>20000</v>
          </cell>
          <cell r="AZ13">
            <v>463763.29</v>
          </cell>
          <cell r="BB13">
            <v>426953.59</v>
          </cell>
        </row>
        <row r="14">
          <cell r="A14" t="str">
            <v>0021</v>
          </cell>
          <cell r="B14" t="str">
            <v>王连营</v>
          </cell>
          <cell r="C14" t="str">
            <v>运费</v>
          </cell>
          <cell r="D14">
            <v>80340</v>
          </cell>
          <cell r="E14">
            <v>0</v>
          </cell>
          <cell r="F14">
            <v>98736</v>
          </cell>
          <cell r="G14">
            <v>30000</v>
          </cell>
          <cell r="H14">
            <v>90266</v>
          </cell>
          <cell r="I14">
            <v>56427</v>
          </cell>
          <cell r="J14">
            <v>50340</v>
          </cell>
          <cell r="K14">
            <v>0</v>
          </cell>
          <cell r="L14">
            <v>146693</v>
          </cell>
          <cell r="M14">
            <v>21446</v>
          </cell>
          <cell r="N14">
            <v>68736</v>
          </cell>
          <cell r="O14">
            <v>80000</v>
          </cell>
          <cell r="P14">
            <v>88139</v>
          </cell>
          <cell r="Q14">
            <v>15852</v>
          </cell>
          <cell r="R14">
            <v>10266</v>
          </cell>
          <cell r="S14">
            <v>0</v>
          </cell>
          <cell r="T14">
            <v>103991</v>
          </cell>
          <cell r="U14">
            <v>20149</v>
          </cell>
          <cell r="V14">
            <v>66693</v>
          </cell>
          <cell r="W14">
            <v>30000</v>
          </cell>
          <cell r="X14">
            <v>94140</v>
          </cell>
          <cell r="Y14">
            <v>0</v>
          </cell>
          <cell r="Z14">
            <v>58139</v>
          </cell>
          <cell r="AA14">
            <v>0</v>
          </cell>
          <cell r="AB14">
            <v>94140</v>
          </cell>
          <cell r="AC14">
            <v>39770</v>
          </cell>
          <cell r="AD14">
            <v>73991</v>
          </cell>
          <cell r="AE14">
            <v>30000</v>
          </cell>
          <cell r="AF14">
            <v>103910</v>
          </cell>
          <cell r="AG14">
            <v>0</v>
          </cell>
          <cell r="AH14">
            <v>64140</v>
          </cell>
          <cell r="AI14">
            <v>0</v>
          </cell>
          <cell r="AJ14">
            <v>103910</v>
          </cell>
          <cell r="AK14">
            <v>32885</v>
          </cell>
          <cell r="AL14">
            <v>64140</v>
          </cell>
          <cell r="AM14">
            <v>0</v>
          </cell>
          <cell r="AN14">
            <v>136795</v>
          </cell>
          <cell r="AO14">
            <v>11900</v>
          </cell>
          <cell r="AP14">
            <v>103910</v>
          </cell>
          <cell r="AQ14">
            <v>30000</v>
          </cell>
          <cell r="AR14">
            <v>118695</v>
          </cell>
          <cell r="AS14">
            <v>17500</v>
          </cell>
          <cell r="AT14">
            <v>73910</v>
          </cell>
          <cell r="AU14">
            <v>10000</v>
          </cell>
          <cell r="AV14">
            <v>126195</v>
          </cell>
          <cell r="AW14">
            <v>0</v>
          </cell>
          <cell r="AX14">
            <v>96795</v>
          </cell>
          <cell r="AY14">
            <v>0</v>
          </cell>
          <cell r="AZ14">
            <v>126195</v>
          </cell>
          <cell r="BB14">
            <v>108695</v>
          </cell>
        </row>
        <row r="15">
          <cell r="A15" t="str">
            <v>0023</v>
          </cell>
          <cell r="B15" t="str">
            <v>黄骅市天丰汽车配件有限公司</v>
          </cell>
          <cell r="C15" t="str">
            <v>金属零部件</v>
          </cell>
          <cell r="D15">
            <v>2720970.52</v>
          </cell>
          <cell r="E15">
            <v>0</v>
          </cell>
          <cell r="F15">
            <v>3130917.08</v>
          </cell>
          <cell r="G15">
            <v>500000</v>
          </cell>
          <cell r="H15">
            <v>2810114.38</v>
          </cell>
          <cell r="I15">
            <v>227308.35</v>
          </cell>
          <cell r="J15">
            <v>2220970.52</v>
          </cell>
          <cell r="K15">
            <v>400000</v>
          </cell>
          <cell r="L15">
            <v>2637422.73</v>
          </cell>
          <cell r="M15">
            <v>117966.35</v>
          </cell>
          <cell r="N15">
            <v>2230917.08</v>
          </cell>
          <cell r="O15">
            <v>0</v>
          </cell>
          <cell r="P15">
            <v>2755389.08</v>
          </cell>
          <cell r="Q15">
            <v>261539.44</v>
          </cell>
          <cell r="R15">
            <v>2410114.38</v>
          </cell>
          <cell r="S15">
            <v>0</v>
          </cell>
          <cell r="T15">
            <v>3016928.52</v>
          </cell>
          <cell r="U15">
            <v>342395.96</v>
          </cell>
          <cell r="V15">
            <v>2637422.73</v>
          </cell>
          <cell r="W15">
            <v>300000</v>
          </cell>
          <cell r="X15">
            <v>3059324.48</v>
          </cell>
          <cell r="Y15">
            <v>338921.91</v>
          </cell>
          <cell r="Z15">
            <v>2455389.08</v>
          </cell>
          <cell r="AA15">
            <v>200000</v>
          </cell>
          <cell r="AB15">
            <v>3198246.39</v>
          </cell>
          <cell r="AC15">
            <v>305488.09999999998</v>
          </cell>
          <cell r="AD15">
            <v>2516928.52</v>
          </cell>
          <cell r="AE15">
            <v>500000</v>
          </cell>
          <cell r="AF15">
            <v>3003734.49</v>
          </cell>
          <cell r="AG15">
            <v>206400.95</v>
          </cell>
          <cell r="AH15">
            <v>2359324.48</v>
          </cell>
          <cell r="AI15">
            <v>600000</v>
          </cell>
          <cell r="AJ15">
            <v>2610135.44</v>
          </cell>
          <cell r="AK15">
            <v>187668.47</v>
          </cell>
          <cell r="AL15">
            <v>2098246.39</v>
          </cell>
          <cell r="AM15">
            <v>30483.9</v>
          </cell>
          <cell r="AN15">
            <v>2767320.01</v>
          </cell>
          <cell r="AO15">
            <v>0</v>
          </cell>
          <cell r="AP15">
            <v>2373250.59</v>
          </cell>
          <cell r="AQ15">
            <v>418565.06</v>
          </cell>
          <cell r="AR15">
            <v>2348754.9500000002</v>
          </cell>
          <cell r="AS15">
            <v>466701.99</v>
          </cell>
          <cell r="AT15">
            <v>2161086.48</v>
          </cell>
          <cell r="AU15">
            <v>57262.400000000001</v>
          </cell>
          <cell r="AV15">
            <v>2758194.54</v>
          </cell>
          <cell r="AW15">
            <v>344215.49</v>
          </cell>
          <cell r="AX15">
            <v>2291492.5499999998</v>
          </cell>
          <cell r="AY15">
            <v>400000</v>
          </cell>
          <cell r="AZ15">
            <v>2702410.03</v>
          </cell>
          <cell r="BB15">
            <v>1891492.55</v>
          </cell>
        </row>
        <row r="16">
          <cell r="A16" t="str">
            <v>0027</v>
          </cell>
          <cell r="B16" t="str">
            <v>黄骅市荣邦汽车部件有限公司</v>
          </cell>
          <cell r="C16" t="str">
            <v>模具</v>
          </cell>
          <cell r="D16">
            <v>30000</v>
          </cell>
          <cell r="E16">
            <v>0</v>
          </cell>
          <cell r="F16">
            <v>30000</v>
          </cell>
          <cell r="G16">
            <v>0</v>
          </cell>
          <cell r="H16">
            <v>30000</v>
          </cell>
          <cell r="I16">
            <v>0</v>
          </cell>
          <cell r="J16">
            <v>30000</v>
          </cell>
          <cell r="K16">
            <v>0</v>
          </cell>
          <cell r="L16">
            <v>30000</v>
          </cell>
          <cell r="M16">
            <v>0</v>
          </cell>
          <cell r="N16">
            <v>30000</v>
          </cell>
          <cell r="O16">
            <v>0</v>
          </cell>
          <cell r="P16">
            <v>30000</v>
          </cell>
          <cell r="Q16">
            <v>0</v>
          </cell>
          <cell r="R16">
            <v>30000</v>
          </cell>
          <cell r="S16">
            <v>0</v>
          </cell>
          <cell r="T16">
            <v>30000</v>
          </cell>
          <cell r="U16">
            <v>0</v>
          </cell>
          <cell r="V16">
            <v>30000</v>
          </cell>
          <cell r="W16">
            <v>0</v>
          </cell>
          <cell r="X16">
            <v>30000</v>
          </cell>
          <cell r="Y16">
            <v>0</v>
          </cell>
          <cell r="Z16">
            <v>30000</v>
          </cell>
          <cell r="AA16">
            <v>0</v>
          </cell>
          <cell r="AB16">
            <v>30000</v>
          </cell>
          <cell r="AC16">
            <v>0</v>
          </cell>
          <cell r="AD16">
            <v>30000</v>
          </cell>
          <cell r="AE16">
            <v>0</v>
          </cell>
          <cell r="AF16">
            <v>30000</v>
          </cell>
          <cell r="AG16">
            <v>0</v>
          </cell>
          <cell r="AH16">
            <v>30000</v>
          </cell>
          <cell r="AI16">
            <v>0</v>
          </cell>
          <cell r="AJ16">
            <v>30000</v>
          </cell>
          <cell r="AK16">
            <v>0</v>
          </cell>
          <cell r="AL16">
            <v>30000</v>
          </cell>
          <cell r="AM16">
            <v>0</v>
          </cell>
          <cell r="AN16">
            <v>30000</v>
          </cell>
          <cell r="AO16">
            <v>0</v>
          </cell>
          <cell r="AP16">
            <v>30000</v>
          </cell>
          <cell r="AQ16">
            <v>0</v>
          </cell>
          <cell r="AR16">
            <v>30000</v>
          </cell>
          <cell r="AS16">
            <v>0</v>
          </cell>
          <cell r="AT16">
            <v>30000</v>
          </cell>
          <cell r="AU16">
            <v>0</v>
          </cell>
          <cell r="AV16">
            <v>30000</v>
          </cell>
          <cell r="AW16">
            <v>0</v>
          </cell>
          <cell r="AX16">
            <v>30000</v>
          </cell>
          <cell r="AY16">
            <v>0</v>
          </cell>
          <cell r="AZ16">
            <v>30000</v>
          </cell>
          <cell r="BB16">
            <v>30000</v>
          </cell>
        </row>
        <row r="17">
          <cell r="A17" t="str">
            <v>0028</v>
          </cell>
          <cell r="B17" t="str">
            <v>黄骅市齐西纺织五金配件厂</v>
          </cell>
          <cell r="C17" t="str">
            <v>金属零部件</v>
          </cell>
          <cell r="D17">
            <v>7942.35</v>
          </cell>
          <cell r="E17">
            <v>0</v>
          </cell>
          <cell r="F17">
            <v>7942.35</v>
          </cell>
          <cell r="G17">
            <v>0</v>
          </cell>
          <cell r="H17">
            <v>9103.67</v>
          </cell>
          <cell r="I17">
            <v>0</v>
          </cell>
          <cell r="J17">
            <v>7942.35</v>
          </cell>
          <cell r="K17">
            <v>0</v>
          </cell>
          <cell r="L17">
            <v>9103.67</v>
          </cell>
          <cell r="M17">
            <v>0</v>
          </cell>
          <cell r="N17">
            <v>7942.35</v>
          </cell>
          <cell r="O17">
            <v>7000</v>
          </cell>
          <cell r="P17">
            <v>2103.67</v>
          </cell>
          <cell r="Q17">
            <v>0</v>
          </cell>
          <cell r="R17">
            <v>2103.67</v>
          </cell>
          <cell r="S17">
            <v>0</v>
          </cell>
          <cell r="T17">
            <v>2103.67</v>
          </cell>
          <cell r="U17">
            <v>2166.9899999999998</v>
          </cell>
          <cell r="V17">
            <v>2103.67</v>
          </cell>
          <cell r="W17">
            <v>0</v>
          </cell>
          <cell r="X17">
            <v>4270.66</v>
          </cell>
          <cell r="Y17">
            <v>0</v>
          </cell>
          <cell r="Z17">
            <v>2103.67</v>
          </cell>
          <cell r="AA17">
            <v>0</v>
          </cell>
          <cell r="AB17">
            <v>4270.66</v>
          </cell>
          <cell r="AC17">
            <v>0</v>
          </cell>
          <cell r="AD17">
            <v>2103.67</v>
          </cell>
          <cell r="AE17">
            <v>0</v>
          </cell>
          <cell r="AF17">
            <v>4270.66</v>
          </cell>
          <cell r="AG17">
            <v>0</v>
          </cell>
          <cell r="AH17">
            <v>4270.66</v>
          </cell>
          <cell r="AI17">
            <v>0</v>
          </cell>
          <cell r="AJ17">
            <v>4270.66</v>
          </cell>
          <cell r="AK17">
            <v>0</v>
          </cell>
          <cell r="AL17">
            <v>4270.66</v>
          </cell>
          <cell r="AM17">
            <v>0</v>
          </cell>
          <cell r="AN17">
            <v>4270.66</v>
          </cell>
          <cell r="AO17">
            <v>0</v>
          </cell>
          <cell r="AP17">
            <v>4270.66</v>
          </cell>
          <cell r="AQ17">
            <v>3000</v>
          </cell>
          <cell r="AR17">
            <v>1270.6600000000001</v>
          </cell>
          <cell r="AS17">
            <v>0</v>
          </cell>
          <cell r="AT17">
            <v>1270.6600000000001</v>
          </cell>
          <cell r="AU17">
            <v>0</v>
          </cell>
          <cell r="AV17">
            <v>1270.6600000000001</v>
          </cell>
          <cell r="AW17">
            <v>0</v>
          </cell>
          <cell r="AX17">
            <v>1270.6600000000001</v>
          </cell>
          <cell r="AY17">
            <v>0</v>
          </cell>
          <cell r="AZ17">
            <v>1270.6600000000001</v>
          </cell>
          <cell r="BB17">
            <v>1270.6600000000001</v>
          </cell>
        </row>
        <row r="18">
          <cell r="A18" t="str">
            <v>0029</v>
          </cell>
          <cell r="B18" t="str">
            <v>黄骅市泰行汽车配件厂</v>
          </cell>
          <cell r="C18" t="str">
            <v>金属零部件</v>
          </cell>
          <cell r="D18">
            <v>309938.86</v>
          </cell>
          <cell r="E18">
            <v>0</v>
          </cell>
          <cell r="F18">
            <v>341411.3</v>
          </cell>
          <cell r="G18">
            <v>0</v>
          </cell>
          <cell r="H18">
            <v>391266.09</v>
          </cell>
          <cell r="I18">
            <v>49307.66</v>
          </cell>
          <cell r="J18">
            <v>309938.86</v>
          </cell>
          <cell r="K18">
            <v>0</v>
          </cell>
          <cell r="L18">
            <v>440573.75</v>
          </cell>
          <cell r="M18">
            <v>0</v>
          </cell>
          <cell r="N18">
            <v>341411.3</v>
          </cell>
          <cell r="O18">
            <v>100000</v>
          </cell>
          <cell r="P18">
            <v>340573.75</v>
          </cell>
          <cell r="Q18">
            <v>87550.02</v>
          </cell>
          <cell r="R18">
            <v>291266.09000000003</v>
          </cell>
          <cell r="S18">
            <v>0</v>
          </cell>
          <cell r="T18">
            <v>428123.77</v>
          </cell>
          <cell r="U18">
            <v>61765.75</v>
          </cell>
          <cell r="V18">
            <v>340573.75</v>
          </cell>
          <cell r="W18">
            <v>0</v>
          </cell>
          <cell r="X18">
            <v>489889.52</v>
          </cell>
          <cell r="Y18">
            <v>55272.08</v>
          </cell>
          <cell r="Z18">
            <v>340573.75</v>
          </cell>
          <cell r="AA18">
            <v>0</v>
          </cell>
          <cell r="AB18">
            <v>545161.6</v>
          </cell>
          <cell r="AC18">
            <v>0</v>
          </cell>
          <cell r="AD18">
            <v>428123.77</v>
          </cell>
          <cell r="AE18">
            <v>120000</v>
          </cell>
          <cell r="AF18">
            <v>425161.6</v>
          </cell>
          <cell r="AG18">
            <v>41282.76</v>
          </cell>
          <cell r="AH18">
            <v>369889.52</v>
          </cell>
          <cell r="AI18">
            <v>0</v>
          </cell>
          <cell r="AJ18">
            <v>466444.36</v>
          </cell>
          <cell r="AK18">
            <v>31247.78</v>
          </cell>
          <cell r="AL18">
            <v>425161.6</v>
          </cell>
          <cell r="AM18">
            <v>0</v>
          </cell>
          <cell r="AN18">
            <v>497692.14</v>
          </cell>
          <cell r="AO18">
            <v>0</v>
          </cell>
          <cell r="AP18">
            <v>425161.6</v>
          </cell>
          <cell r="AQ18">
            <v>0</v>
          </cell>
          <cell r="AR18">
            <v>497692.14</v>
          </cell>
          <cell r="AS18">
            <v>84536.1</v>
          </cell>
          <cell r="AT18">
            <v>466444.36</v>
          </cell>
          <cell r="AU18">
            <v>10000</v>
          </cell>
          <cell r="AV18">
            <v>572228.24</v>
          </cell>
          <cell r="AW18">
            <v>40794.54</v>
          </cell>
          <cell r="AX18">
            <v>487692.14</v>
          </cell>
          <cell r="AY18">
            <v>30000</v>
          </cell>
          <cell r="AZ18">
            <v>583022.78</v>
          </cell>
          <cell r="BB18">
            <v>457692.14</v>
          </cell>
        </row>
        <row r="19">
          <cell r="A19" t="str">
            <v>0031</v>
          </cell>
          <cell r="B19" t="str">
            <v>北京浦东三浦标准件有限公司</v>
          </cell>
          <cell r="C19" t="str">
            <v>标准件</v>
          </cell>
          <cell r="D19">
            <v>763245.9</v>
          </cell>
          <cell r="E19">
            <v>0</v>
          </cell>
          <cell r="F19">
            <v>952659.91</v>
          </cell>
          <cell r="G19">
            <v>200000</v>
          </cell>
          <cell r="H19">
            <v>752659.91</v>
          </cell>
          <cell r="I19">
            <v>253930.75</v>
          </cell>
          <cell r="J19">
            <v>563245.9</v>
          </cell>
          <cell r="K19">
            <v>0</v>
          </cell>
          <cell r="L19">
            <v>1006590.66</v>
          </cell>
          <cell r="M19">
            <v>0</v>
          </cell>
          <cell r="N19">
            <v>752659.91</v>
          </cell>
          <cell r="O19">
            <v>150000</v>
          </cell>
          <cell r="P19">
            <v>856590.66</v>
          </cell>
          <cell r="Q19">
            <v>231021.75</v>
          </cell>
          <cell r="R19">
            <v>602659.91</v>
          </cell>
          <cell r="S19">
            <v>0</v>
          </cell>
          <cell r="T19">
            <v>1087612.4099999999</v>
          </cell>
          <cell r="U19">
            <v>102448.07</v>
          </cell>
          <cell r="V19">
            <v>856590.66</v>
          </cell>
          <cell r="W19">
            <v>300000</v>
          </cell>
          <cell r="X19">
            <v>890060.48</v>
          </cell>
          <cell r="Y19">
            <v>139818.63</v>
          </cell>
          <cell r="Z19">
            <v>556590.66</v>
          </cell>
          <cell r="AA19">
            <v>0</v>
          </cell>
          <cell r="AB19">
            <v>1029879.11</v>
          </cell>
          <cell r="AC19">
            <v>156904.39000000001</v>
          </cell>
          <cell r="AD19">
            <v>787612.41</v>
          </cell>
          <cell r="AE19">
            <v>120000</v>
          </cell>
          <cell r="AF19">
            <v>1066783.5</v>
          </cell>
          <cell r="AG19">
            <v>245258.32</v>
          </cell>
          <cell r="AH19">
            <v>770060.48</v>
          </cell>
          <cell r="AI19">
            <v>100000</v>
          </cell>
          <cell r="AJ19">
            <v>1212041.82</v>
          </cell>
          <cell r="AK19">
            <v>65159.79</v>
          </cell>
          <cell r="AL19">
            <v>809879.11</v>
          </cell>
          <cell r="AM19">
            <v>200000</v>
          </cell>
          <cell r="AN19">
            <v>1077201.6100000001</v>
          </cell>
          <cell r="AO19">
            <v>92160.58</v>
          </cell>
          <cell r="AP19">
            <v>766783.5</v>
          </cell>
          <cell r="AQ19">
            <v>200000</v>
          </cell>
          <cell r="AR19">
            <v>969362.19</v>
          </cell>
          <cell r="AS19">
            <v>105809.5</v>
          </cell>
          <cell r="AT19">
            <v>812041.82</v>
          </cell>
          <cell r="AU19">
            <v>30000</v>
          </cell>
          <cell r="AV19">
            <v>1045171.69</v>
          </cell>
          <cell r="AW19">
            <v>141774.29</v>
          </cell>
          <cell r="AX19">
            <v>847201.61</v>
          </cell>
          <cell r="AY19">
            <v>200000</v>
          </cell>
          <cell r="AZ19">
            <v>986945.98</v>
          </cell>
          <cell r="BB19">
            <v>739362.19</v>
          </cell>
        </row>
        <row r="20">
          <cell r="A20" t="str">
            <v>0036</v>
          </cell>
          <cell r="B20" t="str">
            <v>沧州市任沧机电有限公司</v>
          </cell>
          <cell r="C20" t="str">
            <v>焊材</v>
          </cell>
          <cell r="D20">
            <v>127992.2</v>
          </cell>
          <cell r="E20">
            <v>50000</v>
          </cell>
          <cell r="F20">
            <v>130632.2</v>
          </cell>
          <cell r="G20">
            <v>50000</v>
          </cell>
          <cell r="H20">
            <v>133222.20000000001</v>
          </cell>
          <cell r="I20">
            <v>53408.480000000003</v>
          </cell>
          <cell r="J20">
            <v>133222.20000000001</v>
          </cell>
          <cell r="K20">
            <v>0</v>
          </cell>
          <cell r="L20">
            <v>186630.68</v>
          </cell>
          <cell r="M20">
            <v>80240</v>
          </cell>
          <cell r="N20">
            <v>186630.68</v>
          </cell>
          <cell r="O20">
            <v>100000</v>
          </cell>
          <cell r="P20">
            <v>166870.68</v>
          </cell>
          <cell r="Q20">
            <v>28550</v>
          </cell>
          <cell r="R20">
            <v>166870.68</v>
          </cell>
          <cell r="S20">
            <v>0</v>
          </cell>
          <cell r="T20">
            <v>195420.68</v>
          </cell>
          <cell r="U20">
            <v>47321</v>
          </cell>
          <cell r="V20">
            <v>195420.68</v>
          </cell>
          <cell r="W20">
            <v>100000</v>
          </cell>
          <cell r="X20">
            <v>142741.68</v>
          </cell>
          <cell r="Y20">
            <v>136719.5</v>
          </cell>
          <cell r="Z20">
            <v>142741.68</v>
          </cell>
          <cell r="AA20">
            <v>0</v>
          </cell>
          <cell r="AB20">
            <v>279461.18</v>
          </cell>
          <cell r="AC20">
            <v>16762.5</v>
          </cell>
          <cell r="AD20">
            <v>279461.18</v>
          </cell>
          <cell r="AE20">
            <v>86050</v>
          </cell>
          <cell r="AF20">
            <v>210173.68</v>
          </cell>
          <cell r="AG20">
            <v>0</v>
          </cell>
          <cell r="AH20">
            <v>210173.68</v>
          </cell>
          <cell r="AI20">
            <v>0</v>
          </cell>
          <cell r="AJ20">
            <v>210173.68</v>
          </cell>
          <cell r="AK20">
            <v>30981.68</v>
          </cell>
          <cell r="AL20">
            <v>210173.68</v>
          </cell>
          <cell r="AM20">
            <v>0</v>
          </cell>
          <cell r="AN20">
            <v>241155.36</v>
          </cell>
          <cell r="AO20">
            <v>43775.5</v>
          </cell>
          <cell r="AP20">
            <v>241155.36</v>
          </cell>
          <cell r="AQ20">
            <v>100000</v>
          </cell>
          <cell r="AR20">
            <v>184930.86</v>
          </cell>
          <cell r="AS20">
            <v>29778.75</v>
          </cell>
          <cell r="AT20">
            <v>184930.86</v>
          </cell>
          <cell r="AU20">
            <v>50000</v>
          </cell>
          <cell r="AV20">
            <v>164709.60999999999</v>
          </cell>
          <cell r="AW20">
            <v>32595</v>
          </cell>
          <cell r="AX20">
            <v>164709.60999999999</v>
          </cell>
          <cell r="AY20">
            <v>0</v>
          </cell>
          <cell r="AZ20">
            <v>197304.61</v>
          </cell>
          <cell r="BB20">
            <v>197304.61</v>
          </cell>
        </row>
        <row r="21">
          <cell r="A21" t="str">
            <v>0040</v>
          </cell>
          <cell r="B21" t="str">
            <v>沧县锅炉设备安装处</v>
          </cell>
          <cell r="C21" t="str">
            <v>设备</v>
          </cell>
          <cell r="J21">
            <v>0</v>
          </cell>
          <cell r="N21">
            <v>0</v>
          </cell>
          <cell r="R21">
            <v>0</v>
          </cell>
          <cell r="V21">
            <v>0</v>
          </cell>
          <cell r="Z21">
            <v>0</v>
          </cell>
          <cell r="AD21">
            <v>0</v>
          </cell>
          <cell r="AG21">
            <v>7000</v>
          </cell>
          <cell r="AH21">
            <v>0</v>
          </cell>
          <cell r="AI21">
            <v>0</v>
          </cell>
          <cell r="AJ21">
            <v>7000</v>
          </cell>
          <cell r="AK21">
            <v>0</v>
          </cell>
          <cell r="AL21">
            <v>7000</v>
          </cell>
          <cell r="AM21">
            <v>7000</v>
          </cell>
          <cell r="AN21">
            <v>0</v>
          </cell>
          <cell r="AO21">
            <v>0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0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B21">
            <v>0</v>
          </cell>
        </row>
        <row r="22">
          <cell r="A22" t="str">
            <v>0041</v>
          </cell>
          <cell r="B22" t="str">
            <v>黄骅市海良汽车摩托车配件有限公司</v>
          </cell>
          <cell r="C22" t="str">
            <v>金属零部件</v>
          </cell>
          <cell r="D22">
            <v>466186.99</v>
          </cell>
          <cell r="E22">
            <v>50000</v>
          </cell>
          <cell r="F22">
            <v>496986.99</v>
          </cell>
          <cell r="G22">
            <v>180800</v>
          </cell>
          <cell r="H22">
            <v>434819.99</v>
          </cell>
          <cell r="I22">
            <v>0</v>
          </cell>
          <cell r="J22">
            <v>235386.99</v>
          </cell>
          <cell r="K22">
            <v>54530</v>
          </cell>
          <cell r="L22">
            <v>380289.99</v>
          </cell>
          <cell r="M22">
            <v>0</v>
          </cell>
          <cell r="N22">
            <v>261656.99</v>
          </cell>
          <cell r="O22">
            <v>50000</v>
          </cell>
          <cell r="P22">
            <v>330289.99</v>
          </cell>
          <cell r="Q22">
            <v>0</v>
          </cell>
          <cell r="R22">
            <v>330289.99</v>
          </cell>
          <cell r="S22">
            <v>0</v>
          </cell>
          <cell r="T22">
            <v>330289.99</v>
          </cell>
          <cell r="U22">
            <v>0</v>
          </cell>
          <cell r="V22">
            <v>330289.99</v>
          </cell>
          <cell r="W22">
            <v>100000</v>
          </cell>
          <cell r="X22">
            <v>230289.99</v>
          </cell>
          <cell r="Y22">
            <v>-230289.99</v>
          </cell>
          <cell r="Z22">
            <v>230289.99</v>
          </cell>
          <cell r="AA22">
            <v>0</v>
          </cell>
          <cell r="AB22">
            <v>0</v>
          </cell>
          <cell r="AC22">
            <v>0</v>
          </cell>
          <cell r="AD22">
            <v>230289.99</v>
          </cell>
          <cell r="AE22">
            <v>0</v>
          </cell>
          <cell r="AF22">
            <v>0</v>
          </cell>
          <cell r="AG22">
            <v>0</v>
          </cell>
          <cell r="AH22">
            <v>230289.99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  <cell r="AO22">
            <v>0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U22">
            <v>0</v>
          </cell>
          <cell r="AV22">
            <v>0</v>
          </cell>
          <cell r="AW22">
            <v>0</v>
          </cell>
          <cell r="AX22">
            <v>0</v>
          </cell>
          <cell r="AY22">
            <v>0</v>
          </cell>
          <cell r="AZ22">
            <v>0</v>
          </cell>
          <cell r="BB22">
            <v>0</v>
          </cell>
        </row>
        <row r="23">
          <cell r="A23" t="str">
            <v>0042</v>
          </cell>
          <cell r="B23" t="str">
            <v>黄骅市鑫祺汽车配件有限公司</v>
          </cell>
          <cell r="C23" t="str">
            <v>金属零部件</v>
          </cell>
          <cell r="D23">
            <v>2830284.14</v>
          </cell>
          <cell r="E23">
            <v>550000</v>
          </cell>
          <cell r="F23">
            <v>2361928.44</v>
          </cell>
          <cell r="G23">
            <v>500000</v>
          </cell>
          <cell r="H23">
            <v>1949145.45</v>
          </cell>
          <cell r="I23">
            <v>51816.95</v>
          </cell>
          <cell r="J23">
            <v>1780284.14</v>
          </cell>
          <cell r="K23">
            <v>0</v>
          </cell>
          <cell r="L23">
            <v>2000962.4</v>
          </cell>
          <cell r="M23">
            <v>34350.35</v>
          </cell>
          <cell r="N23">
            <v>1861928.44</v>
          </cell>
          <cell r="O23">
            <v>200000</v>
          </cell>
          <cell r="P23">
            <v>1835312.75</v>
          </cell>
          <cell r="Q23">
            <v>71229.91</v>
          </cell>
          <cell r="R23">
            <v>1749145.45</v>
          </cell>
          <cell r="S23">
            <v>0</v>
          </cell>
          <cell r="T23">
            <v>1906542.66</v>
          </cell>
          <cell r="U23">
            <v>48115.75</v>
          </cell>
          <cell r="V23">
            <v>1800962.4</v>
          </cell>
          <cell r="W23">
            <v>400000</v>
          </cell>
          <cell r="X23">
            <v>1554658.41</v>
          </cell>
          <cell r="Y23">
            <v>58132.74</v>
          </cell>
          <cell r="Z23">
            <v>1435312.75</v>
          </cell>
          <cell r="AA23">
            <v>0</v>
          </cell>
          <cell r="AB23">
            <v>1612791.15</v>
          </cell>
          <cell r="AC23">
            <v>69634.350000000006</v>
          </cell>
          <cell r="AD23">
            <v>1506542.66</v>
          </cell>
          <cell r="AE23">
            <v>450000</v>
          </cell>
          <cell r="AF23">
            <v>1232425.5</v>
          </cell>
          <cell r="AG23">
            <v>25588.91</v>
          </cell>
          <cell r="AH23">
            <v>1104658.4099999999</v>
          </cell>
          <cell r="AI23">
            <v>0</v>
          </cell>
          <cell r="AJ23">
            <v>1258014.4099999999</v>
          </cell>
          <cell r="AK23">
            <v>22347.57</v>
          </cell>
          <cell r="AL23">
            <v>1162791.1499999999</v>
          </cell>
          <cell r="AM23">
            <v>0</v>
          </cell>
          <cell r="AN23">
            <v>1280361.98</v>
          </cell>
          <cell r="AO23">
            <v>41823.410000000003</v>
          </cell>
          <cell r="AP23">
            <v>1232425.5</v>
          </cell>
          <cell r="AQ23">
            <v>0</v>
          </cell>
          <cell r="AR23">
            <v>1322185.3899999999</v>
          </cell>
          <cell r="AS23">
            <v>0</v>
          </cell>
          <cell r="AT23">
            <v>1258014.4099999999</v>
          </cell>
          <cell r="AU23">
            <v>230000</v>
          </cell>
          <cell r="AV23">
            <v>1092185.3899999999</v>
          </cell>
          <cell r="AW23">
            <v>125089.60000000001</v>
          </cell>
          <cell r="AX23">
            <v>1050361.98</v>
          </cell>
          <cell r="AY23">
            <v>400000</v>
          </cell>
          <cell r="AZ23">
            <v>817274.99</v>
          </cell>
          <cell r="BB23">
            <v>692185.39</v>
          </cell>
        </row>
        <row r="24">
          <cell r="A24" t="str">
            <v>0046</v>
          </cell>
          <cell r="B24" t="str">
            <v>黄骅市宏辉运输队</v>
          </cell>
          <cell r="C24" t="str">
            <v>运费</v>
          </cell>
          <cell r="D24">
            <v>1585332</v>
          </cell>
          <cell r="E24">
            <v>100000</v>
          </cell>
          <cell r="F24">
            <v>1485332</v>
          </cell>
          <cell r="G24">
            <v>966042</v>
          </cell>
          <cell r="H24">
            <v>519290</v>
          </cell>
          <cell r="I24">
            <v>0</v>
          </cell>
          <cell r="J24">
            <v>519290</v>
          </cell>
          <cell r="K24">
            <v>0</v>
          </cell>
          <cell r="L24">
            <v>519290</v>
          </cell>
          <cell r="M24">
            <v>0</v>
          </cell>
          <cell r="N24">
            <v>519290</v>
          </cell>
          <cell r="O24">
            <v>0</v>
          </cell>
          <cell r="P24">
            <v>519290</v>
          </cell>
          <cell r="Q24">
            <v>0</v>
          </cell>
          <cell r="R24">
            <v>519290</v>
          </cell>
          <cell r="S24">
            <v>519290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  <cell r="BB24">
            <v>0</v>
          </cell>
        </row>
        <row r="25">
          <cell r="A25" t="str">
            <v>0053</v>
          </cell>
          <cell r="B25" t="str">
            <v>邓景亮</v>
          </cell>
          <cell r="C25" t="str">
            <v>运费</v>
          </cell>
          <cell r="D25">
            <v>417983</v>
          </cell>
          <cell r="E25">
            <v>417983</v>
          </cell>
          <cell r="F25">
            <v>682474</v>
          </cell>
          <cell r="G25">
            <v>0</v>
          </cell>
          <cell r="H25">
            <v>682474</v>
          </cell>
          <cell r="I25">
            <v>2110190</v>
          </cell>
          <cell r="J25">
            <v>0</v>
          </cell>
          <cell r="K25">
            <v>0</v>
          </cell>
          <cell r="L25">
            <v>2792664</v>
          </cell>
          <cell r="M25">
            <v>769334</v>
          </cell>
          <cell r="N25">
            <v>682474</v>
          </cell>
          <cell r="O25">
            <v>700000</v>
          </cell>
          <cell r="P25">
            <v>2861998</v>
          </cell>
          <cell r="Q25">
            <v>0</v>
          </cell>
          <cell r="S25">
            <v>300000</v>
          </cell>
          <cell r="T25">
            <v>2561998</v>
          </cell>
          <cell r="U25">
            <v>0</v>
          </cell>
          <cell r="V25">
            <v>1792664</v>
          </cell>
          <cell r="W25">
            <v>902680</v>
          </cell>
          <cell r="X25">
            <v>1659318</v>
          </cell>
          <cell r="Y25">
            <v>0</v>
          </cell>
          <cell r="Z25">
            <v>1659318</v>
          </cell>
          <cell r="AA25">
            <v>100000</v>
          </cell>
          <cell r="AB25">
            <v>1559318</v>
          </cell>
          <cell r="AC25">
            <v>0</v>
          </cell>
          <cell r="AD25">
            <v>1559318</v>
          </cell>
          <cell r="AE25">
            <v>1000000</v>
          </cell>
          <cell r="AF25">
            <v>559318</v>
          </cell>
          <cell r="AG25">
            <v>913024</v>
          </cell>
          <cell r="AH25">
            <v>559318</v>
          </cell>
          <cell r="AI25">
            <v>500000</v>
          </cell>
          <cell r="AJ25">
            <v>972342</v>
          </cell>
          <cell r="AK25">
            <v>0</v>
          </cell>
          <cell r="AL25">
            <v>59318</v>
          </cell>
          <cell r="AM25">
            <v>250000</v>
          </cell>
          <cell r="AN25">
            <v>722342</v>
          </cell>
          <cell r="AO25">
            <v>0</v>
          </cell>
          <cell r="AQ25">
            <v>0</v>
          </cell>
          <cell r="AR25">
            <v>722342</v>
          </cell>
          <cell r="AS25">
            <v>0</v>
          </cell>
          <cell r="AT25">
            <v>722342</v>
          </cell>
          <cell r="AU25">
            <v>100000</v>
          </cell>
          <cell r="AV25">
            <v>622342</v>
          </cell>
          <cell r="AW25">
            <v>0</v>
          </cell>
          <cell r="AX25">
            <v>622342</v>
          </cell>
          <cell r="AY25">
            <v>250000</v>
          </cell>
          <cell r="AZ25">
            <v>372342</v>
          </cell>
          <cell r="BB25">
            <v>372342</v>
          </cell>
        </row>
        <row r="26">
          <cell r="A26" t="str">
            <v>0057</v>
          </cell>
          <cell r="B26" t="str">
            <v>宁波正耀汽车电器有限公司</v>
          </cell>
          <cell r="C26" t="str">
            <v>灯镜配件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16084.1</v>
          </cell>
          <cell r="J26">
            <v>16084.1</v>
          </cell>
          <cell r="K26">
            <v>16084.1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15985</v>
          </cell>
          <cell r="AE26">
            <v>15985</v>
          </cell>
          <cell r="AF26">
            <v>0</v>
          </cell>
          <cell r="AG26">
            <v>15984.08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>
            <v>0</v>
          </cell>
          <cell r="AO26">
            <v>0.92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U26">
            <v>0</v>
          </cell>
          <cell r="AV26">
            <v>0</v>
          </cell>
          <cell r="AW26">
            <v>0</v>
          </cell>
          <cell r="AX26">
            <v>0</v>
          </cell>
          <cell r="AY26">
            <v>0</v>
          </cell>
          <cell r="AZ26">
            <v>0</v>
          </cell>
          <cell r="BB26">
            <v>0</v>
          </cell>
        </row>
        <row r="27">
          <cell r="A27" t="str">
            <v>0061</v>
          </cell>
          <cell r="B27" t="str">
            <v>东光县汽车减震器厂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18714.75</v>
          </cell>
          <cell r="I27">
            <v>0</v>
          </cell>
          <cell r="J27">
            <v>0</v>
          </cell>
          <cell r="K27">
            <v>0</v>
          </cell>
          <cell r="L27">
            <v>18714.75</v>
          </cell>
          <cell r="M27">
            <v>0</v>
          </cell>
          <cell r="N27">
            <v>0</v>
          </cell>
          <cell r="O27">
            <v>0</v>
          </cell>
          <cell r="P27">
            <v>18714.75</v>
          </cell>
          <cell r="Q27">
            <v>0</v>
          </cell>
          <cell r="R27">
            <v>18714.75</v>
          </cell>
          <cell r="S27">
            <v>0</v>
          </cell>
          <cell r="T27">
            <v>18714.75</v>
          </cell>
          <cell r="U27">
            <v>0</v>
          </cell>
          <cell r="V27">
            <v>18714.75</v>
          </cell>
          <cell r="W27">
            <v>0</v>
          </cell>
          <cell r="X27">
            <v>18714.75</v>
          </cell>
          <cell r="Y27">
            <v>0</v>
          </cell>
          <cell r="Z27">
            <v>18714.75</v>
          </cell>
          <cell r="AA27">
            <v>0</v>
          </cell>
          <cell r="AB27">
            <v>18714.75</v>
          </cell>
          <cell r="AC27">
            <v>0</v>
          </cell>
          <cell r="AD27">
            <v>18714.75</v>
          </cell>
          <cell r="AE27">
            <v>0</v>
          </cell>
          <cell r="AF27">
            <v>18714.75</v>
          </cell>
          <cell r="AG27">
            <v>0</v>
          </cell>
          <cell r="AH27">
            <v>18714.75</v>
          </cell>
          <cell r="AI27">
            <v>0</v>
          </cell>
          <cell r="AJ27">
            <v>18714.75</v>
          </cell>
          <cell r="AK27">
            <v>0</v>
          </cell>
          <cell r="AL27">
            <v>18714.75</v>
          </cell>
          <cell r="AM27">
            <v>0</v>
          </cell>
          <cell r="AN27">
            <v>18714.75</v>
          </cell>
          <cell r="AO27">
            <v>0</v>
          </cell>
          <cell r="AP27">
            <v>18714.75</v>
          </cell>
          <cell r="AQ27">
            <v>0</v>
          </cell>
          <cell r="AR27">
            <v>18714.75</v>
          </cell>
          <cell r="AS27">
            <v>0</v>
          </cell>
          <cell r="AT27">
            <v>18714.75</v>
          </cell>
          <cell r="AU27">
            <v>0</v>
          </cell>
          <cell r="AV27">
            <v>18714.75</v>
          </cell>
          <cell r="AW27">
            <v>0</v>
          </cell>
          <cell r="AX27">
            <v>18714.75</v>
          </cell>
          <cell r="AY27">
            <v>0</v>
          </cell>
          <cell r="AZ27">
            <v>18714.75</v>
          </cell>
          <cell r="BB27">
            <v>18714.75</v>
          </cell>
        </row>
        <row r="28">
          <cell r="A28" t="str">
            <v>0063</v>
          </cell>
          <cell r="B28" t="str">
            <v>张家港市万荣机械制造有限公司</v>
          </cell>
          <cell r="C28" t="str">
            <v>设备</v>
          </cell>
          <cell r="D28">
            <v>6350</v>
          </cell>
          <cell r="E28">
            <v>0</v>
          </cell>
          <cell r="F28">
            <v>6350</v>
          </cell>
          <cell r="G28">
            <v>0</v>
          </cell>
          <cell r="H28">
            <v>6350</v>
          </cell>
          <cell r="I28">
            <v>0</v>
          </cell>
          <cell r="J28">
            <v>6350</v>
          </cell>
          <cell r="K28">
            <v>0</v>
          </cell>
          <cell r="L28">
            <v>6350</v>
          </cell>
          <cell r="M28">
            <v>0</v>
          </cell>
          <cell r="N28">
            <v>6350</v>
          </cell>
          <cell r="O28">
            <v>0</v>
          </cell>
          <cell r="P28">
            <v>6350</v>
          </cell>
          <cell r="Q28">
            <v>0</v>
          </cell>
          <cell r="R28">
            <v>6350</v>
          </cell>
          <cell r="S28">
            <v>0</v>
          </cell>
          <cell r="T28">
            <v>6350</v>
          </cell>
          <cell r="U28">
            <v>0</v>
          </cell>
          <cell r="V28">
            <v>6350</v>
          </cell>
          <cell r="W28">
            <v>0</v>
          </cell>
          <cell r="X28">
            <v>6350</v>
          </cell>
          <cell r="Y28">
            <v>0</v>
          </cell>
          <cell r="Z28">
            <v>6350</v>
          </cell>
          <cell r="AA28">
            <v>0</v>
          </cell>
          <cell r="AB28">
            <v>6350</v>
          </cell>
          <cell r="AC28">
            <v>0</v>
          </cell>
          <cell r="AD28">
            <v>6350</v>
          </cell>
          <cell r="AE28">
            <v>0</v>
          </cell>
          <cell r="AF28">
            <v>6350</v>
          </cell>
          <cell r="AG28">
            <v>0</v>
          </cell>
          <cell r="AH28">
            <v>6350</v>
          </cell>
          <cell r="AI28">
            <v>0</v>
          </cell>
          <cell r="AJ28">
            <v>6350</v>
          </cell>
          <cell r="AK28">
            <v>0</v>
          </cell>
          <cell r="AL28">
            <v>6350</v>
          </cell>
          <cell r="AM28">
            <v>0</v>
          </cell>
          <cell r="AN28">
            <v>6350</v>
          </cell>
          <cell r="AO28">
            <v>0</v>
          </cell>
          <cell r="AP28">
            <v>6350</v>
          </cell>
          <cell r="AQ28">
            <v>0</v>
          </cell>
          <cell r="AR28">
            <v>6350</v>
          </cell>
          <cell r="AS28">
            <v>0</v>
          </cell>
          <cell r="AT28">
            <v>6350</v>
          </cell>
          <cell r="AU28">
            <v>0</v>
          </cell>
          <cell r="AV28">
            <v>6350</v>
          </cell>
          <cell r="AW28">
            <v>0</v>
          </cell>
          <cell r="AX28">
            <v>6350</v>
          </cell>
          <cell r="AY28">
            <v>0</v>
          </cell>
          <cell r="AZ28">
            <v>2950</v>
          </cell>
          <cell r="BB28">
            <v>6350</v>
          </cell>
        </row>
        <row r="29">
          <cell r="A29" t="str">
            <v>0064</v>
          </cell>
          <cell r="B29" t="str">
            <v>文登太成电子有限公司</v>
          </cell>
          <cell r="C29" t="str">
            <v>灯镜加热片</v>
          </cell>
          <cell r="D29">
            <v>33280</v>
          </cell>
          <cell r="E29">
            <v>0</v>
          </cell>
          <cell r="F29">
            <v>133952</v>
          </cell>
          <cell r="G29">
            <v>0</v>
          </cell>
          <cell r="H29">
            <v>133952</v>
          </cell>
          <cell r="I29">
            <v>16640</v>
          </cell>
          <cell r="J29">
            <v>33280</v>
          </cell>
          <cell r="K29">
            <v>0</v>
          </cell>
          <cell r="L29">
            <v>150592</v>
          </cell>
          <cell r="M29">
            <v>0</v>
          </cell>
          <cell r="N29">
            <v>133952</v>
          </cell>
          <cell r="O29">
            <v>33280</v>
          </cell>
          <cell r="P29">
            <v>117312</v>
          </cell>
          <cell r="Q29">
            <v>0</v>
          </cell>
          <cell r="R29">
            <v>100672</v>
          </cell>
          <cell r="S29">
            <v>0</v>
          </cell>
          <cell r="T29">
            <v>117312</v>
          </cell>
          <cell r="U29">
            <v>31745</v>
          </cell>
          <cell r="V29">
            <v>117312</v>
          </cell>
          <cell r="W29">
            <v>30000</v>
          </cell>
          <cell r="X29">
            <v>119057</v>
          </cell>
          <cell r="Y29">
            <v>0</v>
          </cell>
          <cell r="Z29">
            <v>87312</v>
          </cell>
          <cell r="AA29">
            <v>0</v>
          </cell>
          <cell r="AB29">
            <v>119057</v>
          </cell>
          <cell r="AC29">
            <v>48276</v>
          </cell>
          <cell r="AD29">
            <v>87312</v>
          </cell>
          <cell r="AE29">
            <v>50000</v>
          </cell>
          <cell r="AF29">
            <v>117333</v>
          </cell>
          <cell r="AG29">
            <v>0</v>
          </cell>
          <cell r="AH29">
            <v>69057</v>
          </cell>
          <cell r="AI29">
            <v>30000</v>
          </cell>
          <cell r="AJ29">
            <v>87333</v>
          </cell>
          <cell r="AK29">
            <v>118551.03999999999</v>
          </cell>
          <cell r="AL29">
            <v>39057</v>
          </cell>
          <cell r="AM29">
            <v>0</v>
          </cell>
          <cell r="AN29">
            <v>205884.04</v>
          </cell>
          <cell r="AO29">
            <v>0</v>
          </cell>
          <cell r="AP29">
            <v>87333</v>
          </cell>
          <cell r="AQ29">
            <v>20000</v>
          </cell>
          <cell r="AR29">
            <v>185884.04</v>
          </cell>
          <cell r="AS29">
            <v>0</v>
          </cell>
          <cell r="AT29">
            <v>67333</v>
          </cell>
          <cell r="AU29">
            <v>0</v>
          </cell>
          <cell r="AV29">
            <v>185884.04</v>
          </cell>
          <cell r="AW29">
            <v>44582.12</v>
          </cell>
          <cell r="AX29">
            <v>185884.04</v>
          </cell>
          <cell r="AY29">
            <v>100000</v>
          </cell>
          <cell r="AZ29">
            <v>130466.16</v>
          </cell>
          <cell r="BB29">
            <v>85884.04</v>
          </cell>
        </row>
        <row r="30">
          <cell r="A30" t="str">
            <v>0067</v>
          </cell>
          <cell r="B30" t="str">
            <v>北京志同信达科技发展有限公司</v>
          </cell>
          <cell r="C30" t="str">
            <v>维修</v>
          </cell>
          <cell r="J30">
            <v>0</v>
          </cell>
          <cell r="N30">
            <v>0</v>
          </cell>
          <cell r="R30">
            <v>0</v>
          </cell>
          <cell r="V30">
            <v>0</v>
          </cell>
          <cell r="Z30">
            <v>0</v>
          </cell>
          <cell r="AD30">
            <v>0</v>
          </cell>
          <cell r="AG30">
            <v>30000</v>
          </cell>
          <cell r="AH30">
            <v>0</v>
          </cell>
          <cell r="AI30">
            <v>0</v>
          </cell>
          <cell r="AJ30">
            <v>30000</v>
          </cell>
          <cell r="AK30">
            <v>0</v>
          </cell>
          <cell r="AL30">
            <v>0</v>
          </cell>
          <cell r="AM30">
            <v>0</v>
          </cell>
          <cell r="AN30">
            <v>30000</v>
          </cell>
          <cell r="AO30">
            <v>0</v>
          </cell>
          <cell r="AP30">
            <v>0</v>
          </cell>
          <cell r="AQ30">
            <v>0</v>
          </cell>
          <cell r="AR30">
            <v>30000</v>
          </cell>
          <cell r="AS30">
            <v>0</v>
          </cell>
          <cell r="AT30">
            <v>30000</v>
          </cell>
          <cell r="AU30">
            <v>0</v>
          </cell>
          <cell r="AV30">
            <v>30000</v>
          </cell>
          <cell r="AW30">
            <v>0</v>
          </cell>
          <cell r="AX30">
            <v>30000</v>
          </cell>
          <cell r="AY30">
            <v>0</v>
          </cell>
          <cell r="AZ30">
            <v>0</v>
          </cell>
          <cell r="BB30">
            <v>30000</v>
          </cell>
        </row>
        <row r="31">
          <cell r="A31" t="str">
            <v>0068</v>
          </cell>
          <cell r="B31" t="str">
            <v>黄骅市振兴五金制品厂</v>
          </cell>
          <cell r="C31" t="str">
            <v>金属零部件</v>
          </cell>
          <cell r="D31">
            <v>75209.38</v>
          </cell>
          <cell r="E31">
            <v>0</v>
          </cell>
          <cell r="F31">
            <v>75209.38</v>
          </cell>
          <cell r="G31">
            <v>0</v>
          </cell>
          <cell r="H31">
            <v>102175.18</v>
          </cell>
          <cell r="I31">
            <v>0</v>
          </cell>
          <cell r="J31">
            <v>75209.38</v>
          </cell>
          <cell r="K31">
            <v>0</v>
          </cell>
          <cell r="L31">
            <v>102175.18</v>
          </cell>
          <cell r="M31">
            <v>0</v>
          </cell>
          <cell r="N31">
            <v>75209.38</v>
          </cell>
          <cell r="O31">
            <v>20000</v>
          </cell>
          <cell r="P31">
            <v>82175.179999999993</v>
          </cell>
          <cell r="Q31">
            <v>36260.769999999997</v>
          </cell>
          <cell r="R31">
            <v>82175.179999999993</v>
          </cell>
          <cell r="S31">
            <v>0</v>
          </cell>
          <cell r="T31">
            <v>118435.95</v>
          </cell>
          <cell r="U31">
            <v>0</v>
          </cell>
          <cell r="V31">
            <v>82175.179999999993</v>
          </cell>
          <cell r="W31">
            <v>0</v>
          </cell>
          <cell r="X31">
            <v>118435.95</v>
          </cell>
          <cell r="Y31">
            <v>0</v>
          </cell>
          <cell r="Z31">
            <v>82175.179999999993</v>
          </cell>
          <cell r="AA31">
            <v>0</v>
          </cell>
          <cell r="AB31">
            <v>118435.95</v>
          </cell>
          <cell r="AC31">
            <v>44220.34</v>
          </cell>
          <cell r="AD31">
            <v>118435.95</v>
          </cell>
          <cell r="AE31">
            <v>40000</v>
          </cell>
          <cell r="AF31">
            <v>122656.29</v>
          </cell>
          <cell r="AG31">
            <v>0</v>
          </cell>
          <cell r="AH31">
            <v>78435.95</v>
          </cell>
          <cell r="AI31">
            <v>0</v>
          </cell>
          <cell r="AJ31">
            <v>122656.29</v>
          </cell>
          <cell r="AK31">
            <v>0</v>
          </cell>
          <cell r="AL31">
            <v>78435.95</v>
          </cell>
          <cell r="AM31">
            <v>0</v>
          </cell>
          <cell r="AN31">
            <v>122656.29</v>
          </cell>
          <cell r="AO31">
            <v>12632.26</v>
          </cell>
          <cell r="AP31">
            <v>122656.29</v>
          </cell>
          <cell r="AQ31">
            <v>0</v>
          </cell>
          <cell r="AR31">
            <v>135288.54999999999</v>
          </cell>
          <cell r="AS31">
            <v>0</v>
          </cell>
          <cell r="AT31">
            <v>122656.29</v>
          </cell>
          <cell r="AU31">
            <v>10000</v>
          </cell>
          <cell r="AV31">
            <v>125288.55</v>
          </cell>
          <cell r="AW31">
            <v>0</v>
          </cell>
          <cell r="AX31">
            <v>112656.29</v>
          </cell>
          <cell r="AY31">
            <v>0</v>
          </cell>
          <cell r="AZ31">
            <v>125288.55</v>
          </cell>
          <cell r="BB31">
            <v>125288.55</v>
          </cell>
        </row>
        <row r="32">
          <cell r="A32" t="str">
            <v>0069</v>
          </cell>
          <cell r="B32" t="str">
            <v>黄骅市聚兴制管有限公司</v>
          </cell>
          <cell r="C32" t="str">
            <v>钢管</v>
          </cell>
          <cell r="AW32">
            <v>78243.429999999993</v>
          </cell>
          <cell r="AX32">
            <v>78243.429999999993</v>
          </cell>
          <cell r="AY32">
            <v>78243.429999999993</v>
          </cell>
          <cell r="AZ32">
            <v>0</v>
          </cell>
          <cell r="BB32">
            <v>0</v>
          </cell>
        </row>
        <row r="33">
          <cell r="A33" t="str">
            <v>0070</v>
          </cell>
          <cell r="B33" t="str">
            <v>海兴中盛弹簧有限公司</v>
          </cell>
          <cell r="C33" t="str">
            <v>金属零部件</v>
          </cell>
          <cell r="D33">
            <v>1309412.82</v>
          </cell>
          <cell r="E33">
            <v>250000</v>
          </cell>
          <cell r="F33">
            <v>1704421.32</v>
          </cell>
          <cell r="G33">
            <v>200000</v>
          </cell>
          <cell r="H33">
            <v>1593514.3</v>
          </cell>
          <cell r="I33">
            <v>68666.080000000002</v>
          </cell>
          <cell r="J33">
            <v>859412.82</v>
          </cell>
          <cell r="K33">
            <v>0</v>
          </cell>
          <cell r="L33">
            <v>1662180.38</v>
          </cell>
          <cell r="M33">
            <v>49551.73</v>
          </cell>
          <cell r="N33">
            <v>1504421.32</v>
          </cell>
          <cell r="O33">
            <v>200000</v>
          </cell>
          <cell r="P33">
            <v>1511732.11</v>
          </cell>
          <cell r="Q33">
            <v>88926.04</v>
          </cell>
          <cell r="R33">
            <v>1393514.3</v>
          </cell>
          <cell r="S33">
            <v>0</v>
          </cell>
          <cell r="T33">
            <v>1600658.15</v>
          </cell>
          <cell r="U33">
            <v>93589.27</v>
          </cell>
          <cell r="V33">
            <v>1462180.38</v>
          </cell>
          <cell r="W33">
            <v>200000</v>
          </cell>
          <cell r="X33">
            <v>1494247.42</v>
          </cell>
          <cell r="Y33">
            <v>93552.26</v>
          </cell>
          <cell r="Z33">
            <v>1311732.1100000001</v>
          </cell>
          <cell r="AA33">
            <v>0</v>
          </cell>
          <cell r="AB33">
            <v>1587799.68</v>
          </cell>
          <cell r="AC33">
            <v>130024.76</v>
          </cell>
          <cell r="AD33">
            <v>1400658.15</v>
          </cell>
          <cell r="AE33">
            <v>250000</v>
          </cell>
          <cell r="AF33">
            <v>1467824.44</v>
          </cell>
          <cell r="AG33">
            <v>106511.99</v>
          </cell>
          <cell r="AH33">
            <v>1244247.42</v>
          </cell>
          <cell r="AI33">
            <v>100000</v>
          </cell>
          <cell r="AJ33">
            <v>1474336.43</v>
          </cell>
          <cell r="AK33">
            <v>131470.66</v>
          </cell>
          <cell r="AL33">
            <v>1237799.68</v>
          </cell>
          <cell r="AM33">
            <v>0</v>
          </cell>
          <cell r="AN33">
            <v>1605807.09</v>
          </cell>
          <cell r="AO33">
            <v>552611.65</v>
          </cell>
          <cell r="AP33">
            <v>1367824.44</v>
          </cell>
          <cell r="AQ33">
            <v>200000</v>
          </cell>
          <cell r="AR33">
            <v>1958418.74</v>
          </cell>
          <cell r="AS33">
            <v>190439.78</v>
          </cell>
          <cell r="AT33">
            <v>1274336.43</v>
          </cell>
          <cell r="AU33">
            <v>0</v>
          </cell>
          <cell r="AV33">
            <v>2148858.52</v>
          </cell>
          <cell r="AW33">
            <v>589016.23</v>
          </cell>
          <cell r="AX33">
            <v>1405807.09</v>
          </cell>
          <cell r="AY33">
            <v>300000</v>
          </cell>
          <cell r="AZ33">
            <v>2437874.75</v>
          </cell>
          <cell r="BB33">
            <v>1658418.74</v>
          </cell>
        </row>
        <row r="34">
          <cell r="A34" t="str">
            <v>0078</v>
          </cell>
          <cell r="B34" t="str">
            <v>黄骅市常郭镇街西纸箱厂</v>
          </cell>
          <cell r="C34" t="str">
            <v>包装类</v>
          </cell>
          <cell r="D34">
            <v>453975.4</v>
          </cell>
          <cell r="E34">
            <v>100000</v>
          </cell>
          <cell r="F34">
            <v>441789.54</v>
          </cell>
          <cell r="G34">
            <v>0</v>
          </cell>
          <cell r="H34">
            <v>859556.67</v>
          </cell>
          <cell r="I34">
            <v>144190.47</v>
          </cell>
          <cell r="J34">
            <v>353975.4</v>
          </cell>
          <cell r="K34">
            <v>0</v>
          </cell>
          <cell r="L34">
            <v>1003747.14</v>
          </cell>
          <cell r="M34">
            <v>91787.9</v>
          </cell>
          <cell r="N34">
            <v>441789.54</v>
          </cell>
          <cell r="O34">
            <v>100000</v>
          </cell>
          <cell r="P34">
            <v>995535.04</v>
          </cell>
          <cell r="Q34">
            <v>101001.16</v>
          </cell>
          <cell r="R34">
            <v>759556.67</v>
          </cell>
          <cell r="S34">
            <v>0</v>
          </cell>
          <cell r="T34">
            <v>1096536.2</v>
          </cell>
          <cell r="U34">
            <v>24559.93</v>
          </cell>
          <cell r="V34">
            <v>903747.14</v>
          </cell>
          <cell r="W34">
            <v>0</v>
          </cell>
          <cell r="X34">
            <v>1121096.1299999999</v>
          </cell>
          <cell r="Y34">
            <v>190469.73</v>
          </cell>
          <cell r="Z34">
            <v>995535.04</v>
          </cell>
          <cell r="AA34">
            <v>0</v>
          </cell>
          <cell r="AB34">
            <v>1311565.8600000001</v>
          </cell>
          <cell r="AC34">
            <v>72231.45</v>
          </cell>
          <cell r="AD34">
            <v>1096536.2</v>
          </cell>
          <cell r="AE34">
            <v>180000</v>
          </cell>
          <cell r="AF34">
            <v>1203797.31</v>
          </cell>
          <cell r="AG34">
            <v>43795.74</v>
          </cell>
          <cell r="AH34">
            <v>941096.13</v>
          </cell>
          <cell r="AI34">
            <v>0</v>
          </cell>
          <cell r="AJ34">
            <v>1247593.05</v>
          </cell>
          <cell r="AK34">
            <v>79956.100000000006</v>
          </cell>
          <cell r="AL34">
            <v>1131565.8600000001</v>
          </cell>
          <cell r="AM34">
            <v>0</v>
          </cell>
          <cell r="AN34">
            <v>1327549.1499999999</v>
          </cell>
          <cell r="AO34">
            <v>267899.68</v>
          </cell>
          <cell r="AP34">
            <v>1203797.31</v>
          </cell>
          <cell r="AQ34">
            <v>250000</v>
          </cell>
          <cell r="AR34">
            <v>1345448.83</v>
          </cell>
          <cell r="AS34">
            <v>90546.27</v>
          </cell>
          <cell r="AT34">
            <v>997593.05</v>
          </cell>
          <cell r="AU34">
            <v>0</v>
          </cell>
          <cell r="AV34">
            <v>1435995.1</v>
          </cell>
          <cell r="AW34">
            <v>145332.42000000001</v>
          </cell>
          <cell r="AX34">
            <v>1077549.1499999999</v>
          </cell>
          <cell r="AY34">
            <v>100000</v>
          </cell>
          <cell r="AZ34">
            <v>1481327.52</v>
          </cell>
          <cell r="BB34">
            <v>1245448.83</v>
          </cell>
        </row>
        <row r="35">
          <cell r="A35" t="str">
            <v>0081</v>
          </cell>
          <cell r="B35" t="str">
            <v>溧阳万金汽车配件有限公司</v>
          </cell>
          <cell r="C35" t="str">
            <v>金属零部件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0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U35">
            <v>0</v>
          </cell>
          <cell r="AV35">
            <v>0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B35">
            <v>0</v>
          </cell>
        </row>
        <row r="36">
          <cell r="A36" t="str">
            <v>0088</v>
          </cell>
          <cell r="B36" t="str">
            <v>天津亚铁商贸有限公司</v>
          </cell>
          <cell r="C36" t="str">
            <v>钢板</v>
          </cell>
          <cell r="D36">
            <v>1693002.1</v>
          </cell>
          <cell r="E36">
            <v>500000</v>
          </cell>
          <cell r="F36">
            <v>1978085.65</v>
          </cell>
          <cell r="G36">
            <v>500000</v>
          </cell>
          <cell r="H36">
            <v>1783662.05</v>
          </cell>
          <cell r="I36">
            <v>759022.6</v>
          </cell>
          <cell r="J36">
            <v>1783662.05</v>
          </cell>
          <cell r="K36">
            <v>0</v>
          </cell>
          <cell r="L36">
            <v>2542684.65</v>
          </cell>
          <cell r="M36">
            <v>109917</v>
          </cell>
          <cell r="N36">
            <v>2542684.65</v>
          </cell>
          <cell r="O36">
            <v>600000</v>
          </cell>
          <cell r="P36">
            <v>2052601.65</v>
          </cell>
          <cell r="Q36">
            <v>623161</v>
          </cell>
          <cell r="R36">
            <v>2052601.65</v>
          </cell>
          <cell r="S36">
            <v>0</v>
          </cell>
          <cell r="T36">
            <v>2675762.65</v>
          </cell>
          <cell r="U36">
            <v>325371.2</v>
          </cell>
          <cell r="V36">
            <v>2675762.65</v>
          </cell>
          <cell r="W36">
            <v>700000</v>
          </cell>
          <cell r="X36">
            <v>2301133.85</v>
          </cell>
          <cell r="Y36">
            <v>928303.45</v>
          </cell>
          <cell r="Z36">
            <v>2301133.85</v>
          </cell>
          <cell r="AA36">
            <v>0</v>
          </cell>
          <cell r="AB36">
            <v>3229437.3</v>
          </cell>
          <cell r="AC36">
            <v>498125.35</v>
          </cell>
          <cell r="AD36">
            <v>3229437.3</v>
          </cell>
          <cell r="AE36">
            <v>1000000</v>
          </cell>
          <cell r="AF36">
            <v>2727562.65</v>
          </cell>
          <cell r="AG36">
            <v>0</v>
          </cell>
          <cell r="AH36">
            <v>2727562.65</v>
          </cell>
          <cell r="AI36">
            <v>0</v>
          </cell>
          <cell r="AJ36">
            <v>2727562.65</v>
          </cell>
          <cell r="AK36">
            <v>257429.8</v>
          </cell>
          <cell r="AL36">
            <v>2727562.65</v>
          </cell>
          <cell r="AM36">
            <v>700000</v>
          </cell>
          <cell r="AN36">
            <v>2284992.4500000002</v>
          </cell>
          <cell r="AO36">
            <v>581132.25</v>
          </cell>
          <cell r="AP36">
            <v>2284992.4500000002</v>
          </cell>
          <cell r="AQ36">
            <v>400000</v>
          </cell>
          <cell r="AR36">
            <v>2466124.7000000002</v>
          </cell>
          <cell r="AS36">
            <v>0</v>
          </cell>
          <cell r="AT36">
            <v>2466124.7000000002</v>
          </cell>
          <cell r="AU36">
            <v>0</v>
          </cell>
          <cell r="AV36">
            <v>2466124.7000000002</v>
          </cell>
          <cell r="AW36">
            <v>1664346.55</v>
          </cell>
          <cell r="AX36">
            <v>2466124.7000000002</v>
          </cell>
          <cell r="AY36">
            <v>200000</v>
          </cell>
          <cell r="AZ36">
            <v>3930471.25</v>
          </cell>
          <cell r="BB36">
            <v>3930471.25</v>
          </cell>
        </row>
        <row r="37">
          <cell r="A37" t="str">
            <v>0090</v>
          </cell>
          <cell r="B37" t="str">
            <v>北京捷安思丽技术开发有限公司</v>
          </cell>
          <cell r="C37" t="str">
            <v>灯镜海绵垫</v>
          </cell>
          <cell r="D37">
            <v>134160.9</v>
          </cell>
          <cell r="E37">
            <v>17258.900000000001</v>
          </cell>
          <cell r="F37">
            <v>116902</v>
          </cell>
          <cell r="G37">
            <v>0</v>
          </cell>
          <cell r="H37">
            <v>154591</v>
          </cell>
          <cell r="I37">
            <v>49744</v>
          </cell>
          <cell r="J37">
            <v>116902</v>
          </cell>
          <cell r="K37">
            <v>50000</v>
          </cell>
          <cell r="L37">
            <v>154335</v>
          </cell>
          <cell r="M37">
            <v>32525</v>
          </cell>
          <cell r="N37">
            <v>66902</v>
          </cell>
          <cell r="O37">
            <v>0</v>
          </cell>
          <cell r="P37">
            <v>186860</v>
          </cell>
          <cell r="Q37">
            <v>32822.379999999997</v>
          </cell>
          <cell r="R37">
            <v>104591</v>
          </cell>
          <cell r="S37">
            <v>0</v>
          </cell>
          <cell r="T37">
            <v>219682.38</v>
          </cell>
          <cell r="U37">
            <v>0</v>
          </cell>
          <cell r="V37">
            <v>154335</v>
          </cell>
          <cell r="W37">
            <v>80000</v>
          </cell>
          <cell r="X37">
            <v>139682.38</v>
          </cell>
          <cell r="Y37">
            <v>45846.25</v>
          </cell>
          <cell r="Z37">
            <v>106860</v>
          </cell>
          <cell r="AA37">
            <v>14515.2</v>
          </cell>
          <cell r="AB37">
            <v>171013.43</v>
          </cell>
          <cell r="AC37">
            <v>13622.4</v>
          </cell>
          <cell r="AD37">
            <v>125167.18</v>
          </cell>
          <cell r="AE37">
            <v>50000</v>
          </cell>
          <cell r="AF37">
            <v>134635.82999999999</v>
          </cell>
          <cell r="AG37">
            <v>13150.15</v>
          </cell>
          <cell r="AH37">
            <v>75167.179999999993</v>
          </cell>
          <cell r="AI37">
            <v>0</v>
          </cell>
          <cell r="AJ37">
            <v>147785.98000000001</v>
          </cell>
          <cell r="AK37">
            <v>25956.240000000002</v>
          </cell>
          <cell r="AL37">
            <v>121013.43</v>
          </cell>
          <cell r="AM37">
            <v>0</v>
          </cell>
          <cell r="AN37">
            <v>173742.22</v>
          </cell>
          <cell r="AO37">
            <v>1622.68</v>
          </cell>
          <cell r="AP37">
            <v>134635.82999999999</v>
          </cell>
          <cell r="AQ37">
            <v>50000</v>
          </cell>
          <cell r="AR37">
            <v>125364.9</v>
          </cell>
          <cell r="AS37">
            <v>19384</v>
          </cell>
          <cell r="AT37">
            <v>97785.98</v>
          </cell>
          <cell r="AU37">
            <v>50000</v>
          </cell>
          <cell r="AV37">
            <v>94748.9</v>
          </cell>
          <cell r="AW37">
            <v>12381.76</v>
          </cell>
          <cell r="AX37">
            <v>73742.22</v>
          </cell>
          <cell r="AY37">
            <v>50000</v>
          </cell>
          <cell r="AZ37">
            <v>57130.66</v>
          </cell>
          <cell r="BB37">
            <v>25364.9</v>
          </cell>
        </row>
        <row r="38">
          <cell r="A38" t="str">
            <v>0096</v>
          </cell>
          <cell r="B38" t="str">
            <v>沈阳市鼎华机械设备制造厂</v>
          </cell>
          <cell r="C38" t="str">
            <v>设备配件</v>
          </cell>
          <cell r="D38">
            <v>4080</v>
          </cell>
          <cell r="E38">
            <v>0</v>
          </cell>
          <cell r="F38">
            <v>4080</v>
          </cell>
          <cell r="G38">
            <v>0</v>
          </cell>
          <cell r="H38">
            <v>4080</v>
          </cell>
          <cell r="I38">
            <v>0</v>
          </cell>
          <cell r="J38">
            <v>4080</v>
          </cell>
          <cell r="K38">
            <v>0</v>
          </cell>
          <cell r="L38">
            <v>4080</v>
          </cell>
          <cell r="M38">
            <v>0</v>
          </cell>
          <cell r="N38">
            <v>4080</v>
          </cell>
          <cell r="O38">
            <v>0</v>
          </cell>
          <cell r="P38">
            <v>4080</v>
          </cell>
          <cell r="Q38">
            <v>0</v>
          </cell>
          <cell r="R38">
            <v>4080</v>
          </cell>
          <cell r="S38">
            <v>0</v>
          </cell>
          <cell r="T38">
            <v>4080</v>
          </cell>
          <cell r="U38">
            <v>0</v>
          </cell>
          <cell r="V38">
            <v>4080</v>
          </cell>
          <cell r="W38">
            <v>0</v>
          </cell>
          <cell r="X38">
            <v>4080</v>
          </cell>
          <cell r="Y38">
            <v>0</v>
          </cell>
          <cell r="Z38">
            <v>4080</v>
          </cell>
          <cell r="AA38">
            <v>0</v>
          </cell>
          <cell r="AB38">
            <v>4080</v>
          </cell>
          <cell r="AC38">
            <v>0</v>
          </cell>
          <cell r="AD38">
            <v>4080</v>
          </cell>
          <cell r="AE38">
            <v>0</v>
          </cell>
          <cell r="AF38">
            <v>4080</v>
          </cell>
          <cell r="AG38">
            <v>0</v>
          </cell>
          <cell r="AH38">
            <v>4080</v>
          </cell>
          <cell r="AI38">
            <v>0</v>
          </cell>
          <cell r="AJ38">
            <v>4080</v>
          </cell>
          <cell r="AK38">
            <v>0</v>
          </cell>
          <cell r="AL38">
            <v>4080</v>
          </cell>
          <cell r="AM38">
            <v>0</v>
          </cell>
          <cell r="AN38">
            <v>4080</v>
          </cell>
          <cell r="AO38">
            <v>0</v>
          </cell>
          <cell r="AP38">
            <v>4080</v>
          </cell>
          <cell r="AQ38">
            <v>0</v>
          </cell>
          <cell r="AR38">
            <v>4080</v>
          </cell>
          <cell r="AS38">
            <v>0</v>
          </cell>
          <cell r="AT38">
            <v>4080</v>
          </cell>
          <cell r="AU38">
            <v>0</v>
          </cell>
          <cell r="AV38">
            <v>4080</v>
          </cell>
          <cell r="AW38">
            <v>0</v>
          </cell>
          <cell r="AX38">
            <v>4080</v>
          </cell>
          <cell r="AY38">
            <v>0</v>
          </cell>
          <cell r="AZ38">
            <v>4080</v>
          </cell>
          <cell r="BB38">
            <v>4080</v>
          </cell>
        </row>
        <row r="39">
          <cell r="A39" t="str">
            <v>0108</v>
          </cell>
          <cell r="B39" t="str">
            <v>沧州鑫晟纸制品有限公司</v>
          </cell>
          <cell r="C39" t="str">
            <v>包装类</v>
          </cell>
          <cell r="D39">
            <v>202446.7</v>
          </cell>
          <cell r="E39">
            <v>0</v>
          </cell>
          <cell r="F39">
            <v>221802.75</v>
          </cell>
          <cell r="G39">
            <v>50000</v>
          </cell>
          <cell r="H39">
            <v>212609.65</v>
          </cell>
          <cell r="I39">
            <v>0</v>
          </cell>
          <cell r="J39">
            <v>152446.70000000001</v>
          </cell>
          <cell r="K39">
            <v>0</v>
          </cell>
          <cell r="L39">
            <v>212609.65</v>
          </cell>
          <cell r="M39">
            <v>0</v>
          </cell>
          <cell r="N39">
            <v>171802.75</v>
          </cell>
          <cell r="O39">
            <v>100000</v>
          </cell>
          <cell r="P39">
            <v>112609.65</v>
          </cell>
          <cell r="Q39">
            <v>59722.6</v>
          </cell>
          <cell r="R39">
            <v>112609.65</v>
          </cell>
          <cell r="S39">
            <v>0</v>
          </cell>
          <cell r="T39">
            <v>172332.25</v>
          </cell>
          <cell r="U39">
            <v>23831.19</v>
          </cell>
          <cell r="V39">
            <v>112609.65</v>
          </cell>
          <cell r="W39">
            <v>0</v>
          </cell>
          <cell r="X39">
            <v>196163.44</v>
          </cell>
          <cell r="Y39">
            <v>21394.62</v>
          </cell>
          <cell r="Z39">
            <v>112609.65</v>
          </cell>
          <cell r="AA39">
            <v>0</v>
          </cell>
          <cell r="AB39">
            <v>217558.06</v>
          </cell>
          <cell r="AC39">
            <v>0</v>
          </cell>
          <cell r="AD39">
            <v>172332.25</v>
          </cell>
          <cell r="AE39">
            <v>30000</v>
          </cell>
          <cell r="AF39">
            <v>187558.06</v>
          </cell>
          <cell r="AG39">
            <v>19060.66</v>
          </cell>
          <cell r="AH39">
            <v>166163.44</v>
          </cell>
          <cell r="AI39">
            <v>0</v>
          </cell>
          <cell r="AJ39">
            <v>206618.72</v>
          </cell>
          <cell r="AK39">
            <v>27830.62</v>
          </cell>
          <cell r="AL39">
            <v>187558.06</v>
          </cell>
          <cell r="AM39">
            <v>0</v>
          </cell>
          <cell r="AN39">
            <v>234449.34</v>
          </cell>
          <cell r="AO39">
            <v>21812.92</v>
          </cell>
          <cell r="AP39">
            <v>187558.06</v>
          </cell>
          <cell r="AQ39">
            <v>50000</v>
          </cell>
          <cell r="AR39">
            <v>206262.26</v>
          </cell>
          <cell r="AS39">
            <v>0</v>
          </cell>
          <cell r="AT39">
            <v>156618.72</v>
          </cell>
          <cell r="AU39">
            <v>10000</v>
          </cell>
          <cell r="AV39">
            <v>196262.26</v>
          </cell>
          <cell r="AW39">
            <v>54032.89</v>
          </cell>
          <cell r="AX39">
            <v>174449.34</v>
          </cell>
          <cell r="AY39">
            <v>0</v>
          </cell>
          <cell r="AZ39">
            <v>250295.15</v>
          </cell>
          <cell r="BB39">
            <v>196262.26</v>
          </cell>
        </row>
        <row r="40">
          <cell r="A40" t="str">
            <v>0120</v>
          </cell>
          <cell r="B40" t="str">
            <v>黄骅市盛荣汽车零部件制造有限公司</v>
          </cell>
          <cell r="C40" t="str">
            <v>金属零部件</v>
          </cell>
          <cell r="D40">
            <v>32631.73</v>
          </cell>
          <cell r="E40">
            <v>0</v>
          </cell>
          <cell r="F40">
            <v>32631.73</v>
          </cell>
          <cell r="G40">
            <v>0</v>
          </cell>
          <cell r="H40">
            <v>32631.73</v>
          </cell>
          <cell r="I40">
            <v>0</v>
          </cell>
          <cell r="J40">
            <v>32631.73</v>
          </cell>
          <cell r="K40">
            <v>0</v>
          </cell>
          <cell r="L40">
            <v>32631.73</v>
          </cell>
          <cell r="M40">
            <v>0</v>
          </cell>
          <cell r="N40">
            <v>32631.73</v>
          </cell>
          <cell r="O40">
            <v>30000</v>
          </cell>
          <cell r="P40">
            <v>2631.73</v>
          </cell>
          <cell r="Q40">
            <v>0</v>
          </cell>
          <cell r="R40">
            <v>2631.73</v>
          </cell>
          <cell r="S40">
            <v>0</v>
          </cell>
          <cell r="T40">
            <v>2631.73</v>
          </cell>
          <cell r="U40">
            <v>0</v>
          </cell>
          <cell r="V40">
            <v>2631.73</v>
          </cell>
          <cell r="W40">
            <v>0</v>
          </cell>
          <cell r="X40">
            <v>2631.73</v>
          </cell>
          <cell r="Y40">
            <v>21309.67</v>
          </cell>
          <cell r="Z40">
            <v>2631.73</v>
          </cell>
          <cell r="AA40">
            <v>0</v>
          </cell>
          <cell r="AB40">
            <v>23941.4</v>
          </cell>
          <cell r="AC40">
            <v>0</v>
          </cell>
          <cell r="AD40">
            <v>2631.73</v>
          </cell>
          <cell r="AE40">
            <v>0</v>
          </cell>
          <cell r="AF40">
            <v>23941.4</v>
          </cell>
          <cell r="AG40">
            <v>0</v>
          </cell>
          <cell r="AH40">
            <v>2631.73</v>
          </cell>
          <cell r="AI40">
            <v>0</v>
          </cell>
          <cell r="AJ40">
            <v>23941.4</v>
          </cell>
          <cell r="AK40">
            <v>0</v>
          </cell>
          <cell r="AL40">
            <v>23941.4</v>
          </cell>
          <cell r="AM40">
            <v>0</v>
          </cell>
          <cell r="AN40">
            <v>23941.4</v>
          </cell>
          <cell r="AO40">
            <v>0</v>
          </cell>
          <cell r="AP40">
            <v>23941.4</v>
          </cell>
          <cell r="AQ40">
            <v>0</v>
          </cell>
          <cell r="AR40">
            <v>23941.4</v>
          </cell>
          <cell r="AS40">
            <v>0</v>
          </cell>
          <cell r="AT40">
            <v>23941.4</v>
          </cell>
          <cell r="AU40">
            <v>0</v>
          </cell>
          <cell r="AV40">
            <v>23941.4</v>
          </cell>
          <cell r="AW40">
            <v>0</v>
          </cell>
          <cell r="AX40">
            <v>23941.4</v>
          </cell>
          <cell r="AY40">
            <v>4850</v>
          </cell>
          <cell r="AZ40">
            <v>19091.400000000001</v>
          </cell>
          <cell r="BB40">
            <v>19091.400000000001</v>
          </cell>
        </row>
        <row r="41">
          <cell r="A41" t="str">
            <v>0126</v>
          </cell>
          <cell r="B41" t="str">
            <v>黄骅市津华汽车部件有限公司</v>
          </cell>
          <cell r="C41" t="str">
            <v>非标准件</v>
          </cell>
          <cell r="D41">
            <v>783896.74</v>
          </cell>
          <cell r="E41">
            <v>100000</v>
          </cell>
          <cell r="F41">
            <v>762708.3</v>
          </cell>
          <cell r="G41">
            <v>150000</v>
          </cell>
          <cell r="H41">
            <v>699511.93</v>
          </cell>
          <cell r="I41">
            <v>0</v>
          </cell>
          <cell r="J41">
            <v>533896.74</v>
          </cell>
          <cell r="K41">
            <v>0</v>
          </cell>
          <cell r="L41">
            <v>699511.93</v>
          </cell>
          <cell r="M41">
            <v>144729.92000000001</v>
          </cell>
          <cell r="N41">
            <v>612708.30000000005</v>
          </cell>
          <cell r="O41">
            <v>300000</v>
          </cell>
          <cell r="P41">
            <v>544241.85</v>
          </cell>
          <cell r="Q41">
            <v>0</v>
          </cell>
          <cell r="R41">
            <v>399511.93</v>
          </cell>
          <cell r="S41">
            <v>0</v>
          </cell>
          <cell r="T41">
            <v>544241.85</v>
          </cell>
          <cell r="U41">
            <v>101089.92</v>
          </cell>
          <cell r="V41">
            <v>399511.93</v>
          </cell>
          <cell r="W41">
            <v>0</v>
          </cell>
          <cell r="X41">
            <v>645331.77</v>
          </cell>
          <cell r="Y41">
            <v>153925.21</v>
          </cell>
          <cell r="Z41">
            <v>544241.85</v>
          </cell>
          <cell r="AA41">
            <v>0</v>
          </cell>
          <cell r="AB41">
            <v>799256.98</v>
          </cell>
          <cell r="AC41">
            <v>84256.81</v>
          </cell>
          <cell r="AD41">
            <v>544241.85</v>
          </cell>
          <cell r="AE41">
            <v>122400</v>
          </cell>
          <cell r="AF41">
            <v>761113.79</v>
          </cell>
          <cell r="AG41">
            <v>33343.339999999997</v>
          </cell>
          <cell r="AH41">
            <v>522931.77</v>
          </cell>
          <cell r="AI41">
            <v>300000</v>
          </cell>
          <cell r="AJ41">
            <v>494457.13</v>
          </cell>
          <cell r="AK41">
            <v>0</v>
          </cell>
          <cell r="AL41">
            <v>376856.98</v>
          </cell>
          <cell r="AM41">
            <v>0</v>
          </cell>
          <cell r="AN41">
            <v>494457.13</v>
          </cell>
          <cell r="AO41">
            <v>0</v>
          </cell>
          <cell r="AP41">
            <v>461113.79</v>
          </cell>
          <cell r="AQ41">
            <v>100000</v>
          </cell>
          <cell r="AR41">
            <v>394457.13</v>
          </cell>
          <cell r="AS41">
            <v>0</v>
          </cell>
          <cell r="AT41">
            <v>394457.13</v>
          </cell>
          <cell r="AU41">
            <v>30000</v>
          </cell>
          <cell r="AV41">
            <v>364457.13</v>
          </cell>
          <cell r="AW41">
            <v>777375.81</v>
          </cell>
          <cell r="AX41">
            <v>364457.13</v>
          </cell>
          <cell r="AY41">
            <v>200000</v>
          </cell>
          <cell r="AZ41">
            <v>941832.94</v>
          </cell>
          <cell r="BB41">
            <v>164457.13</v>
          </cell>
        </row>
        <row r="42">
          <cell r="A42" t="str">
            <v>0129</v>
          </cell>
          <cell r="B42" t="str">
            <v>黄骅市保俊成复合彩印厂</v>
          </cell>
          <cell r="C42" t="str">
            <v>包装类</v>
          </cell>
          <cell r="D42">
            <v>36555.94</v>
          </cell>
          <cell r="E42">
            <v>0</v>
          </cell>
          <cell r="F42">
            <v>40551.71</v>
          </cell>
          <cell r="G42">
            <v>10000</v>
          </cell>
          <cell r="H42">
            <v>33569.21</v>
          </cell>
          <cell r="I42">
            <v>0</v>
          </cell>
          <cell r="J42">
            <v>26555.94</v>
          </cell>
          <cell r="K42">
            <v>0</v>
          </cell>
          <cell r="L42">
            <v>33569.21</v>
          </cell>
          <cell r="M42">
            <v>0</v>
          </cell>
          <cell r="N42">
            <v>30551.71</v>
          </cell>
          <cell r="O42">
            <v>20000</v>
          </cell>
          <cell r="P42">
            <v>13569.21</v>
          </cell>
          <cell r="Q42">
            <v>8603.9500000000007</v>
          </cell>
          <cell r="R42">
            <v>13569.21</v>
          </cell>
          <cell r="S42">
            <v>0</v>
          </cell>
          <cell r="T42">
            <v>22173.16</v>
          </cell>
          <cell r="U42">
            <v>2657.96</v>
          </cell>
          <cell r="V42">
            <v>13569.21</v>
          </cell>
          <cell r="W42">
            <v>0</v>
          </cell>
          <cell r="X42">
            <v>24831.119999999999</v>
          </cell>
          <cell r="Y42">
            <v>3453.47</v>
          </cell>
          <cell r="Z42">
            <v>13569.21</v>
          </cell>
          <cell r="AA42">
            <v>0</v>
          </cell>
          <cell r="AB42">
            <v>28284.59</v>
          </cell>
          <cell r="AC42">
            <v>1283.54</v>
          </cell>
          <cell r="AD42">
            <v>22173.16</v>
          </cell>
          <cell r="AE42">
            <v>0</v>
          </cell>
          <cell r="AF42">
            <v>29568.13</v>
          </cell>
          <cell r="AG42">
            <v>2188.11</v>
          </cell>
          <cell r="AH42">
            <v>24831.119999999999</v>
          </cell>
          <cell r="AI42">
            <v>0</v>
          </cell>
          <cell r="AJ42">
            <v>31756.240000000002</v>
          </cell>
          <cell r="AK42">
            <v>2973.8</v>
          </cell>
          <cell r="AL42">
            <v>28284.59</v>
          </cell>
          <cell r="AM42">
            <v>0</v>
          </cell>
          <cell r="AN42">
            <v>34730.04</v>
          </cell>
          <cell r="AO42">
            <v>1854.95</v>
          </cell>
          <cell r="AP42">
            <v>29568.13</v>
          </cell>
          <cell r="AQ42">
            <v>10000</v>
          </cell>
          <cell r="AR42">
            <v>26584.99</v>
          </cell>
          <cell r="AS42">
            <v>3043.67</v>
          </cell>
          <cell r="AT42">
            <v>21756.240000000002</v>
          </cell>
          <cell r="AU42">
            <v>0</v>
          </cell>
          <cell r="AV42">
            <v>29628.66</v>
          </cell>
          <cell r="AW42">
            <v>0</v>
          </cell>
          <cell r="AX42">
            <v>24730.04</v>
          </cell>
          <cell r="AY42">
            <v>0</v>
          </cell>
          <cell r="AZ42">
            <v>29628.66</v>
          </cell>
          <cell r="BB42">
            <v>26584.99</v>
          </cell>
        </row>
        <row r="43">
          <cell r="A43" t="str">
            <v>0131</v>
          </cell>
          <cell r="B43" t="str">
            <v>黄骅市宏信五金交电门市部</v>
          </cell>
          <cell r="C43" t="str">
            <v>焊机辅件及外加工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93541</v>
          </cell>
          <cell r="Z43">
            <v>0</v>
          </cell>
          <cell r="AA43">
            <v>0</v>
          </cell>
          <cell r="AB43">
            <v>93541</v>
          </cell>
          <cell r="AC43">
            <v>0</v>
          </cell>
          <cell r="AD43">
            <v>93541</v>
          </cell>
          <cell r="AE43">
            <v>50000</v>
          </cell>
          <cell r="AF43">
            <v>43541</v>
          </cell>
          <cell r="AG43">
            <v>0</v>
          </cell>
          <cell r="AH43">
            <v>43541</v>
          </cell>
          <cell r="AI43">
            <v>0</v>
          </cell>
          <cell r="AJ43">
            <v>43541</v>
          </cell>
          <cell r="AK43">
            <v>0</v>
          </cell>
          <cell r="AL43">
            <v>43541</v>
          </cell>
          <cell r="AM43">
            <v>0</v>
          </cell>
          <cell r="AN43">
            <v>43541</v>
          </cell>
          <cell r="AO43">
            <v>0</v>
          </cell>
          <cell r="AP43">
            <v>43541</v>
          </cell>
          <cell r="AQ43">
            <v>0</v>
          </cell>
          <cell r="AR43">
            <v>43541</v>
          </cell>
          <cell r="AS43">
            <v>0</v>
          </cell>
          <cell r="AT43">
            <v>43541</v>
          </cell>
          <cell r="AU43">
            <v>0</v>
          </cell>
          <cell r="AV43">
            <v>43541</v>
          </cell>
          <cell r="AW43">
            <v>0</v>
          </cell>
          <cell r="AX43">
            <v>43541</v>
          </cell>
          <cell r="AY43">
            <v>0</v>
          </cell>
          <cell r="AZ43">
            <v>43541</v>
          </cell>
          <cell r="BB43">
            <v>43541</v>
          </cell>
        </row>
        <row r="44">
          <cell r="A44" t="str">
            <v>0157</v>
          </cell>
          <cell r="B44" t="str">
            <v>黄骅市滨海车业有限公司</v>
          </cell>
          <cell r="C44" t="str">
            <v>金属零部件</v>
          </cell>
          <cell r="D44">
            <v>3500</v>
          </cell>
          <cell r="E44">
            <v>0</v>
          </cell>
          <cell r="F44">
            <v>3500</v>
          </cell>
          <cell r="G44">
            <v>0</v>
          </cell>
          <cell r="H44">
            <v>3500</v>
          </cell>
          <cell r="I44">
            <v>0</v>
          </cell>
          <cell r="J44">
            <v>3500</v>
          </cell>
          <cell r="K44">
            <v>0</v>
          </cell>
          <cell r="L44">
            <v>3500</v>
          </cell>
          <cell r="M44">
            <v>0</v>
          </cell>
          <cell r="N44">
            <v>3500</v>
          </cell>
          <cell r="O44">
            <v>0</v>
          </cell>
          <cell r="P44">
            <v>3500</v>
          </cell>
          <cell r="Q44">
            <v>0</v>
          </cell>
          <cell r="R44">
            <v>3500</v>
          </cell>
          <cell r="S44">
            <v>0</v>
          </cell>
          <cell r="T44">
            <v>3500</v>
          </cell>
          <cell r="U44">
            <v>0</v>
          </cell>
          <cell r="V44">
            <v>3500</v>
          </cell>
          <cell r="W44">
            <v>0</v>
          </cell>
          <cell r="X44">
            <v>3500</v>
          </cell>
          <cell r="Y44">
            <v>0</v>
          </cell>
          <cell r="Z44">
            <v>3500</v>
          </cell>
          <cell r="AA44">
            <v>0</v>
          </cell>
          <cell r="AB44">
            <v>3500</v>
          </cell>
          <cell r="AC44">
            <v>0</v>
          </cell>
          <cell r="AD44">
            <v>3500</v>
          </cell>
          <cell r="AE44">
            <v>0</v>
          </cell>
          <cell r="AF44">
            <v>3500</v>
          </cell>
          <cell r="AG44">
            <v>0</v>
          </cell>
          <cell r="AH44">
            <v>3500</v>
          </cell>
          <cell r="AI44">
            <v>0</v>
          </cell>
          <cell r="AJ44">
            <v>3500</v>
          </cell>
          <cell r="AK44">
            <v>0</v>
          </cell>
          <cell r="AL44">
            <v>3500</v>
          </cell>
          <cell r="AM44">
            <v>0</v>
          </cell>
          <cell r="AN44">
            <v>3500</v>
          </cell>
          <cell r="AO44">
            <v>0</v>
          </cell>
          <cell r="AP44">
            <v>3500</v>
          </cell>
          <cell r="AQ44">
            <v>0</v>
          </cell>
          <cell r="AR44">
            <v>3500</v>
          </cell>
          <cell r="AS44">
            <v>0</v>
          </cell>
          <cell r="AT44">
            <v>3500</v>
          </cell>
          <cell r="AU44">
            <v>0</v>
          </cell>
          <cell r="AV44">
            <v>3500</v>
          </cell>
          <cell r="AW44">
            <v>0</v>
          </cell>
          <cell r="AX44">
            <v>3500</v>
          </cell>
          <cell r="AY44">
            <v>0</v>
          </cell>
          <cell r="AZ44">
            <v>3500</v>
          </cell>
          <cell r="BB44">
            <v>3500</v>
          </cell>
        </row>
        <row r="45">
          <cell r="A45" t="str">
            <v>0168</v>
          </cell>
          <cell r="B45" t="str">
            <v>黄骅市恒基五金轴承工具有限公司</v>
          </cell>
          <cell r="C45" t="str">
            <v>金属零部件</v>
          </cell>
          <cell r="D45">
            <v>0</v>
          </cell>
          <cell r="E45">
            <v>0</v>
          </cell>
          <cell r="F45">
            <v>8000</v>
          </cell>
          <cell r="G45">
            <v>0</v>
          </cell>
          <cell r="H45">
            <v>8000</v>
          </cell>
          <cell r="I45">
            <v>0</v>
          </cell>
          <cell r="J45">
            <v>8000</v>
          </cell>
          <cell r="K45">
            <v>0</v>
          </cell>
          <cell r="L45">
            <v>8000</v>
          </cell>
          <cell r="M45">
            <v>8000</v>
          </cell>
          <cell r="N45">
            <v>8000</v>
          </cell>
          <cell r="O45">
            <v>8000</v>
          </cell>
          <cell r="P45">
            <v>8000</v>
          </cell>
          <cell r="Q45">
            <v>0</v>
          </cell>
          <cell r="R45">
            <v>8000</v>
          </cell>
          <cell r="S45">
            <v>0</v>
          </cell>
          <cell r="T45">
            <v>8000</v>
          </cell>
          <cell r="U45">
            <v>0</v>
          </cell>
          <cell r="V45">
            <v>8000</v>
          </cell>
          <cell r="W45">
            <v>8000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8000</v>
          </cell>
          <cell r="AH45">
            <v>0</v>
          </cell>
          <cell r="AI45">
            <v>0</v>
          </cell>
          <cell r="AJ45">
            <v>8000</v>
          </cell>
          <cell r="AK45">
            <v>0</v>
          </cell>
          <cell r="AL45">
            <v>8000</v>
          </cell>
          <cell r="AM45">
            <v>0</v>
          </cell>
          <cell r="AN45">
            <v>8000</v>
          </cell>
          <cell r="AO45">
            <v>0</v>
          </cell>
          <cell r="AP45">
            <v>8000</v>
          </cell>
          <cell r="AQ45">
            <v>0</v>
          </cell>
          <cell r="AR45">
            <v>8000</v>
          </cell>
          <cell r="AS45">
            <v>0</v>
          </cell>
          <cell r="AT45">
            <v>8000</v>
          </cell>
          <cell r="AU45">
            <v>0</v>
          </cell>
          <cell r="AV45">
            <v>8000</v>
          </cell>
          <cell r="AW45">
            <v>0</v>
          </cell>
          <cell r="AX45">
            <v>8000</v>
          </cell>
          <cell r="AY45">
            <v>0</v>
          </cell>
          <cell r="AZ45">
            <v>8000</v>
          </cell>
          <cell r="BB45">
            <v>8000</v>
          </cell>
        </row>
        <row r="46">
          <cell r="A46" t="str">
            <v>0198</v>
          </cell>
          <cell r="B46" t="str">
            <v>黄骅市隆鑫五金制品有限公司</v>
          </cell>
          <cell r="C46" t="str">
            <v>钢管</v>
          </cell>
          <cell r="D46">
            <v>172112</v>
          </cell>
          <cell r="E46">
            <v>0</v>
          </cell>
          <cell r="F46">
            <v>172112</v>
          </cell>
          <cell r="G46">
            <v>0</v>
          </cell>
          <cell r="H46">
            <v>172112</v>
          </cell>
          <cell r="I46">
            <v>0</v>
          </cell>
          <cell r="J46">
            <v>172112</v>
          </cell>
          <cell r="K46">
            <v>0</v>
          </cell>
          <cell r="L46">
            <v>172112</v>
          </cell>
          <cell r="M46">
            <v>0</v>
          </cell>
          <cell r="N46">
            <v>172112</v>
          </cell>
          <cell r="O46">
            <v>30000</v>
          </cell>
          <cell r="P46">
            <v>142112</v>
          </cell>
          <cell r="Q46">
            <v>0</v>
          </cell>
          <cell r="R46">
            <v>142112</v>
          </cell>
          <cell r="S46">
            <v>0</v>
          </cell>
          <cell r="T46">
            <v>142112</v>
          </cell>
          <cell r="U46">
            <v>0</v>
          </cell>
          <cell r="V46">
            <v>142112</v>
          </cell>
          <cell r="W46">
            <v>0</v>
          </cell>
          <cell r="X46">
            <v>142112</v>
          </cell>
          <cell r="Y46">
            <v>0</v>
          </cell>
          <cell r="Z46">
            <v>142112</v>
          </cell>
          <cell r="AA46">
            <v>0</v>
          </cell>
          <cell r="AB46">
            <v>142112</v>
          </cell>
          <cell r="AC46">
            <v>1384</v>
          </cell>
          <cell r="AD46">
            <v>142112</v>
          </cell>
          <cell r="AE46">
            <v>0</v>
          </cell>
          <cell r="AF46">
            <v>143496</v>
          </cell>
          <cell r="AG46">
            <v>0</v>
          </cell>
          <cell r="AH46">
            <v>142112</v>
          </cell>
          <cell r="AI46">
            <v>0</v>
          </cell>
          <cell r="AJ46">
            <v>143496</v>
          </cell>
          <cell r="AK46">
            <v>0</v>
          </cell>
          <cell r="AL46">
            <v>142112</v>
          </cell>
          <cell r="AM46">
            <v>92000</v>
          </cell>
          <cell r="AN46">
            <v>51496</v>
          </cell>
          <cell r="AO46">
            <v>1086.4000000000001</v>
          </cell>
          <cell r="AP46">
            <v>51496</v>
          </cell>
          <cell r="AQ46">
            <v>10000</v>
          </cell>
          <cell r="AR46">
            <v>42582.400000000001</v>
          </cell>
          <cell r="AS46">
            <v>0</v>
          </cell>
          <cell r="AT46">
            <v>41496</v>
          </cell>
          <cell r="AU46">
            <v>40000</v>
          </cell>
          <cell r="AV46">
            <v>2582.4</v>
          </cell>
          <cell r="AW46">
            <v>0</v>
          </cell>
          <cell r="AX46">
            <v>1496</v>
          </cell>
          <cell r="AY46">
            <v>0</v>
          </cell>
          <cell r="AZ46">
            <v>2582.4</v>
          </cell>
          <cell r="BB46">
            <v>2582.4</v>
          </cell>
        </row>
        <row r="47">
          <cell r="A47" t="str">
            <v>0200</v>
          </cell>
          <cell r="B47" t="str">
            <v>唐山市丰润区报喜坨扁钢厂（普通合伙）</v>
          </cell>
          <cell r="C47" t="str">
            <v>扁钢</v>
          </cell>
          <cell r="D47">
            <v>0</v>
          </cell>
          <cell r="E47">
            <v>0</v>
          </cell>
          <cell r="F47">
            <v>0</v>
          </cell>
          <cell r="G47">
            <v>181599.6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281488</v>
          </cell>
          <cell r="R47">
            <v>278854</v>
          </cell>
          <cell r="S47">
            <v>278854</v>
          </cell>
          <cell r="T47">
            <v>2634</v>
          </cell>
          <cell r="U47">
            <v>45638</v>
          </cell>
          <cell r="V47">
            <v>48272</v>
          </cell>
          <cell r="W47">
            <v>48272</v>
          </cell>
          <cell r="X47">
            <v>0</v>
          </cell>
          <cell r="Y47">
            <v>133319.20000000001</v>
          </cell>
          <cell r="Z47">
            <v>133319.20000000001</v>
          </cell>
          <cell r="AA47">
            <v>133319.20000000001</v>
          </cell>
          <cell r="AB47">
            <v>0</v>
          </cell>
          <cell r="AC47">
            <v>46648.800000000003</v>
          </cell>
          <cell r="AD47">
            <v>46648.800000000003</v>
          </cell>
          <cell r="AE47">
            <v>46648.800000000003</v>
          </cell>
          <cell r="AF47">
            <v>0</v>
          </cell>
          <cell r="AG47">
            <v>43680</v>
          </cell>
          <cell r="AH47">
            <v>43680</v>
          </cell>
          <cell r="AI47">
            <v>43680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B47">
            <v>0</v>
          </cell>
        </row>
        <row r="48">
          <cell r="A48" t="str">
            <v>0211</v>
          </cell>
          <cell r="B48" t="str">
            <v>黄骅市元周五金制品有限公司</v>
          </cell>
          <cell r="C48" t="str">
            <v>铸件</v>
          </cell>
          <cell r="D48">
            <v>81571.78</v>
          </cell>
          <cell r="E48">
            <v>0</v>
          </cell>
          <cell r="F48">
            <v>120821.19</v>
          </cell>
          <cell r="G48">
            <v>50000</v>
          </cell>
          <cell r="H48">
            <v>105141.62</v>
          </cell>
          <cell r="I48">
            <v>0</v>
          </cell>
          <cell r="J48">
            <v>31571.78</v>
          </cell>
          <cell r="K48">
            <v>30000</v>
          </cell>
          <cell r="L48">
            <v>75141.62</v>
          </cell>
          <cell r="M48">
            <v>57149.919999999998</v>
          </cell>
          <cell r="N48">
            <v>40821.19</v>
          </cell>
          <cell r="O48">
            <v>0</v>
          </cell>
          <cell r="P48">
            <v>132291.54</v>
          </cell>
          <cell r="Q48">
            <v>26379.69</v>
          </cell>
          <cell r="R48">
            <v>75141.62</v>
          </cell>
          <cell r="S48">
            <v>40000</v>
          </cell>
          <cell r="T48">
            <v>118671.23</v>
          </cell>
          <cell r="U48">
            <v>30454.62</v>
          </cell>
          <cell r="V48">
            <v>35141.620000000003</v>
          </cell>
          <cell r="W48">
            <v>35000</v>
          </cell>
          <cell r="X48">
            <v>114125.85</v>
          </cell>
          <cell r="Y48">
            <v>27543.9</v>
          </cell>
          <cell r="Z48">
            <v>57291.54</v>
          </cell>
          <cell r="AA48">
            <v>0</v>
          </cell>
          <cell r="AB48">
            <v>141669.75</v>
          </cell>
          <cell r="AC48">
            <v>13352.91</v>
          </cell>
          <cell r="AD48">
            <v>83671.23</v>
          </cell>
          <cell r="AE48">
            <v>85000</v>
          </cell>
          <cell r="AF48">
            <v>70022.66</v>
          </cell>
          <cell r="AG48">
            <v>14838.73</v>
          </cell>
          <cell r="AH48">
            <v>29125.85</v>
          </cell>
          <cell r="AI48">
            <v>0</v>
          </cell>
          <cell r="AJ48">
            <v>84861.39</v>
          </cell>
          <cell r="AK48">
            <v>29894.59</v>
          </cell>
          <cell r="AL48">
            <v>56669.75</v>
          </cell>
          <cell r="AM48">
            <v>20600</v>
          </cell>
          <cell r="AN48">
            <v>94155.98</v>
          </cell>
          <cell r="AO48">
            <v>23034.36</v>
          </cell>
          <cell r="AP48">
            <v>49422.66</v>
          </cell>
          <cell r="AQ48">
            <v>30000</v>
          </cell>
          <cell r="AR48">
            <v>87190.34</v>
          </cell>
          <cell r="AS48">
            <v>17872.509999999998</v>
          </cell>
          <cell r="AT48">
            <v>34261.39</v>
          </cell>
          <cell r="AU48">
            <v>30000</v>
          </cell>
          <cell r="AV48">
            <v>75062.850000000006</v>
          </cell>
          <cell r="AW48">
            <v>43547.62</v>
          </cell>
          <cell r="AX48">
            <v>34155.980000000003</v>
          </cell>
          <cell r="AY48">
            <v>20000</v>
          </cell>
          <cell r="AZ48">
            <v>98610.47</v>
          </cell>
          <cell r="BB48">
            <v>37190.339999999997</v>
          </cell>
        </row>
        <row r="49">
          <cell r="A49" t="str">
            <v>0224</v>
          </cell>
          <cell r="B49" t="str">
            <v>山东省禹城市阳光化工有限公司</v>
          </cell>
          <cell r="C49" t="str">
            <v>胶水</v>
          </cell>
          <cell r="D49">
            <v>1380</v>
          </cell>
          <cell r="E49">
            <v>0</v>
          </cell>
          <cell r="F49">
            <v>1380</v>
          </cell>
          <cell r="G49">
            <v>0</v>
          </cell>
          <cell r="H49">
            <v>1380</v>
          </cell>
          <cell r="I49">
            <v>0</v>
          </cell>
          <cell r="J49">
            <v>0</v>
          </cell>
          <cell r="K49">
            <v>0</v>
          </cell>
          <cell r="L49">
            <v>1380</v>
          </cell>
          <cell r="M49">
            <v>0</v>
          </cell>
          <cell r="N49">
            <v>0</v>
          </cell>
          <cell r="O49">
            <v>0</v>
          </cell>
          <cell r="P49">
            <v>1380</v>
          </cell>
          <cell r="Q49">
            <v>0</v>
          </cell>
          <cell r="R49">
            <v>0</v>
          </cell>
          <cell r="S49">
            <v>0</v>
          </cell>
          <cell r="T49">
            <v>1380</v>
          </cell>
          <cell r="U49">
            <v>0</v>
          </cell>
          <cell r="V49">
            <v>0</v>
          </cell>
          <cell r="W49">
            <v>0</v>
          </cell>
          <cell r="X49">
            <v>1380</v>
          </cell>
          <cell r="Y49">
            <v>660</v>
          </cell>
          <cell r="Z49">
            <v>660</v>
          </cell>
          <cell r="AA49">
            <v>660</v>
          </cell>
          <cell r="AB49">
            <v>1380</v>
          </cell>
          <cell r="AC49">
            <v>0</v>
          </cell>
          <cell r="AD49">
            <v>0</v>
          </cell>
          <cell r="AE49">
            <v>0</v>
          </cell>
          <cell r="AF49">
            <v>1380</v>
          </cell>
          <cell r="AG49">
            <v>0</v>
          </cell>
          <cell r="AH49">
            <v>0</v>
          </cell>
          <cell r="AI49">
            <v>0</v>
          </cell>
          <cell r="AJ49">
            <v>1380</v>
          </cell>
          <cell r="AK49">
            <v>660</v>
          </cell>
          <cell r="AL49">
            <v>660</v>
          </cell>
          <cell r="AM49">
            <v>660</v>
          </cell>
          <cell r="AN49">
            <v>1380</v>
          </cell>
          <cell r="AO49">
            <v>0</v>
          </cell>
          <cell r="AP49">
            <v>0</v>
          </cell>
          <cell r="AQ49">
            <v>0</v>
          </cell>
          <cell r="AR49">
            <v>1380</v>
          </cell>
          <cell r="AS49">
            <v>0</v>
          </cell>
          <cell r="AT49">
            <v>0</v>
          </cell>
          <cell r="AU49">
            <v>0</v>
          </cell>
          <cell r="AV49">
            <v>1380</v>
          </cell>
          <cell r="AW49">
            <v>0</v>
          </cell>
          <cell r="AX49">
            <v>0</v>
          </cell>
          <cell r="AY49">
            <v>0</v>
          </cell>
          <cell r="AZ49">
            <v>1380</v>
          </cell>
          <cell r="BB49">
            <v>0</v>
          </cell>
        </row>
        <row r="50">
          <cell r="A50" t="str">
            <v>0231</v>
          </cell>
          <cell r="B50" t="str">
            <v>黄骅市雍丰塑料制品有限公司</v>
          </cell>
          <cell r="C50" t="str">
            <v>注塑件</v>
          </cell>
          <cell r="D50">
            <v>1586478.1</v>
          </cell>
          <cell r="E50">
            <v>200000</v>
          </cell>
          <cell r="F50">
            <v>1599877.1200000001</v>
          </cell>
          <cell r="G50">
            <v>500000</v>
          </cell>
          <cell r="H50">
            <v>1434908.17</v>
          </cell>
          <cell r="I50">
            <v>683358.19</v>
          </cell>
          <cell r="J50">
            <v>886478.1</v>
          </cell>
          <cell r="K50">
            <v>0</v>
          </cell>
          <cell r="L50">
            <v>2118266.36</v>
          </cell>
          <cell r="M50">
            <v>234482.5</v>
          </cell>
          <cell r="N50">
            <v>1099877.1200000001</v>
          </cell>
          <cell r="O50">
            <v>200000</v>
          </cell>
          <cell r="P50">
            <v>2152748.86</v>
          </cell>
          <cell r="Q50">
            <v>283868.12</v>
          </cell>
          <cell r="R50">
            <v>1234908.17</v>
          </cell>
          <cell r="S50">
            <v>95000</v>
          </cell>
          <cell r="T50">
            <v>2341616.98</v>
          </cell>
          <cell r="U50">
            <v>485822.34</v>
          </cell>
          <cell r="V50">
            <v>1823266.36</v>
          </cell>
          <cell r="W50">
            <v>300000</v>
          </cell>
          <cell r="X50">
            <v>2527439.3199999998</v>
          </cell>
          <cell r="Y50">
            <v>410110.61</v>
          </cell>
          <cell r="Z50">
            <v>1757748.86</v>
          </cell>
          <cell r="AA50">
            <v>100000</v>
          </cell>
          <cell r="AB50">
            <v>2837549.93</v>
          </cell>
          <cell r="AC50">
            <v>440294.21</v>
          </cell>
          <cell r="AD50">
            <v>1941616.98</v>
          </cell>
          <cell r="AE50">
            <v>450000</v>
          </cell>
          <cell r="AF50">
            <v>2827844.14</v>
          </cell>
          <cell r="AG50">
            <v>44573.47</v>
          </cell>
          <cell r="AH50">
            <v>1977439.32</v>
          </cell>
          <cell r="AI50">
            <v>100000</v>
          </cell>
          <cell r="AJ50">
            <v>2772417.61</v>
          </cell>
          <cell r="AK50">
            <v>258724.34</v>
          </cell>
          <cell r="AL50">
            <v>2287549.9300000002</v>
          </cell>
          <cell r="AM50">
            <v>100000</v>
          </cell>
          <cell r="AN50">
            <v>2931141.95</v>
          </cell>
          <cell r="AO50">
            <v>208172.04</v>
          </cell>
          <cell r="AP50">
            <v>2627844.14</v>
          </cell>
          <cell r="AQ50">
            <v>272035</v>
          </cell>
          <cell r="AR50">
            <v>2867278.99</v>
          </cell>
          <cell r="AS50">
            <v>217405.24</v>
          </cell>
          <cell r="AT50">
            <v>2400382.61</v>
          </cell>
          <cell r="AU50">
            <v>180312.5</v>
          </cell>
          <cell r="AV50">
            <v>2904371.73</v>
          </cell>
          <cell r="AW50">
            <v>330029.64</v>
          </cell>
          <cell r="AX50">
            <v>2478794.4500000002</v>
          </cell>
          <cell r="AY50">
            <v>400000</v>
          </cell>
          <cell r="AZ50">
            <v>2834401.37</v>
          </cell>
          <cell r="BB50">
            <v>2286966.4900000002</v>
          </cell>
        </row>
        <row r="51">
          <cell r="A51" t="str">
            <v>0241</v>
          </cell>
          <cell r="B51" t="str">
            <v>黄骅信誉楼百货集团有限公司黄骅信誉楼商厦</v>
          </cell>
          <cell r="C51" t="str">
            <v>办公电脑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5199</v>
          </cell>
          <cell r="J51">
            <v>5199</v>
          </cell>
          <cell r="K51">
            <v>5199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O51">
            <v>15213.3</v>
          </cell>
          <cell r="AP51">
            <v>15213.3</v>
          </cell>
          <cell r="AQ51">
            <v>15213.3</v>
          </cell>
          <cell r="AR51">
            <v>0</v>
          </cell>
          <cell r="AS51">
            <v>0</v>
          </cell>
          <cell r="AT51">
            <v>0</v>
          </cell>
          <cell r="AU51">
            <v>0</v>
          </cell>
          <cell r="AV51">
            <v>0</v>
          </cell>
          <cell r="AW51">
            <v>0</v>
          </cell>
          <cell r="AX51">
            <v>0</v>
          </cell>
          <cell r="AY51">
            <v>0</v>
          </cell>
          <cell r="AZ51">
            <v>0</v>
          </cell>
          <cell r="BB51">
            <v>0</v>
          </cell>
        </row>
        <row r="52">
          <cell r="A52" t="str">
            <v>0245</v>
          </cell>
          <cell r="B52" t="str">
            <v>北京腾达新秀科技有限公司</v>
          </cell>
          <cell r="C52" t="str">
            <v>灯镜配件</v>
          </cell>
          <cell r="D52">
            <v>96063</v>
          </cell>
          <cell r="E52">
            <v>0</v>
          </cell>
          <cell r="F52">
            <v>96063</v>
          </cell>
          <cell r="G52">
            <v>96063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  <cell r="AO52">
            <v>0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U52">
            <v>0</v>
          </cell>
          <cell r="AV52">
            <v>0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B52">
            <v>0</v>
          </cell>
        </row>
        <row r="53">
          <cell r="A53" t="str">
            <v>0265</v>
          </cell>
          <cell r="B53" t="str">
            <v>北京瑞隆祥模具有限公司</v>
          </cell>
          <cell r="C53" t="str">
            <v>气囊气阀</v>
          </cell>
          <cell r="D53">
            <v>4130445.02</v>
          </cell>
          <cell r="E53">
            <v>2000000</v>
          </cell>
          <cell r="F53">
            <v>2751882.04</v>
          </cell>
          <cell r="G53">
            <v>604927</v>
          </cell>
          <cell r="H53">
            <v>3247564.87</v>
          </cell>
          <cell r="I53">
            <v>0</v>
          </cell>
          <cell r="J53">
            <v>1525518.02</v>
          </cell>
          <cell r="K53">
            <v>1000000</v>
          </cell>
          <cell r="L53">
            <v>2247564.87</v>
          </cell>
          <cell r="M53">
            <v>0</v>
          </cell>
          <cell r="N53">
            <v>1146955.04</v>
          </cell>
          <cell r="O53">
            <v>420546.58</v>
          </cell>
          <cell r="P53">
            <v>1827018.29</v>
          </cell>
          <cell r="Q53">
            <v>0</v>
          </cell>
          <cell r="R53">
            <v>1827018.29</v>
          </cell>
          <cell r="S53">
            <v>650996.53</v>
          </cell>
          <cell r="T53">
            <v>1176021.76</v>
          </cell>
          <cell r="U53">
            <v>0</v>
          </cell>
          <cell r="V53">
            <v>1176021.76</v>
          </cell>
          <cell r="W53">
            <v>500000</v>
          </cell>
          <cell r="X53">
            <v>676021.76000000001</v>
          </cell>
          <cell r="Y53">
            <v>0</v>
          </cell>
          <cell r="Z53">
            <v>676021.76000000001</v>
          </cell>
          <cell r="AA53">
            <v>100000</v>
          </cell>
          <cell r="AB53">
            <v>576021.76000000001</v>
          </cell>
          <cell r="AC53">
            <v>0</v>
          </cell>
          <cell r="AD53">
            <v>576021.76000000001</v>
          </cell>
          <cell r="AE53">
            <v>0</v>
          </cell>
          <cell r="AF53">
            <v>576021.76000000001</v>
          </cell>
          <cell r="AG53">
            <v>0</v>
          </cell>
          <cell r="AH53">
            <v>576021.76000000001</v>
          </cell>
          <cell r="AI53">
            <v>30102.79</v>
          </cell>
          <cell r="AJ53">
            <v>545918.97</v>
          </cell>
          <cell r="AK53">
            <v>0</v>
          </cell>
          <cell r="AL53">
            <v>545918.97</v>
          </cell>
          <cell r="AM53">
            <v>0</v>
          </cell>
          <cell r="AN53">
            <v>545918.97</v>
          </cell>
          <cell r="AO53">
            <v>0</v>
          </cell>
          <cell r="AP53">
            <v>545918.97</v>
          </cell>
          <cell r="AQ53">
            <v>508743.59</v>
          </cell>
          <cell r="AR53">
            <v>37175.379999999997</v>
          </cell>
          <cell r="AS53">
            <v>0</v>
          </cell>
          <cell r="AT53">
            <v>37175.379999999903</v>
          </cell>
          <cell r="AU53">
            <v>0</v>
          </cell>
          <cell r="AV53">
            <v>37175.379999999997</v>
          </cell>
          <cell r="AW53">
            <v>0</v>
          </cell>
          <cell r="AX53">
            <v>37175.379999999903</v>
          </cell>
          <cell r="AY53">
            <v>0</v>
          </cell>
          <cell r="AZ53">
            <v>37175.379999999997</v>
          </cell>
          <cell r="BB53">
            <v>37175.379999999997</v>
          </cell>
        </row>
        <row r="54">
          <cell r="A54" t="str">
            <v>0273</v>
          </cell>
          <cell r="B54" t="str">
            <v>黄骅市万昌五金制品有限公司</v>
          </cell>
          <cell r="C54" t="str">
            <v>金属零部件</v>
          </cell>
          <cell r="D54">
            <v>1760414.74</v>
          </cell>
          <cell r="E54">
            <v>300000</v>
          </cell>
          <cell r="F54">
            <v>1732181.73</v>
          </cell>
          <cell r="G54">
            <v>700000</v>
          </cell>
          <cell r="H54">
            <v>1241573.1399999999</v>
          </cell>
          <cell r="I54">
            <v>224500.98</v>
          </cell>
          <cell r="J54">
            <v>760414.74</v>
          </cell>
          <cell r="K54">
            <v>200000</v>
          </cell>
          <cell r="L54">
            <v>1266074.1200000001</v>
          </cell>
          <cell r="M54">
            <v>186302.33</v>
          </cell>
          <cell r="N54">
            <v>832181.73</v>
          </cell>
          <cell r="O54">
            <v>50000</v>
          </cell>
          <cell r="P54">
            <v>1402376.45</v>
          </cell>
          <cell r="Q54">
            <v>258972.43</v>
          </cell>
          <cell r="R54">
            <v>991573.14</v>
          </cell>
          <cell r="S54">
            <v>0</v>
          </cell>
          <cell r="T54">
            <v>1661348.88</v>
          </cell>
          <cell r="U54">
            <v>259389.28</v>
          </cell>
          <cell r="V54">
            <v>1216074.1200000001</v>
          </cell>
          <cell r="W54">
            <v>300000</v>
          </cell>
          <cell r="X54">
            <v>1620738.16</v>
          </cell>
          <cell r="Y54">
            <v>273834.34999999998</v>
          </cell>
          <cell r="Z54">
            <v>1102376.45</v>
          </cell>
          <cell r="AA54">
            <v>500000</v>
          </cell>
          <cell r="AB54">
            <v>1394572.51</v>
          </cell>
          <cell r="AC54">
            <v>249561.62</v>
          </cell>
          <cell r="AD54">
            <v>861348.88</v>
          </cell>
          <cell r="AE54">
            <v>0</v>
          </cell>
          <cell r="AF54">
            <v>1644134.13</v>
          </cell>
          <cell r="AG54">
            <v>131850.51999999999</v>
          </cell>
          <cell r="AH54">
            <v>1120738.1599999999</v>
          </cell>
          <cell r="AI54">
            <v>122650.06</v>
          </cell>
          <cell r="AJ54">
            <v>1653334.59</v>
          </cell>
          <cell r="AK54">
            <v>242438.2</v>
          </cell>
          <cell r="AL54">
            <v>1271922.45</v>
          </cell>
          <cell r="AM54">
            <v>151354.78</v>
          </cell>
          <cell r="AN54">
            <v>1744418.01</v>
          </cell>
          <cell r="AO54">
            <v>307981.44</v>
          </cell>
          <cell r="AP54">
            <v>1370129.29</v>
          </cell>
          <cell r="AQ54">
            <v>254786.54</v>
          </cell>
          <cell r="AR54">
            <v>1797612.91</v>
          </cell>
          <cell r="AS54">
            <v>311289.5</v>
          </cell>
          <cell r="AT54">
            <v>1247193.27</v>
          </cell>
          <cell r="AU54">
            <v>450000</v>
          </cell>
          <cell r="AV54">
            <v>1658902.41</v>
          </cell>
          <cell r="AW54">
            <v>588697.01</v>
          </cell>
          <cell r="AX54">
            <v>1039631.47</v>
          </cell>
          <cell r="AY54">
            <v>403549.6</v>
          </cell>
          <cell r="AZ54">
            <v>1844049.82</v>
          </cell>
          <cell r="BB54">
            <v>944063.31</v>
          </cell>
        </row>
        <row r="55">
          <cell r="A55" t="str">
            <v>0280</v>
          </cell>
          <cell r="B55" t="str">
            <v>禹城聚德丰化工有限公司</v>
          </cell>
          <cell r="C55" t="str">
            <v>胶水</v>
          </cell>
          <cell r="D55">
            <v>37440</v>
          </cell>
          <cell r="E55">
            <v>0</v>
          </cell>
          <cell r="F55">
            <v>37440</v>
          </cell>
          <cell r="G55">
            <v>0</v>
          </cell>
          <cell r="H55">
            <v>37440</v>
          </cell>
          <cell r="I55">
            <v>0</v>
          </cell>
          <cell r="J55">
            <v>37440</v>
          </cell>
          <cell r="K55">
            <v>0</v>
          </cell>
          <cell r="L55">
            <v>37440</v>
          </cell>
          <cell r="M55">
            <v>0</v>
          </cell>
          <cell r="N55">
            <v>37440</v>
          </cell>
          <cell r="O55">
            <v>0</v>
          </cell>
          <cell r="P55">
            <v>37440</v>
          </cell>
          <cell r="Q55">
            <v>0</v>
          </cell>
          <cell r="S55">
            <v>0</v>
          </cell>
          <cell r="T55">
            <v>37440</v>
          </cell>
          <cell r="U55">
            <v>0</v>
          </cell>
          <cell r="W55">
            <v>0</v>
          </cell>
          <cell r="X55">
            <v>37440</v>
          </cell>
          <cell r="Y55">
            <v>0</v>
          </cell>
          <cell r="AA55">
            <v>0</v>
          </cell>
          <cell r="AB55">
            <v>37440</v>
          </cell>
          <cell r="AC55">
            <v>0</v>
          </cell>
          <cell r="AE55">
            <v>0</v>
          </cell>
          <cell r="AF55">
            <v>37440</v>
          </cell>
          <cell r="AG55">
            <v>0</v>
          </cell>
          <cell r="AI55">
            <v>0</v>
          </cell>
          <cell r="AJ55">
            <v>37440</v>
          </cell>
          <cell r="AK55">
            <v>0</v>
          </cell>
          <cell r="AM55">
            <v>0</v>
          </cell>
          <cell r="AN55">
            <v>37440</v>
          </cell>
          <cell r="AO55">
            <v>0</v>
          </cell>
          <cell r="AQ55">
            <v>0</v>
          </cell>
          <cell r="AR55">
            <v>37440</v>
          </cell>
          <cell r="AS55">
            <v>0</v>
          </cell>
          <cell r="AU55">
            <v>0</v>
          </cell>
          <cell r="AV55">
            <v>37440</v>
          </cell>
          <cell r="AW55">
            <v>0</v>
          </cell>
          <cell r="AY55">
            <v>0</v>
          </cell>
          <cell r="AZ55">
            <v>37440</v>
          </cell>
        </row>
        <row r="56">
          <cell r="A56" t="str">
            <v>0283</v>
          </cell>
          <cell r="B56" t="str">
            <v>溧阳市鑫岩车辆配件厂</v>
          </cell>
          <cell r="C56" t="str">
            <v>头枕支架</v>
          </cell>
          <cell r="D56">
            <v>50092</v>
          </cell>
          <cell r="E56">
            <v>0</v>
          </cell>
          <cell r="F56">
            <v>50092</v>
          </cell>
          <cell r="G56">
            <v>0</v>
          </cell>
          <cell r="H56">
            <v>50092</v>
          </cell>
          <cell r="I56">
            <v>0</v>
          </cell>
          <cell r="J56">
            <v>50092</v>
          </cell>
          <cell r="K56">
            <v>0</v>
          </cell>
          <cell r="L56">
            <v>50092</v>
          </cell>
          <cell r="M56">
            <v>0</v>
          </cell>
          <cell r="N56">
            <v>50092</v>
          </cell>
          <cell r="O56">
            <v>0</v>
          </cell>
          <cell r="P56">
            <v>50092</v>
          </cell>
          <cell r="Q56">
            <v>0</v>
          </cell>
          <cell r="R56">
            <v>50092</v>
          </cell>
          <cell r="S56">
            <v>0</v>
          </cell>
          <cell r="T56">
            <v>50092</v>
          </cell>
          <cell r="U56">
            <v>0</v>
          </cell>
          <cell r="V56">
            <v>50092</v>
          </cell>
          <cell r="W56">
            <v>0</v>
          </cell>
          <cell r="X56">
            <v>50092</v>
          </cell>
          <cell r="Y56">
            <v>0</v>
          </cell>
          <cell r="Z56">
            <v>50092</v>
          </cell>
          <cell r="AA56">
            <v>0</v>
          </cell>
          <cell r="AB56">
            <v>50092</v>
          </cell>
          <cell r="AC56">
            <v>0</v>
          </cell>
          <cell r="AD56">
            <v>50092</v>
          </cell>
          <cell r="AE56">
            <v>50092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B56">
            <v>0</v>
          </cell>
        </row>
        <row r="57">
          <cell r="A57" t="str">
            <v>0287</v>
          </cell>
          <cell r="B57" t="str">
            <v>黄骅市通和五金制品有限公司</v>
          </cell>
          <cell r="C57" t="str">
            <v>金属零部件</v>
          </cell>
          <cell r="D57">
            <v>363175.84</v>
          </cell>
          <cell r="E57">
            <v>50000</v>
          </cell>
          <cell r="F57">
            <v>313175.84000000003</v>
          </cell>
          <cell r="G57">
            <v>0</v>
          </cell>
          <cell r="H57">
            <v>313175.84000000003</v>
          </cell>
          <cell r="I57">
            <v>20791.099999999999</v>
          </cell>
          <cell r="J57">
            <v>313175.84000000003</v>
          </cell>
          <cell r="K57">
            <v>0</v>
          </cell>
          <cell r="L57">
            <v>333966.94</v>
          </cell>
          <cell r="M57">
            <v>0</v>
          </cell>
          <cell r="N57">
            <v>313175.84000000003</v>
          </cell>
          <cell r="O57">
            <v>100000</v>
          </cell>
          <cell r="P57">
            <v>233966.94</v>
          </cell>
          <cell r="Q57">
            <v>0</v>
          </cell>
          <cell r="R57">
            <v>213175.84</v>
          </cell>
          <cell r="S57">
            <v>0</v>
          </cell>
          <cell r="T57">
            <v>233966.94</v>
          </cell>
          <cell r="U57">
            <v>0</v>
          </cell>
          <cell r="V57">
            <v>233966.94</v>
          </cell>
          <cell r="W57">
            <v>50000</v>
          </cell>
          <cell r="X57">
            <v>183966.94</v>
          </cell>
          <cell r="Y57">
            <v>0</v>
          </cell>
          <cell r="Z57">
            <v>183966.94</v>
          </cell>
          <cell r="AA57">
            <v>0</v>
          </cell>
          <cell r="AB57">
            <v>183966.94</v>
          </cell>
          <cell r="AC57">
            <v>0</v>
          </cell>
          <cell r="AD57">
            <v>183966.94</v>
          </cell>
          <cell r="AE57">
            <v>70000</v>
          </cell>
          <cell r="AF57">
            <v>113966.94</v>
          </cell>
          <cell r="AG57">
            <v>0</v>
          </cell>
          <cell r="AH57">
            <v>113966.94</v>
          </cell>
          <cell r="AI57">
            <v>0</v>
          </cell>
          <cell r="AJ57">
            <v>113966.94</v>
          </cell>
          <cell r="AK57">
            <v>0</v>
          </cell>
          <cell r="AL57">
            <v>113966.94</v>
          </cell>
          <cell r="AM57">
            <v>0</v>
          </cell>
          <cell r="AN57">
            <v>113966.94</v>
          </cell>
          <cell r="AO57">
            <v>0</v>
          </cell>
          <cell r="AP57">
            <v>113966.94</v>
          </cell>
          <cell r="AQ57">
            <v>0</v>
          </cell>
          <cell r="AR57">
            <v>113966.94</v>
          </cell>
          <cell r="AS57">
            <v>0</v>
          </cell>
          <cell r="AT57">
            <v>113966.94</v>
          </cell>
          <cell r="AU57">
            <v>70000</v>
          </cell>
          <cell r="AV57">
            <v>43966.94</v>
          </cell>
          <cell r="AW57">
            <v>0</v>
          </cell>
          <cell r="AX57">
            <v>43966.94</v>
          </cell>
          <cell r="AY57">
            <v>0</v>
          </cell>
          <cell r="AZ57">
            <v>43966.94</v>
          </cell>
          <cell r="BB57">
            <v>43966.94</v>
          </cell>
        </row>
        <row r="58">
          <cell r="A58" t="str">
            <v>0291</v>
          </cell>
          <cell r="B58" t="str">
            <v>河北光德精密铸造有限公司</v>
          </cell>
          <cell r="C58" t="str">
            <v>模具</v>
          </cell>
          <cell r="AW58">
            <v>12000</v>
          </cell>
          <cell r="AX58">
            <v>0</v>
          </cell>
          <cell r="AY58">
            <v>0</v>
          </cell>
          <cell r="AZ58">
            <v>12000</v>
          </cell>
          <cell r="BB58">
            <v>0</v>
          </cell>
        </row>
        <row r="59">
          <cell r="A59" t="str">
            <v>0293</v>
          </cell>
          <cell r="B59" t="str">
            <v>黄骅市震飞塑机辅机有限公司</v>
          </cell>
          <cell r="C59" t="str">
            <v>设备配件</v>
          </cell>
          <cell r="D59">
            <v>0</v>
          </cell>
          <cell r="E59">
            <v>0</v>
          </cell>
          <cell r="F59">
            <v>0</v>
          </cell>
          <cell r="G59">
            <v>7700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5680</v>
          </cell>
          <cell r="N59">
            <v>5680</v>
          </cell>
          <cell r="O59">
            <v>5680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O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12110</v>
          </cell>
          <cell r="AX59">
            <v>12110</v>
          </cell>
          <cell r="AY59">
            <v>12110</v>
          </cell>
          <cell r="AZ59">
            <v>0</v>
          </cell>
          <cell r="BB59">
            <v>0</v>
          </cell>
        </row>
        <row r="60">
          <cell r="A60" t="str">
            <v>0300</v>
          </cell>
          <cell r="B60" t="str">
            <v>东莞市瑞辉机械制造有限公司</v>
          </cell>
          <cell r="C60" t="str">
            <v>设备配件</v>
          </cell>
          <cell r="D60">
            <v>0</v>
          </cell>
          <cell r="E60">
            <v>1225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  <cell r="AO60">
            <v>0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B60">
            <v>0</v>
          </cell>
        </row>
        <row r="61">
          <cell r="A61" t="str">
            <v>0316</v>
          </cell>
          <cell r="B61" t="str">
            <v>黄骅市佳祥五金制品有限公司</v>
          </cell>
          <cell r="C61" t="str">
            <v>金属零部件</v>
          </cell>
          <cell r="D61">
            <v>410675.79</v>
          </cell>
          <cell r="E61">
            <v>50000</v>
          </cell>
          <cell r="F61">
            <v>424124.17</v>
          </cell>
          <cell r="G61">
            <v>0</v>
          </cell>
          <cell r="H61">
            <v>496534.47</v>
          </cell>
          <cell r="I61">
            <v>58515.14</v>
          </cell>
          <cell r="J61">
            <v>360675.79</v>
          </cell>
          <cell r="K61">
            <v>0</v>
          </cell>
          <cell r="L61">
            <v>555049.61</v>
          </cell>
          <cell r="M61">
            <v>54945.49</v>
          </cell>
          <cell r="N61">
            <v>424124.17</v>
          </cell>
          <cell r="O61">
            <v>100000</v>
          </cell>
          <cell r="P61">
            <v>509995.1</v>
          </cell>
          <cell r="Q61">
            <v>73343.460000000006</v>
          </cell>
          <cell r="R61">
            <v>396534.47</v>
          </cell>
          <cell r="S61">
            <v>0</v>
          </cell>
          <cell r="T61">
            <v>583338.56000000006</v>
          </cell>
          <cell r="U61">
            <v>61448.11</v>
          </cell>
          <cell r="V61">
            <v>455049.61</v>
          </cell>
          <cell r="W61">
            <v>100000</v>
          </cell>
          <cell r="X61">
            <v>544786.67000000004</v>
          </cell>
          <cell r="Y61">
            <v>63368.19</v>
          </cell>
          <cell r="Z61">
            <v>409995.1</v>
          </cell>
          <cell r="AA61">
            <v>0</v>
          </cell>
          <cell r="AB61">
            <v>608154.86</v>
          </cell>
          <cell r="AC61">
            <v>56365.74</v>
          </cell>
          <cell r="AD61">
            <v>483338.56</v>
          </cell>
          <cell r="AE61">
            <v>180000</v>
          </cell>
          <cell r="AF61">
            <v>484520.6</v>
          </cell>
          <cell r="AG61">
            <v>17795.759999999998</v>
          </cell>
          <cell r="AH61">
            <v>364786.67</v>
          </cell>
          <cell r="AI61">
            <v>0</v>
          </cell>
          <cell r="AJ61">
            <v>502316.36</v>
          </cell>
          <cell r="AK61">
            <v>26394.76</v>
          </cell>
          <cell r="AL61">
            <v>428154.86</v>
          </cell>
          <cell r="AM61">
            <v>0</v>
          </cell>
          <cell r="AN61">
            <v>528711.12</v>
          </cell>
          <cell r="AO61">
            <v>44751.040000000001</v>
          </cell>
          <cell r="AP61">
            <v>484520.6</v>
          </cell>
          <cell r="AQ61">
            <v>100000</v>
          </cell>
          <cell r="AR61">
            <v>473462.16</v>
          </cell>
          <cell r="AS61">
            <v>52134.3</v>
          </cell>
          <cell r="AT61">
            <v>402316.36</v>
          </cell>
          <cell r="AU61">
            <v>10000</v>
          </cell>
          <cell r="AV61">
            <v>515596.46</v>
          </cell>
          <cell r="AW61">
            <v>43296.87</v>
          </cell>
          <cell r="AX61">
            <v>418711.12</v>
          </cell>
          <cell r="AY61">
            <v>20000</v>
          </cell>
          <cell r="AZ61">
            <v>538893.32999999996</v>
          </cell>
          <cell r="BB61">
            <v>443462.16</v>
          </cell>
        </row>
        <row r="62">
          <cell r="A62" t="str">
            <v>0331</v>
          </cell>
          <cell r="B62" t="str">
            <v>北京多宾城建筑机械有限公司</v>
          </cell>
          <cell r="C62" t="str">
            <v>镜片</v>
          </cell>
          <cell r="D62">
            <v>1079496.25</v>
          </cell>
          <cell r="E62">
            <v>200000</v>
          </cell>
          <cell r="F62">
            <v>1185721.18</v>
          </cell>
          <cell r="G62">
            <v>300000</v>
          </cell>
          <cell r="H62">
            <v>1244317.3799999999</v>
          </cell>
          <cell r="I62">
            <v>368594.09</v>
          </cell>
          <cell r="J62">
            <v>579496.25</v>
          </cell>
          <cell r="K62">
            <v>200000</v>
          </cell>
          <cell r="L62">
            <v>1412911.47</v>
          </cell>
          <cell r="M62">
            <v>215422.7</v>
          </cell>
          <cell r="N62">
            <v>685721.18</v>
          </cell>
          <cell r="O62">
            <v>351008.62</v>
          </cell>
          <cell r="P62">
            <v>1277325.55</v>
          </cell>
          <cell r="Q62">
            <v>219267.52</v>
          </cell>
          <cell r="R62">
            <v>693308.76</v>
          </cell>
          <cell r="S62">
            <v>200000</v>
          </cell>
          <cell r="T62">
            <v>1296593.07</v>
          </cell>
          <cell r="U62">
            <v>272802.25</v>
          </cell>
          <cell r="V62">
            <v>861902.85</v>
          </cell>
          <cell r="W62">
            <v>400000</v>
          </cell>
          <cell r="X62">
            <v>1169395.32</v>
          </cell>
          <cell r="Y62">
            <v>232299.26</v>
          </cell>
          <cell r="Z62">
            <v>677325.55</v>
          </cell>
          <cell r="AA62">
            <v>0</v>
          </cell>
          <cell r="AB62">
            <v>1401694.58</v>
          </cell>
          <cell r="AC62">
            <v>180858.35</v>
          </cell>
          <cell r="AD62">
            <v>896593.07</v>
          </cell>
          <cell r="AE62">
            <v>250000</v>
          </cell>
          <cell r="AF62">
            <v>1332552.93</v>
          </cell>
          <cell r="AG62">
            <v>97560.24</v>
          </cell>
          <cell r="AH62">
            <v>919395.32</v>
          </cell>
          <cell r="AI62">
            <v>400000</v>
          </cell>
          <cell r="AJ62">
            <v>1030113.17</v>
          </cell>
          <cell r="AK62">
            <v>0</v>
          </cell>
          <cell r="AL62">
            <v>751694.58</v>
          </cell>
          <cell r="AM62">
            <v>0</v>
          </cell>
          <cell r="AN62">
            <v>1030113.17</v>
          </cell>
          <cell r="AO62">
            <v>396537.41</v>
          </cell>
          <cell r="AP62">
            <v>932552.93</v>
          </cell>
          <cell r="AQ62">
            <v>510000</v>
          </cell>
          <cell r="AR62">
            <v>916650.58</v>
          </cell>
          <cell r="AS62">
            <v>0</v>
          </cell>
          <cell r="AT62">
            <v>520113.17</v>
          </cell>
          <cell r="AU62">
            <v>130000</v>
          </cell>
          <cell r="AV62">
            <v>786650.58</v>
          </cell>
          <cell r="AW62">
            <v>479666.97</v>
          </cell>
          <cell r="AX62">
            <v>390113.17</v>
          </cell>
          <cell r="AY62">
            <v>200000</v>
          </cell>
          <cell r="AZ62">
            <v>1066317.55</v>
          </cell>
          <cell r="BB62">
            <v>586650.57999999996</v>
          </cell>
        </row>
        <row r="63">
          <cell r="A63" t="str">
            <v>0332</v>
          </cell>
          <cell r="B63" t="str">
            <v>于国才</v>
          </cell>
          <cell r="C63" t="str">
            <v>房屋维修</v>
          </cell>
          <cell r="D63">
            <v>4890</v>
          </cell>
          <cell r="E63">
            <v>0</v>
          </cell>
          <cell r="F63">
            <v>4890</v>
          </cell>
          <cell r="G63">
            <v>0</v>
          </cell>
          <cell r="H63">
            <v>4890</v>
          </cell>
          <cell r="I63">
            <v>0</v>
          </cell>
          <cell r="J63">
            <v>4890</v>
          </cell>
          <cell r="K63">
            <v>0</v>
          </cell>
          <cell r="L63">
            <v>4890</v>
          </cell>
          <cell r="M63">
            <v>0</v>
          </cell>
          <cell r="N63">
            <v>4890</v>
          </cell>
          <cell r="O63">
            <v>0</v>
          </cell>
          <cell r="P63">
            <v>4890</v>
          </cell>
          <cell r="Q63">
            <v>0</v>
          </cell>
          <cell r="R63">
            <v>4890</v>
          </cell>
          <cell r="S63">
            <v>0</v>
          </cell>
          <cell r="T63">
            <v>4890</v>
          </cell>
          <cell r="U63">
            <v>0</v>
          </cell>
          <cell r="V63">
            <v>4890</v>
          </cell>
          <cell r="W63">
            <v>0</v>
          </cell>
          <cell r="X63">
            <v>4890</v>
          </cell>
          <cell r="Y63">
            <v>0</v>
          </cell>
          <cell r="Z63">
            <v>4890</v>
          </cell>
          <cell r="AA63">
            <v>0</v>
          </cell>
          <cell r="AB63">
            <v>4890</v>
          </cell>
          <cell r="AC63">
            <v>0</v>
          </cell>
          <cell r="AD63">
            <v>4890</v>
          </cell>
          <cell r="AE63">
            <v>0</v>
          </cell>
          <cell r="AF63">
            <v>4890</v>
          </cell>
          <cell r="AG63">
            <v>0</v>
          </cell>
          <cell r="AH63">
            <v>4890</v>
          </cell>
          <cell r="AI63">
            <v>0</v>
          </cell>
          <cell r="AJ63">
            <v>4890</v>
          </cell>
          <cell r="AK63">
            <v>0</v>
          </cell>
          <cell r="AL63">
            <v>4890</v>
          </cell>
          <cell r="AM63">
            <v>0</v>
          </cell>
          <cell r="AN63">
            <v>4890</v>
          </cell>
          <cell r="AO63">
            <v>0</v>
          </cell>
          <cell r="AP63">
            <v>4890</v>
          </cell>
          <cell r="AQ63">
            <v>0</v>
          </cell>
          <cell r="AR63">
            <v>4890</v>
          </cell>
          <cell r="AS63">
            <v>0</v>
          </cell>
          <cell r="AT63">
            <v>4890</v>
          </cell>
          <cell r="AU63">
            <v>0</v>
          </cell>
          <cell r="AV63">
            <v>4890</v>
          </cell>
          <cell r="AW63">
            <v>0</v>
          </cell>
          <cell r="AX63">
            <v>4890</v>
          </cell>
          <cell r="AY63">
            <v>0</v>
          </cell>
          <cell r="AZ63">
            <v>4890</v>
          </cell>
          <cell r="BB63">
            <v>4890</v>
          </cell>
        </row>
        <row r="64">
          <cell r="A64" t="str">
            <v>0339</v>
          </cell>
          <cell r="B64" t="str">
            <v>北京迪阳自动化设备有限公司</v>
          </cell>
          <cell r="C64" t="str">
            <v>设备及配件</v>
          </cell>
          <cell r="D64">
            <v>1950</v>
          </cell>
          <cell r="E64">
            <v>0</v>
          </cell>
          <cell r="F64">
            <v>1950</v>
          </cell>
          <cell r="G64">
            <v>0</v>
          </cell>
          <cell r="H64">
            <v>1950</v>
          </cell>
          <cell r="I64">
            <v>0</v>
          </cell>
          <cell r="J64">
            <v>1950</v>
          </cell>
          <cell r="K64">
            <v>0</v>
          </cell>
          <cell r="L64">
            <v>1950</v>
          </cell>
          <cell r="M64">
            <v>0</v>
          </cell>
          <cell r="N64">
            <v>1950</v>
          </cell>
          <cell r="O64">
            <v>0</v>
          </cell>
          <cell r="P64">
            <v>1950</v>
          </cell>
          <cell r="Q64">
            <v>0</v>
          </cell>
          <cell r="R64">
            <v>1950</v>
          </cell>
          <cell r="S64">
            <v>0</v>
          </cell>
          <cell r="T64">
            <v>1950</v>
          </cell>
          <cell r="U64">
            <v>0</v>
          </cell>
          <cell r="V64">
            <v>1950</v>
          </cell>
          <cell r="W64">
            <v>0</v>
          </cell>
          <cell r="X64">
            <v>1950</v>
          </cell>
          <cell r="Y64">
            <v>0</v>
          </cell>
          <cell r="Z64">
            <v>1950</v>
          </cell>
          <cell r="AA64">
            <v>0</v>
          </cell>
          <cell r="AB64">
            <v>1950</v>
          </cell>
          <cell r="AC64">
            <v>0</v>
          </cell>
          <cell r="AD64">
            <v>1950</v>
          </cell>
          <cell r="AE64">
            <v>0</v>
          </cell>
          <cell r="AF64">
            <v>1950</v>
          </cell>
          <cell r="AG64">
            <v>0</v>
          </cell>
          <cell r="AH64">
            <v>1950</v>
          </cell>
          <cell r="AI64">
            <v>0</v>
          </cell>
          <cell r="AJ64">
            <v>1950</v>
          </cell>
          <cell r="AK64">
            <v>0</v>
          </cell>
          <cell r="AL64">
            <v>1950</v>
          </cell>
          <cell r="AM64">
            <v>0</v>
          </cell>
          <cell r="AN64">
            <v>1950</v>
          </cell>
          <cell r="AO64">
            <v>0</v>
          </cell>
          <cell r="AP64">
            <v>1950</v>
          </cell>
          <cell r="AQ64">
            <v>0</v>
          </cell>
          <cell r="AR64">
            <v>1950</v>
          </cell>
          <cell r="AS64">
            <v>0</v>
          </cell>
          <cell r="AT64">
            <v>1950</v>
          </cell>
          <cell r="AU64">
            <v>0</v>
          </cell>
          <cell r="AV64">
            <v>1950</v>
          </cell>
          <cell r="AW64">
            <v>0</v>
          </cell>
          <cell r="AX64">
            <v>1950</v>
          </cell>
          <cell r="AY64">
            <v>0</v>
          </cell>
          <cell r="AZ64">
            <v>1950</v>
          </cell>
          <cell r="BB64">
            <v>1950</v>
          </cell>
        </row>
        <row r="65">
          <cell r="A65" t="str">
            <v>0341</v>
          </cell>
          <cell r="B65" t="str">
            <v>江苏扬力集团有限公司</v>
          </cell>
          <cell r="C65" t="str">
            <v>设备及配件</v>
          </cell>
          <cell r="D65">
            <v>46540</v>
          </cell>
          <cell r="E65">
            <v>0</v>
          </cell>
          <cell r="F65">
            <v>46540</v>
          </cell>
          <cell r="G65">
            <v>0</v>
          </cell>
          <cell r="H65">
            <v>46540</v>
          </cell>
          <cell r="I65">
            <v>0</v>
          </cell>
          <cell r="J65">
            <v>46540</v>
          </cell>
          <cell r="K65">
            <v>0</v>
          </cell>
          <cell r="L65">
            <v>46540</v>
          </cell>
          <cell r="M65">
            <v>0</v>
          </cell>
          <cell r="N65">
            <v>46540</v>
          </cell>
          <cell r="O65">
            <v>0</v>
          </cell>
          <cell r="P65">
            <v>46540</v>
          </cell>
          <cell r="Q65">
            <v>0</v>
          </cell>
          <cell r="R65">
            <v>46540</v>
          </cell>
          <cell r="S65">
            <v>0</v>
          </cell>
          <cell r="T65">
            <v>46540</v>
          </cell>
          <cell r="U65">
            <v>0</v>
          </cell>
          <cell r="V65">
            <v>46540</v>
          </cell>
          <cell r="W65">
            <v>0</v>
          </cell>
          <cell r="X65">
            <v>46540</v>
          </cell>
          <cell r="Y65">
            <v>0</v>
          </cell>
          <cell r="Z65">
            <v>46540</v>
          </cell>
          <cell r="AA65">
            <v>0</v>
          </cell>
          <cell r="AB65">
            <v>46540</v>
          </cell>
          <cell r="AC65">
            <v>0</v>
          </cell>
          <cell r="AD65">
            <v>46540</v>
          </cell>
          <cell r="AE65">
            <v>0</v>
          </cell>
          <cell r="AF65">
            <v>46540</v>
          </cell>
          <cell r="AG65">
            <v>0</v>
          </cell>
          <cell r="AH65">
            <v>46540</v>
          </cell>
          <cell r="AI65">
            <v>0</v>
          </cell>
          <cell r="AJ65">
            <v>46540</v>
          </cell>
          <cell r="AK65">
            <v>0</v>
          </cell>
          <cell r="AL65">
            <v>46540</v>
          </cell>
          <cell r="AM65">
            <v>0</v>
          </cell>
          <cell r="AN65">
            <v>46540</v>
          </cell>
          <cell r="AO65">
            <v>0</v>
          </cell>
          <cell r="AP65">
            <v>46540</v>
          </cell>
          <cell r="AQ65">
            <v>0</v>
          </cell>
          <cell r="AR65">
            <v>46540</v>
          </cell>
          <cell r="AS65">
            <v>0</v>
          </cell>
          <cell r="AT65">
            <v>46540</v>
          </cell>
          <cell r="AU65">
            <v>0</v>
          </cell>
          <cell r="AV65">
            <v>46540</v>
          </cell>
          <cell r="AW65">
            <v>0</v>
          </cell>
          <cell r="AX65">
            <v>46540</v>
          </cell>
          <cell r="AY65">
            <v>0</v>
          </cell>
          <cell r="AZ65">
            <v>46540</v>
          </cell>
          <cell r="BB65">
            <v>46540</v>
          </cell>
        </row>
        <row r="66">
          <cell r="A66" t="str">
            <v>0345</v>
          </cell>
          <cell r="B66" t="str">
            <v>和和机械（张家港）有限公司</v>
          </cell>
          <cell r="C66" t="str">
            <v>设备及配件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2270</v>
          </cell>
          <cell r="J66">
            <v>0</v>
          </cell>
          <cell r="K66">
            <v>2270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6000</v>
          </cell>
          <cell r="Z66">
            <v>0</v>
          </cell>
          <cell r="AA66">
            <v>6000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  <cell r="AO66">
            <v>0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B66">
            <v>0</v>
          </cell>
        </row>
        <row r="67">
          <cell r="A67" t="str">
            <v>0349</v>
          </cell>
          <cell r="B67" t="str">
            <v>河北盛德燃气有限公司</v>
          </cell>
          <cell r="AS67">
            <v>0.8</v>
          </cell>
          <cell r="AT67">
            <v>0</v>
          </cell>
          <cell r="AU67">
            <v>0</v>
          </cell>
          <cell r="AV67">
            <v>5</v>
          </cell>
          <cell r="AW67">
            <v>0</v>
          </cell>
          <cell r="AX67">
            <v>0</v>
          </cell>
          <cell r="AY67">
            <v>0</v>
          </cell>
          <cell r="AZ67">
            <v>5</v>
          </cell>
          <cell r="BB67">
            <v>0</v>
          </cell>
        </row>
        <row r="68">
          <cell r="A68" t="str">
            <v>0355</v>
          </cell>
          <cell r="B68" t="str">
            <v>中国石油化工股份有限公司河北沧州石油分公司</v>
          </cell>
          <cell r="AW68">
            <v>0</v>
          </cell>
          <cell r="AX68">
            <v>5000</v>
          </cell>
          <cell r="AY68">
            <v>5000</v>
          </cell>
          <cell r="AZ68">
            <v>0</v>
          </cell>
          <cell r="BB68">
            <v>0</v>
          </cell>
        </row>
        <row r="69">
          <cell r="A69" t="str">
            <v>0363</v>
          </cell>
          <cell r="B69" t="str">
            <v>广州普华灵动机器人技术有限公司</v>
          </cell>
          <cell r="C69" t="str">
            <v>设备及配件</v>
          </cell>
          <cell r="D69">
            <v>4000</v>
          </cell>
          <cell r="E69">
            <v>0</v>
          </cell>
          <cell r="F69">
            <v>4000</v>
          </cell>
          <cell r="G69">
            <v>0</v>
          </cell>
          <cell r="H69">
            <v>4000</v>
          </cell>
          <cell r="I69">
            <v>0</v>
          </cell>
          <cell r="J69">
            <v>4000</v>
          </cell>
          <cell r="K69">
            <v>0</v>
          </cell>
          <cell r="L69">
            <v>4000</v>
          </cell>
          <cell r="M69">
            <v>0</v>
          </cell>
          <cell r="N69">
            <v>4000</v>
          </cell>
          <cell r="O69">
            <v>0</v>
          </cell>
          <cell r="P69">
            <v>4000</v>
          </cell>
          <cell r="Q69">
            <v>0</v>
          </cell>
          <cell r="R69">
            <v>4000</v>
          </cell>
          <cell r="S69">
            <v>0</v>
          </cell>
          <cell r="T69">
            <v>4000</v>
          </cell>
          <cell r="U69">
            <v>0</v>
          </cell>
          <cell r="V69">
            <v>4000</v>
          </cell>
          <cell r="W69">
            <v>0</v>
          </cell>
          <cell r="X69">
            <v>4000</v>
          </cell>
          <cell r="Y69">
            <v>0</v>
          </cell>
          <cell r="Z69">
            <v>4000</v>
          </cell>
          <cell r="AA69">
            <v>0</v>
          </cell>
          <cell r="AB69">
            <v>4000</v>
          </cell>
          <cell r="AC69">
            <v>0</v>
          </cell>
          <cell r="AD69">
            <v>4000</v>
          </cell>
          <cell r="AE69">
            <v>0</v>
          </cell>
          <cell r="AF69">
            <v>4000</v>
          </cell>
          <cell r="AG69">
            <v>0</v>
          </cell>
          <cell r="AH69">
            <v>4000</v>
          </cell>
          <cell r="AI69">
            <v>0</v>
          </cell>
          <cell r="AJ69">
            <v>4000</v>
          </cell>
          <cell r="AK69">
            <v>0</v>
          </cell>
          <cell r="AL69">
            <v>4000</v>
          </cell>
          <cell r="AM69">
            <v>0</v>
          </cell>
          <cell r="AN69">
            <v>4000</v>
          </cell>
          <cell r="AO69">
            <v>0</v>
          </cell>
          <cell r="AP69">
            <v>4000</v>
          </cell>
          <cell r="AQ69">
            <v>0</v>
          </cell>
          <cell r="AR69">
            <v>4000</v>
          </cell>
          <cell r="AS69">
            <v>0</v>
          </cell>
          <cell r="AT69">
            <v>4000</v>
          </cell>
          <cell r="AU69">
            <v>0</v>
          </cell>
          <cell r="AV69">
            <v>4000</v>
          </cell>
          <cell r="AW69">
            <v>0</v>
          </cell>
          <cell r="AX69">
            <v>4000</v>
          </cell>
          <cell r="AY69">
            <v>0</v>
          </cell>
          <cell r="AZ69">
            <v>4000</v>
          </cell>
          <cell r="BB69">
            <v>4000</v>
          </cell>
        </row>
        <row r="70">
          <cell r="A70" t="str">
            <v>0367</v>
          </cell>
          <cell r="B70" t="str">
            <v>青岛银泰洁净设备有限公司</v>
          </cell>
          <cell r="C70" t="str">
            <v>设备及配件</v>
          </cell>
          <cell r="D70">
            <v>20000</v>
          </cell>
          <cell r="E70">
            <v>0</v>
          </cell>
          <cell r="F70">
            <v>20000</v>
          </cell>
          <cell r="G70">
            <v>0</v>
          </cell>
          <cell r="H70">
            <v>20000</v>
          </cell>
          <cell r="I70">
            <v>0</v>
          </cell>
          <cell r="J70">
            <v>20000</v>
          </cell>
          <cell r="K70">
            <v>0</v>
          </cell>
          <cell r="L70">
            <v>20000</v>
          </cell>
          <cell r="M70">
            <v>0</v>
          </cell>
          <cell r="N70">
            <v>20000</v>
          </cell>
          <cell r="O70">
            <v>0</v>
          </cell>
          <cell r="P70">
            <v>20000</v>
          </cell>
          <cell r="Q70">
            <v>0</v>
          </cell>
          <cell r="R70">
            <v>20000</v>
          </cell>
          <cell r="S70">
            <v>0</v>
          </cell>
          <cell r="T70">
            <v>20000</v>
          </cell>
          <cell r="U70">
            <v>0</v>
          </cell>
          <cell r="V70">
            <v>20000</v>
          </cell>
          <cell r="W70">
            <v>0</v>
          </cell>
          <cell r="X70">
            <v>20000</v>
          </cell>
          <cell r="Y70">
            <v>0</v>
          </cell>
          <cell r="Z70">
            <v>20000</v>
          </cell>
          <cell r="AA70">
            <v>0</v>
          </cell>
          <cell r="AB70">
            <v>20000</v>
          </cell>
          <cell r="AC70">
            <v>0</v>
          </cell>
          <cell r="AD70">
            <v>20000</v>
          </cell>
          <cell r="AE70">
            <v>0</v>
          </cell>
          <cell r="AF70">
            <v>20000</v>
          </cell>
          <cell r="AG70">
            <v>0</v>
          </cell>
          <cell r="AH70">
            <v>20000</v>
          </cell>
          <cell r="AI70">
            <v>0</v>
          </cell>
          <cell r="AJ70">
            <v>20000</v>
          </cell>
          <cell r="AK70">
            <v>0</v>
          </cell>
          <cell r="AL70">
            <v>20000</v>
          </cell>
          <cell r="AM70">
            <v>0</v>
          </cell>
          <cell r="AN70">
            <v>20000</v>
          </cell>
          <cell r="AO70">
            <v>0</v>
          </cell>
          <cell r="AP70">
            <v>20000</v>
          </cell>
          <cell r="AQ70">
            <v>0</v>
          </cell>
          <cell r="AR70">
            <v>20000</v>
          </cell>
          <cell r="AS70">
            <v>0</v>
          </cell>
          <cell r="AT70">
            <v>20000</v>
          </cell>
          <cell r="AU70">
            <v>0</v>
          </cell>
          <cell r="AV70">
            <v>20000</v>
          </cell>
          <cell r="AW70">
            <v>0</v>
          </cell>
          <cell r="AX70">
            <v>20000</v>
          </cell>
          <cell r="AY70">
            <v>0</v>
          </cell>
          <cell r="AZ70">
            <v>20000</v>
          </cell>
          <cell r="BB70">
            <v>20000</v>
          </cell>
        </row>
        <row r="71">
          <cell r="A71" t="str">
            <v>0368</v>
          </cell>
          <cell r="B71" t="str">
            <v>北京世松机械制造有限公司</v>
          </cell>
          <cell r="C71" t="str">
            <v>设备及配件</v>
          </cell>
          <cell r="D71">
            <v>3000</v>
          </cell>
          <cell r="E71">
            <v>0</v>
          </cell>
          <cell r="F71">
            <v>3000</v>
          </cell>
          <cell r="G71">
            <v>0</v>
          </cell>
          <cell r="H71">
            <v>3000</v>
          </cell>
          <cell r="I71">
            <v>0</v>
          </cell>
          <cell r="J71">
            <v>3000</v>
          </cell>
          <cell r="K71">
            <v>0</v>
          </cell>
          <cell r="L71">
            <v>3000</v>
          </cell>
          <cell r="M71">
            <v>0</v>
          </cell>
          <cell r="N71">
            <v>3000</v>
          </cell>
          <cell r="O71">
            <v>0</v>
          </cell>
          <cell r="P71">
            <v>3000</v>
          </cell>
          <cell r="Q71">
            <v>0</v>
          </cell>
          <cell r="R71">
            <v>3000</v>
          </cell>
          <cell r="S71">
            <v>0</v>
          </cell>
          <cell r="T71">
            <v>3000</v>
          </cell>
          <cell r="U71">
            <v>0</v>
          </cell>
          <cell r="V71">
            <v>3000</v>
          </cell>
          <cell r="W71">
            <v>0</v>
          </cell>
          <cell r="X71">
            <v>3000</v>
          </cell>
          <cell r="Y71">
            <v>0</v>
          </cell>
          <cell r="Z71">
            <v>3000</v>
          </cell>
          <cell r="AA71">
            <v>0</v>
          </cell>
          <cell r="AB71">
            <v>3000</v>
          </cell>
          <cell r="AC71">
            <v>0</v>
          </cell>
          <cell r="AD71">
            <v>3000</v>
          </cell>
          <cell r="AE71">
            <v>0</v>
          </cell>
          <cell r="AF71">
            <v>3000</v>
          </cell>
          <cell r="AG71">
            <v>0</v>
          </cell>
          <cell r="AH71">
            <v>3000</v>
          </cell>
          <cell r="AI71">
            <v>0</v>
          </cell>
          <cell r="AJ71">
            <v>3000</v>
          </cell>
          <cell r="AK71">
            <v>0</v>
          </cell>
          <cell r="AL71">
            <v>3000</v>
          </cell>
          <cell r="AM71">
            <v>0</v>
          </cell>
          <cell r="AN71">
            <v>3000</v>
          </cell>
          <cell r="AO71">
            <v>0</v>
          </cell>
          <cell r="AP71">
            <v>3000</v>
          </cell>
          <cell r="AQ71">
            <v>0</v>
          </cell>
          <cell r="AR71">
            <v>3000</v>
          </cell>
          <cell r="AS71">
            <v>0</v>
          </cell>
          <cell r="AT71">
            <v>3000</v>
          </cell>
          <cell r="AU71">
            <v>0</v>
          </cell>
          <cell r="AV71">
            <v>3000</v>
          </cell>
          <cell r="AW71">
            <v>0</v>
          </cell>
          <cell r="AX71">
            <v>3000</v>
          </cell>
          <cell r="AY71">
            <v>0</v>
          </cell>
          <cell r="AZ71">
            <v>3000</v>
          </cell>
          <cell r="BB71">
            <v>3000</v>
          </cell>
        </row>
        <row r="72">
          <cell r="A72" t="str">
            <v>0377</v>
          </cell>
          <cell r="B72" t="str">
            <v>黄骅市鑫宇五金制品厂</v>
          </cell>
          <cell r="C72" t="str">
            <v>金属零部件</v>
          </cell>
          <cell r="D72">
            <v>5854.69</v>
          </cell>
          <cell r="E72">
            <v>0</v>
          </cell>
          <cell r="F72">
            <v>5854.69</v>
          </cell>
          <cell r="G72">
            <v>0</v>
          </cell>
          <cell r="H72">
            <v>5854.69</v>
          </cell>
          <cell r="I72">
            <v>0</v>
          </cell>
          <cell r="J72">
            <v>5854.69</v>
          </cell>
          <cell r="K72">
            <v>0</v>
          </cell>
          <cell r="L72">
            <v>5854.69</v>
          </cell>
          <cell r="M72">
            <v>0</v>
          </cell>
          <cell r="N72">
            <v>5854.69</v>
          </cell>
          <cell r="O72">
            <v>0</v>
          </cell>
          <cell r="P72">
            <v>5854.69</v>
          </cell>
          <cell r="Q72">
            <v>0</v>
          </cell>
          <cell r="R72">
            <v>5854.69</v>
          </cell>
          <cell r="S72">
            <v>0</v>
          </cell>
          <cell r="T72">
            <v>5854.69</v>
          </cell>
          <cell r="U72">
            <v>0</v>
          </cell>
          <cell r="V72">
            <v>5854.69</v>
          </cell>
          <cell r="W72">
            <v>0</v>
          </cell>
          <cell r="X72">
            <v>5854.69</v>
          </cell>
          <cell r="Y72">
            <v>0</v>
          </cell>
          <cell r="Z72">
            <v>5854.69</v>
          </cell>
          <cell r="AA72">
            <v>0</v>
          </cell>
          <cell r="AB72">
            <v>5854.69</v>
          </cell>
          <cell r="AC72">
            <v>0</v>
          </cell>
          <cell r="AD72">
            <v>5854.69</v>
          </cell>
          <cell r="AE72">
            <v>0</v>
          </cell>
          <cell r="AF72">
            <v>5854.69</v>
          </cell>
          <cell r="AG72">
            <v>0</v>
          </cell>
          <cell r="AH72">
            <v>5854.69</v>
          </cell>
          <cell r="AI72">
            <v>0</v>
          </cell>
          <cell r="AJ72">
            <v>5854.69</v>
          </cell>
          <cell r="AK72">
            <v>0</v>
          </cell>
          <cell r="AL72">
            <v>5854.69</v>
          </cell>
          <cell r="AM72">
            <v>0</v>
          </cell>
          <cell r="AN72">
            <v>5854.69</v>
          </cell>
          <cell r="AO72">
            <v>0</v>
          </cell>
          <cell r="AP72">
            <v>5854.69</v>
          </cell>
          <cell r="AQ72">
            <v>0</v>
          </cell>
          <cell r="AR72">
            <v>5854.69</v>
          </cell>
          <cell r="AS72">
            <v>0</v>
          </cell>
          <cell r="AT72">
            <v>5854.69</v>
          </cell>
          <cell r="AU72">
            <v>0</v>
          </cell>
          <cell r="AV72">
            <v>5854.69</v>
          </cell>
          <cell r="AW72">
            <v>0</v>
          </cell>
          <cell r="AX72">
            <v>5854.69</v>
          </cell>
          <cell r="AY72">
            <v>0</v>
          </cell>
          <cell r="AZ72">
            <v>5854.69</v>
          </cell>
          <cell r="BB72">
            <v>5854.69</v>
          </cell>
        </row>
        <row r="73">
          <cell r="A73" t="str">
            <v>0387</v>
          </cell>
          <cell r="B73" t="str">
            <v>天津优普达特科技有限公司</v>
          </cell>
          <cell r="C73" t="str">
            <v>工装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5100</v>
          </cell>
          <cell r="J73">
            <v>0</v>
          </cell>
          <cell r="K73">
            <v>0</v>
          </cell>
          <cell r="L73">
            <v>5100</v>
          </cell>
          <cell r="M73">
            <v>0</v>
          </cell>
          <cell r="N73">
            <v>5100</v>
          </cell>
          <cell r="O73">
            <v>0</v>
          </cell>
          <cell r="P73">
            <v>5100</v>
          </cell>
          <cell r="Q73">
            <v>0</v>
          </cell>
          <cell r="R73">
            <v>5100</v>
          </cell>
          <cell r="S73">
            <v>0</v>
          </cell>
          <cell r="T73">
            <v>5100</v>
          </cell>
          <cell r="U73">
            <v>0</v>
          </cell>
          <cell r="V73">
            <v>5100</v>
          </cell>
          <cell r="W73">
            <v>0</v>
          </cell>
          <cell r="X73">
            <v>5100</v>
          </cell>
          <cell r="Y73">
            <v>0</v>
          </cell>
          <cell r="Z73">
            <v>5100</v>
          </cell>
          <cell r="AA73">
            <v>0</v>
          </cell>
          <cell r="AB73">
            <v>5100</v>
          </cell>
          <cell r="AC73">
            <v>0</v>
          </cell>
          <cell r="AD73">
            <v>5100</v>
          </cell>
          <cell r="AE73">
            <v>0</v>
          </cell>
          <cell r="AF73">
            <v>5100</v>
          </cell>
          <cell r="AG73">
            <v>0</v>
          </cell>
          <cell r="AH73">
            <v>5100</v>
          </cell>
          <cell r="AI73">
            <v>0</v>
          </cell>
          <cell r="AJ73">
            <v>5100</v>
          </cell>
          <cell r="AK73">
            <v>0</v>
          </cell>
          <cell r="AL73">
            <v>5100</v>
          </cell>
          <cell r="AM73">
            <v>0</v>
          </cell>
          <cell r="AN73">
            <v>5100</v>
          </cell>
          <cell r="AO73">
            <v>0</v>
          </cell>
          <cell r="AP73">
            <v>5100</v>
          </cell>
          <cell r="AQ73">
            <v>0</v>
          </cell>
          <cell r="AR73">
            <v>5100</v>
          </cell>
          <cell r="AS73">
            <v>0</v>
          </cell>
          <cell r="AT73">
            <v>5100</v>
          </cell>
          <cell r="AU73">
            <v>0</v>
          </cell>
          <cell r="AV73">
            <v>5100</v>
          </cell>
          <cell r="AW73">
            <v>0</v>
          </cell>
          <cell r="AX73">
            <v>5100</v>
          </cell>
          <cell r="AY73">
            <v>0</v>
          </cell>
          <cell r="AZ73">
            <v>5100</v>
          </cell>
          <cell r="BB73">
            <v>5100</v>
          </cell>
        </row>
        <row r="74">
          <cell r="A74" t="str">
            <v>0394</v>
          </cell>
          <cell r="B74" t="str">
            <v>海安县绿色清洗剂厂</v>
          </cell>
          <cell r="C74" t="str">
            <v>辅料</v>
          </cell>
          <cell r="D74">
            <v>24000</v>
          </cell>
          <cell r="E74">
            <v>0</v>
          </cell>
          <cell r="F74">
            <v>24000</v>
          </cell>
          <cell r="G74">
            <v>0</v>
          </cell>
          <cell r="H74">
            <v>24000</v>
          </cell>
          <cell r="I74">
            <v>0</v>
          </cell>
          <cell r="J74">
            <v>24000</v>
          </cell>
          <cell r="K74">
            <v>0</v>
          </cell>
          <cell r="L74">
            <v>24000</v>
          </cell>
          <cell r="M74">
            <v>0</v>
          </cell>
          <cell r="N74">
            <v>24000</v>
          </cell>
          <cell r="O74">
            <v>24000</v>
          </cell>
          <cell r="P74">
            <v>0</v>
          </cell>
          <cell r="Q74">
            <v>0</v>
          </cell>
          <cell r="S74">
            <v>0</v>
          </cell>
          <cell r="T74">
            <v>0</v>
          </cell>
          <cell r="U74">
            <v>0</v>
          </cell>
          <cell r="W74">
            <v>0</v>
          </cell>
          <cell r="X74">
            <v>0</v>
          </cell>
          <cell r="Y74">
            <v>0</v>
          </cell>
          <cell r="AA74">
            <v>0</v>
          </cell>
          <cell r="AB74">
            <v>0</v>
          </cell>
          <cell r="AC74">
            <v>0</v>
          </cell>
          <cell r="AE74">
            <v>0</v>
          </cell>
          <cell r="AF74">
            <v>0</v>
          </cell>
          <cell r="AG74">
            <v>0</v>
          </cell>
          <cell r="AI74">
            <v>0</v>
          </cell>
          <cell r="AJ74">
            <v>0</v>
          </cell>
          <cell r="AK74">
            <v>0</v>
          </cell>
          <cell r="AO74">
            <v>0</v>
          </cell>
          <cell r="AQ74">
            <v>0</v>
          </cell>
          <cell r="AR74">
            <v>0</v>
          </cell>
          <cell r="AS74">
            <v>0</v>
          </cell>
          <cell r="AU74">
            <v>0</v>
          </cell>
          <cell r="AV74">
            <v>0</v>
          </cell>
          <cell r="AW74">
            <v>0</v>
          </cell>
          <cell r="AY74">
            <v>0</v>
          </cell>
          <cell r="AZ74">
            <v>0</v>
          </cell>
        </row>
        <row r="75">
          <cell r="A75" t="str">
            <v>0396</v>
          </cell>
          <cell r="B75" t="str">
            <v>密佳达（北京）塑料机械设备有限公司</v>
          </cell>
          <cell r="C75" t="str">
            <v>工装</v>
          </cell>
          <cell r="D75">
            <v>21000</v>
          </cell>
          <cell r="E75">
            <v>0</v>
          </cell>
          <cell r="F75">
            <v>21000</v>
          </cell>
          <cell r="G75">
            <v>56000</v>
          </cell>
          <cell r="H75">
            <v>0</v>
          </cell>
          <cell r="I75">
            <v>112000</v>
          </cell>
          <cell r="J75">
            <v>0</v>
          </cell>
          <cell r="K75">
            <v>78400</v>
          </cell>
          <cell r="L75">
            <v>33600</v>
          </cell>
          <cell r="M75">
            <v>0</v>
          </cell>
          <cell r="N75">
            <v>33600</v>
          </cell>
          <cell r="O75">
            <v>0</v>
          </cell>
          <cell r="P75">
            <v>33600</v>
          </cell>
          <cell r="Q75">
            <v>0</v>
          </cell>
          <cell r="R75">
            <v>33600</v>
          </cell>
          <cell r="S75">
            <v>0</v>
          </cell>
          <cell r="T75">
            <v>33600</v>
          </cell>
          <cell r="U75">
            <v>0</v>
          </cell>
          <cell r="V75">
            <v>33600</v>
          </cell>
          <cell r="W75">
            <v>0</v>
          </cell>
          <cell r="X75">
            <v>33600</v>
          </cell>
          <cell r="Y75">
            <v>0</v>
          </cell>
          <cell r="Z75">
            <v>33600</v>
          </cell>
          <cell r="AA75">
            <v>0</v>
          </cell>
          <cell r="AB75">
            <v>33600</v>
          </cell>
          <cell r="AC75">
            <v>0</v>
          </cell>
          <cell r="AD75">
            <v>33600</v>
          </cell>
          <cell r="AE75">
            <v>0</v>
          </cell>
          <cell r="AF75">
            <v>33600</v>
          </cell>
          <cell r="AG75">
            <v>0</v>
          </cell>
          <cell r="AH75">
            <v>33600</v>
          </cell>
          <cell r="AI75">
            <v>0</v>
          </cell>
          <cell r="AJ75">
            <v>33600</v>
          </cell>
          <cell r="AK75">
            <v>0</v>
          </cell>
          <cell r="AL75">
            <v>33600</v>
          </cell>
          <cell r="AM75">
            <v>0</v>
          </cell>
          <cell r="AN75">
            <v>33600</v>
          </cell>
          <cell r="AO75">
            <v>0</v>
          </cell>
          <cell r="AP75">
            <v>33600</v>
          </cell>
          <cell r="AQ75">
            <v>0</v>
          </cell>
          <cell r="AR75">
            <v>33600</v>
          </cell>
          <cell r="AS75">
            <v>0</v>
          </cell>
          <cell r="AT75">
            <v>33600</v>
          </cell>
          <cell r="AU75">
            <v>0</v>
          </cell>
          <cell r="AV75">
            <v>33600</v>
          </cell>
          <cell r="AW75">
            <v>0</v>
          </cell>
          <cell r="AX75">
            <v>33600</v>
          </cell>
          <cell r="AY75">
            <v>0</v>
          </cell>
          <cell r="AZ75">
            <v>33600</v>
          </cell>
          <cell r="BB75">
            <v>33600</v>
          </cell>
        </row>
        <row r="76">
          <cell r="A76" t="str">
            <v>0403</v>
          </cell>
          <cell r="B76" t="str">
            <v>石家庄金盾安全技术工程有限公司沧州分公司</v>
          </cell>
          <cell r="C76" t="str">
            <v>消防工程</v>
          </cell>
          <cell r="D76">
            <v>0</v>
          </cell>
          <cell r="E76">
            <v>37130</v>
          </cell>
          <cell r="F76">
            <v>182870</v>
          </cell>
          <cell r="G76">
            <v>0</v>
          </cell>
          <cell r="H76">
            <v>182870</v>
          </cell>
          <cell r="I76">
            <v>0</v>
          </cell>
          <cell r="J76">
            <v>182870</v>
          </cell>
          <cell r="K76">
            <v>0</v>
          </cell>
          <cell r="L76">
            <v>182870</v>
          </cell>
          <cell r="M76">
            <v>0</v>
          </cell>
          <cell r="N76">
            <v>182870</v>
          </cell>
          <cell r="O76">
            <v>70000</v>
          </cell>
          <cell r="P76">
            <v>112870</v>
          </cell>
          <cell r="Q76">
            <v>0</v>
          </cell>
          <cell r="R76">
            <v>112870</v>
          </cell>
          <cell r="S76">
            <v>0</v>
          </cell>
          <cell r="T76">
            <v>112870</v>
          </cell>
          <cell r="U76">
            <v>0</v>
          </cell>
          <cell r="V76">
            <v>112870</v>
          </cell>
          <cell r="W76">
            <v>0</v>
          </cell>
          <cell r="X76">
            <v>112870</v>
          </cell>
          <cell r="Y76">
            <v>0</v>
          </cell>
          <cell r="Z76">
            <v>112870</v>
          </cell>
          <cell r="AA76">
            <v>0</v>
          </cell>
          <cell r="AB76">
            <v>112870</v>
          </cell>
          <cell r="AC76">
            <v>0</v>
          </cell>
          <cell r="AD76">
            <v>112870</v>
          </cell>
          <cell r="AE76">
            <v>0</v>
          </cell>
          <cell r="AF76">
            <v>112870</v>
          </cell>
          <cell r="AG76">
            <v>0</v>
          </cell>
          <cell r="AH76">
            <v>112870</v>
          </cell>
          <cell r="AI76">
            <v>0</v>
          </cell>
          <cell r="AJ76">
            <v>112870</v>
          </cell>
          <cell r="AK76">
            <v>0</v>
          </cell>
          <cell r="AL76">
            <v>112870</v>
          </cell>
          <cell r="AM76">
            <v>0</v>
          </cell>
          <cell r="AN76">
            <v>112870</v>
          </cell>
          <cell r="AO76">
            <v>0</v>
          </cell>
          <cell r="AP76">
            <v>112870</v>
          </cell>
          <cell r="AQ76">
            <v>0</v>
          </cell>
          <cell r="AR76">
            <v>112870</v>
          </cell>
          <cell r="AS76">
            <v>0</v>
          </cell>
          <cell r="AT76">
            <v>112870</v>
          </cell>
          <cell r="AU76">
            <v>0</v>
          </cell>
          <cell r="AV76">
            <v>112870</v>
          </cell>
          <cell r="AW76">
            <v>0</v>
          </cell>
          <cell r="AX76">
            <v>112870</v>
          </cell>
          <cell r="AY76">
            <v>0</v>
          </cell>
          <cell r="AZ76">
            <v>112870</v>
          </cell>
          <cell r="BB76">
            <v>112870</v>
          </cell>
        </row>
        <row r="77">
          <cell r="A77" t="str">
            <v>0404</v>
          </cell>
          <cell r="B77" t="str">
            <v>沧州靖丰塑料有限公司</v>
          </cell>
          <cell r="C77" t="str">
            <v>包装类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U77">
            <v>0</v>
          </cell>
          <cell r="AV77">
            <v>0</v>
          </cell>
          <cell r="AW77">
            <v>0</v>
          </cell>
          <cell r="AX77">
            <v>0</v>
          </cell>
          <cell r="AY77">
            <v>0</v>
          </cell>
          <cell r="AZ77">
            <v>0</v>
          </cell>
          <cell r="BB77">
            <v>0</v>
          </cell>
        </row>
        <row r="78">
          <cell r="A78" t="str">
            <v>0407</v>
          </cell>
          <cell r="B78" t="str">
            <v>黄骅市金宝成钢材经销有限公司</v>
          </cell>
          <cell r="C78" t="str">
            <v>钢材</v>
          </cell>
          <cell r="D78">
            <v>0</v>
          </cell>
          <cell r="E78">
            <v>15017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  <cell r="AO78">
            <v>0</v>
          </cell>
          <cell r="AP78">
            <v>0</v>
          </cell>
          <cell r="AQ78">
            <v>0</v>
          </cell>
          <cell r="AR78">
            <v>0</v>
          </cell>
          <cell r="AS78">
            <v>18494</v>
          </cell>
          <cell r="AT78">
            <v>0</v>
          </cell>
          <cell r="AU78">
            <v>18494</v>
          </cell>
          <cell r="AV78">
            <v>0</v>
          </cell>
          <cell r="AW78">
            <v>18048</v>
          </cell>
          <cell r="AX78">
            <v>0</v>
          </cell>
          <cell r="AY78">
            <v>18048</v>
          </cell>
          <cell r="AZ78">
            <v>0</v>
          </cell>
          <cell r="BB78">
            <v>0</v>
          </cell>
        </row>
        <row r="79">
          <cell r="A79" t="str">
            <v>0415</v>
          </cell>
          <cell r="B79" t="str">
            <v>黄骅市双得金属制品销售有限公司</v>
          </cell>
          <cell r="C79" t="str">
            <v>模具钢</v>
          </cell>
          <cell r="D79">
            <v>0</v>
          </cell>
          <cell r="E79">
            <v>0</v>
          </cell>
          <cell r="F79">
            <v>106021.95</v>
          </cell>
          <cell r="G79">
            <v>0</v>
          </cell>
          <cell r="H79">
            <v>106021.95</v>
          </cell>
          <cell r="I79">
            <v>0</v>
          </cell>
          <cell r="J79">
            <v>106021.95</v>
          </cell>
          <cell r="K79">
            <v>0</v>
          </cell>
          <cell r="L79">
            <v>106021.95</v>
          </cell>
          <cell r="M79">
            <v>0</v>
          </cell>
          <cell r="N79">
            <v>106021.95</v>
          </cell>
          <cell r="O79">
            <v>43933.95</v>
          </cell>
          <cell r="P79">
            <v>62088</v>
          </cell>
          <cell r="Q79">
            <v>12840</v>
          </cell>
          <cell r="R79">
            <v>62088</v>
          </cell>
          <cell r="S79">
            <v>0</v>
          </cell>
          <cell r="T79">
            <v>74928</v>
          </cell>
          <cell r="U79">
            <v>0</v>
          </cell>
          <cell r="V79">
            <v>74928</v>
          </cell>
          <cell r="W79">
            <v>0</v>
          </cell>
          <cell r="X79">
            <v>74928</v>
          </cell>
          <cell r="Y79">
            <v>0</v>
          </cell>
          <cell r="Z79">
            <v>74928</v>
          </cell>
          <cell r="AA79">
            <v>30000</v>
          </cell>
          <cell r="AB79">
            <v>44928</v>
          </cell>
          <cell r="AC79">
            <v>0</v>
          </cell>
          <cell r="AD79">
            <v>44928</v>
          </cell>
          <cell r="AE79">
            <v>44928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76819.75</v>
          </cell>
          <cell r="AL79">
            <v>0</v>
          </cell>
          <cell r="AM79">
            <v>0</v>
          </cell>
          <cell r="AN79">
            <v>76819.75</v>
          </cell>
          <cell r="AO79">
            <v>0</v>
          </cell>
          <cell r="AP79">
            <v>76819.75</v>
          </cell>
          <cell r="AQ79">
            <v>0</v>
          </cell>
          <cell r="AR79">
            <v>76819.75</v>
          </cell>
          <cell r="AS79">
            <v>0</v>
          </cell>
          <cell r="AT79">
            <v>76819.75</v>
          </cell>
          <cell r="AU79">
            <v>20000</v>
          </cell>
          <cell r="AV79">
            <v>56819.75</v>
          </cell>
          <cell r="AW79">
            <v>0</v>
          </cell>
          <cell r="AX79">
            <v>56819.75</v>
          </cell>
          <cell r="AY79">
            <v>20000</v>
          </cell>
          <cell r="AZ79">
            <v>36819.75</v>
          </cell>
          <cell r="BB79">
            <v>36819.75</v>
          </cell>
        </row>
        <row r="80">
          <cell r="A80" t="str">
            <v>0426</v>
          </cell>
          <cell r="B80" t="str">
            <v>西安海容塑料制品有限责任公司</v>
          </cell>
          <cell r="C80" t="str">
            <v>手轮</v>
          </cell>
          <cell r="D80">
            <v>7200</v>
          </cell>
          <cell r="E80">
            <v>7200</v>
          </cell>
          <cell r="F80">
            <v>21600</v>
          </cell>
          <cell r="G80">
            <v>0</v>
          </cell>
          <cell r="H80">
            <v>21600</v>
          </cell>
          <cell r="I80">
            <v>7200</v>
          </cell>
          <cell r="J80">
            <v>21600</v>
          </cell>
          <cell r="K80">
            <v>21600</v>
          </cell>
          <cell r="L80">
            <v>7200</v>
          </cell>
          <cell r="M80">
            <v>0</v>
          </cell>
          <cell r="N80">
            <v>7200</v>
          </cell>
          <cell r="O80">
            <v>0</v>
          </cell>
          <cell r="P80">
            <v>7200</v>
          </cell>
          <cell r="Q80">
            <v>14400</v>
          </cell>
          <cell r="R80">
            <v>7200</v>
          </cell>
          <cell r="S80">
            <v>0</v>
          </cell>
          <cell r="T80">
            <v>21600</v>
          </cell>
          <cell r="U80">
            <v>0</v>
          </cell>
          <cell r="V80">
            <v>21600</v>
          </cell>
          <cell r="W80">
            <v>7200</v>
          </cell>
          <cell r="X80">
            <v>14400</v>
          </cell>
          <cell r="Y80">
            <v>0</v>
          </cell>
          <cell r="Z80">
            <v>14400</v>
          </cell>
          <cell r="AA80">
            <v>0</v>
          </cell>
          <cell r="AB80">
            <v>14400</v>
          </cell>
          <cell r="AC80">
            <v>0</v>
          </cell>
          <cell r="AD80">
            <v>14400</v>
          </cell>
          <cell r="AE80">
            <v>14400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14400</v>
          </cell>
          <cell r="AL80">
            <v>0</v>
          </cell>
          <cell r="AM80">
            <v>0</v>
          </cell>
          <cell r="AN80">
            <v>14400</v>
          </cell>
          <cell r="AO80">
            <v>0</v>
          </cell>
          <cell r="AP80">
            <v>14400</v>
          </cell>
          <cell r="AQ80">
            <v>0</v>
          </cell>
          <cell r="AR80">
            <v>14400</v>
          </cell>
          <cell r="AS80">
            <v>0</v>
          </cell>
          <cell r="AT80">
            <v>14400</v>
          </cell>
          <cell r="AU80">
            <v>14400</v>
          </cell>
          <cell r="AV80">
            <v>0</v>
          </cell>
          <cell r="AW80">
            <v>14400</v>
          </cell>
          <cell r="AX80">
            <v>0</v>
          </cell>
          <cell r="AY80">
            <v>0</v>
          </cell>
          <cell r="AZ80">
            <v>14400</v>
          </cell>
          <cell r="BB80">
            <v>14400</v>
          </cell>
        </row>
        <row r="81">
          <cell r="A81" t="str">
            <v>0435</v>
          </cell>
          <cell r="B81" t="str">
            <v>青岛福基纺织有限公司</v>
          </cell>
          <cell r="C81" t="str">
            <v>面料</v>
          </cell>
          <cell r="D81">
            <v>6317593.2999999998</v>
          </cell>
          <cell r="E81">
            <v>1000000</v>
          </cell>
          <cell r="F81">
            <v>6227067.54</v>
          </cell>
          <cell r="G81">
            <v>1000000</v>
          </cell>
          <cell r="H81">
            <v>6167255.1500000004</v>
          </cell>
          <cell r="I81">
            <v>940290.85</v>
          </cell>
          <cell r="J81">
            <v>4317593.3</v>
          </cell>
          <cell r="K81">
            <v>1030000</v>
          </cell>
          <cell r="L81">
            <v>6077546</v>
          </cell>
          <cell r="M81">
            <v>570030.21</v>
          </cell>
          <cell r="N81">
            <v>4197067.54</v>
          </cell>
          <cell r="O81">
            <v>0</v>
          </cell>
          <cell r="P81">
            <v>6647576.21</v>
          </cell>
          <cell r="Q81">
            <v>332777.92</v>
          </cell>
          <cell r="R81">
            <v>5137255.1500000004</v>
          </cell>
          <cell r="S81">
            <v>500000</v>
          </cell>
          <cell r="T81">
            <v>6480354.1299999999</v>
          </cell>
          <cell r="U81">
            <v>1178685.45</v>
          </cell>
          <cell r="V81">
            <v>5577546</v>
          </cell>
          <cell r="W81">
            <v>1000000</v>
          </cell>
          <cell r="X81">
            <v>6659039.5800000001</v>
          </cell>
          <cell r="Y81">
            <v>851350.51</v>
          </cell>
          <cell r="Z81">
            <v>5147576.21</v>
          </cell>
          <cell r="AA81">
            <v>0</v>
          </cell>
          <cell r="AB81">
            <v>7510390.0899999999</v>
          </cell>
          <cell r="AC81">
            <v>635066.03</v>
          </cell>
          <cell r="AD81">
            <v>5480354.1299999999</v>
          </cell>
          <cell r="AE81">
            <v>650000</v>
          </cell>
          <cell r="AF81">
            <v>7495456.1200000001</v>
          </cell>
          <cell r="AG81">
            <v>533221.48</v>
          </cell>
          <cell r="AH81">
            <v>6009039.5800000001</v>
          </cell>
          <cell r="AI81">
            <v>1000000</v>
          </cell>
          <cell r="AJ81">
            <v>7028677.5999999996</v>
          </cell>
          <cell r="AK81">
            <v>999388.51</v>
          </cell>
          <cell r="AL81">
            <v>5860390.0899999999</v>
          </cell>
          <cell r="AM81">
            <v>500000</v>
          </cell>
          <cell r="AN81">
            <v>7528066.1100000003</v>
          </cell>
          <cell r="AO81">
            <v>154649.57999999999</v>
          </cell>
          <cell r="AP81">
            <v>5995456.1200000001</v>
          </cell>
          <cell r="AQ81">
            <v>950000</v>
          </cell>
          <cell r="AR81">
            <v>6732715.6900000004</v>
          </cell>
          <cell r="AS81">
            <v>826433.31</v>
          </cell>
          <cell r="AT81">
            <v>5578677.5999999996</v>
          </cell>
          <cell r="AU81">
            <v>0</v>
          </cell>
          <cell r="AV81">
            <v>7559149</v>
          </cell>
          <cell r="AW81">
            <v>767214.75</v>
          </cell>
          <cell r="AX81">
            <v>6578066.1100000003</v>
          </cell>
          <cell r="AY81">
            <v>992500</v>
          </cell>
          <cell r="AZ81">
            <v>7333863.75</v>
          </cell>
          <cell r="BB81">
            <v>5740215.6900000004</v>
          </cell>
        </row>
        <row r="82">
          <cell r="A82" t="str">
            <v>0439</v>
          </cell>
          <cell r="B82" t="str">
            <v>河北辰丰制管有限公司</v>
          </cell>
          <cell r="C82" t="str">
            <v>钢管</v>
          </cell>
          <cell r="D82">
            <v>1360409.89</v>
          </cell>
          <cell r="E82">
            <v>500000</v>
          </cell>
          <cell r="F82">
            <v>1661907.57</v>
          </cell>
          <cell r="G82">
            <v>0</v>
          </cell>
          <cell r="H82">
            <v>1927609.19</v>
          </cell>
          <cell r="I82">
            <v>0</v>
          </cell>
          <cell r="J82">
            <v>1927609.19</v>
          </cell>
          <cell r="K82">
            <v>1000000</v>
          </cell>
          <cell r="L82">
            <v>927609.19</v>
          </cell>
          <cell r="M82">
            <v>0</v>
          </cell>
          <cell r="N82">
            <v>927609.19</v>
          </cell>
          <cell r="O82">
            <v>0</v>
          </cell>
          <cell r="P82">
            <v>927609.19</v>
          </cell>
          <cell r="Q82">
            <v>0</v>
          </cell>
          <cell r="R82">
            <v>927609.19</v>
          </cell>
          <cell r="S82">
            <v>300000</v>
          </cell>
          <cell r="T82">
            <v>627609.18999999994</v>
          </cell>
          <cell r="U82">
            <v>0</v>
          </cell>
          <cell r="V82">
            <v>627609.18999999994</v>
          </cell>
          <cell r="W82">
            <v>300000</v>
          </cell>
          <cell r="X82">
            <v>327609.19</v>
          </cell>
          <cell r="Y82">
            <v>1085549.1299999999</v>
          </cell>
          <cell r="Z82">
            <v>327609.19</v>
          </cell>
          <cell r="AA82">
            <v>0</v>
          </cell>
          <cell r="AB82">
            <v>1413158.32</v>
          </cell>
          <cell r="AC82">
            <v>307809.40000000002</v>
          </cell>
          <cell r="AD82">
            <v>1413158.32</v>
          </cell>
          <cell r="AE82">
            <v>750000</v>
          </cell>
          <cell r="AF82">
            <v>970967.72</v>
          </cell>
          <cell r="AG82">
            <v>556551.80000000005</v>
          </cell>
          <cell r="AH82">
            <v>970967.72</v>
          </cell>
          <cell r="AI82">
            <v>300000</v>
          </cell>
          <cell r="AJ82">
            <v>1227519.52</v>
          </cell>
          <cell r="AK82">
            <v>0</v>
          </cell>
          <cell r="AL82">
            <v>1227519.52</v>
          </cell>
          <cell r="AM82">
            <v>0</v>
          </cell>
          <cell r="AN82">
            <v>1227519.52</v>
          </cell>
          <cell r="AO82">
            <v>184688</v>
          </cell>
          <cell r="AP82">
            <v>1227519.52</v>
          </cell>
          <cell r="AQ82">
            <v>200000</v>
          </cell>
          <cell r="AR82">
            <v>1212207.52</v>
          </cell>
          <cell r="AS82">
            <v>0</v>
          </cell>
          <cell r="AT82">
            <v>1212207.52</v>
          </cell>
          <cell r="AU82">
            <v>300000</v>
          </cell>
          <cell r="AV82">
            <v>912207.52</v>
          </cell>
          <cell r="AW82">
            <v>867464.22</v>
          </cell>
          <cell r="AX82">
            <v>912207.52</v>
          </cell>
          <cell r="AY82">
            <v>200000</v>
          </cell>
          <cell r="AZ82">
            <v>1579671.74</v>
          </cell>
          <cell r="BB82">
            <v>1579671.74</v>
          </cell>
        </row>
        <row r="83">
          <cell r="A83" t="str">
            <v>0441</v>
          </cell>
          <cell r="B83" t="str">
            <v>文安县德实汽车配件有限公司</v>
          </cell>
          <cell r="C83" t="str">
            <v>滑轨、调角器</v>
          </cell>
          <cell r="D83">
            <v>700492.46</v>
          </cell>
          <cell r="E83">
            <v>0</v>
          </cell>
          <cell r="F83">
            <v>706204.46</v>
          </cell>
          <cell r="G83">
            <v>0</v>
          </cell>
          <cell r="H83">
            <v>709631.66</v>
          </cell>
          <cell r="I83">
            <v>0</v>
          </cell>
          <cell r="J83">
            <v>700492.46</v>
          </cell>
          <cell r="K83">
            <v>200000</v>
          </cell>
          <cell r="L83">
            <v>509631.66</v>
          </cell>
          <cell r="M83">
            <v>0</v>
          </cell>
          <cell r="N83">
            <v>506204.46</v>
          </cell>
          <cell r="O83">
            <v>967.5</v>
          </cell>
          <cell r="P83">
            <v>508664.16</v>
          </cell>
          <cell r="Q83">
            <v>0</v>
          </cell>
          <cell r="R83">
            <v>508664.16</v>
          </cell>
          <cell r="S83">
            <v>0</v>
          </cell>
          <cell r="T83">
            <v>508664.16</v>
          </cell>
          <cell r="U83">
            <v>0</v>
          </cell>
          <cell r="V83">
            <v>508664.16</v>
          </cell>
          <cell r="W83">
            <v>0</v>
          </cell>
          <cell r="X83">
            <v>508664.16</v>
          </cell>
          <cell r="Y83">
            <v>0</v>
          </cell>
          <cell r="Z83">
            <v>508664.16</v>
          </cell>
          <cell r="AA83">
            <v>0</v>
          </cell>
          <cell r="AB83">
            <v>508664.16</v>
          </cell>
          <cell r="AC83">
            <v>0</v>
          </cell>
          <cell r="AD83">
            <v>508664.16</v>
          </cell>
          <cell r="AE83">
            <v>180000</v>
          </cell>
          <cell r="AF83">
            <v>328664.15999999997</v>
          </cell>
          <cell r="AG83">
            <v>0</v>
          </cell>
          <cell r="AH83">
            <v>328664.15999999997</v>
          </cell>
          <cell r="AI83">
            <v>0</v>
          </cell>
          <cell r="AJ83">
            <v>328664.15999999997</v>
          </cell>
          <cell r="AK83">
            <v>0</v>
          </cell>
          <cell r="AL83">
            <v>328664.15999999997</v>
          </cell>
          <cell r="AM83">
            <v>0</v>
          </cell>
          <cell r="AN83">
            <v>328664.15999999997</v>
          </cell>
          <cell r="AO83">
            <v>0</v>
          </cell>
          <cell r="AP83">
            <v>328664.15999999997</v>
          </cell>
          <cell r="AQ83">
            <v>0</v>
          </cell>
          <cell r="AR83">
            <v>328664.15999999997</v>
          </cell>
          <cell r="AS83">
            <v>0</v>
          </cell>
          <cell r="AT83">
            <v>328664.15999999997</v>
          </cell>
          <cell r="AU83">
            <v>20000</v>
          </cell>
          <cell r="AV83">
            <v>308664.15999999997</v>
          </cell>
          <cell r="AW83">
            <v>0</v>
          </cell>
          <cell r="AX83">
            <v>308664.15999999997</v>
          </cell>
          <cell r="AY83">
            <v>0</v>
          </cell>
          <cell r="AZ83">
            <v>308664.15999999997</v>
          </cell>
          <cell r="BB83">
            <v>308664.15999999997</v>
          </cell>
        </row>
        <row r="84">
          <cell r="A84" t="str">
            <v>0442</v>
          </cell>
          <cell r="B84" t="str">
            <v>天津欧尔派斯环保科技发展有限公司</v>
          </cell>
          <cell r="C84" t="str">
            <v>电泳漆</v>
          </cell>
          <cell r="D84">
            <v>699200.79</v>
          </cell>
          <cell r="E84">
            <v>0</v>
          </cell>
          <cell r="F84">
            <v>699200.79</v>
          </cell>
          <cell r="G84">
            <v>321100</v>
          </cell>
          <cell r="H84">
            <v>674084.07</v>
          </cell>
          <cell r="I84">
            <v>237000</v>
          </cell>
          <cell r="J84">
            <v>378100.79</v>
          </cell>
          <cell r="K84">
            <v>0</v>
          </cell>
          <cell r="L84">
            <v>911084.07</v>
          </cell>
          <cell r="M84">
            <v>0</v>
          </cell>
          <cell r="N84">
            <v>378100.79</v>
          </cell>
          <cell r="O84">
            <v>100000</v>
          </cell>
          <cell r="P84">
            <v>811084.07</v>
          </cell>
          <cell r="Q84">
            <v>0</v>
          </cell>
          <cell r="R84">
            <v>574084.06999999995</v>
          </cell>
          <cell r="S84">
            <v>0</v>
          </cell>
          <cell r="T84">
            <v>811084.07</v>
          </cell>
          <cell r="U84">
            <v>264666.82</v>
          </cell>
          <cell r="V84">
            <v>811084.07</v>
          </cell>
          <cell r="W84">
            <v>200000</v>
          </cell>
          <cell r="X84">
            <v>875750.89</v>
          </cell>
          <cell r="Y84">
            <v>291050.44</v>
          </cell>
          <cell r="Z84">
            <v>611084.06999999995</v>
          </cell>
          <cell r="AA84">
            <v>0</v>
          </cell>
          <cell r="AB84">
            <v>1166801.33</v>
          </cell>
          <cell r="AC84">
            <v>189917.68</v>
          </cell>
          <cell r="AD84">
            <v>611084.06999999995</v>
          </cell>
          <cell r="AE84">
            <v>250000</v>
          </cell>
          <cell r="AF84">
            <v>1106719.01</v>
          </cell>
          <cell r="AG84">
            <v>169249.25</v>
          </cell>
          <cell r="AH84">
            <v>625750.89</v>
          </cell>
          <cell r="AI84">
            <v>0</v>
          </cell>
          <cell r="AJ84">
            <v>1275968.26</v>
          </cell>
          <cell r="AK84">
            <v>111286.35</v>
          </cell>
          <cell r="AL84">
            <v>916801.33</v>
          </cell>
          <cell r="AM84">
            <v>99500</v>
          </cell>
          <cell r="AN84">
            <v>1287754.6100000001</v>
          </cell>
          <cell r="AO84">
            <v>89120.53</v>
          </cell>
          <cell r="AP84">
            <v>1007219.01</v>
          </cell>
          <cell r="AQ84">
            <v>250000</v>
          </cell>
          <cell r="AR84">
            <v>1126875.1399999999</v>
          </cell>
          <cell r="AS84">
            <v>0</v>
          </cell>
          <cell r="AT84">
            <v>926468.26</v>
          </cell>
          <cell r="AU84">
            <v>150000</v>
          </cell>
          <cell r="AV84">
            <v>976875.14</v>
          </cell>
          <cell r="AW84">
            <v>106442.38</v>
          </cell>
          <cell r="AX84">
            <v>887754.61</v>
          </cell>
          <cell r="AY84">
            <v>100000</v>
          </cell>
          <cell r="AZ84">
            <v>983317.52</v>
          </cell>
          <cell r="BB84">
            <v>876875.14</v>
          </cell>
        </row>
        <row r="85">
          <cell r="A85" t="str">
            <v>0446</v>
          </cell>
          <cell r="B85" t="str">
            <v>诸城市黄海剑杆织布厂</v>
          </cell>
          <cell r="C85" t="str">
            <v>面料</v>
          </cell>
          <cell r="D85">
            <v>511927.89</v>
          </cell>
          <cell r="E85">
            <v>1000</v>
          </cell>
          <cell r="F85">
            <v>646013.34</v>
          </cell>
          <cell r="G85">
            <v>0</v>
          </cell>
          <cell r="H85">
            <v>707299.61</v>
          </cell>
          <cell r="I85">
            <v>85661.33</v>
          </cell>
          <cell r="J85">
            <v>510927.89</v>
          </cell>
          <cell r="K85">
            <v>100000</v>
          </cell>
          <cell r="L85">
            <v>692960.94</v>
          </cell>
          <cell r="M85">
            <v>71648.34</v>
          </cell>
          <cell r="N85">
            <v>546013.34</v>
          </cell>
          <cell r="O85">
            <v>100000</v>
          </cell>
          <cell r="P85">
            <v>664609.28000000003</v>
          </cell>
          <cell r="Q85">
            <v>163645.25</v>
          </cell>
          <cell r="R85">
            <v>507299.61</v>
          </cell>
          <cell r="S85">
            <v>0</v>
          </cell>
          <cell r="T85">
            <v>828254.53</v>
          </cell>
          <cell r="U85">
            <v>159409.43</v>
          </cell>
          <cell r="V85">
            <v>592960.93999999994</v>
          </cell>
          <cell r="W85">
            <v>100000</v>
          </cell>
          <cell r="X85">
            <v>887663.96</v>
          </cell>
          <cell r="Y85">
            <v>135624.01</v>
          </cell>
          <cell r="Z85">
            <v>564609.28000000003</v>
          </cell>
          <cell r="AA85">
            <v>0</v>
          </cell>
          <cell r="AB85">
            <v>1023287.97</v>
          </cell>
          <cell r="AC85">
            <v>47745.83</v>
          </cell>
          <cell r="AD85">
            <v>728254.53</v>
          </cell>
          <cell r="AE85">
            <v>123000</v>
          </cell>
          <cell r="AF85">
            <v>948033.8</v>
          </cell>
          <cell r="AG85">
            <v>0</v>
          </cell>
          <cell r="AH85">
            <v>764663.96</v>
          </cell>
          <cell r="AI85">
            <v>0</v>
          </cell>
          <cell r="AJ85">
            <v>948033.8</v>
          </cell>
          <cell r="AK85">
            <v>0</v>
          </cell>
          <cell r="AL85">
            <v>900287.97</v>
          </cell>
          <cell r="AM85">
            <v>0</v>
          </cell>
          <cell r="AN85">
            <v>948033.8</v>
          </cell>
          <cell r="AO85">
            <v>0</v>
          </cell>
          <cell r="AP85">
            <v>948033.8</v>
          </cell>
          <cell r="AQ85">
            <v>200000</v>
          </cell>
          <cell r="AR85">
            <v>748033.8</v>
          </cell>
          <cell r="AS85">
            <v>0</v>
          </cell>
          <cell r="AT85">
            <v>748033.8</v>
          </cell>
          <cell r="AU85">
            <v>0</v>
          </cell>
          <cell r="AV85">
            <v>748033.8</v>
          </cell>
          <cell r="AW85">
            <v>0</v>
          </cell>
          <cell r="AX85">
            <v>748033.8</v>
          </cell>
          <cell r="AY85">
            <v>100000</v>
          </cell>
          <cell r="AZ85">
            <v>648033.80000000005</v>
          </cell>
          <cell r="BB85">
            <v>648033.80000000005</v>
          </cell>
        </row>
        <row r="86">
          <cell r="A86" t="str">
            <v>0447</v>
          </cell>
          <cell r="B86" t="str">
            <v>黄骅市供水公司</v>
          </cell>
          <cell r="C86" t="str">
            <v>水费</v>
          </cell>
          <cell r="AT86">
            <v>0</v>
          </cell>
          <cell r="AW86">
            <v>28.36</v>
          </cell>
          <cell r="AX86">
            <v>0</v>
          </cell>
          <cell r="AY86">
            <v>0</v>
          </cell>
          <cell r="AZ86">
            <v>28.36</v>
          </cell>
          <cell r="BB86">
            <v>0</v>
          </cell>
        </row>
        <row r="87">
          <cell r="A87" t="str">
            <v>0455</v>
          </cell>
          <cell r="B87" t="str">
            <v>北京嘉威达商贸有限公司</v>
          </cell>
          <cell r="C87" t="str">
            <v>标签</v>
          </cell>
          <cell r="D87">
            <v>3020</v>
          </cell>
          <cell r="E87">
            <v>0</v>
          </cell>
          <cell r="F87">
            <v>3020</v>
          </cell>
          <cell r="G87">
            <v>0</v>
          </cell>
          <cell r="H87">
            <v>3020</v>
          </cell>
          <cell r="I87">
            <v>0</v>
          </cell>
          <cell r="J87">
            <v>3020</v>
          </cell>
          <cell r="K87">
            <v>0</v>
          </cell>
          <cell r="L87">
            <v>3020</v>
          </cell>
          <cell r="M87">
            <v>0</v>
          </cell>
          <cell r="N87">
            <v>3020</v>
          </cell>
          <cell r="O87">
            <v>0</v>
          </cell>
          <cell r="P87">
            <v>3020</v>
          </cell>
          <cell r="Q87">
            <v>0</v>
          </cell>
          <cell r="R87">
            <v>3020</v>
          </cell>
          <cell r="S87">
            <v>0</v>
          </cell>
          <cell r="T87">
            <v>3020</v>
          </cell>
          <cell r="U87">
            <v>0</v>
          </cell>
          <cell r="V87">
            <v>3020</v>
          </cell>
          <cell r="W87">
            <v>0</v>
          </cell>
          <cell r="X87">
            <v>3020</v>
          </cell>
          <cell r="Y87">
            <v>0</v>
          </cell>
          <cell r="Z87">
            <v>3020</v>
          </cell>
          <cell r="AA87">
            <v>0</v>
          </cell>
          <cell r="AB87">
            <v>3020</v>
          </cell>
          <cell r="AC87">
            <v>0</v>
          </cell>
          <cell r="AD87">
            <v>3020</v>
          </cell>
          <cell r="AE87">
            <v>0</v>
          </cell>
          <cell r="AF87">
            <v>3020</v>
          </cell>
          <cell r="AG87">
            <v>0</v>
          </cell>
          <cell r="AH87">
            <v>3020</v>
          </cell>
          <cell r="AI87">
            <v>0</v>
          </cell>
          <cell r="AJ87">
            <v>3020</v>
          </cell>
          <cell r="AK87">
            <v>0</v>
          </cell>
          <cell r="AL87">
            <v>3020</v>
          </cell>
          <cell r="AM87">
            <v>0</v>
          </cell>
          <cell r="AN87">
            <v>3020</v>
          </cell>
          <cell r="AO87">
            <v>0</v>
          </cell>
          <cell r="AP87">
            <v>3020</v>
          </cell>
          <cell r="AQ87">
            <v>3020</v>
          </cell>
          <cell r="AR87">
            <v>0</v>
          </cell>
          <cell r="AS87">
            <v>0</v>
          </cell>
          <cell r="AT87">
            <v>0</v>
          </cell>
          <cell r="AU87">
            <v>0</v>
          </cell>
          <cell r="AV87">
            <v>0</v>
          </cell>
          <cell r="AW87">
            <v>0</v>
          </cell>
          <cell r="AX87">
            <v>0</v>
          </cell>
          <cell r="AY87">
            <v>0</v>
          </cell>
          <cell r="AZ87">
            <v>0</v>
          </cell>
          <cell r="BB87">
            <v>0</v>
          </cell>
        </row>
        <row r="88">
          <cell r="A88" t="str">
            <v>0456</v>
          </cell>
          <cell r="B88" t="str">
            <v>黄骅市泽方模具有限公司</v>
          </cell>
          <cell r="C88" t="str">
            <v>模具</v>
          </cell>
          <cell r="D88">
            <v>194800</v>
          </cell>
          <cell r="E88">
            <v>0</v>
          </cell>
          <cell r="F88">
            <v>194800</v>
          </cell>
          <cell r="G88">
            <v>0</v>
          </cell>
          <cell r="H88">
            <v>197510</v>
          </cell>
          <cell r="I88">
            <v>0</v>
          </cell>
          <cell r="J88">
            <v>197510</v>
          </cell>
          <cell r="K88">
            <v>2710</v>
          </cell>
          <cell r="L88">
            <v>194800</v>
          </cell>
          <cell r="M88">
            <v>0</v>
          </cell>
          <cell r="N88">
            <v>194800</v>
          </cell>
          <cell r="O88">
            <v>0</v>
          </cell>
          <cell r="P88">
            <v>194800</v>
          </cell>
          <cell r="Q88">
            <v>0</v>
          </cell>
          <cell r="R88">
            <v>194800</v>
          </cell>
          <cell r="S88">
            <v>0</v>
          </cell>
          <cell r="T88">
            <v>194800</v>
          </cell>
          <cell r="U88">
            <v>0</v>
          </cell>
          <cell r="V88">
            <v>194800</v>
          </cell>
          <cell r="W88">
            <v>0</v>
          </cell>
          <cell r="X88">
            <v>194800</v>
          </cell>
          <cell r="Y88">
            <v>0</v>
          </cell>
          <cell r="Z88">
            <v>194800</v>
          </cell>
          <cell r="AA88">
            <v>0</v>
          </cell>
          <cell r="AB88">
            <v>194800</v>
          </cell>
          <cell r="AC88">
            <v>0</v>
          </cell>
          <cell r="AD88">
            <v>194800</v>
          </cell>
          <cell r="AE88">
            <v>0</v>
          </cell>
          <cell r="AF88">
            <v>194800</v>
          </cell>
          <cell r="AG88">
            <v>0</v>
          </cell>
          <cell r="AH88">
            <v>194800</v>
          </cell>
          <cell r="AI88">
            <v>0</v>
          </cell>
          <cell r="AJ88">
            <v>194800</v>
          </cell>
          <cell r="AK88">
            <v>0</v>
          </cell>
          <cell r="AL88">
            <v>194800</v>
          </cell>
          <cell r="AM88">
            <v>194800</v>
          </cell>
          <cell r="AN88">
            <v>0</v>
          </cell>
          <cell r="AO88">
            <v>0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U88">
            <v>0</v>
          </cell>
          <cell r="AV88">
            <v>0</v>
          </cell>
          <cell r="AW88">
            <v>0</v>
          </cell>
          <cell r="AX88">
            <v>0</v>
          </cell>
          <cell r="AY88">
            <v>0</v>
          </cell>
          <cell r="AZ88">
            <v>0</v>
          </cell>
          <cell r="BB88">
            <v>0</v>
          </cell>
        </row>
        <row r="89">
          <cell r="A89" t="str">
            <v>0457</v>
          </cell>
          <cell r="B89" t="str">
            <v>保定市京苑汽车装饰配件厂</v>
          </cell>
          <cell r="C89" t="str">
            <v>金属零部件</v>
          </cell>
          <cell r="D89">
            <v>308985.57</v>
          </cell>
          <cell r="E89">
            <v>0</v>
          </cell>
          <cell r="F89">
            <v>308985.57</v>
          </cell>
          <cell r="G89">
            <v>0</v>
          </cell>
          <cell r="H89">
            <v>308985.57</v>
          </cell>
          <cell r="I89">
            <v>0</v>
          </cell>
          <cell r="J89">
            <v>308985.57</v>
          </cell>
          <cell r="K89">
            <v>0</v>
          </cell>
          <cell r="L89">
            <v>308985.57</v>
          </cell>
          <cell r="M89">
            <v>0</v>
          </cell>
          <cell r="N89">
            <v>308985.57</v>
          </cell>
          <cell r="O89">
            <v>0</v>
          </cell>
          <cell r="P89">
            <v>308985.57</v>
          </cell>
          <cell r="Q89">
            <v>0</v>
          </cell>
          <cell r="R89">
            <v>308985.57</v>
          </cell>
          <cell r="S89">
            <v>0</v>
          </cell>
          <cell r="T89">
            <v>308985.57</v>
          </cell>
          <cell r="U89">
            <v>0</v>
          </cell>
          <cell r="V89">
            <v>308985.57</v>
          </cell>
          <cell r="W89">
            <v>0</v>
          </cell>
          <cell r="X89">
            <v>308985.57</v>
          </cell>
          <cell r="Y89">
            <v>0</v>
          </cell>
          <cell r="Z89">
            <v>308985.57</v>
          </cell>
          <cell r="AA89">
            <v>0</v>
          </cell>
          <cell r="AB89">
            <v>308985.57</v>
          </cell>
          <cell r="AC89">
            <v>0</v>
          </cell>
          <cell r="AD89">
            <v>308985.57</v>
          </cell>
          <cell r="AE89">
            <v>0</v>
          </cell>
          <cell r="AF89">
            <v>308985.57</v>
          </cell>
          <cell r="AG89">
            <v>0</v>
          </cell>
          <cell r="AH89">
            <v>308985.57</v>
          </cell>
          <cell r="AI89">
            <v>0</v>
          </cell>
          <cell r="AJ89">
            <v>308985.57</v>
          </cell>
          <cell r="AK89">
            <v>0</v>
          </cell>
          <cell r="AL89">
            <v>308985.57</v>
          </cell>
          <cell r="AM89">
            <v>92000</v>
          </cell>
          <cell r="AN89">
            <v>216985.57</v>
          </cell>
          <cell r="AO89">
            <v>0</v>
          </cell>
          <cell r="AP89">
            <v>216985.57</v>
          </cell>
          <cell r="AQ89">
            <v>100000</v>
          </cell>
          <cell r="AR89">
            <v>116985.57</v>
          </cell>
          <cell r="AS89">
            <v>0</v>
          </cell>
          <cell r="AT89">
            <v>116985.57</v>
          </cell>
          <cell r="AU89">
            <v>10000</v>
          </cell>
          <cell r="AV89">
            <v>106985.57</v>
          </cell>
          <cell r="AW89">
            <v>0</v>
          </cell>
          <cell r="AX89">
            <v>106985.57</v>
          </cell>
          <cell r="AY89">
            <v>0</v>
          </cell>
          <cell r="AZ89">
            <v>106985.57</v>
          </cell>
          <cell r="BB89">
            <v>106985.57</v>
          </cell>
        </row>
        <row r="90">
          <cell r="A90" t="str">
            <v>0460</v>
          </cell>
          <cell r="B90" t="str">
            <v>江苏力乐汽车部件股份有限公司</v>
          </cell>
          <cell r="C90" t="str">
            <v>调角器</v>
          </cell>
          <cell r="D90">
            <v>1956990.28</v>
          </cell>
          <cell r="E90">
            <v>1001200</v>
          </cell>
          <cell r="F90">
            <v>1090000.45</v>
          </cell>
          <cell r="G90">
            <v>0</v>
          </cell>
          <cell r="H90">
            <v>1202915.78</v>
          </cell>
          <cell r="I90">
            <v>10190.35</v>
          </cell>
          <cell r="J90">
            <v>955790.28</v>
          </cell>
          <cell r="K90">
            <v>0</v>
          </cell>
          <cell r="L90">
            <v>1213106.1299999999</v>
          </cell>
          <cell r="M90">
            <v>0</v>
          </cell>
          <cell r="N90">
            <v>1090000.45</v>
          </cell>
          <cell r="O90">
            <v>0</v>
          </cell>
          <cell r="P90">
            <v>1213106.1299999999</v>
          </cell>
          <cell r="Q90">
            <v>62083.81</v>
          </cell>
          <cell r="R90">
            <v>1202915.78</v>
          </cell>
          <cell r="S90">
            <v>0</v>
          </cell>
          <cell r="T90">
            <v>1275189.94</v>
          </cell>
          <cell r="U90">
            <v>26021.97</v>
          </cell>
          <cell r="V90">
            <v>1213106.1299999999</v>
          </cell>
          <cell r="W90">
            <v>0</v>
          </cell>
          <cell r="X90">
            <v>1301211.9099999999</v>
          </cell>
          <cell r="Y90">
            <v>8110.51</v>
          </cell>
          <cell r="Z90">
            <v>1213106.1299999999</v>
          </cell>
          <cell r="AA90">
            <v>250000</v>
          </cell>
          <cell r="AB90">
            <v>1059322.42</v>
          </cell>
          <cell r="AC90">
            <v>173917.32</v>
          </cell>
          <cell r="AD90">
            <v>1025189.94</v>
          </cell>
          <cell r="AE90">
            <v>705000</v>
          </cell>
          <cell r="AF90">
            <v>528239.74</v>
          </cell>
          <cell r="AG90">
            <v>104573.39</v>
          </cell>
          <cell r="AH90">
            <v>346211.91</v>
          </cell>
          <cell r="AI90">
            <v>0</v>
          </cell>
          <cell r="AJ90">
            <v>632813.13</v>
          </cell>
          <cell r="AK90">
            <v>170588.15</v>
          </cell>
          <cell r="AL90">
            <v>354322.42</v>
          </cell>
          <cell r="AM90">
            <v>0</v>
          </cell>
          <cell r="AN90">
            <v>803401.28</v>
          </cell>
          <cell r="AO90">
            <v>0</v>
          </cell>
          <cell r="AP90">
            <v>528239.74</v>
          </cell>
          <cell r="AQ90">
            <v>0</v>
          </cell>
          <cell r="AR90">
            <v>803401.28</v>
          </cell>
          <cell r="AS90">
            <v>798432.34</v>
          </cell>
          <cell r="AT90">
            <v>632813.13</v>
          </cell>
          <cell r="AU90">
            <v>0</v>
          </cell>
          <cell r="AV90">
            <v>1601833.62</v>
          </cell>
          <cell r="AW90">
            <v>597111.46</v>
          </cell>
          <cell r="AX90">
            <v>803401.28</v>
          </cell>
          <cell r="AY90">
            <v>100000</v>
          </cell>
          <cell r="AZ90">
            <v>2098945.08</v>
          </cell>
          <cell r="BB90">
            <v>703401.28</v>
          </cell>
        </row>
        <row r="91">
          <cell r="A91" t="str">
            <v>0462</v>
          </cell>
          <cell r="B91" t="str">
            <v>廊坊中德汽车座椅制造有限公司</v>
          </cell>
          <cell r="C91" t="str">
            <v>滑轨、调角器</v>
          </cell>
          <cell r="D91">
            <v>4922.38</v>
          </cell>
          <cell r="E91">
            <v>0</v>
          </cell>
          <cell r="F91">
            <v>4922.38</v>
          </cell>
          <cell r="G91">
            <v>0</v>
          </cell>
          <cell r="H91">
            <v>4922.38</v>
          </cell>
          <cell r="I91">
            <v>0</v>
          </cell>
          <cell r="J91">
            <v>4922.38</v>
          </cell>
          <cell r="K91">
            <v>0</v>
          </cell>
          <cell r="L91">
            <v>4922.38</v>
          </cell>
          <cell r="M91">
            <v>0</v>
          </cell>
          <cell r="N91">
            <v>4922.38</v>
          </cell>
          <cell r="O91">
            <v>0</v>
          </cell>
          <cell r="P91">
            <v>4922.38</v>
          </cell>
          <cell r="Q91">
            <v>0</v>
          </cell>
          <cell r="R91">
            <v>4922.38</v>
          </cell>
          <cell r="S91">
            <v>0</v>
          </cell>
          <cell r="T91">
            <v>4922.38</v>
          </cell>
          <cell r="U91">
            <v>0</v>
          </cell>
          <cell r="V91">
            <v>4922.38</v>
          </cell>
          <cell r="W91">
            <v>0</v>
          </cell>
          <cell r="X91">
            <v>4922.38</v>
          </cell>
          <cell r="Y91">
            <v>0</v>
          </cell>
          <cell r="Z91">
            <v>4922.38</v>
          </cell>
          <cell r="AA91">
            <v>0</v>
          </cell>
          <cell r="AB91">
            <v>4922.38</v>
          </cell>
          <cell r="AC91">
            <v>0</v>
          </cell>
          <cell r="AD91">
            <v>4922.38</v>
          </cell>
          <cell r="AE91">
            <v>0</v>
          </cell>
          <cell r="AF91">
            <v>4922.38</v>
          </cell>
          <cell r="AG91">
            <v>0</v>
          </cell>
          <cell r="AH91">
            <v>4922.38</v>
          </cell>
          <cell r="AI91">
            <v>0</v>
          </cell>
          <cell r="AJ91">
            <v>4922.38</v>
          </cell>
          <cell r="AK91">
            <v>0</v>
          </cell>
          <cell r="AL91">
            <v>4922.38</v>
          </cell>
          <cell r="AM91">
            <v>0</v>
          </cell>
          <cell r="AN91">
            <v>4922.38</v>
          </cell>
          <cell r="AO91">
            <v>0</v>
          </cell>
          <cell r="AP91">
            <v>4922.38</v>
          </cell>
          <cell r="AQ91">
            <v>0</v>
          </cell>
          <cell r="AR91">
            <v>4922.38</v>
          </cell>
          <cell r="AS91">
            <v>0</v>
          </cell>
          <cell r="AT91">
            <v>4922.38</v>
          </cell>
          <cell r="AU91">
            <v>0</v>
          </cell>
          <cell r="AV91">
            <v>4922.38</v>
          </cell>
          <cell r="AW91">
            <v>0</v>
          </cell>
          <cell r="AX91">
            <v>4922.38</v>
          </cell>
          <cell r="AY91">
            <v>0</v>
          </cell>
          <cell r="AZ91">
            <v>4922.38</v>
          </cell>
          <cell r="BB91">
            <v>4922.38</v>
          </cell>
        </row>
        <row r="92">
          <cell r="A92" t="str">
            <v>0464</v>
          </cell>
          <cell r="B92" t="str">
            <v>冀州市北内汽车座椅有限公司</v>
          </cell>
          <cell r="C92" t="str">
            <v>头枕</v>
          </cell>
          <cell r="D92">
            <v>25376.28</v>
          </cell>
          <cell r="E92">
            <v>0</v>
          </cell>
          <cell r="F92">
            <v>25376.28</v>
          </cell>
          <cell r="G92">
            <v>0</v>
          </cell>
          <cell r="H92">
            <v>25376.28</v>
          </cell>
          <cell r="I92">
            <v>0</v>
          </cell>
          <cell r="J92">
            <v>25376.28</v>
          </cell>
          <cell r="K92">
            <v>0</v>
          </cell>
          <cell r="L92">
            <v>25376.28</v>
          </cell>
          <cell r="M92">
            <v>0</v>
          </cell>
          <cell r="N92">
            <v>25376.28</v>
          </cell>
          <cell r="O92">
            <v>0</v>
          </cell>
          <cell r="P92">
            <v>25376.28</v>
          </cell>
          <cell r="Q92">
            <v>0</v>
          </cell>
          <cell r="S92">
            <v>0</v>
          </cell>
          <cell r="T92">
            <v>25376.28</v>
          </cell>
          <cell r="U92">
            <v>0</v>
          </cell>
          <cell r="W92">
            <v>0</v>
          </cell>
          <cell r="X92">
            <v>25376.28</v>
          </cell>
          <cell r="Y92">
            <v>0</v>
          </cell>
          <cell r="AA92">
            <v>25376.28</v>
          </cell>
          <cell r="AB92">
            <v>0</v>
          </cell>
          <cell r="AC92">
            <v>0</v>
          </cell>
          <cell r="AE92">
            <v>0</v>
          </cell>
          <cell r="AF92">
            <v>0</v>
          </cell>
          <cell r="AG92">
            <v>0</v>
          </cell>
          <cell r="AI92">
            <v>0</v>
          </cell>
          <cell r="AJ92">
            <v>0</v>
          </cell>
          <cell r="AK92">
            <v>0</v>
          </cell>
          <cell r="AO92">
            <v>0</v>
          </cell>
          <cell r="AQ92">
            <v>0</v>
          </cell>
          <cell r="AR92">
            <v>0</v>
          </cell>
          <cell r="AS92">
            <v>0</v>
          </cell>
          <cell r="AU92">
            <v>0</v>
          </cell>
          <cell r="AV92">
            <v>0</v>
          </cell>
          <cell r="AW92">
            <v>0</v>
          </cell>
          <cell r="AY92">
            <v>0</v>
          </cell>
          <cell r="AZ92">
            <v>0</v>
          </cell>
        </row>
        <row r="93">
          <cell r="A93" t="str">
            <v>0465</v>
          </cell>
          <cell r="B93" t="str">
            <v>浙江龙生汽车部件股份有限公司</v>
          </cell>
          <cell r="C93" t="str">
            <v>滑轨</v>
          </cell>
          <cell r="D93">
            <v>9063.75</v>
          </cell>
          <cell r="E93">
            <v>0</v>
          </cell>
          <cell r="F93">
            <v>9063.75</v>
          </cell>
          <cell r="G93">
            <v>0</v>
          </cell>
          <cell r="H93">
            <v>9063.75</v>
          </cell>
          <cell r="I93">
            <v>0</v>
          </cell>
          <cell r="J93">
            <v>9063.75</v>
          </cell>
          <cell r="K93">
            <v>0</v>
          </cell>
          <cell r="L93">
            <v>9063.75</v>
          </cell>
          <cell r="M93">
            <v>0</v>
          </cell>
          <cell r="N93">
            <v>9063.75</v>
          </cell>
          <cell r="O93">
            <v>0</v>
          </cell>
          <cell r="P93">
            <v>9063.75</v>
          </cell>
          <cell r="Q93">
            <v>0</v>
          </cell>
          <cell r="S93">
            <v>0</v>
          </cell>
          <cell r="T93">
            <v>9063.75</v>
          </cell>
          <cell r="U93">
            <v>0</v>
          </cell>
          <cell r="W93">
            <v>0</v>
          </cell>
          <cell r="X93">
            <v>9063.75</v>
          </cell>
          <cell r="Y93">
            <v>0</v>
          </cell>
          <cell r="AA93">
            <v>0</v>
          </cell>
          <cell r="AB93">
            <v>9063.75</v>
          </cell>
          <cell r="AC93">
            <v>0</v>
          </cell>
          <cell r="AE93">
            <v>0</v>
          </cell>
          <cell r="AF93">
            <v>9063.75</v>
          </cell>
          <cell r="AG93">
            <v>0</v>
          </cell>
          <cell r="AI93">
            <v>0</v>
          </cell>
          <cell r="AJ93">
            <v>9063.75</v>
          </cell>
          <cell r="AK93">
            <v>0</v>
          </cell>
          <cell r="AL93">
            <v>0</v>
          </cell>
          <cell r="AM93">
            <v>0</v>
          </cell>
          <cell r="AN93">
            <v>9063.75</v>
          </cell>
          <cell r="AO93">
            <v>0</v>
          </cell>
          <cell r="AQ93">
            <v>0</v>
          </cell>
          <cell r="AR93">
            <v>9063.75</v>
          </cell>
          <cell r="AS93">
            <v>0</v>
          </cell>
          <cell r="AU93">
            <v>0</v>
          </cell>
          <cell r="AV93">
            <v>9063.75</v>
          </cell>
          <cell r="AW93">
            <v>0</v>
          </cell>
          <cell r="AY93">
            <v>0</v>
          </cell>
          <cell r="AZ93">
            <v>9063.75</v>
          </cell>
        </row>
        <row r="94">
          <cell r="A94" t="str">
            <v>0469</v>
          </cell>
          <cell r="B94" t="str">
            <v>常州华阳万联汽车附件有限公司</v>
          </cell>
          <cell r="C94" t="str">
            <v>滑轨</v>
          </cell>
          <cell r="D94">
            <v>2525732.6</v>
          </cell>
          <cell r="E94">
            <v>1000000</v>
          </cell>
          <cell r="F94">
            <v>1847109.52</v>
          </cell>
          <cell r="G94">
            <v>500000</v>
          </cell>
          <cell r="H94">
            <v>1768224.03</v>
          </cell>
          <cell r="I94">
            <v>0</v>
          </cell>
          <cell r="J94">
            <v>1025732.6</v>
          </cell>
          <cell r="K94">
            <v>0</v>
          </cell>
          <cell r="L94">
            <v>1768224.03</v>
          </cell>
          <cell r="M94">
            <v>0</v>
          </cell>
          <cell r="N94">
            <v>1347109.52</v>
          </cell>
          <cell r="O94">
            <v>500000</v>
          </cell>
          <cell r="P94">
            <v>1268224.03</v>
          </cell>
          <cell r="Q94">
            <v>1153176.0900000001</v>
          </cell>
          <cell r="R94">
            <v>1268224.03</v>
          </cell>
          <cell r="S94">
            <v>0</v>
          </cell>
          <cell r="T94">
            <v>2421400.12</v>
          </cell>
          <cell r="U94">
            <v>513015.2</v>
          </cell>
          <cell r="V94">
            <v>1268224.03</v>
          </cell>
          <cell r="W94">
            <v>300000</v>
          </cell>
          <cell r="X94">
            <v>2634415.3199999998</v>
          </cell>
          <cell r="Y94">
            <v>244290.14</v>
          </cell>
          <cell r="Z94">
            <v>968224.03</v>
          </cell>
          <cell r="AA94">
            <v>0</v>
          </cell>
          <cell r="AB94">
            <v>2878705.46</v>
          </cell>
          <cell r="AC94">
            <v>363135.69</v>
          </cell>
          <cell r="AD94">
            <v>2121400.12</v>
          </cell>
          <cell r="AE94">
            <v>600000</v>
          </cell>
          <cell r="AF94">
            <v>2641841.15</v>
          </cell>
          <cell r="AG94">
            <v>205976.07</v>
          </cell>
          <cell r="AH94">
            <v>2034415.32</v>
          </cell>
          <cell r="AI94">
            <v>400000</v>
          </cell>
          <cell r="AJ94">
            <v>2447817.2200000002</v>
          </cell>
          <cell r="AK94">
            <v>245347.14</v>
          </cell>
          <cell r="AL94">
            <v>1878705.46</v>
          </cell>
          <cell r="AM94">
            <v>570000</v>
          </cell>
          <cell r="AN94">
            <v>2123164.36</v>
          </cell>
          <cell r="AO94">
            <v>351495.14</v>
          </cell>
          <cell r="AP94">
            <v>1671841.15</v>
          </cell>
          <cell r="AQ94">
            <v>900000</v>
          </cell>
          <cell r="AR94">
            <v>1574659.5</v>
          </cell>
          <cell r="AS94">
            <v>297907.21999999997</v>
          </cell>
          <cell r="AT94">
            <v>977817.22</v>
          </cell>
          <cell r="AU94">
            <v>0</v>
          </cell>
          <cell r="AV94">
            <v>1872566.72</v>
          </cell>
          <cell r="AW94">
            <v>0</v>
          </cell>
          <cell r="AX94">
            <v>1223164.3600000001</v>
          </cell>
          <cell r="AY94">
            <v>200000</v>
          </cell>
          <cell r="AZ94">
            <v>1672566.72</v>
          </cell>
          <cell r="BB94">
            <v>1374659.5</v>
          </cell>
        </row>
        <row r="95">
          <cell r="A95" t="str">
            <v>0474</v>
          </cell>
          <cell r="B95" t="str">
            <v>米思米（中国）精密机械贸易有限公司</v>
          </cell>
          <cell r="C95" t="str">
            <v>设备配件</v>
          </cell>
          <cell r="D95">
            <v>0</v>
          </cell>
          <cell r="E95">
            <v>14612.8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0</v>
          </cell>
          <cell r="AL95">
            <v>0</v>
          </cell>
          <cell r="AO95">
            <v>0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U95">
            <v>0</v>
          </cell>
          <cell r="AV95">
            <v>0</v>
          </cell>
          <cell r="AW95">
            <v>0</v>
          </cell>
          <cell r="AX95">
            <v>0</v>
          </cell>
          <cell r="AY95">
            <v>0</v>
          </cell>
          <cell r="AZ95">
            <v>0</v>
          </cell>
          <cell r="BB95">
            <v>0</v>
          </cell>
        </row>
        <row r="96">
          <cell r="A96" t="str">
            <v>0475</v>
          </cell>
          <cell r="B96" t="str">
            <v>常州市武进创新模具注塑有限公司</v>
          </cell>
          <cell r="C96" t="str">
            <v>卡条</v>
          </cell>
          <cell r="D96">
            <v>1414333.41</v>
          </cell>
          <cell r="E96">
            <v>500000</v>
          </cell>
          <cell r="F96">
            <v>1023897.61</v>
          </cell>
          <cell r="G96">
            <v>0</v>
          </cell>
          <cell r="H96">
            <v>1179892.8999999999</v>
          </cell>
          <cell r="I96">
            <v>65545.69</v>
          </cell>
          <cell r="J96">
            <v>914333.41</v>
          </cell>
          <cell r="K96">
            <v>0</v>
          </cell>
          <cell r="L96">
            <v>1245438.5900000001</v>
          </cell>
          <cell r="M96">
            <v>136030.53</v>
          </cell>
          <cell r="N96">
            <v>1023897.61</v>
          </cell>
          <cell r="O96">
            <v>200000</v>
          </cell>
          <cell r="P96">
            <v>1181469.1200000001</v>
          </cell>
          <cell r="Q96">
            <v>112832.46</v>
          </cell>
          <cell r="R96">
            <v>979892.9</v>
          </cell>
          <cell r="S96">
            <v>0</v>
          </cell>
          <cell r="T96">
            <v>1294301.58</v>
          </cell>
          <cell r="U96">
            <v>85592.79</v>
          </cell>
          <cell r="V96">
            <v>1045438.59</v>
          </cell>
          <cell r="W96">
            <v>200000</v>
          </cell>
          <cell r="X96">
            <v>1179894.3700000001</v>
          </cell>
          <cell r="Y96">
            <v>85213.56</v>
          </cell>
          <cell r="Z96">
            <v>981469.12</v>
          </cell>
          <cell r="AA96">
            <v>0</v>
          </cell>
          <cell r="AB96">
            <v>1265107.93</v>
          </cell>
          <cell r="AC96">
            <v>82022.929999999993</v>
          </cell>
          <cell r="AD96">
            <v>1094301.58</v>
          </cell>
          <cell r="AE96">
            <v>250000</v>
          </cell>
          <cell r="AF96">
            <v>1097130.8600000001</v>
          </cell>
          <cell r="AG96">
            <v>29804.11</v>
          </cell>
          <cell r="AH96">
            <v>929894.37</v>
          </cell>
          <cell r="AI96">
            <v>0</v>
          </cell>
          <cell r="AJ96">
            <v>1126934.97</v>
          </cell>
          <cell r="AK96">
            <v>73697.17</v>
          </cell>
          <cell r="AL96">
            <v>1015107.93</v>
          </cell>
          <cell r="AM96">
            <v>0</v>
          </cell>
          <cell r="AN96">
            <v>1200632.1399999999</v>
          </cell>
          <cell r="AO96">
            <v>101768.13</v>
          </cell>
          <cell r="AP96">
            <v>1097130.8600000001</v>
          </cell>
          <cell r="AQ96">
            <v>200000</v>
          </cell>
          <cell r="AR96">
            <v>1102400.27</v>
          </cell>
          <cell r="AS96">
            <v>99271.6</v>
          </cell>
          <cell r="AT96">
            <v>926934.97</v>
          </cell>
          <cell r="AU96">
            <v>0</v>
          </cell>
          <cell r="AV96">
            <v>1201671.8700000001</v>
          </cell>
          <cell r="AW96">
            <v>74319.02</v>
          </cell>
          <cell r="AX96">
            <v>1000632.14</v>
          </cell>
          <cell r="AY96">
            <v>100000</v>
          </cell>
          <cell r="AZ96">
            <v>1175990.8899999999</v>
          </cell>
          <cell r="BB96">
            <v>1002400.27</v>
          </cell>
        </row>
        <row r="97">
          <cell r="A97" t="str">
            <v>0476</v>
          </cell>
          <cell r="B97" t="str">
            <v>辛集市兴恒福利海绵复合厂</v>
          </cell>
          <cell r="C97" t="str">
            <v>无纺布</v>
          </cell>
          <cell r="D97">
            <v>30517.09</v>
          </cell>
          <cell r="E97">
            <v>0</v>
          </cell>
          <cell r="F97">
            <v>35277.730000000003</v>
          </cell>
          <cell r="G97">
            <v>0</v>
          </cell>
          <cell r="H97">
            <v>35277.730000000003</v>
          </cell>
          <cell r="I97">
            <v>0</v>
          </cell>
          <cell r="J97">
            <v>30517.09</v>
          </cell>
          <cell r="K97">
            <v>0</v>
          </cell>
          <cell r="L97">
            <v>35277.730000000003</v>
          </cell>
          <cell r="M97">
            <v>0</v>
          </cell>
          <cell r="N97">
            <v>35277.730000000003</v>
          </cell>
          <cell r="O97">
            <v>0</v>
          </cell>
          <cell r="P97">
            <v>35277.730000000003</v>
          </cell>
          <cell r="Q97">
            <v>4760.6400000000003</v>
          </cell>
          <cell r="R97">
            <v>35277.730000000003</v>
          </cell>
          <cell r="S97">
            <v>0</v>
          </cell>
          <cell r="T97">
            <v>40038.370000000003</v>
          </cell>
          <cell r="U97">
            <v>0</v>
          </cell>
          <cell r="V97">
            <v>35277.730000000003</v>
          </cell>
          <cell r="W97">
            <v>0</v>
          </cell>
          <cell r="X97">
            <v>40038.370000000003</v>
          </cell>
          <cell r="Y97">
            <v>0</v>
          </cell>
          <cell r="Z97">
            <v>35277.730000000003</v>
          </cell>
          <cell r="AA97">
            <v>0</v>
          </cell>
          <cell r="AB97">
            <v>40038.370000000003</v>
          </cell>
          <cell r="AC97">
            <v>0</v>
          </cell>
          <cell r="AD97">
            <v>40038.370000000003</v>
          </cell>
          <cell r="AE97">
            <v>0</v>
          </cell>
          <cell r="AF97">
            <v>40038.370000000003</v>
          </cell>
          <cell r="AG97">
            <v>0</v>
          </cell>
          <cell r="AH97">
            <v>40038.370000000003</v>
          </cell>
          <cell r="AI97">
            <v>0</v>
          </cell>
          <cell r="AJ97">
            <v>40038.370000000003</v>
          </cell>
          <cell r="AK97">
            <v>0</v>
          </cell>
          <cell r="AL97">
            <v>40038.370000000003</v>
          </cell>
          <cell r="AM97">
            <v>0</v>
          </cell>
          <cell r="AN97">
            <v>40038.370000000003</v>
          </cell>
          <cell r="AO97">
            <v>0</v>
          </cell>
          <cell r="AP97">
            <v>40038.370000000003</v>
          </cell>
          <cell r="AQ97">
            <v>0</v>
          </cell>
          <cell r="AR97">
            <v>40038.370000000003</v>
          </cell>
          <cell r="AS97">
            <v>0</v>
          </cell>
          <cell r="AT97">
            <v>40038.370000000003</v>
          </cell>
          <cell r="AU97">
            <v>0</v>
          </cell>
          <cell r="AV97">
            <v>40038.370000000003</v>
          </cell>
          <cell r="AW97">
            <v>0</v>
          </cell>
          <cell r="AX97">
            <v>40038.370000000003</v>
          </cell>
          <cell r="AY97">
            <v>0</v>
          </cell>
          <cell r="AZ97">
            <v>40038.370000000003</v>
          </cell>
          <cell r="BB97">
            <v>40038.370000000003</v>
          </cell>
        </row>
        <row r="98">
          <cell r="A98" t="str">
            <v>0499</v>
          </cell>
          <cell r="B98" t="str">
            <v>广州欧尼克焊接科技有限公司</v>
          </cell>
          <cell r="C98" t="str">
            <v>焊机配件</v>
          </cell>
          <cell r="D98">
            <v>400</v>
          </cell>
          <cell r="E98">
            <v>0</v>
          </cell>
          <cell r="F98">
            <v>400</v>
          </cell>
          <cell r="G98">
            <v>0</v>
          </cell>
          <cell r="H98">
            <v>400</v>
          </cell>
          <cell r="I98">
            <v>0</v>
          </cell>
          <cell r="J98">
            <v>400</v>
          </cell>
          <cell r="K98">
            <v>400</v>
          </cell>
          <cell r="L98">
            <v>0</v>
          </cell>
          <cell r="M98">
            <v>14375</v>
          </cell>
          <cell r="N98">
            <v>13975</v>
          </cell>
          <cell r="O98">
            <v>13975</v>
          </cell>
          <cell r="P98">
            <v>400</v>
          </cell>
          <cell r="Q98">
            <v>0</v>
          </cell>
          <cell r="R98">
            <v>0</v>
          </cell>
          <cell r="S98">
            <v>0</v>
          </cell>
          <cell r="T98">
            <v>400</v>
          </cell>
          <cell r="U98">
            <v>0</v>
          </cell>
          <cell r="V98">
            <v>400</v>
          </cell>
          <cell r="W98">
            <v>400</v>
          </cell>
          <cell r="X98">
            <v>0</v>
          </cell>
          <cell r="Y98">
            <v>6890</v>
          </cell>
          <cell r="Z98">
            <v>6490</v>
          </cell>
          <cell r="AA98">
            <v>6490</v>
          </cell>
          <cell r="AB98">
            <v>400</v>
          </cell>
          <cell r="AC98">
            <v>0</v>
          </cell>
          <cell r="AD98">
            <v>0</v>
          </cell>
          <cell r="AE98">
            <v>0</v>
          </cell>
          <cell r="AF98">
            <v>400</v>
          </cell>
          <cell r="AG98">
            <v>0</v>
          </cell>
          <cell r="AH98">
            <v>0</v>
          </cell>
          <cell r="AI98">
            <v>0</v>
          </cell>
          <cell r="AJ98">
            <v>400</v>
          </cell>
          <cell r="AK98">
            <v>2900</v>
          </cell>
          <cell r="AL98">
            <v>2900</v>
          </cell>
          <cell r="AM98">
            <v>2900</v>
          </cell>
          <cell r="AN98">
            <v>400</v>
          </cell>
          <cell r="AO98">
            <v>0</v>
          </cell>
          <cell r="AP98">
            <v>0</v>
          </cell>
          <cell r="AQ98">
            <v>0</v>
          </cell>
          <cell r="AR98">
            <v>400</v>
          </cell>
          <cell r="AS98">
            <v>0</v>
          </cell>
          <cell r="AT98">
            <v>0</v>
          </cell>
          <cell r="AU98">
            <v>0</v>
          </cell>
          <cell r="AV98">
            <v>400</v>
          </cell>
          <cell r="AW98">
            <v>0</v>
          </cell>
          <cell r="AX98">
            <v>0</v>
          </cell>
          <cell r="AY98">
            <v>0</v>
          </cell>
          <cell r="AZ98">
            <v>400</v>
          </cell>
          <cell r="BB98">
            <v>0</v>
          </cell>
        </row>
        <row r="99">
          <cell r="A99" t="str">
            <v>0500</v>
          </cell>
          <cell r="B99" t="str">
            <v>福跃五金制品厂</v>
          </cell>
          <cell r="C99" t="str">
            <v>喷涂费</v>
          </cell>
          <cell r="AP99">
            <v>0</v>
          </cell>
          <cell r="AS99">
            <v>29137.63</v>
          </cell>
          <cell r="AT99">
            <v>0</v>
          </cell>
          <cell r="AU99">
            <v>10000</v>
          </cell>
          <cell r="AV99">
            <v>19137.63</v>
          </cell>
          <cell r="AW99">
            <v>0</v>
          </cell>
          <cell r="AX99">
            <v>19137.63</v>
          </cell>
          <cell r="AY99">
            <v>0</v>
          </cell>
          <cell r="AZ99">
            <v>19137.63</v>
          </cell>
          <cell r="BB99">
            <v>19137.63</v>
          </cell>
        </row>
        <row r="100">
          <cell r="A100" t="str">
            <v>0501</v>
          </cell>
          <cell r="B100" t="str">
            <v>黄骅市成卓汽车部件厂</v>
          </cell>
          <cell r="C100" t="str">
            <v>金属零部件</v>
          </cell>
          <cell r="D100">
            <v>1581462.21</v>
          </cell>
          <cell r="E100">
            <v>16108.8</v>
          </cell>
          <cell r="F100">
            <v>1790399.8</v>
          </cell>
          <cell r="G100">
            <v>430000</v>
          </cell>
          <cell r="H100">
            <v>1513900.49</v>
          </cell>
          <cell r="I100">
            <v>132091.89000000001</v>
          </cell>
          <cell r="J100">
            <v>1135353.4099999999</v>
          </cell>
          <cell r="K100">
            <v>0</v>
          </cell>
          <cell r="L100">
            <v>1645992.38</v>
          </cell>
          <cell r="M100">
            <v>95629.86</v>
          </cell>
          <cell r="N100">
            <v>1360399.8</v>
          </cell>
          <cell r="O100">
            <v>310000</v>
          </cell>
          <cell r="P100">
            <v>1431622.24</v>
          </cell>
          <cell r="Q100">
            <v>178223.34</v>
          </cell>
          <cell r="R100">
            <v>1203900.49</v>
          </cell>
          <cell r="S100">
            <v>0</v>
          </cell>
          <cell r="T100">
            <v>1609845.58</v>
          </cell>
          <cell r="U100">
            <v>206796.98</v>
          </cell>
          <cell r="V100">
            <v>1335992.3799999999</v>
          </cell>
          <cell r="W100">
            <v>100000</v>
          </cell>
          <cell r="X100">
            <v>1716642.56</v>
          </cell>
          <cell r="Y100">
            <v>140134.92000000001</v>
          </cell>
          <cell r="Z100">
            <v>1331622.24</v>
          </cell>
          <cell r="AA100">
            <v>0</v>
          </cell>
          <cell r="AB100">
            <v>1856777.48</v>
          </cell>
          <cell r="AC100">
            <v>177068.9</v>
          </cell>
          <cell r="AD100">
            <v>1509845.58</v>
          </cell>
          <cell r="AE100">
            <v>350000</v>
          </cell>
          <cell r="AF100">
            <v>1683846.38</v>
          </cell>
          <cell r="AG100">
            <v>99354.76</v>
          </cell>
          <cell r="AH100">
            <v>1366642.56</v>
          </cell>
          <cell r="AI100">
            <v>111582.39999999999</v>
          </cell>
          <cell r="AJ100">
            <v>1671618.74</v>
          </cell>
          <cell r="AK100">
            <v>0</v>
          </cell>
          <cell r="AL100">
            <v>1395195.08</v>
          </cell>
          <cell r="AM100">
            <v>0</v>
          </cell>
          <cell r="AN100">
            <v>1671618.74</v>
          </cell>
          <cell r="AO100">
            <v>422544.41</v>
          </cell>
          <cell r="AP100">
            <v>1572263.98</v>
          </cell>
          <cell r="AQ100">
            <v>289318.59999999998</v>
          </cell>
          <cell r="AR100">
            <v>1804844.55</v>
          </cell>
          <cell r="AS100">
            <v>183721.32</v>
          </cell>
          <cell r="AT100">
            <v>1382300.14</v>
          </cell>
          <cell r="AU100">
            <v>20000</v>
          </cell>
          <cell r="AV100">
            <v>1968565.87</v>
          </cell>
          <cell r="AW100">
            <v>314949.92</v>
          </cell>
          <cell r="AX100">
            <v>1362300.14</v>
          </cell>
          <cell r="AY100">
            <v>200000</v>
          </cell>
          <cell r="AZ100">
            <v>2083515.79</v>
          </cell>
          <cell r="BB100">
            <v>1584844.55</v>
          </cell>
        </row>
        <row r="101">
          <cell r="A101" t="str">
            <v>0506</v>
          </cell>
          <cell r="B101" t="str">
            <v>黄骅市康宁街光华化工门市部</v>
          </cell>
          <cell r="C101" t="str">
            <v>除垢剂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1298</v>
          </cell>
          <cell r="I101">
            <v>17028</v>
          </cell>
          <cell r="J101">
            <v>1298</v>
          </cell>
          <cell r="K101">
            <v>0</v>
          </cell>
          <cell r="L101">
            <v>18326</v>
          </cell>
          <cell r="M101">
            <v>0</v>
          </cell>
          <cell r="N101">
            <v>18326</v>
          </cell>
          <cell r="O101">
            <v>18326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15055</v>
          </cell>
          <cell r="V101">
            <v>0</v>
          </cell>
          <cell r="W101">
            <v>0</v>
          </cell>
          <cell r="X101">
            <v>15055</v>
          </cell>
          <cell r="Y101">
            <v>2400</v>
          </cell>
          <cell r="Z101">
            <v>15055</v>
          </cell>
          <cell r="AA101">
            <v>11215</v>
          </cell>
          <cell r="AB101">
            <v>6240</v>
          </cell>
          <cell r="AC101">
            <v>0</v>
          </cell>
          <cell r="AD101">
            <v>6240</v>
          </cell>
          <cell r="AE101">
            <v>0</v>
          </cell>
          <cell r="AF101">
            <v>6240</v>
          </cell>
          <cell r="AG101">
            <v>0</v>
          </cell>
          <cell r="AH101">
            <v>6240</v>
          </cell>
          <cell r="AI101">
            <v>0</v>
          </cell>
          <cell r="AJ101">
            <v>6240</v>
          </cell>
          <cell r="AK101">
            <v>0</v>
          </cell>
          <cell r="AL101">
            <v>6240</v>
          </cell>
          <cell r="AM101">
            <v>0</v>
          </cell>
          <cell r="AN101">
            <v>6240</v>
          </cell>
          <cell r="AO101">
            <v>0</v>
          </cell>
          <cell r="AP101">
            <v>6240</v>
          </cell>
          <cell r="AQ101">
            <v>0</v>
          </cell>
          <cell r="AR101">
            <v>6240</v>
          </cell>
          <cell r="AS101">
            <v>0</v>
          </cell>
          <cell r="AT101">
            <v>6240</v>
          </cell>
          <cell r="AU101">
            <v>0</v>
          </cell>
          <cell r="AV101">
            <v>6240</v>
          </cell>
          <cell r="AW101">
            <v>0</v>
          </cell>
          <cell r="AX101">
            <v>6240</v>
          </cell>
          <cell r="AY101">
            <v>0</v>
          </cell>
          <cell r="AZ101">
            <v>6240</v>
          </cell>
          <cell r="BB101">
            <v>6240</v>
          </cell>
        </row>
        <row r="102">
          <cell r="A102" t="str">
            <v>0512</v>
          </cell>
          <cell r="B102" t="str">
            <v>廊坊华文机电设备有限公司</v>
          </cell>
          <cell r="C102" t="str">
            <v>检具</v>
          </cell>
          <cell r="D102">
            <v>48244.44</v>
          </cell>
          <cell r="E102">
            <v>0</v>
          </cell>
          <cell r="F102">
            <v>48244.44</v>
          </cell>
          <cell r="G102">
            <v>0</v>
          </cell>
          <cell r="H102">
            <v>48244.44</v>
          </cell>
          <cell r="I102">
            <v>0</v>
          </cell>
          <cell r="J102">
            <v>48244.44</v>
          </cell>
          <cell r="K102">
            <v>0</v>
          </cell>
          <cell r="L102">
            <v>48244.44</v>
          </cell>
          <cell r="M102">
            <v>0</v>
          </cell>
          <cell r="N102">
            <v>48244.44</v>
          </cell>
          <cell r="O102">
            <v>0</v>
          </cell>
          <cell r="P102">
            <v>48244.44</v>
          </cell>
          <cell r="Q102">
            <v>0</v>
          </cell>
          <cell r="R102">
            <v>48244.44</v>
          </cell>
          <cell r="S102">
            <v>0</v>
          </cell>
          <cell r="T102">
            <v>48244.44</v>
          </cell>
          <cell r="U102">
            <v>0</v>
          </cell>
          <cell r="V102">
            <v>48244.44</v>
          </cell>
          <cell r="W102">
            <v>0</v>
          </cell>
          <cell r="X102">
            <v>48244.44</v>
          </cell>
          <cell r="Y102">
            <v>0</v>
          </cell>
          <cell r="Z102">
            <v>48244.44</v>
          </cell>
          <cell r="AA102">
            <v>0</v>
          </cell>
          <cell r="AB102">
            <v>48244.44</v>
          </cell>
          <cell r="AC102">
            <v>0</v>
          </cell>
          <cell r="AD102">
            <v>48244.44</v>
          </cell>
          <cell r="AE102">
            <v>48244.44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B102">
            <v>0</v>
          </cell>
        </row>
        <row r="103">
          <cell r="A103" t="str">
            <v>0513</v>
          </cell>
          <cell r="B103" t="str">
            <v>黄骅市祥义塑料模具有限公司</v>
          </cell>
          <cell r="C103" t="str">
            <v>模具</v>
          </cell>
          <cell r="D103">
            <v>0</v>
          </cell>
          <cell r="E103">
            <v>45600</v>
          </cell>
          <cell r="F103">
            <v>124400</v>
          </cell>
          <cell r="G103">
            <v>0</v>
          </cell>
          <cell r="H103">
            <v>124400</v>
          </cell>
          <cell r="I103">
            <v>0</v>
          </cell>
          <cell r="J103">
            <v>124400</v>
          </cell>
          <cell r="K103">
            <v>0</v>
          </cell>
          <cell r="L103">
            <v>124400</v>
          </cell>
          <cell r="M103">
            <v>0</v>
          </cell>
          <cell r="N103">
            <v>124400</v>
          </cell>
          <cell r="O103">
            <v>0</v>
          </cell>
          <cell r="P103">
            <v>124400</v>
          </cell>
          <cell r="Q103">
            <v>0</v>
          </cell>
          <cell r="R103">
            <v>124400</v>
          </cell>
          <cell r="S103">
            <v>0</v>
          </cell>
          <cell r="T103">
            <v>124400</v>
          </cell>
          <cell r="U103">
            <v>0</v>
          </cell>
          <cell r="V103">
            <v>124400</v>
          </cell>
          <cell r="W103">
            <v>100000</v>
          </cell>
          <cell r="X103">
            <v>24400</v>
          </cell>
          <cell r="Y103">
            <v>0</v>
          </cell>
          <cell r="Z103">
            <v>24400</v>
          </cell>
          <cell r="AA103">
            <v>0</v>
          </cell>
          <cell r="AB103">
            <v>24400</v>
          </cell>
          <cell r="AC103">
            <v>0</v>
          </cell>
          <cell r="AD103">
            <v>24400</v>
          </cell>
          <cell r="AE103">
            <v>24400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U103">
            <v>0</v>
          </cell>
          <cell r="AV103">
            <v>0</v>
          </cell>
          <cell r="AW103">
            <v>0</v>
          </cell>
          <cell r="AX103">
            <v>0</v>
          </cell>
          <cell r="AY103">
            <v>0</v>
          </cell>
          <cell r="AZ103">
            <v>0</v>
          </cell>
          <cell r="BB103">
            <v>0</v>
          </cell>
        </row>
        <row r="104">
          <cell r="A104" t="str">
            <v>0514</v>
          </cell>
          <cell r="B104" t="str">
            <v>广州市盟力线业有限公司</v>
          </cell>
          <cell r="C104" t="str">
            <v>缝纫线</v>
          </cell>
          <cell r="D104">
            <v>39940</v>
          </cell>
          <cell r="E104">
            <v>0</v>
          </cell>
          <cell r="F104">
            <v>46648.26</v>
          </cell>
          <cell r="G104">
            <v>40000</v>
          </cell>
          <cell r="H104">
            <v>9948.2900000000009</v>
          </cell>
          <cell r="I104">
            <v>22592.94</v>
          </cell>
          <cell r="J104">
            <v>9948.2900000000009</v>
          </cell>
          <cell r="K104">
            <v>0</v>
          </cell>
          <cell r="L104">
            <v>32541.23</v>
          </cell>
          <cell r="M104">
            <v>0</v>
          </cell>
          <cell r="N104">
            <v>32541.23</v>
          </cell>
          <cell r="O104">
            <v>12434.71</v>
          </cell>
          <cell r="P104">
            <v>20106.52</v>
          </cell>
          <cell r="Q104">
            <v>31136.22</v>
          </cell>
          <cell r="R104">
            <v>20106.52</v>
          </cell>
          <cell r="S104">
            <v>0</v>
          </cell>
          <cell r="T104">
            <v>51242.74</v>
          </cell>
          <cell r="U104">
            <v>42316.86</v>
          </cell>
          <cell r="V104">
            <v>51242.74</v>
          </cell>
          <cell r="W104">
            <v>32541.23</v>
          </cell>
          <cell r="X104">
            <v>61018.37</v>
          </cell>
          <cell r="Y104">
            <v>0</v>
          </cell>
          <cell r="Z104">
            <v>61018.37</v>
          </cell>
          <cell r="AA104">
            <v>0</v>
          </cell>
          <cell r="AB104">
            <v>61018.37</v>
          </cell>
          <cell r="AC104">
            <v>249.4</v>
          </cell>
          <cell r="AD104">
            <v>61018.37</v>
          </cell>
          <cell r="AE104">
            <v>0</v>
          </cell>
          <cell r="AF104">
            <v>61267.77</v>
          </cell>
          <cell r="AG104">
            <v>0</v>
          </cell>
          <cell r="AH104">
            <v>61267.77</v>
          </cell>
          <cell r="AI104">
            <v>15000</v>
          </cell>
          <cell r="AJ104">
            <v>46267.77</v>
          </cell>
          <cell r="AK104">
            <v>31951.93</v>
          </cell>
          <cell r="AL104">
            <v>46267.77</v>
          </cell>
          <cell r="AM104">
            <v>0</v>
          </cell>
          <cell r="AN104">
            <v>78219.7</v>
          </cell>
          <cell r="AO104">
            <v>0</v>
          </cell>
          <cell r="AP104">
            <v>78219.7</v>
          </cell>
          <cell r="AQ104">
            <v>0</v>
          </cell>
          <cell r="AR104">
            <v>78219.7</v>
          </cell>
          <cell r="AS104">
            <v>0</v>
          </cell>
          <cell r="AT104">
            <v>78219.7</v>
          </cell>
          <cell r="AU104">
            <v>0</v>
          </cell>
          <cell r="AV104">
            <v>78219.7</v>
          </cell>
          <cell r="AW104">
            <v>0</v>
          </cell>
          <cell r="AX104">
            <v>78219.7</v>
          </cell>
          <cell r="AY104">
            <v>70000</v>
          </cell>
          <cell r="AZ104">
            <v>8219.7000000000007</v>
          </cell>
          <cell r="BB104">
            <v>8219.7000000000007</v>
          </cell>
        </row>
        <row r="105">
          <cell r="A105" t="str">
            <v>0515</v>
          </cell>
          <cell r="B105" t="str">
            <v>北京瑞德佑业经贸有限责任公司</v>
          </cell>
          <cell r="C105" t="str">
            <v>灯镜配件</v>
          </cell>
          <cell r="D105">
            <v>4550</v>
          </cell>
          <cell r="E105">
            <v>0</v>
          </cell>
          <cell r="F105">
            <v>4550</v>
          </cell>
          <cell r="G105">
            <v>0</v>
          </cell>
          <cell r="H105">
            <v>4550</v>
          </cell>
          <cell r="I105">
            <v>0</v>
          </cell>
          <cell r="J105">
            <v>4550</v>
          </cell>
          <cell r="K105">
            <v>0</v>
          </cell>
          <cell r="L105">
            <v>4550</v>
          </cell>
          <cell r="M105">
            <v>0</v>
          </cell>
          <cell r="N105">
            <v>4550</v>
          </cell>
          <cell r="O105">
            <v>0</v>
          </cell>
          <cell r="P105">
            <v>4550</v>
          </cell>
          <cell r="Q105">
            <v>0</v>
          </cell>
          <cell r="S105">
            <v>4550</v>
          </cell>
          <cell r="T105">
            <v>0</v>
          </cell>
          <cell r="U105">
            <v>0</v>
          </cell>
          <cell r="W105">
            <v>0</v>
          </cell>
          <cell r="X105">
            <v>0</v>
          </cell>
          <cell r="Y105">
            <v>0</v>
          </cell>
          <cell r="AA105">
            <v>0</v>
          </cell>
          <cell r="AB105">
            <v>0</v>
          </cell>
          <cell r="AC105">
            <v>0</v>
          </cell>
          <cell r="AE105">
            <v>0</v>
          </cell>
          <cell r="AF105">
            <v>0</v>
          </cell>
          <cell r="AG105">
            <v>0</v>
          </cell>
          <cell r="AI105">
            <v>0</v>
          </cell>
          <cell r="AJ105">
            <v>0</v>
          </cell>
          <cell r="AK105">
            <v>0</v>
          </cell>
          <cell r="AO105">
            <v>0</v>
          </cell>
          <cell r="AQ105">
            <v>0</v>
          </cell>
          <cell r="AR105">
            <v>0</v>
          </cell>
          <cell r="AS105">
            <v>0</v>
          </cell>
          <cell r="AU105">
            <v>0</v>
          </cell>
          <cell r="AV105">
            <v>0</v>
          </cell>
          <cell r="AW105">
            <v>0</v>
          </cell>
          <cell r="AY105">
            <v>0</v>
          </cell>
          <cell r="AZ105">
            <v>0</v>
          </cell>
        </row>
        <row r="106">
          <cell r="A106" t="str">
            <v>0519</v>
          </cell>
          <cell r="B106" t="str">
            <v>北京鑫隆仁景塑胶材料科技有限公司</v>
          </cell>
          <cell r="C106" t="str">
            <v>注塑料</v>
          </cell>
          <cell r="D106">
            <v>873447.3</v>
          </cell>
          <cell r="E106">
            <v>50000</v>
          </cell>
          <cell r="F106">
            <v>847502.8</v>
          </cell>
          <cell r="G106">
            <v>500000</v>
          </cell>
          <cell r="H106">
            <v>347502.8</v>
          </cell>
          <cell r="I106">
            <v>0</v>
          </cell>
          <cell r="J106">
            <v>323447.3</v>
          </cell>
          <cell r="K106">
            <v>0</v>
          </cell>
          <cell r="L106">
            <v>347502.8</v>
          </cell>
          <cell r="M106">
            <v>0</v>
          </cell>
          <cell r="N106">
            <v>347502.8</v>
          </cell>
          <cell r="O106">
            <v>50000</v>
          </cell>
          <cell r="P106">
            <v>297502.8</v>
          </cell>
          <cell r="Q106">
            <v>0</v>
          </cell>
          <cell r="R106">
            <v>297502.8</v>
          </cell>
          <cell r="S106">
            <v>0</v>
          </cell>
          <cell r="T106">
            <v>297502.8</v>
          </cell>
          <cell r="U106">
            <v>0</v>
          </cell>
          <cell r="V106">
            <v>297502.8</v>
          </cell>
          <cell r="W106">
            <v>0</v>
          </cell>
          <cell r="X106">
            <v>297502.8</v>
          </cell>
          <cell r="Y106">
            <v>0</v>
          </cell>
          <cell r="Z106">
            <v>297502.8</v>
          </cell>
          <cell r="AA106">
            <v>0</v>
          </cell>
          <cell r="AB106">
            <v>297502.8</v>
          </cell>
          <cell r="AC106">
            <v>0</v>
          </cell>
          <cell r="AD106">
            <v>297502.8</v>
          </cell>
          <cell r="AE106">
            <v>0</v>
          </cell>
          <cell r="AF106">
            <v>297502.8</v>
          </cell>
          <cell r="AG106">
            <v>0</v>
          </cell>
          <cell r="AH106">
            <v>297502.8</v>
          </cell>
          <cell r="AI106">
            <v>250000</v>
          </cell>
          <cell r="AJ106">
            <v>47502.8</v>
          </cell>
          <cell r="AK106">
            <v>0</v>
          </cell>
          <cell r="AL106">
            <v>47502.8</v>
          </cell>
          <cell r="AM106">
            <v>0</v>
          </cell>
          <cell r="AN106">
            <v>47502.8</v>
          </cell>
          <cell r="AO106">
            <v>0</v>
          </cell>
          <cell r="AP106">
            <v>47502.8</v>
          </cell>
          <cell r="AQ106">
            <v>0</v>
          </cell>
          <cell r="AR106">
            <v>47502.8</v>
          </cell>
          <cell r="AS106">
            <v>0</v>
          </cell>
          <cell r="AT106">
            <v>47502.8</v>
          </cell>
          <cell r="AU106">
            <v>0</v>
          </cell>
          <cell r="AV106">
            <v>47502.8</v>
          </cell>
          <cell r="AW106">
            <v>0</v>
          </cell>
          <cell r="AX106">
            <v>47502.8</v>
          </cell>
          <cell r="AY106">
            <v>47502.8</v>
          </cell>
          <cell r="AZ106">
            <v>0</v>
          </cell>
          <cell r="BB106">
            <v>0</v>
          </cell>
        </row>
        <row r="107">
          <cell r="A107" t="str">
            <v>0537</v>
          </cell>
          <cell r="B107" t="str">
            <v>沧州强宇五金制造有限公司</v>
          </cell>
          <cell r="C107" t="str">
            <v>金属零部件</v>
          </cell>
          <cell r="D107">
            <v>2394597.34</v>
          </cell>
          <cell r="E107">
            <v>300000</v>
          </cell>
          <cell r="F107">
            <v>2499910.46</v>
          </cell>
          <cell r="G107">
            <v>800000</v>
          </cell>
          <cell r="H107">
            <v>1891090.15</v>
          </cell>
          <cell r="I107">
            <v>126328.69</v>
          </cell>
          <cell r="J107">
            <v>1294597.3400000001</v>
          </cell>
          <cell r="K107">
            <v>0</v>
          </cell>
          <cell r="L107">
            <v>2017418.84</v>
          </cell>
          <cell r="M107">
            <v>68238.11</v>
          </cell>
          <cell r="N107">
            <v>1699910.46</v>
          </cell>
          <cell r="O107">
            <v>200000</v>
          </cell>
          <cell r="P107">
            <v>1885656.95</v>
          </cell>
          <cell r="Q107">
            <v>192511.33</v>
          </cell>
          <cell r="R107">
            <v>1691090.15</v>
          </cell>
          <cell r="S107">
            <v>0</v>
          </cell>
          <cell r="T107">
            <v>2078168.28</v>
          </cell>
          <cell r="U107">
            <v>210266.18</v>
          </cell>
          <cell r="V107">
            <v>1817418.84</v>
          </cell>
          <cell r="W107">
            <v>100000</v>
          </cell>
          <cell r="X107">
            <v>2188434.46</v>
          </cell>
          <cell r="Y107">
            <v>174828.83</v>
          </cell>
          <cell r="Z107">
            <v>1785656.95</v>
          </cell>
          <cell r="AA107">
            <v>300000</v>
          </cell>
          <cell r="AB107">
            <v>2063263.29</v>
          </cell>
          <cell r="AC107">
            <v>313004.59999999998</v>
          </cell>
          <cell r="AD107">
            <v>1678168.28</v>
          </cell>
          <cell r="AE107">
            <v>555000</v>
          </cell>
          <cell r="AF107">
            <v>1821267.89</v>
          </cell>
          <cell r="AG107">
            <v>545303.12</v>
          </cell>
          <cell r="AH107">
            <v>1333434.46</v>
          </cell>
          <cell r="AI107">
            <v>500000</v>
          </cell>
          <cell r="AJ107">
            <v>1866571.01</v>
          </cell>
          <cell r="AK107">
            <v>350326.09</v>
          </cell>
          <cell r="AL107">
            <v>1008263.29</v>
          </cell>
          <cell r="AM107">
            <v>276000</v>
          </cell>
          <cell r="AN107">
            <v>1940897.1</v>
          </cell>
          <cell r="AO107">
            <v>452555</v>
          </cell>
          <cell r="AP107">
            <v>1045267.89</v>
          </cell>
          <cell r="AQ107">
            <v>200000</v>
          </cell>
          <cell r="AR107">
            <v>2193452.1</v>
          </cell>
          <cell r="AS107">
            <v>395226.36</v>
          </cell>
          <cell r="AT107">
            <v>1390571.01</v>
          </cell>
          <cell r="AU107">
            <v>214840.8</v>
          </cell>
          <cell r="AV107">
            <v>2373837.66</v>
          </cell>
          <cell r="AW107">
            <v>775101.41</v>
          </cell>
          <cell r="AX107">
            <v>1526056.3</v>
          </cell>
          <cell r="AY107">
            <v>300000</v>
          </cell>
          <cell r="AZ107">
            <v>2848939.07</v>
          </cell>
          <cell r="BB107">
            <v>1678611.3</v>
          </cell>
        </row>
        <row r="108">
          <cell r="A108" t="str">
            <v>0538</v>
          </cell>
          <cell r="B108" t="str">
            <v>安吉县创鸿家具有限公司</v>
          </cell>
          <cell r="C108" t="str">
            <v>方杯架</v>
          </cell>
          <cell r="D108">
            <v>900</v>
          </cell>
          <cell r="E108">
            <v>0</v>
          </cell>
          <cell r="F108">
            <v>900</v>
          </cell>
          <cell r="G108">
            <v>0</v>
          </cell>
          <cell r="H108">
            <v>900</v>
          </cell>
          <cell r="I108">
            <v>0</v>
          </cell>
          <cell r="J108">
            <v>0</v>
          </cell>
          <cell r="K108">
            <v>0</v>
          </cell>
          <cell r="L108">
            <v>900</v>
          </cell>
          <cell r="M108">
            <v>0</v>
          </cell>
          <cell r="N108">
            <v>0</v>
          </cell>
          <cell r="O108">
            <v>0</v>
          </cell>
          <cell r="P108">
            <v>900</v>
          </cell>
          <cell r="Q108">
            <v>0</v>
          </cell>
          <cell r="R108">
            <v>0</v>
          </cell>
          <cell r="S108">
            <v>0</v>
          </cell>
          <cell r="T108">
            <v>900</v>
          </cell>
          <cell r="U108">
            <v>0</v>
          </cell>
          <cell r="V108">
            <v>0</v>
          </cell>
          <cell r="W108">
            <v>0</v>
          </cell>
          <cell r="X108">
            <v>900</v>
          </cell>
          <cell r="Y108">
            <v>0</v>
          </cell>
          <cell r="Z108">
            <v>0</v>
          </cell>
          <cell r="AA108">
            <v>0</v>
          </cell>
          <cell r="AB108">
            <v>900</v>
          </cell>
          <cell r="AC108">
            <v>0</v>
          </cell>
          <cell r="AD108">
            <v>0</v>
          </cell>
          <cell r="AE108">
            <v>0</v>
          </cell>
          <cell r="AF108">
            <v>900</v>
          </cell>
          <cell r="AG108">
            <v>0</v>
          </cell>
          <cell r="AH108">
            <v>0</v>
          </cell>
          <cell r="AI108">
            <v>0</v>
          </cell>
          <cell r="AJ108">
            <v>900</v>
          </cell>
          <cell r="AK108">
            <v>0</v>
          </cell>
          <cell r="AL108">
            <v>0</v>
          </cell>
          <cell r="AM108">
            <v>0</v>
          </cell>
          <cell r="AN108">
            <v>900</v>
          </cell>
          <cell r="AO108">
            <v>0</v>
          </cell>
          <cell r="AP108">
            <v>0</v>
          </cell>
          <cell r="AQ108">
            <v>0</v>
          </cell>
          <cell r="AR108">
            <v>900</v>
          </cell>
          <cell r="AS108">
            <v>0</v>
          </cell>
          <cell r="AT108">
            <v>0</v>
          </cell>
          <cell r="AU108">
            <v>0</v>
          </cell>
          <cell r="AV108">
            <v>900</v>
          </cell>
          <cell r="AW108">
            <v>0</v>
          </cell>
          <cell r="AX108">
            <v>0</v>
          </cell>
          <cell r="AY108">
            <v>0</v>
          </cell>
          <cell r="AZ108">
            <v>900</v>
          </cell>
          <cell r="BB108">
            <v>0</v>
          </cell>
        </row>
        <row r="109">
          <cell r="A109" t="str">
            <v>0539</v>
          </cell>
          <cell r="B109" t="str">
            <v>湖南精正设备制造有限公司</v>
          </cell>
          <cell r="C109" t="str">
            <v>设备及配件</v>
          </cell>
          <cell r="D109">
            <v>777708.5</v>
          </cell>
          <cell r="E109">
            <v>0</v>
          </cell>
          <cell r="F109">
            <v>777708.5</v>
          </cell>
          <cell r="G109">
            <v>0</v>
          </cell>
          <cell r="H109">
            <v>777708.5</v>
          </cell>
          <cell r="I109">
            <v>0</v>
          </cell>
          <cell r="J109">
            <v>777708.5</v>
          </cell>
          <cell r="K109">
            <v>0</v>
          </cell>
          <cell r="L109">
            <v>777708.5</v>
          </cell>
          <cell r="M109">
            <v>0</v>
          </cell>
          <cell r="N109">
            <v>777708.5</v>
          </cell>
          <cell r="O109">
            <v>0</v>
          </cell>
          <cell r="P109">
            <v>777708.5</v>
          </cell>
          <cell r="Q109">
            <v>341583</v>
          </cell>
          <cell r="R109">
            <v>777708.5</v>
          </cell>
          <cell r="S109">
            <v>170791.5</v>
          </cell>
          <cell r="T109">
            <v>948500</v>
          </cell>
          <cell r="U109">
            <v>0</v>
          </cell>
          <cell r="V109">
            <v>948500</v>
          </cell>
          <cell r="W109">
            <v>0</v>
          </cell>
          <cell r="X109">
            <v>948500</v>
          </cell>
          <cell r="Y109">
            <v>0</v>
          </cell>
          <cell r="Z109">
            <v>948500</v>
          </cell>
          <cell r="AA109">
            <v>0</v>
          </cell>
          <cell r="AB109">
            <v>948500</v>
          </cell>
          <cell r="AC109">
            <v>0</v>
          </cell>
          <cell r="AD109">
            <v>948500</v>
          </cell>
          <cell r="AE109">
            <v>0</v>
          </cell>
          <cell r="AF109">
            <v>948500</v>
          </cell>
          <cell r="AG109">
            <v>0</v>
          </cell>
          <cell r="AH109">
            <v>948500</v>
          </cell>
          <cell r="AI109">
            <v>0</v>
          </cell>
          <cell r="AJ109">
            <v>948500</v>
          </cell>
          <cell r="AK109">
            <v>0</v>
          </cell>
          <cell r="AL109">
            <v>948500</v>
          </cell>
          <cell r="AM109">
            <v>0</v>
          </cell>
          <cell r="AN109">
            <v>948500</v>
          </cell>
          <cell r="AO109">
            <v>0</v>
          </cell>
          <cell r="AP109">
            <v>948500</v>
          </cell>
          <cell r="AQ109">
            <v>4644</v>
          </cell>
          <cell r="AR109">
            <v>943856</v>
          </cell>
          <cell r="AS109">
            <v>0</v>
          </cell>
          <cell r="AT109">
            <v>943856</v>
          </cell>
          <cell r="AU109">
            <v>0</v>
          </cell>
          <cell r="AV109">
            <v>943856</v>
          </cell>
          <cell r="AW109">
            <v>0</v>
          </cell>
          <cell r="AX109">
            <v>943856</v>
          </cell>
          <cell r="AY109">
            <v>0</v>
          </cell>
          <cell r="AZ109">
            <v>943856</v>
          </cell>
          <cell r="BB109">
            <v>943856</v>
          </cell>
        </row>
        <row r="110">
          <cell r="A110" t="str">
            <v>0542</v>
          </cell>
          <cell r="B110" t="str">
            <v>黄骅市荣达工业气体销售有限公司</v>
          </cell>
          <cell r="C110" t="str">
            <v>气体</v>
          </cell>
          <cell r="D110">
            <v>14971</v>
          </cell>
          <cell r="E110">
            <v>0</v>
          </cell>
          <cell r="F110">
            <v>14971</v>
          </cell>
          <cell r="G110">
            <v>0</v>
          </cell>
          <cell r="H110">
            <v>14971</v>
          </cell>
          <cell r="I110">
            <v>0</v>
          </cell>
          <cell r="J110">
            <v>14971</v>
          </cell>
          <cell r="K110">
            <v>14971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S110">
            <v>0</v>
          </cell>
          <cell r="T110">
            <v>0</v>
          </cell>
          <cell r="U110">
            <v>0</v>
          </cell>
          <cell r="W110">
            <v>0</v>
          </cell>
          <cell r="X110">
            <v>0</v>
          </cell>
          <cell r="Y110">
            <v>0</v>
          </cell>
          <cell r="AA110">
            <v>0</v>
          </cell>
          <cell r="AB110">
            <v>0</v>
          </cell>
          <cell r="AC110">
            <v>0</v>
          </cell>
          <cell r="AE110">
            <v>0</v>
          </cell>
          <cell r="AF110">
            <v>0</v>
          </cell>
          <cell r="AG110">
            <v>0</v>
          </cell>
          <cell r="AI110">
            <v>0</v>
          </cell>
          <cell r="AJ110">
            <v>0</v>
          </cell>
          <cell r="AK110">
            <v>0</v>
          </cell>
          <cell r="AO110">
            <v>0</v>
          </cell>
          <cell r="AQ110">
            <v>0</v>
          </cell>
          <cell r="AR110">
            <v>0</v>
          </cell>
          <cell r="AS110">
            <v>0</v>
          </cell>
          <cell r="AU110">
            <v>0</v>
          </cell>
          <cell r="AV110">
            <v>0</v>
          </cell>
          <cell r="AW110">
            <v>0</v>
          </cell>
          <cell r="AY110">
            <v>0</v>
          </cell>
          <cell r="AZ110">
            <v>0</v>
          </cell>
        </row>
        <row r="111">
          <cell r="A111" t="str">
            <v>0544</v>
          </cell>
          <cell r="B111" t="str">
            <v>北京百仕特非织造布有限公司</v>
          </cell>
          <cell r="C111" t="str">
            <v>无纺布</v>
          </cell>
          <cell r="D111">
            <v>45302.74</v>
          </cell>
          <cell r="E111">
            <v>0</v>
          </cell>
          <cell r="F111">
            <v>55402.52</v>
          </cell>
          <cell r="G111">
            <v>30000</v>
          </cell>
          <cell r="H111">
            <v>25402.52</v>
          </cell>
          <cell r="I111">
            <v>0</v>
          </cell>
          <cell r="J111">
            <v>15302.74</v>
          </cell>
          <cell r="K111">
            <v>0</v>
          </cell>
          <cell r="L111">
            <v>25402.52</v>
          </cell>
          <cell r="M111">
            <v>9593.86</v>
          </cell>
          <cell r="N111">
            <v>25402.52</v>
          </cell>
          <cell r="O111">
            <v>15302.74</v>
          </cell>
          <cell r="P111">
            <v>19693.64</v>
          </cell>
          <cell r="Q111">
            <v>18887.900000000001</v>
          </cell>
          <cell r="R111">
            <v>10099.780000000001</v>
          </cell>
          <cell r="S111">
            <v>0</v>
          </cell>
          <cell r="T111">
            <v>38581.54</v>
          </cell>
          <cell r="U111">
            <v>9511.41</v>
          </cell>
          <cell r="V111">
            <v>10099.780000000001</v>
          </cell>
          <cell r="W111">
            <v>0</v>
          </cell>
          <cell r="X111">
            <v>48092.95</v>
          </cell>
          <cell r="Y111">
            <v>0</v>
          </cell>
          <cell r="Z111">
            <v>19693.64</v>
          </cell>
          <cell r="AA111">
            <v>0</v>
          </cell>
          <cell r="AB111">
            <v>48092.95</v>
          </cell>
          <cell r="AC111">
            <v>0</v>
          </cell>
          <cell r="AD111">
            <v>38581.54</v>
          </cell>
          <cell r="AE111">
            <v>0</v>
          </cell>
          <cell r="AF111">
            <v>48092.95</v>
          </cell>
          <cell r="AG111">
            <v>0</v>
          </cell>
          <cell r="AH111">
            <v>48092.95</v>
          </cell>
          <cell r="AI111">
            <v>0</v>
          </cell>
          <cell r="AJ111">
            <v>48092.95</v>
          </cell>
          <cell r="AK111">
            <v>0</v>
          </cell>
          <cell r="AL111">
            <v>48092.95</v>
          </cell>
          <cell r="AM111">
            <v>0</v>
          </cell>
          <cell r="AN111">
            <v>48092.95</v>
          </cell>
          <cell r="AO111">
            <v>0</v>
          </cell>
          <cell r="AP111">
            <v>48092.95</v>
          </cell>
          <cell r="AQ111">
            <v>20000</v>
          </cell>
          <cell r="AR111">
            <v>28092.95</v>
          </cell>
          <cell r="AS111">
            <v>11024.81</v>
          </cell>
          <cell r="AT111">
            <v>28092.95</v>
          </cell>
          <cell r="AU111">
            <v>0</v>
          </cell>
          <cell r="AV111">
            <v>39117.760000000002</v>
          </cell>
          <cell r="AW111">
            <v>0</v>
          </cell>
          <cell r="AX111">
            <v>28092.95</v>
          </cell>
          <cell r="AY111">
            <v>0</v>
          </cell>
          <cell r="AZ111">
            <v>39117.760000000002</v>
          </cell>
          <cell r="BB111">
            <v>28092.95</v>
          </cell>
        </row>
        <row r="112">
          <cell r="A112" t="str">
            <v>0546</v>
          </cell>
          <cell r="B112" t="str">
            <v>北京市橡塑减震器材厂</v>
          </cell>
          <cell r="C112" t="str">
            <v>灯镜胶垫</v>
          </cell>
          <cell r="D112">
            <v>2369.86</v>
          </cell>
          <cell r="E112">
            <v>8471.2999999999993</v>
          </cell>
          <cell r="F112">
            <v>2369.86</v>
          </cell>
          <cell r="G112">
            <v>10904.4</v>
          </cell>
          <cell r="H112">
            <v>2369.86</v>
          </cell>
          <cell r="I112">
            <v>0</v>
          </cell>
          <cell r="J112">
            <v>2369.86</v>
          </cell>
          <cell r="K112">
            <v>0</v>
          </cell>
          <cell r="L112">
            <v>2369.86</v>
          </cell>
          <cell r="M112">
            <v>0</v>
          </cell>
          <cell r="N112">
            <v>2369.86</v>
          </cell>
          <cell r="O112">
            <v>0</v>
          </cell>
          <cell r="P112">
            <v>2369.86</v>
          </cell>
          <cell r="Q112">
            <v>0</v>
          </cell>
          <cell r="R112">
            <v>2369.86</v>
          </cell>
          <cell r="S112">
            <v>0</v>
          </cell>
          <cell r="T112">
            <v>2369.86</v>
          </cell>
          <cell r="U112">
            <v>8531.58</v>
          </cell>
          <cell r="V112">
            <v>2369.86</v>
          </cell>
          <cell r="W112">
            <v>8531.58</v>
          </cell>
          <cell r="X112">
            <v>2369.86</v>
          </cell>
          <cell r="Y112">
            <v>0</v>
          </cell>
          <cell r="Z112">
            <v>2369.86</v>
          </cell>
          <cell r="AA112">
            <v>0</v>
          </cell>
          <cell r="AB112">
            <v>2369.86</v>
          </cell>
          <cell r="AC112">
            <v>0</v>
          </cell>
          <cell r="AD112">
            <v>2369.86</v>
          </cell>
          <cell r="AE112">
            <v>0</v>
          </cell>
          <cell r="AF112">
            <v>2369.86</v>
          </cell>
          <cell r="AG112">
            <v>0</v>
          </cell>
          <cell r="AH112">
            <v>2369.86</v>
          </cell>
          <cell r="AI112">
            <v>0</v>
          </cell>
          <cell r="AJ112">
            <v>2369.86</v>
          </cell>
          <cell r="AK112">
            <v>0</v>
          </cell>
          <cell r="AL112">
            <v>2369.86</v>
          </cell>
          <cell r="AM112">
            <v>0</v>
          </cell>
          <cell r="AN112">
            <v>2369.86</v>
          </cell>
          <cell r="AO112">
            <v>0</v>
          </cell>
          <cell r="AP112">
            <v>2369.86</v>
          </cell>
          <cell r="AQ112">
            <v>0</v>
          </cell>
          <cell r="AR112">
            <v>2369.86</v>
          </cell>
          <cell r="AS112">
            <v>0</v>
          </cell>
          <cell r="AT112">
            <v>2369.86</v>
          </cell>
          <cell r="AU112">
            <v>0</v>
          </cell>
          <cell r="AV112">
            <v>2369.86</v>
          </cell>
          <cell r="AW112">
            <v>0</v>
          </cell>
          <cell r="AX112">
            <v>2369.86</v>
          </cell>
          <cell r="AY112">
            <v>0</v>
          </cell>
          <cell r="AZ112">
            <v>2369.86</v>
          </cell>
          <cell r="BB112">
            <v>2369.86</v>
          </cell>
        </row>
        <row r="113">
          <cell r="A113" t="str">
            <v>0549</v>
          </cell>
          <cell r="B113" t="str">
            <v>河北宏广橡塑金属制品有限公司</v>
          </cell>
          <cell r="C113" t="str">
            <v>底座配件</v>
          </cell>
          <cell r="D113">
            <v>21826.67</v>
          </cell>
          <cell r="E113">
            <v>0</v>
          </cell>
          <cell r="F113">
            <v>21826.67</v>
          </cell>
          <cell r="G113">
            <v>21826.67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S113">
            <v>0</v>
          </cell>
          <cell r="T113">
            <v>0</v>
          </cell>
          <cell r="U113">
            <v>0</v>
          </cell>
          <cell r="W113">
            <v>0</v>
          </cell>
          <cell r="X113">
            <v>0</v>
          </cell>
          <cell r="Y113">
            <v>0</v>
          </cell>
          <cell r="AA113">
            <v>0</v>
          </cell>
          <cell r="AB113">
            <v>0</v>
          </cell>
          <cell r="AC113">
            <v>0</v>
          </cell>
          <cell r="AE113">
            <v>0</v>
          </cell>
          <cell r="AF113">
            <v>0</v>
          </cell>
          <cell r="AG113">
            <v>0</v>
          </cell>
          <cell r="AI113">
            <v>0</v>
          </cell>
          <cell r="AJ113">
            <v>0</v>
          </cell>
          <cell r="AK113">
            <v>0</v>
          </cell>
          <cell r="AO113">
            <v>0</v>
          </cell>
          <cell r="AQ113">
            <v>0</v>
          </cell>
          <cell r="AR113">
            <v>0</v>
          </cell>
          <cell r="AS113">
            <v>0</v>
          </cell>
          <cell r="AU113">
            <v>0</v>
          </cell>
          <cell r="AV113">
            <v>0</v>
          </cell>
          <cell r="AW113">
            <v>0</v>
          </cell>
          <cell r="AY113">
            <v>0</v>
          </cell>
          <cell r="AZ113">
            <v>0</v>
          </cell>
        </row>
        <row r="114">
          <cell r="A114" t="str">
            <v>0550</v>
          </cell>
          <cell r="B114" t="str">
            <v>北京奇美玉隆商贸有限公司</v>
          </cell>
          <cell r="C114" t="str">
            <v>注塑料</v>
          </cell>
          <cell r="D114">
            <v>324000</v>
          </cell>
          <cell r="E114">
            <v>324000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  <cell r="AO114">
            <v>0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0</v>
          </cell>
          <cell r="AZ114">
            <v>0</v>
          </cell>
          <cell r="BB114">
            <v>0</v>
          </cell>
        </row>
        <row r="115">
          <cell r="A115" t="str">
            <v>0554</v>
          </cell>
          <cell r="B115" t="str">
            <v>马志云</v>
          </cell>
          <cell r="C115" t="str">
            <v>公司绿化</v>
          </cell>
          <cell r="D115">
            <v>1163</v>
          </cell>
          <cell r="E115">
            <v>0</v>
          </cell>
          <cell r="F115">
            <v>1163</v>
          </cell>
          <cell r="G115">
            <v>0</v>
          </cell>
          <cell r="H115">
            <v>1163</v>
          </cell>
          <cell r="I115">
            <v>0</v>
          </cell>
          <cell r="J115">
            <v>1163</v>
          </cell>
          <cell r="K115">
            <v>0</v>
          </cell>
          <cell r="L115">
            <v>1163</v>
          </cell>
          <cell r="M115">
            <v>0</v>
          </cell>
          <cell r="N115">
            <v>1163</v>
          </cell>
          <cell r="O115">
            <v>0</v>
          </cell>
          <cell r="P115">
            <v>1163</v>
          </cell>
          <cell r="Q115">
            <v>0</v>
          </cell>
          <cell r="R115">
            <v>1163</v>
          </cell>
          <cell r="S115">
            <v>0</v>
          </cell>
          <cell r="T115">
            <v>1163</v>
          </cell>
          <cell r="U115">
            <v>0</v>
          </cell>
          <cell r="V115">
            <v>1163</v>
          </cell>
          <cell r="W115">
            <v>0</v>
          </cell>
          <cell r="X115">
            <v>1163</v>
          </cell>
          <cell r="Y115">
            <v>0</v>
          </cell>
          <cell r="Z115">
            <v>1163</v>
          </cell>
          <cell r="AA115">
            <v>0</v>
          </cell>
          <cell r="AB115">
            <v>1163</v>
          </cell>
          <cell r="AC115">
            <v>0</v>
          </cell>
          <cell r="AD115">
            <v>1163</v>
          </cell>
          <cell r="AE115">
            <v>0</v>
          </cell>
          <cell r="AF115">
            <v>1163</v>
          </cell>
          <cell r="AG115">
            <v>0</v>
          </cell>
          <cell r="AH115">
            <v>1163</v>
          </cell>
          <cell r="AI115">
            <v>0</v>
          </cell>
          <cell r="AJ115">
            <v>1163</v>
          </cell>
          <cell r="AK115">
            <v>0</v>
          </cell>
          <cell r="AL115">
            <v>1163</v>
          </cell>
          <cell r="AM115">
            <v>0</v>
          </cell>
          <cell r="AN115">
            <v>1163</v>
          </cell>
          <cell r="AO115">
            <v>0</v>
          </cell>
          <cell r="AP115">
            <v>1163</v>
          </cell>
          <cell r="AQ115">
            <v>0</v>
          </cell>
          <cell r="AR115">
            <v>1163</v>
          </cell>
          <cell r="AS115">
            <v>49000</v>
          </cell>
          <cell r="AT115">
            <v>1163</v>
          </cell>
          <cell r="AU115">
            <v>0</v>
          </cell>
          <cell r="AV115">
            <v>50163</v>
          </cell>
          <cell r="AW115">
            <v>0</v>
          </cell>
          <cell r="AX115">
            <v>50163</v>
          </cell>
          <cell r="AY115">
            <v>20000</v>
          </cell>
          <cell r="AZ115">
            <v>30163</v>
          </cell>
          <cell r="BB115">
            <v>50163</v>
          </cell>
        </row>
        <row r="116">
          <cell r="A116" t="str">
            <v>0556</v>
          </cell>
          <cell r="B116" t="str">
            <v>上海昊诚泵阀有限公司</v>
          </cell>
          <cell r="C116" t="str">
            <v>设备配件</v>
          </cell>
          <cell r="D116">
            <v>220</v>
          </cell>
          <cell r="E116">
            <v>0</v>
          </cell>
          <cell r="F116">
            <v>1980</v>
          </cell>
          <cell r="G116">
            <v>9032</v>
          </cell>
          <cell r="H116">
            <v>0</v>
          </cell>
          <cell r="I116">
            <v>9032</v>
          </cell>
          <cell r="J116">
            <v>0</v>
          </cell>
          <cell r="K116">
            <v>8812</v>
          </cell>
          <cell r="L116">
            <v>220</v>
          </cell>
          <cell r="M116">
            <v>0</v>
          </cell>
          <cell r="N116">
            <v>220</v>
          </cell>
          <cell r="O116">
            <v>0</v>
          </cell>
          <cell r="P116">
            <v>220</v>
          </cell>
          <cell r="Q116">
            <v>1760</v>
          </cell>
          <cell r="R116">
            <v>220</v>
          </cell>
          <cell r="S116">
            <v>0</v>
          </cell>
          <cell r="T116">
            <v>1980</v>
          </cell>
          <cell r="U116">
            <v>0</v>
          </cell>
          <cell r="V116">
            <v>1980</v>
          </cell>
          <cell r="W116">
            <v>0</v>
          </cell>
          <cell r="X116">
            <v>1980</v>
          </cell>
          <cell r="Y116">
            <v>0</v>
          </cell>
          <cell r="Z116">
            <v>1980</v>
          </cell>
          <cell r="AA116">
            <v>0</v>
          </cell>
          <cell r="AB116">
            <v>1980</v>
          </cell>
          <cell r="AC116">
            <v>0</v>
          </cell>
          <cell r="AD116">
            <v>1980</v>
          </cell>
          <cell r="AE116">
            <v>0</v>
          </cell>
          <cell r="AF116">
            <v>1980</v>
          </cell>
          <cell r="AG116">
            <v>0</v>
          </cell>
          <cell r="AH116">
            <v>1980</v>
          </cell>
          <cell r="AI116">
            <v>0</v>
          </cell>
          <cell r="AJ116">
            <v>1980</v>
          </cell>
          <cell r="AK116">
            <v>0</v>
          </cell>
          <cell r="AL116">
            <v>1980</v>
          </cell>
          <cell r="AM116">
            <v>0</v>
          </cell>
          <cell r="AN116">
            <v>1980</v>
          </cell>
          <cell r="AO116">
            <v>0</v>
          </cell>
          <cell r="AP116">
            <v>1980</v>
          </cell>
          <cell r="AQ116">
            <v>0</v>
          </cell>
          <cell r="AR116">
            <v>1980</v>
          </cell>
          <cell r="AS116">
            <v>0</v>
          </cell>
          <cell r="AT116">
            <v>1980</v>
          </cell>
          <cell r="AU116">
            <v>0</v>
          </cell>
          <cell r="AV116">
            <v>1980</v>
          </cell>
          <cell r="AW116">
            <v>0</v>
          </cell>
          <cell r="AX116">
            <v>1980</v>
          </cell>
          <cell r="AY116">
            <v>0</v>
          </cell>
          <cell r="AZ116">
            <v>1980</v>
          </cell>
          <cell r="BB116">
            <v>1980</v>
          </cell>
        </row>
        <row r="117">
          <cell r="A117" t="str">
            <v>0560</v>
          </cell>
          <cell r="B117" t="str">
            <v>上海名华悬挂输送机有限公司</v>
          </cell>
          <cell r="C117" t="str">
            <v>设备及配件</v>
          </cell>
          <cell r="D117">
            <v>19500</v>
          </cell>
          <cell r="E117">
            <v>0</v>
          </cell>
          <cell r="F117">
            <v>19500</v>
          </cell>
          <cell r="G117">
            <v>0</v>
          </cell>
          <cell r="H117">
            <v>19500</v>
          </cell>
          <cell r="I117">
            <v>0</v>
          </cell>
          <cell r="J117">
            <v>19500</v>
          </cell>
          <cell r="K117">
            <v>0</v>
          </cell>
          <cell r="L117">
            <v>19500</v>
          </cell>
          <cell r="M117">
            <v>0</v>
          </cell>
          <cell r="N117">
            <v>19500</v>
          </cell>
          <cell r="O117">
            <v>0</v>
          </cell>
          <cell r="P117">
            <v>19500</v>
          </cell>
          <cell r="Q117">
            <v>0</v>
          </cell>
          <cell r="R117">
            <v>19500</v>
          </cell>
          <cell r="S117">
            <v>0</v>
          </cell>
          <cell r="T117">
            <v>19500</v>
          </cell>
          <cell r="U117">
            <v>0</v>
          </cell>
          <cell r="V117">
            <v>19500</v>
          </cell>
          <cell r="W117">
            <v>0</v>
          </cell>
          <cell r="X117">
            <v>19500</v>
          </cell>
          <cell r="Y117">
            <v>0</v>
          </cell>
          <cell r="Z117">
            <v>19500</v>
          </cell>
          <cell r="AA117">
            <v>0</v>
          </cell>
          <cell r="AB117">
            <v>19500</v>
          </cell>
          <cell r="AC117">
            <v>0</v>
          </cell>
          <cell r="AD117">
            <v>19500</v>
          </cell>
          <cell r="AE117">
            <v>0</v>
          </cell>
          <cell r="AF117">
            <v>19500</v>
          </cell>
          <cell r="AG117">
            <v>0</v>
          </cell>
          <cell r="AH117">
            <v>19500</v>
          </cell>
          <cell r="AI117">
            <v>0</v>
          </cell>
          <cell r="AJ117">
            <v>19500</v>
          </cell>
          <cell r="AK117">
            <v>0</v>
          </cell>
          <cell r="AL117">
            <v>19500</v>
          </cell>
          <cell r="AM117">
            <v>0</v>
          </cell>
          <cell r="AN117">
            <v>19500</v>
          </cell>
          <cell r="AO117">
            <v>0</v>
          </cell>
          <cell r="AP117">
            <v>19500</v>
          </cell>
          <cell r="AQ117">
            <v>0</v>
          </cell>
          <cell r="AR117">
            <v>19500</v>
          </cell>
          <cell r="AS117">
            <v>0</v>
          </cell>
          <cell r="AT117">
            <v>19500</v>
          </cell>
          <cell r="AU117">
            <v>0</v>
          </cell>
          <cell r="AV117">
            <v>19500</v>
          </cell>
          <cell r="AW117">
            <v>0</v>
          </cell>
          <cell r="AX117">
            <v>19500</v>
          </cell>
          <cell r="AY117">
            <v>0</v>
          </cell>
          <cell r="AZ117">
            <v>19500</v>
          </cell>
          <cell r="BB117">
            <v>19500</v>
          </cell>
        </row>
        <row r="118">
          <cell r="A118" t="str">
            <v>0572</v>
          </cell>
          <cell r="B118" t="str">
            <v>黄骅市正大纺织机械配件厂</v>
          </cell>
          <cell r="C118" t="str">
            <v>金属零部件</v>
          </cell>
          <cell r="D118">
            <v>835250.07</v>
          </cell>
          <cell r="E118">
            <v>250000</v>
          </cell>
          <cell r="F118">
            <v>674825.52</v>
          </cell>
          <cell r="G118">
            <v>0</v>
          </cell>
          <cell r="H118">
            <v>738545.93</v>
          </cell>
          <cell r="I118">
            <v>58320</v>
          </cell>
          <cell r="J118">
            <v>585250.06999999995</v>
          </cell>
          <cell r="K118">
            <v>0</v>
          </cell>
          <cell r="L118">
            <v>796865.93</v>
          </cell>
          <cell r="M118">
            <v>55767.33</v>
          </cell>
          <cell r="N118">
            <v>674825.52</v>
          </cell>
          <cell r="O118">
            <v>200000</v>
          </cell>
          <cell r="P118">
            <v>652633.26</v>
          </cell>
          <cell r="Q118">
            <v>0</v>
          </cell>
          <cell r="R118">
            <v>538545.93000000005</v>
          </cell>
          <cell r="S118">
            <v>0</v>
          </cell>
          <cell r="T118">
            <v>652633.26</v>
          </cell>
          <cell r="U118">
            <v>165711.78</v>
          </cell>
          <cell r="V118">
            <v>596865.93000000005</v>
          </cell>
          <cell r="W118">
            <v>0</v>
          </cell>
          <cell r="X118">
            <v>818345.04</v>
          </cell>
          <cell r="Y118">
            <v>80732.460000000006</v>
          </cell>
          <cell r="Z118">
            <v>652633.26</v>
          </cell>
          <cell r="AA118">
            <v>0</v>
          </cell>
          <cell r="AB118">
            <v>899077.5</v>
          </cell>
          <cell r="AC118">
            <v>92838.96</v>
          </cell>
          <cell r="AD118">
            <v>652633.26</v>
          </cell>
          <cell r="AE118">
            <v>250000</v>
          </cell>
          <cell r="AF118">
            <v>741916.46</v>
          </cell>
          <cell r="AG118">
            <v>29717.67</v>
          </cell>
          <cell r="AH118">
            <v>568345.04</v>
          </cell>
          <cell r="AI118">
            <v>53053.5</v>
          </cell>
          <cell r="AJ118">
            <v>718580.63</v>
          </cell>
          <cell r="AK118">
            <v>85603.44</v>
          </cell>
          <cell r="AL118">
            <v>596024</v>
          </cell>
          <cell r="AM118">
            <v>54339</v>
          </cell>
          <cell r="AN118">
            <v>749845.07</v>
          </cell>
          <cell r="AO118">
            <v>91270.25</v>
          </cell>
          <cell r="AP118">
            <v>634523.96</v>
          </cell>
          <cell r="AQ118">
            <v>114956.8</v>
          </cell>
          <cell r="AR118">
            <v>726158.52</v>
          </cell>
          <cell r="AS118">
            <v>80653.81</v>
          </cell>
          <cell r="AT118">
            <v>549284.82999999996</v>
          </cell>
          <cell r="AU118">
            <v>0</v>
          </cell>
          <cell r="AV118">
            <v>806812.33</v>
          </cell>
          <cell r="AW118">
            <v>90472.54</v>
          </cell>
          <cell r="AX118">
            <v>634888.27</v>
          </cell>
          <cell r="AY118">
            <v>20000</v>
          </cell>
          <cell r="AZ118">
            <v>877284.87</v>
          </cell>
          <cell r="BB118">
            <v>706158.52</v>
          </cell>
        </row>
        <row r="119">
          <cell r="A119" t="str">
            <v>0573</v>
          </cell>
          <cell r="B119" t="str">
            <v>南通南亚汽车新材料有限公司</v>
          </cell>
          <cell r="C119" t="str">
            <v>面料</v>
          </cell>
          <cell r="D119">
            <v>166674.51</v>
          </cell>
          <cell r="E119">
            <v>85257.9</v>
          </cell>
          <cell r="F119">
            <v>81416.61</v>
          </cell>
          <cell r="G119">
            <v>81416.61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17488.8</v>
          </cell>
          <cell r="AL119">
            <v>0</v>
          </cell>
          <cell r="AM119">
            <v>17488.8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97437.6</v>
          </cell>
          <cell r="AT119">
            <v>0</v>
          </cell>
          <cell r="AU119">
            <v>0</v>
          </cell>
          <cell r="AV119">
            <v>97437.6</v>
          </cell>
          <cell r="AW119">
            <v>0</v>
          </cell>
          <cell r="AX119">
            <v>97437.6</v>
          </cell>
          <cell r="AY119">
            <v>0</v>
          </cell>
          <cell r="AZ119">
            <v>97437.6</v>
          </cell>
          <cell r="BB119">
            <v>97437.6</v>
          </cell>
        </row>
        <row r="120">
          <cell r="A120" t="str">
            <v>0576</v>
          </cell>
          <cell r="B120" t="str">
            <v>襄阳杰创化工新材料有限公司</v>
          </cell>
          <cell r="C120" t="str">
            <v>发泡原料</v>
          </cell>
          <cell r="D120">
            <v>361546.5</v>
          </cell>
          <cell r="E120">
            <v>50000</v>
          </cell>
          <cell r="F120">
            <v>311546.5</v>
          </cell>
          <cell r="G120">
            <v>200000</v>
          </cell>
          <cell r="H120">
            <v>239871.5</v>
          </cell>
          <cell r="I120">
            <v>112395</v>
          </cell>
          <cell r="J120">
            <v>111546.5</v>
          </cell>
          <cell r="K120">
            <v>0</v>
          </cell>
          <cell r="L120">
            <v>352266.5</v>
          </cell>
          <cell r="M120">
            <v>100624.5</v>
          </cell>
          <cell r="N120">
            <v>239871.5</v>
          </cell>
          <cell r="O120">
            <v>100000</v>
          </cell>
          <cell r="P120">
            <v>352891</v>
          </cell>
          <cell r="Q120">
            <v>82128</v>
          </cell>
          <cell r="R120">
            <v>252266.5</v>
          </cell>
          <cell r="S120">
            <v>0</v>
          </cell>
          <cell r="T120">
            <v>435019</v>
          </cell>
          <cell r="U120">
            <v>153990</v>
          </cell>
          <cell r="V120">
            <v>352891</v>
          </cell>
          <cell r="W120">
            <v>0</v>
          </cell>
          <cell r="X120">
            <v>589009</v>
          </cell>
          <cell r="Y120">
            <v>115492.5</v>
          </cell>
          <cell r="Z120">
            <v>435019</v>
          </cell>
          <cell r="AA120">
            <v>0</v>
          </cell>
          <cell r="AB120">
            <v>704501.5</v>
          </cell>
          <cell r="AC120">
            <v>112955</v>
          </cell>
          <cell r="AD120">
            <v>589009</v>
          </cell>
          <cell r="AE120">
            <v>200000</v>
          </cell>
          <cell r="AF120">
            <v>617456.5</v>
          </cell>
          <cell r="AG120">
            <v>0</v>
          </cell>
          <cell r="AH120">
            <v>504501.5</v>
          </cell>
          <cell r="AI120">
            <v>0</v>
          </cell>
          <cell r="AJ120">
            <v>617456.5</v>
          </cell>
          <cell r="AK120">
            <v>0</v>
          </cell>
          <cell r="AL120">
            <v>617456.5</v>
          </cell>
          <cell r="AM120">
            <v>0</v>
          </cell>
          <cell r="AN120">
            <v>617456.5</v>
          </cell>
          <cell r="AO120">
            <v>0</v>
          </cell>
          <cell r="AP120">
            <v>617456.5</v>
          </cell>
          <cell r="AQ120">
            <v>0</v>
          </cell>
          <cell r="AR120">
            <v>617456.5</v>
          </cell>
          <cell r="AS120">
            <v>0</v>
          </cell>
          <cell r="AT120">
            <v>0</v>
          </cell>
          <cell r="AU120">
            <v>0</v>
          </cell>
          <cell r="AV120">
            <v>617456.5</v>
          </cell>
          <cell r="AW120">
            <v>0</v>
          </cell>
          <cell r="AX120">
            <v>617456.5</v>
          </cell>
          <cell r="AY120">
            <v>100000</v>
          </cell>
          <cell r="AZ120">
            <v>517456.5</v>
          </cell>
          <cell r="BB120">
            <v>517456.5</v>
          </cell>
        </row>
        <row r="121">
          <cell r="A121" t="str">
            <v>0577</v>
          </cell>
          <cell r="B121" t="str">
            <v>昆山市玉山镇钛晶邦机电商行</v>
          </cell>
          <cell r="C121" t="str">
            <v>设备维修</v>
          </cell>
          <cell r="AS121">
            <v>0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  <cell r="AY121">
            <v>0</v>
          </cell>
          <cell r="AZ121">
            <v>0</v>
          </cell>
          <cell r="BB121">
            <v>0</v>
          </cell>
        </row>
        <row r="122">
          <cell r="A122" t="str">
            <v>0581</v>
          </cell>
          <cell r="B122" t="str">
            <v>沧州临港明康汽车配件有限公司</v>
          </cell>
          <cell r="C122" t="str">
            <v>金属零部件</v>
          </cell>
          <cell r="D122">
            <v>668764.41</v>
          </cell>
          <cell r="E122">
            <v>0</v>
          </cell>
          <cell r="F122">
            <v>711079.69</v>
          </cell>
          <cell r="G122">
            <v>300000</v>
          </cell>
          <cell r="H122">
            <v>426768.44</v>
          </cell>
          <cell r="I122">
            <v>6700.3</v>
          </cell>
          <cell r="J122">
            <v>368764.41</v>
          </cell>
          <cell r="K122">
            <v>0</v>
          </cell>
          <cell r="L122">
            <v>433468.74</v>
          </cell>
          <cell r="M122">
            <v>0</v>
          </cell>
          <cell r="N122">
            <v>411079.69</v>
          </cell>
          <cell r="O122">
            <v>0</v>
          </cell>
          <cell r="P122">
            <v>433468.74</v>
          </cell>
          <cell r="Q122">
            <v>7010.45</v>
          </cell>
          <cell r="R122">
            <v>426768.44</v>
          </cell>
          <cell r="S122">
            <v>0</v>
          </cell>
          <cell r="T122">
            <v>440479.19</v>
          </cell>
          <cell r="U122">
            <v>0</v>
          </cell>
          <cell r="V122">
            <v>433468.74</v>
          </cell>
          <cell r="W122">
            <v>0</v>
          </cell>
          <cell r="X122">
            <v>440479.19</v>
          </cell>
          <cell r="Y122">
            <v>0</v>
          </cell>
          <cell r="Z122">
            <v>433468.74</v>
          </cell>
          <cell r="AA122">
            <v>0</v>
          </cell>
          <cell r="AB122">
            <v>440479.19</v>
          </cell>
          <cell r="AC122">
            <v>31114.7</v>
          </cell>
          <cell r="AD122">
            <v>440479.19</v>
          </cell>
          <cell r="AE122">
            <v>250000</v>
          </cell>
          <cell r="AF122">
            <v>221593.89</v>
          </cell>
          <cell r="AG122">
            <v>0</v>
          </cell>
          <cell r="AH122">
            <v>190479.19</v>
          </cell>
          <cell r="AI122">
            <v>0</v>
          </cell>
          <cell r="AJ122">
            <v>221593.89</v>
          </cell>
          <cell r="AK122">
            <v>94236.6</v>
          </cell>
          <cell r="AL122">
            <v>190479.19</v>
          </cell>
          <cell r="AM122">
            <v>0</v>
          </cell>
          <cell r="AN122">
            <v>315830.49</v>
          </cell>
          <cell r="AO122">
            <v>54018.83</v>
          </cell>
          <cell r="AP122">
            <v>221593.89</v>
          </cell>
          <cell r="AQ122">
            <v>100000</v>
          </cell>
          <cell r="AR122">
            <v>269849.32</v>
          </cell>
          <cell r="AS122">
            <v>51026.34</v>
          </cell>
          <cell r="AT122">
            <v>121593.89</v>
          </cell>
          <cell r="AU122">
            <v>0</v>
          </cell>
          <cell r="AV122">
            <v>320875.65999999997</v>
          </cell>
          <cell r="AW122">
            <v>27593.54</v>
          </cell>
          <cell r="AX122">
            <v>215830.49</v>
          </cell>
          <cell r="AY122">
            <v>0</v>
          </cell>
          <cell r="AZ122">
            <v>348469.2</v>
          </cell>
          <cell r="BB122">
            <v>269849.32</v>
          </cell>
        </row>
        <row r="123">
          <cell r="A123" t="str">
            <v>0583</v>
          </cell>
          <cell r="B123" t="str">
            <v>天津市津荣兴钢铁贸易有限公司</v>
          </cell>
          <cell r="C123" t="str">
            <v>钢板</v>
          </cell>
          <cell r="D123">
            <v>237008.62</v>
          </cell>
          <cell r="E123">
            <v>0</v>
          </cell>
          <cell r="F123">
            <v>237008.62</v>
          </cell>
          <cell r="G123">
            <v>0</v>
          </cell>
          <cell r="H123">
            <v>237008.62</v>
          </cell>
          <cell r="I123">
            <v>0</v>
          </cell>
          <cell r="J123">
            <v>237008.62</v>
          </cell>
          <cell r="K123">
            <v>0</v>
          </cell>
          <cell r="L123">
            <v>237008.62</v>
          </cell>
          <cell r="M123">
            <v>0</v>
          </cell>
          <cell r="N123">
            <v>237008.62</v>
          </cell>
          <cell r="O123">
            <v>0</v>
          </cell>
          <cell r="P123">
            <v>237008.62</v>
          </cell>
          <cell r="Q123">
            <v>0</v>
          </cell>
          <cell r="R123">
            <v>237008.62</v>
          </cell>
          <cell r="S123">
            <v>0</v>
          </cell>
          <cell r="T123">
            <v>237008.62</v>
          </cell>
          <cell r="U123">
            <v>0</v>
          </cell>
          <cell r="V123">
            <v>237008.62</v>
          </cell>
          <cell r="W123">
            <v>200000</v>
          </cell>
          <cell r="X123">
            <v>37008.620000000003</v>
          </cell>
          <cell r="Y123">
            <v>51943.5</v>
          </cell>
          <cell r="Z123">
            <v>37008.620000000003</v>
          </cell>
          <cell r="AA123">
            <v>0</v>
          </cell>
          <cell r="AB123">
            <v>88952.12</v>
          </cell>
          <cell r="AC123">
            <v>0</v>
          </cell>
          <cell r="AD123">
            <v>88952.12</v>
          </cell>
          <cell r="AE123">
            <v>37008.620000000003</v>
          </cell>
          <cell r="AF123">
            <v>51943.5</v>
          </cell>
          <cell r="AG123">
            <v>0</v>
          </cell>
          <cell r="AH123">
            <v>51943.5</v>
          </cell>
          <cell r="AI123">
            <v>0</v>
          </cell>
          <cell r="AJ123">
            <v>51943.5</v>
          </cell>
          <cell r="AK123">
            <v>143177.1</v>
          </cell>
          <cell r="AL123">
            <v>51943.5</v>
          </cell>
          <cell r="AM123">
            <v>0</v>
          </cell>
          <cell r="AN123">
            <v>195120.6</v>
          </cell>
          <cell r="AO123">
            <v>0</v>
          </cell>
          <cell r="AP123">
            <v>195120.6</v>
          </cell>
          <cell r="AQ123">
            <v>0</v>
          </cell>
          <cell r="AR123">
            <v>195120.6</v>
          </cell>
          <cell r="AS123">
            <v>0</v>
          </cell>
          <cell r="AT123">
            <v>195120.6</v>
          </cell>
          <cell r="AU123">
            <v>0</v>
          </cell>
          <cell r="AV123">
            <v>195120.6</v>
          </cell>
          <cell r="AW123">
            <v>0</v>
          </cell>
          <cell r="AX123">
            <v>195120.6</v>
          </cell>
          <cell r="AY123">
            <v>0</v>
          </cell>
          <cell r="AZ123">
            <v>195120.6</v>
          </cell>
          <cell r="BB123">
            <v>195120.6</v>
          </cell>
        </row>
        <row r="124">
          <cell r="A124" t="str">
            <v>0584</v>
          </cell>
          <cell r="B124" t="str">
            <v>高碑店市晨奥五金制品有限公司</v>
          </cell>
          <cell r="C124" t="str">
            <v>管夹片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11187.35</v>
          </cell>
          <cell r="J124">
            <v>0</v>
          </cell>
          <cell r="K124">
            <v>0</v>
          </cell>
          <cell r="L124">
            <v>11187.35</v>
          </cell>
          <cell r="M124">
            <v>0</v>
          </cell>
          <cell r="N124">
            <v>0</v>
          </cell>
          <cell r="O124">
            <v>11187.35</v>
          </cell>
          <cell r="P124">
            <v>0</v>
          </cell>
          <cell r="Q124">
            <v>0</v>
          </cell>
          <cell r="S124">
            <v>0</v>
          </cell>
          <cell r="T124">
            <v>0</v>
          </cell>
          <cell r="U124">
            <v>0</v>
          </cell>
          <cell r="W124">
            <v>0</v>
          </cell>
          <cell r="X124">
            <v>0</v>
          </cell>
          <cell r="Y124">
            <v>0</v>
          </cell>
          <cell r="AA124">
            <v>0</v>
          </cell>
          <cell r="AB124">
            <v>0</v>
          </cell>
          <cell r="AC124">
            <v>0</v>
          </cell>
          <cell r="AE124">
            <v>0</v>
          </cell>
          <cell r="AF124">
            <v>0</v>
          </cell>
          <cell r="AG124">
            <v>0</v>
          </cell>
          <cell r="AI124">
            <v>0</v>
          </cell>
          <cell r="AJ124">
            <v>0</v>
          </cell>
          <cell r="AK124">
            <v>0</v>
          </cell>
          <cell r="AO124">
            <v>0</v>
          </cell>
          <cell r="AQ124">
            <v>0</v>
          </cell>
          <cell r="AR124">
            <v>0</v>
          </cell>
          <cell r="AS124">
            <v>0</v>
          </cell>
          <cell r="AU124">
            <v>0</v>
          </cell>
          <cell r="AV124">
            <v>0</v>
          </cell>
          <cell r="AW124">
            <v>0</v>
          </cell>
          <cell r="AY124">
            <v>0</v>
          </cell>
          <cell r="AZ124">
            <v>0</v>
          </cell>
        </row>
        <row r="125">
          <cell r="A125" t="str">
            <v>0586</v>
          </cell>
          <cell r="B125" t="str">
            <v>黄骅市荣丰塑料模具有限公司</v>
          </cell>
          <cell r="C125" t="str">
            <v>模具</v>
          </cell>
          <cell r="D125">
            <v>0</v>
          </cell>
          <cell r="E125">
            <v>9000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0</v>
          </cell>
          <cell r="AL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U125">
            <v>0</v>
          </cell>
          <cell r="AV125">
            <v>0</v>
          </cell>
          <cell r="AW125">
            <v>0</v>
          </cell>
          <cell r="AX125">
            <v>0</v>
          </cell>
          <cell r="AY125">
            <v>0</v>
          </cell>
          <cell r="AZ125">
            <v>0</v>
          </cell>
          <cell r="BB125">
            <v>0</v>
          </cell>
        </row>
        <row r="126">
          <cell r="A126" t="str">
            <v>0591</v>
          </cell>
          <cell r="B126" t="str">
            <v>江阴市信佳科贸有限公司</v>
          </cell>
          <cell r="C126" t="str">
            <v>发泡原料</v>
          </cell>
          <cell r="D126">
            <v>438360</v>
          </cell>
          <cell r="E126">
            <v>0</v>
          </cell>
          <cell r="F126">
            <v>438360</v>
          </cell>
          <cell r="G126">
            <v>0</v>
          </cell>
          <cell r="H126">
            <v>624020</v>
          </cell>
          <cell r="I126">
            <v>194400</v>
          </cell>
          <cell r="J126">
            <v>438360</v>
          </cell>
          <cell r="K126">
            <v>0</v>
          </cell>
          <cell r="L126">
            <v>818420</v>
          </cell>
          <cell r="M126">
            <v>0</v>
          </cell>
          <cell r="N126">
            <v>438360</v>
          </cell>
          <cell r="O126">
            <v>200000</v>
          </cell>
          <cell r="P126">
            <v>618420</v>
          </cell>
          <cell r="Q126">
            <v>122760</v>
          </cell>
          <cell r="R126">
            <v>424020</v>
          </cell>
          <cell r="S126">
            <v>0</v>
          </cell>
          <cell r="T126">
            <v>741180</v>
          </cell>
          <cell r="U126">
            <v>0</v>
          </cell>
          <cell r="V126">
            <v>618420</v>
          </cell>
          <cell r="W126">
            <v>0</v>
          </cell>
          <cell r="X126">
            <v>741180</v>
          </cell>
          <cell r="Y126">
            <v>49640</v>
          </cell>
          <cell r="Z126">
            <v>618420</v>
          </cell>
          <cell r="AA126">
            <v>0</v>
          </cell>
          <cell r="AB126">
            <v>790820</v>
          </cell>
          <cell r="AC126">
            <v>178705</v>
          </cell>
          <cell r="AD126">
            <v>741180</v>
          </cell>
          <cell r="AE126">
            <v>450000</v>
          </cell>
          <cell r="AF126">
            <v>519525</v>
          </cell>
          <cell r="AG126">
            <v>0</v>
          </cell>
          <cell r="AH126">
            <v>291180</v>
          </cell>
          <cell r="AI126">
            <v>0</v>
          </cell>
          <cell r="AJ126">
            <v>519525</v>
          </cell>
          <cell r="AK126">
            <v>0</v>
          </cell>
          <cell r="AL126">
            <v>340820</v>
          </cell>
          <cell r="AM126">
            <v>0</v>
          </cell>
          <cell r="AN126">
            <v>519525</v>
          </cell>
          <cell r="AO126">
            <v>308983</v>
          </cell>
          <cell r="AP126">
            <v>519525</v>
          </cell>
          <cell r="AQ126">
            <v>0</v>
          </cell>
          <cell r="AR126">
            <v>828508</v>
          </cell>
          <cell r="AS126">
            <v>0</v>
          </cell>
          <cell r="AT126">
            <v>519525</v>
          </cell>
          <cell r="AU126">
            <v>0</v>
          </cell>
          <cell r="AV126">
            <v>828508</v>
          </cell>
          <cell r="AW126">
            <v>338405</v>
          </cell>
          <cell r="AX126">
            <v>519525</v>
          </cell>
          <cell r="AY126">
            <v>50000</v>
          </cell>
          <cell r="AZ126">
            <v>1116913</v>
          </cell>
          <cell r="BB126">
            <v>778508</v>
          </cell>
        </row>
        <row r="127">
          <cell r="A127" t="str">
            <v>0592</v>
          </cell>
          <cell r="B127" t="str">
            <v>上海优诺特实业股份有限公司</v>
          </cell>
          <cell r="C127" t="str">
            <v>发泡原料</v>
          </cell>
          <cell r="D127">
            <v>5600</v>
          </cell>
          <cell r="E127">
            <v>0</v>
          </cell>
          <cell r="F127">
            <v>5600</v>
          </cell>
          <cell r="G127">
            <v>0</v>
          </cell>
          <cell r="H127">
            <v>5600</v>
          </cell>
          <cell r="I127">
            <v>0</v>
          </cell>
          <cell r="J127">
            <v>5600</v>
          </cell>
          <cell r="K127">
            <v>0</v>
          </cell>
          <cell r="L127">
            <v>5600</v>
          </cell>
          <cell r="M127">
            <v>0</v>
          </cell>
          <cell r="N127">
            <v>5600</v>
          </cell>
          <cell r="O127">
            <v>0</v>
          </cell>
          <cell r="P127">
            <v>5600</v>
          </cell>
          <cell r="Q127">
            <v>0</v>
          </cell>
          <cell r="S127">
            <v>0</v>
          </cell>
          <cell r="T127">
            <v>5600</v>
          </cell>
          <cell r="U127">
            <v>0</v>
          </cell>
          <cell r="W127">
            <v>0</v>
          </cell>
          <cell r="X127">
            <v>5600</v>
          </cell>
          <cell r="Y127">
            <v>0</v>
          </cell>
          <cell r="AA127">
            <v>0</v>
          </cell>
          <cell r="AB127">
            <v>5600</v>
          </cell>
          <cell r="AC127">
            <v>0</v>
          </cell>
          <cell r="AE127">
            <v>0</v>
          </cell>
          <cell r="AF127">
            <v>5600</v>
          </cell>
          <cell r="AG127">
            <v>0</v>
          </cell>
          <cell r="AI127">
            <v>0</v>
          </cell>
          <cell r="AJ127">
            <v>5600</v>
          </cell>
          <cell r="AK127">
            <v>0</v>
          </cell>
          <cell r="AM127">
            <v>0</v>
          </cell>
          <cell r="AN127">
            <v>5600</v>
          </cell>
          <cell r="AO127">
            <v>0</v>
          </cell>
          <cell r="AQ127">
            <v>0</v>
          </cell>
          <cell r="AR127">
            <v>5600</v>
          </cell>
          <cell r="AS127">
            <v>0</v>
          </cell>
          <cell r="AU127">
            <v>0</v>
          </cell>
          <cell r="AV127">
            <v>5600</v>
          </cell>
          <cell r="AW127">
            <v>0</v>
          </cell>
          <cell r="AY127">
            <v>0</v>
          </cell>
          <cell r="AZ127">
            <v>5600</v>
          </cell>
        </row>
        <row r="128">
          <cell r="A128" t="str">
            <v>0595</v>
          </cell>
          <cell r="B128" t="str">
            <v>广州富士机工汽车部件有限公司</v>
          </cell>
          <cell r="D128">
            <v>433881.71</v>
          </cell>
          <cell r="E128">
            <v>0</v>
          </cell>
          <cell r="F128">
            <v>602999.04000000004</v>
          </cell>
          <cell r="G128">
            <v>0</v>
          </cell>
          <cell r="H128">
            <v>1040732.93</v>
          </cell>
          <cell r="I128">
            <v>0</v>
          </cell>
          <cell r="J128">
            <v>602999.04000000004</v>
          </cell>
          <cell r="K128">
            <v>300000</v>
          </cell>
          <cell r="L128">
            <v>740732.93</v>
          </cell>
          <cell r="M128">
            <v>0</v>
          </cell>
          <cell r="N128">
            <v>740732.93</v>
          </cell>
          <cell r="O128">
            <v>0</v>
          </cell>
          <cell r="P128">
            <v>740732.93</v>
          </cell>
          <cell r="Q128">
            <v>0</v>
          </cell>
          <cell r="R128">
            <v>740732.93</v>
          </cell>
          <cell r="S128">
            <v>0</v>
          </cell>
          <cell r="T128">
            <v>740732.93</v>
          </cell>
          <cell r="U128">
            <v>0</v>
          </cell>
          <cell r="V128">
            <v>740732.93</v>
          </cell>
          <cell r="W128">
            <v>0</v>
          </cell>
          <cell r="X128">
            <v>740732.93</v>
          </cell>
          <cell r="Y128">
            <v>0</v>
          </cell>
          <cell r="Z128">
            <v>740732.93</v>
          </cell>
          <cell r="AA128">
            <v>0</v>
          </cell>
          <cell r="AB128">
            <v>740732.93</v>
          </cell>
          <cell r="AC128">
            <v>0</v>
          </cell>
          <cell r="AD128">
            <v>740732.93</v>
          </cell>
          <cell r="AE128">
            <v>800000</v>
          </cell>
          <cell r="AF128">
            <v>0</v>
          </cell>
          <cell r="AG128">
            <v>59267.07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U128">
            <v>0</v>
          </cell>
          <cell r="AV128">
            <v>0</v>
          </cell>
          <cell r="AW128">
            <v>0</v>
          </cell>
          <cell r="AX128">
            <v>0</v>
          </cell>
          <cell r="AY128">
            <v>0</v>
          </cell>
          <cell r="AZ128">
            <v>0</v>
          </cell>
          <cell r="BB128">
            <v>0</v>
          </cell>
        </row>
        <row r="129">
          <cell r="A129" t="str">
            <v>0596</v>
          </cell>
          <cell r="B129" t="str">
            <v>上海边锋实业有限公司</v>
          </cell>
          <cell r="C129" t="str">
            <v>零部件</v>
          </cell>
          <cell r="D129">
            <v>360</v>
          </cell>
          <cell r="E129">
            <v>0</v>
          </cell>
          <cell r="F129">
            <v>360</v>
          </cell>
          <cell r="G129">
            <v>0</v>
          </cell>
          <cell r="H129">
            <v>360</v>
          </cell>
          <cell r="I129">
            <v>0</v>
          </cell>
          <cell r="J129">
            <v>360</v>
          </cell>
          <cell r="K129">
            <v>0</v>
          </cell>
          <cell r="L129">
            <v>360</v>
          </cell>
          <cell r="M129">
            <v>0</v>
          </cell>
          <cell r="N129">
            <v>360</v>
          </cell>
          <cell r="O129">
            <v>0</v>
          </cell>
          <cell r="P129">
            <v>360</v>
          </cell>
          <cell r="Q129">
            <v>0</v>
          </cell>
          <cell r="S129">
            <v>0</v>
          </cell>
          <cell r="T129">
            <v>360</v>
          </cell>
          <cell r="U129">
            <v>0</v>
          </cell>
          <cell r="W129">
            <v>0</v>
          </cell>
          <cell r="X129">
            <v>360</v>
          </cell>
          <cell r="Y129">
            <v>0</v>
          </cell>
          <cell r="AA129">
            <v>0</v>
          </cell>
          <cell r="AB129">
            <v>360</v>
          </cell>
          <cell r="AC129">
            <v>0</v>
          </cell>
          <cell r="AE129">
            <v>0</v>
          </cell>
          <cell r="AF129">
            <v>360</v>
          </cell>
          <cell r="AG129">
            <v>0</v>
          </cell>
          <cell r="AI129">
            <v>0</v>
          </cell>
          <cell r="AJ129">
            <v>360</v>
          </cell>
          <cell r="AK129">
            <v>0</v>
          </cell>
          <cell r="AM129">
            <v>0</v>
          </cell>
          <cell r="AN129">
            <v>360</v>
          </cell>
          <cell r="AO129">
            <v>0</v>
          </cell>
          <cell r="AQ129">
            <v>0</v>
          </cell>
          <cell r="AR129">
            <v>360</v>
          </cell>
          <cell r="AS129">
            <v>0</v>
          </cell>
          <cell r="AU129">
            <v>0</v>
          </cell>
          <cell r="AV129">
            <v>360</v>
          </cell>
          <cell r="AW129">
            <v>0</v>
          </cell>
          <cell r="AY129">
            <v>0</v>
          </cell>
          <cell r="AZ129">
            <v>360</v>
          </cell>
        </row>
        <row r="130">
          <cell r="A130" t="str">
            <v>0597</v>
          </cell>
          <cell r="B130" t="str">
            <v>北京国大联创科技发展有限公司</v>
          </cell>
          <cell r="C130" t="str">
            <v>排烟系统工程</v>
          </cell>
          <cell r="D130">
            <v>33800</v>
          </cell>
          <cell r="E130">
            <v>0</v>
          </cell>
          <cell r="F130">
            <v>33800</v>
          </cell>
          <cell r="G130">
            <v>0</v>
          </cell>
          <cell r="H130">
            <v>33800</v>
          </cell>
          <cell r="I130">
            <v>0</v>
          </cell>
          <cell r="J130">
            <v>33800</v>
          </cell>
          <cell r="K130">
            <v>0</v>
          </cell>
          <cell r="L130">
            <v>33800</v>
          </cell>
          <cell r="M130">
            <v>0</v>
          </cell>
          <cell r="N130">
            <v>33800</v>
          </cell>
          <cell r="O130">
            <v>0</v>
          </cell>
          <cell r="P130">
            <v>33800</v>
          </cell>
          <cell r="Q130">
            <v>0</v>
          </cell>
          <cell r="R130">
            <v>33800</v>
          </cell>
          <cell r="S130">
            <v>0</v>
          </cell>
          <cell r="T130">
            <v>33800</v>
          </cell>
          <cell r="U130">
            <v>0</v>
          </cell>
          <cell r="V130">
            <v>33800</v>
          </cell>
          <cell r="W130">
            <v>0</v>
          </cell>
          <cell r="X130">
            <v>33800</v>
          </cell>
          <cell r="Y130">
            <v>0</v>
          </cell>
          <cell r="Z130">
            <v>33800</v>
          </cell>
          <cell r="AA130">
            <v>0</v>
          </cell>
          <cell r="AB130">
            <v>33800</v>
          </cell>
          <cell r="AC130">
            <v>0</v>
          </cell>
          <cell r="AD130">
            <v>33800</v>
          </cell>
          <cell r="AE130">
            <v>0</v>
          </cell>
          <cell r="AF130">
            <v>33800</v>
          </cell>
          <cell r="AG130">
            <v>14110</v>
          </cell>
          <cell r="AH130">
            <v>33800</v>
          </cell>
          <cell r="AI130">
            <v>14110</v>
          </cell>
          <cell r="AJ130">
            <v>33800</v>
          </cell>
          <cell r="AK130">
            <v>0</v>
          </cell>
          <cell r="AL130">
            <v>33800</v>
          </cell>
          <cell r="AM130">
            <v>0</v>
          </cell>
          <cell r="AN130">
            <v>33800</v>
          </cell>
          <cell r="AO130">
            <v>0</v>
          </cell>
          <cell r="AP130">
            <v>33800</v>
          </cell>
          <cell r="AQ130">
            <v>0</v>
          </cell>
          <cell r="AR130">
            <v>33800</v>
          </cell>
          <cell r="AS130">
            <v>0</v>
          </cell>
          <cell r="AT130">
            <v>33800</v>
          </cell>
          <cell r="AU130">
            <v>0</v>
          </cell>
          <cell r="AV130">
            <v>33800</v>
          </cell>
          <cell r="AW130">
            <v>0</v>
          </cell>
          <cell r="AX130">
            <v>33800</v>
          </cell>
          <cell r="AY130">
            <v>0</v>
          </cell>
          <cell r="AZ130">
            <v>33800</v>
          </cell>
          <cell r="BB130">
            <v>33800</v>
          </cell>
        </row>
        <row r="131">
          <cell r="A131" t="str">
            <v>0600</v>
          </cell>
          <cell r="B131" t="str">
            <v>沧州市维克机械设备有限公司</v>
          </cell>
          <cell r="C131" t="str">
            <v>焊机维护</v>
          </cell>
          <cell r="D131">
            <v>28470</v>
          </cell>
          <cell r="E131">
            <v>0</v>
          </cell>
          <cell r="F131">
            <v>28470</v>
          </cell>
          <cell r="G131">
            <v>0</v>
          </cell>
          <cell r="H131">
            <v>28470</v>
          </cell>
          <cell r="I131">
            <v>0</v>
          </cell>
          <cell r="J131">
            <v>28470</v>
          </cell>
          <cell r="K131">
            <v>0</v>
          </cell>
          <cell r="L131">
            <v>28470</v>
          </cell>
          <cell r="M131">
            <v>0</v>
          </cell>
          <cell r="N131">
            <v>28470</v>
          </cell>
          <cell r="O131">
            <v>0</v>
          </cell>
          <cell r="P131">
            <v>28470</v>
          </cell>
          <cell r="Q131">
            <v>0</v>
          </cell>
          <cell r="R131">
            <v>28470</v>
          </cell>
          <cell r="S131">
            <v>0</v>
          </cell>
          <cell r="T131">
            <v>28470</v>
          </cell>
          <cell r="U131">
            <v>0</v>
          </cell>
          <cell r="V131">
            <v>28470</v>
          </cell>
          <cell r="W131">
            <v>0</v>
          </cell>
          <cell r="X131">
            <v>28470</v>
          </cell>
          <cell r="Y131">
            <v>0</v>
          </cell>
          <cell r="Z131">
            <v>28470</v>
          </cell>
          <cell r="AA131">
            <v>0</v>
          </cell>
          <cell r="AB131">
            <v>28470</v>
          </cell>
          <cell r="AC131">
            <v>0</v>
          </cell>
          <cell r="AD131">
            <v>28470</v>
          </cell>
          <cell r="AE131">
            <v>0</v>
          </cell>
          <cell r="AF131">
            <v>28470</v>
          </cell>
          <cell r="AG131">
            <v>0</v>
          </cell>
          <cell r="AH131">
            <v>28470</v>
          </cell>
          <cell r="AI131">
            <v>0</v>
          </cell>
          <cell r="AJ131">
            <v>28470</v>
          </cell>
          <cell r="AK131">
            <v>0</v>
          </cell>
          <cell r="AL131">
            <v>28470</v>
          </cell>
          <cell r="AM131">
            <v>0</v>
          </cell>
          <cell r="AN131">
            <v>28470</v>
          </cell>
          <cell r="AO131">
            <v>0</v>
          </cell>
          <cell r="AP131">
            <v>28470</v>
          </cell>
          <cell r="AQ131">
            <v>0</v>
          </cell>
          <cell r="AR131">
            <v>28470</v>
          </cell>
          <cell r="AS131">
            <v>0</v>
          </cell>
          <cell r="AT131">
            <v>28470</v>
          </cell>
          <cell r="AU131">
            <v>0</v>
          </cell>
          <cell r="AV131">
            <v>28470</v>
          </cell>
          <cell r="AW131">
            <v>0</v>
          </cell>
          <cell r="AX131">
            <v>28470</v>
          </cell>
          <cell r="AY131">
            <v>0</v>
          </cell>
          <cell r="AZ131">
            <v>28470</v>
          </cell>
          <cell r="BB131">
            <v>28470</v>
          </cell>
        </row>
        <row r="132">
          <cell r="A132" t="str">
            <v>0602</v>
          </cell>
          <cell r="B132" t="str">
            <v>黄骅市兴田弹簧有限公司</v>
          </cell>
          <cell r="C132" t="str">
            <v>C型钉</v>
          </cell>
          <cell r="D132">
            <v>118320.07</v>
          </cell>
          <cell r="E132">
            <v>0</v>
          </cell>
          <cell r="F132">
            <v>130835.64</v>
          </cell>
          <cell r="G132">
            <v>30000</v>
          </cell>
          <cell r="H132">
            <v>113885.3</v>
          </cell>
          <cell r="I132">
            <v>0</v>
          </cell>
          <cell r="J132">
            <v>88320.07</v>
          </cell>
          <cell r="K132">
            <v>0</v>
          </cell>
          <cell r="L132">
            <v>113885.3</v>
          </cell>
          <cell r="M132">
            <v>0</v>
          </cell>
          <cell r="N132">
            <v>100835.64</v>
          </cell>
          <cell r="O132">
            <v>20000</v>
          </cell>
          <cell r="P132">
            <v>93885.3</v>
          </cell>
          <cell r="Q132">
            <v>30176.05</v>
          </cell>
          <cell r="R132">
            <v>93885.3</v>
          </cell>
          <cell r="S132">
            <v>0</v>
          </cell>
          <cell r="T132">
            <v>124061.35</v>
          </cell>
          <cell r="U132">
            <v>0</v>
          </cell>
          <cell r="V132">
            <v>93885.3</v>
          </cell>
          <cell r="W132">
            <v>0</v>
          </cell>
          <cell r="X132">
            <v>124061.35</v>
          </cell>
          <cell r="Y132">
            <v>16100.85</v>
          </cell>
          <cell r="Z132">
            <v>93885.3</v>
          </cell>
          <cell r="AA132">
            <v>0</v>
          </cell>
          <cell r="AB132">
            <v>140162.20000000001</v>
          </cell>
          <cell r="AC132">
            <v>0</v>
          </cell>
          <cell r="AD132">
            <v>124061.35</v>
          </cell>
          <cell r="AE132">
            <v>0</v>
          </cell>
          <cell r="AF132">
            <v>140162.20000000001</v>
          </cell>
          <cell r="AG132">
            <v>0</v>
          </cell>
          <cell r="AH132">
            <v>124061.35</v>
          </cell>
          <cell r="AI132">
            <v>0</v>
          </cell>
          <cell r="AJ132">
            <v>140162.20000000001</v>
          </cell>
          <cell r="AK132">
            <v>0</v>
          </cell>
          <cell r="AL132">
            <v>140162.20000000001</v>
          </cell>
          <cell r="AM132">
            <v>90000</v>
          </cell>
          <cell r="AN132">
            <v>50162.2</v>
          </cell>
          <cell r="AO132">
            <v>15606.41</v>
          </cell>
          <cell r="AP132">
            <v>50162.2</v>
          </cell>
          <cell r="AQ132">
            <v>0</v>
          </cell>
          <cell r="AR132">
            <v>65768.61</v>
          </cell>
          <cell r="AS132">
            <v>0</v>
          </cell>
          <cell r="AT132">
            <v>50162.2</v>
          </cell>
          <cell r="AU132">
            <v>0</v>
          </cell>
          <cell r="AV132">
            <v>65768.61</v>
          </cell>
          <cell r="AW132">
            <v>0</v>
          </cell>
          <cell r="AX132">
            <v>50162.2</v>
          </cell>
          <cell r="AY132">
            <v>0</v>
          </cell>
          <cell r="AZ132">
            <v>65768.61</v>
          </cell>
          <cell r="BB132">
            <v>65768.61</v>
          </cell>
        </row>
        <row r="133">
          <cell r="A133" t="str">
            <v>0604</v>
          </cell>
          <cell r="B133" t="str">
            <v>苏州高新区旭达输送机械有限公司</v>
          </cell>
          <cell r="C133" t="str">
            <v>设备及配件</v>
          </cell>
          <cell r="D133">
            <v>48800</v>
          </cell>
          <cell r="E133">
            <v>0</v>
          </cell>
          <cell r="F133">
            <v>48800</v>
          </cell>
          <cell r="G133">
            <v>0</v>
          </cell>
          <cell r="H133">
            <v>48800</v>
          </cell>
          <cell r="I133">
            <v>0</v>
          </cell>
          <cell r="J133">
            <v>48800</v>
          </cell>
          <cell r="K133">
            <v>0</v>
          </cell>
          <cell r="L133">
            <v>48800</v>
          </cell>
          <cell r="M133">
            <v>0</v>
          </cell>
          <cell r="N133">
            <v>48800</v>
          </cell>
          <cell r="O133">
            <v>0</v>
          </cell>
          <cell r="P133">
            <v>48800</v>
          </cell>
          <cell r="Q133">
            <v>0</v>
          </cell>
          <cell r="R133">
            <v>48800</v>
          </cell>
          <cell r="S133">
            <v>0</v>
          </cell>
          <cell r="T133">
            <v>48800</v>
          </cell>
          <cell r="U133">
            <v>0</v>
          </cell>
          <cell r="V133">
            <v>48800</v>
          </cell>
          <cell r="W133">
            <v>0</v>
          </cell>
          <cell r="X133">
            <v>48800</v>
          </cell>
          <cell r="Y133">
            <v>0</v>
          </cell>
          <cell r="Z133">
            <v>48800</v>
          </cell>
          <cell r="AA133">
            <v>0</v>
          </cell>
          <cell r="AB133">
            <v>48800</v>
          </cell>
          <cell r="AC133">
            <v>0</v>
          </cell>
          <cell r="AD133">
            <v>48800</v>
          </cell>
          <cell r="AE133">
            <v>0</v>
          </cell>
          <cell r="AF133">
            <v>48800</v>
          </cell>
          <cell r="AG133">
            <v>0</v>
          </cell>
          <cell r="AH133">
            <v>48800</v>
          </cell>
          <cell r="AI133">
            <v>0</v>
          </cell>
          <cell r="AJ133">
            <v>48800</v>
          </cell>
          <cell r="AK133">
            <v>0</v>
          </cell>
          <cell r="AL133">
            <v>48800</v>
          </cell>
          <cell r="AM133">
            <v>0</v>
          </cell>
          <cell r="AN133">
            <v>48800</v>
          </cell>
          <cell r="AO133">
            <v>0</v>
          </cell>
          <cell r="AP133">
            <v>48800</v>
          </cell>
          <cell r="AQ133">
            <v>0</v>
          </cell>
          <cell r="AR133">
            <v>48800</v>
          </cell>
          <cell r="AS133">
            <v>0</v>
          </cell>
          <cell r="AT133">
            <v>48800</v>
          </cell>
          <cell r="AU133">
            <v>0</v>
          </cell>
          <cell r="AV133">
            <v>48800</v>
          </cell>
          <cell r="AW133">
            <v>0</v>
          </cell>
          <cell r="AX133">
            <v>48800</v>
          </cell>
          <cell r="AY133">
            <v>0</v>
          </cell>
          <cell r="AZ133">
            <v>48800</v>
          </cell>
          <cell r="BB133">
            <v>48800</v>
          </cell>
        </row>
        <row r="134">
          <cell r="A134" t="str">
            <v>0610</v>
          </cell>
          <cell r="B134" t="str">
            <v>旷达汽车饰件有限公司</v>
          </cell>
          <cell r="C134" t="str">
            <v>面料</v>
          </cell>
          <cell r="D134">
            <v>602197.11</v>
          </cell>
          <cell r="E134">
            <v>0</v>
          </cell>
          <cell r="F134">
            <v>2227386.4700000002</v>
          </cell>
          <cell r="G134">
            <v>80000</v>
          </cell>
          <cell r="H134">
            <v>2724939.9</v>
          </cell>
          <cell r="I134">
            <v>0</v>
          </cell>
          <cell r="J134">
            <v>522197.11</v>
          </cell>
          <cell r="K134">
            <v>0</v>
          </cell>
          <cell r="L134">
            <v>2724939.9</v>
          </cell>
          <cell r="M134">
            <v>51217.2</v>
          </cell>
          <cell r="N134">
            <v>2147386.4700000002</v>
          </cell>
          <cell r="O134">
            <v>500000</v>
          </cell>
          <cell r="P134">
            <v>2276157.1</v>
          </cell>
          <cell r="Q134">
            <v>93880.85</v>
          </cell>
          <cell r="R134">
            <v>2224939.9</v>
          </cell>
          <cell r="S134">
            <v>0</v>
          </cell>
          <cell r="T134">
            <v>2370037.9500000002</v>
          </cell>
          <cell r="U134">
            <v>0</v>
          </cell>
          <cell r="V134">
            <v>2224939.9</v>
          </cell>
          <cell r="W134">
            <v>1000000</v>
          </cell>
          <cell r="X134">
            <v>1370037.95</v>
          </cell>
          <cell r="Y134">
            <v>682869.55</v>
          </cell>
          <cell r="Z134">
            <v>1276157.1000000001</v>
          </cell>
          <cell r="AA134">
            <v>0</v>
          </cell>
          <cell r="AB134">
            <v>2052907.5</v>
          </cell>
          <cell r="AC134">
            <v>0</v>
          </cell>
          <cell r="AD134">
            <v>1370037.95</v>
          </cell>
          <cell r="AE134">
            <v>2052907.5</v>
          </cell>
          <cell r="AF134">
            <v>0</v>
          </cell>
          <cell r="AG134">
            <v>265953.90000000002</v>
          </cell>
          <cell r="AI134">
            <v>0</v>
          </cell>
          <cell r="AJ134">
            <v>265953.90000000002</v>
          </cell>
          <cell r="AK134">
            <v>0</v>
          </cell>
          <cell r="AL134">
            <v>0</v>
          </cell>
          <cell r="AM134">
            <v>265953.90000000002</v>
          </cell>
          <cell r="AN134">
            <v>0</v>
          </cell>
          <cell r="AO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U134">
            <v>610000</v>
          </cell>
          <cell r="AV134">
            <v>0</v>
          </cell>
          <cell r="AW134">
            <v>0</v>
          </cell>
          <cell r="AY134">
            <v>0</v>
          </cell>
          <cell r="AZ134">
            <v>0</v>
          </cell>
        </row>
        <row r="135">
          <cell r="A135" t="str">
            <v>0615</v>
          </cell>
          <cell r="B135" t="str">
            <v>高碑店市信德百利革业有限公司</v>
          </cell>
          <cell r="C135" t="str">
            <v>皮革面料</v>
          </cell>
          <cell r="D135">
            <v>141826.60999999999</v>
          </cell>
          <cell r="E135">
            <v>0</v>
          </cell>
          <cell r="F135">
            <v>141826.60999999999</v>
          </cell>
          <cell r="G135">
            <v>0</v>
          </cell>
          <cell r="H135">
            <v>141826.60999999999</v>
          </cell>
          <cell r="I135">
            <v>0</v>
          </cell>
          <cell r="J135">
            <v>141826.60999999999</v>
          </cell>
          <cell r="K135">
            <v>0</v>
          </cell>
          <cell r="L135">
            <v>141826.60999999999</v>
          </cell>
          <cell r="M135">
            <v>0</v>
          </cell>
          <cell r="N135">
            <v>141826.60999999999</v>
          </cell>
          <cell r="O135">
            <v>100000</v>
          </cell>
          <cell r="P135">
            <v>41826.61</v>
          </cell>
          <cell r="Q135">
            <v>58207.92</v>
          </cell>
          <cell r="R135">
            <v>41826.61</v>
          </cell>
          <cell r="S135">
            <v>0</v>
          </cell>
          <cell r="T135">
            <v>100034.53</v>
          </cell>
          <cell r="U135">
            <v>0</v>
          </cell>
          <cell r="V135">
            <v>41826.61</v>
          </cell>
          <cell r="W135">
            <v>0</v>
          </cell>
          <cell r="X135">
            <v>100034.53</v>
          </cell>
          <cell r="Y135">
            <v>0</v>
          </cell>
          <cell r="Z135">
            <v>41826.61</v>
          </cell>
          <cell r="AA135">
            <v>0</v>
          </cell>
          <cell r="AB135">
            <v>100034.53</v>
          </cell>
          <cell r="AC135">
            <v>0</v>
          </cell>
          <cell r="AD135">
            <v>100034.53</v>
          </cell>
          <cell r="AE135">
            <v>0</v>
          </cell>
          <cell r="AF135">
            <v>100034.53</v>
          </cell>
          <cell r="AG135">
            <v>0</v>
          </cell>
          <cell r="AH135">
            <v>100034.53</v>
          </cell>
          <cell r="AI135">
            <v>0</v>
          </cell>
          <cell r="AJ135">
            <v>100034.53</v>
          </cell>
          <cell r="AK135">
            <v>0</v>
          </cell>
          <cell r="AL135">
            <v>100034.53</v>
          </cell>
          <cell r="AM135">
            <v>0</v>
          </cell>
          <cell r="AN135">
            <v>100034.53</v>
          </cell>
          <cell r="AO135">
            <v>0</v>
          </cell>
          <cell r="AP135">
            <v>100034.53</v>
          </cell>
          <cell r="AQ135">
            <v>30000</v>
          </cell>
          <cell r="AR135">
            <v>70034.53</v>
          </cell>
          <cell r="AS135">
            <v>0</v>
          </cell>
          <cell r="AT135">
            <v>70034.53</v>
          </cell>
          <cell r="AU135">
            <v>0</v>
          </cell>
          <cell r="AV135">
            <v>70034.53</v>
          </cell>
          <cell r="AW135">
            <v>0</v>
          </cell>
          <cell r="AX135">
            <v>70034.53</v>
          </cell>
          <cell r="AY135">
            <v>0</v>
          </cell>
          <cell r="AZ135">
            <v>70034.53</v>
          </cell>
          <cell r="BB135">
            <v>70034.53</v>
          </cell>
        </row>
        <row r="136">
          <cell r="A136" t="str">
            <v>0617</v>
          </cell>
          <cell r="B136" t="str">
            <v>杭州金士顿实业有限公司</v>
          </cell>
          <cell r="C136" t="str">
            <v>阻尼器</v>
          </cell>
          <cell r="D136">
            <v>94148.3</v>
          </cell>
          <cell r="E136">
            <v>0</v>
          </cell>
          <cell r="F136">
            <v>114961.88</v>
          </cell>
          <cell r="G136">
            <v>108377.04</v>
          </cell>
          <cell r="H136">
            <v>42812.5</v>
          </cell>
          <cell r="I136">
            <v>1283.93</v>
          </cell>
          <cell r="K136">
            <v>0</v>
          </cell>
          <cell r="L136">
            <v>44096.43</v>
          </cell>
          <cell r="M136">
            <v>0</v>
          </cell>
          <cell r="N136">
            <v>6584.8400000000101</v>
          </cell>
          <cell r="O136">
            <v>87571.38</v>
          </cell>
          <cell r="P136">
            <v>0</v>
          </cell>
          <cell r="Q136">
            <v>0</v>
          </cell>
          <cell r="S136">
            <v>56020.46</v>
          </cell>
          <cell r="T136">
            <v>0</v>
          </cell>
          <cell r="U136">
            <v>0</v>
          </cell>
          <cell r="W136">
            <v>0</v>
          </cell>
          <cell r="X136">
            <v>0</v>
          </cell>
          <cell r="Y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81746.37</v>
          </cell>
          <cell r="AJ136">
            <v>0</v>
          </cell>
          <cell r="AK136">
            <v>0</v>
          </cell>
          <cell r="AM136">
            <v>0</v>
          </cell>
          <cell r="AN136">
            <v>0</v>
          </cell>
          <cell r="AO136">
            <v>0</v>
          </cell>
          <cell r="AQ136">
            <v>21574.44</v>
          </cell>
          <cell r="AR136">
            <v>0</v>
          </cell>
          <cell r="AS136">
            <v>0</v>
          </cell>
          <cell r="AT136">
            <v>0</v>
          </cell>
          <cell r="AU136">
            <v>0</v>
          </cell>
          <cell r="AV136">
            <v>0</v>
          </cell>
          <cell r="AW136">
            <v>0</v>
          </cell>
          <cell r="AY136">
            <v>0</v>
          </cell>
          <cell r="AZ136">
            <v>0</v>
          </cell>
          <cell r="BB136">
            <v>0</v>
          </cell>
        </row>
        <row r="137">
          <cell r="A137" t="str">
            <v>0619</v>
          </cell>
          <cell r="B137" t="str">
            <v>百事腾（天津）国际贸易有限公司</v>
          </cell>
          <cell r="C137" t="str">
            <v>设备</v>
          </cell>
          <cell r="D137">
            <v>4600</v>
          </cell>
          <cell r="E137">
            <v>0</v>
          </cell>
          <cell r="F137">
            <v>4600</v>
          </cell>
          <cell r="G137">
            <v>0</v>
          </cell>
          <cell r="H137">
            <v>4600</v>
          </cell>
          <cell r="I137">
            <v>0</v>
          </cell>
          <cell r="J137">
            <v>4600</v>
          </cell>
          <cell r="K137">
            <v>0</v>
          </cell>
          <cell r="L137">
            <v>4600</v>
          </cell>
          <cell r="M137">
            <v>0</v>
          </cell>
          <cell r="N137">
            <v>4600</v>
          </cell>
          <cell r="O137">
            <v>0</v>
          </cell>
          <cell r="P137">
            <v>4600</v>
          </cell>
          <cell r="Q137">
            <v>0</v>
          </cell>
          <cell r="R137">
            <v>4600</v>
          </cell>
          <cell r="S137">
            <v>0</v>
          </cell>
          <cell r="T137">
            <v>4600</v>
          </cell>
          <cell r="U137">
            <v>0</v>
          </cell>
          <cell r="V137">
            <v>4600</v>
          </cell>
          <cell r="W137">
            <v>0</v>
          </cell>
          <cell r="X137">
            <v>4600</v>
          </cell>
          <cell r="Y137">
            <v>0</v>
          </cell>
          <cell r="Z137">
            <v>4600</v>
          </cell>
          <cell r="AA137">
            <v>0</v>
          </cell>
          <cell r="AB137">
            <v>4600</v>
          </cell>
          <cell r="AC137">
            <v>0</v>
          </cell>
          <cell r="AD137">
            <v>4600</v>
          </cell>
          <cell r="AE137">
            <v>0</v>
          </cell>
          <cell r="AF137">
            <v>4600</v>
          </cell>
          <cell r="AG137">
            <v>0</v>
          </cell>
          <cell r="AH137">
            <v>4600</v>
          </cell>
          <cell r="AI137">
            <v>0</v>
          </cell>
          <cell r="AJ137">
            <v>4600</v>
          </cell>
          <cell r="AK137">
            <v>0</v>
          </cell>
          <cell r="AL137">
            <v>4600</v>
          </cell>
          <cell r="AM137">
            <v>0</v>
          </cell>
          <cell r="AN137">
            <v>4600</v>
          </cell>
          <cell r="AO137">
            <v>0</v>
          </cell>
          <cell r="AP137">
            <v>4600</v>
          </cell>
          <cell r="AQ137">
            <v>0</v>
          </cell>
          <cell r="AR137">
            <v>4600</v>
          </cell>
          <cell r="AS137">
            <v>0</v>
          </cell>
          <cell r="AT137">
            <v>4600</v>
          </cell>
          <cell r="AU137">
            <v>0</v>
          </cell>
          <cell r="AV137">
            <v>4600</v>
          </cell>
          <cell r="AW137">
            <v>0</v>
          </cell>
          <cell r="AX137">
            <v>4600</v>
          </cell>
          <cell r="AY137">
            <v>0</v>
          </cell>
          <cell r="AZ137">
            <v>4600</v>
          </cell>
          <cell r="BB137">
            <v>4600</v>
          </cell>
        </row>
        <row r="138">
          <cell r="A138" t="str">
            <v>0620</v>
          </cell>
          <cell r="B138" t="str">
            <v>江阴市利剑金刚石工磨具有限公司</v>
          </cell>
          <cell r="C138" t="str">
            <v>设备配件</v>
          </cell>
          <cell r="D138">
            <v>5000</v>
          </cell>
          <cell r="E138">
            <v>0</v>
          </cell>
          <cell r="F138">
            <v>5000</v>
          </cell>
          <cell r="G138">
            <v>0</v>
          </cell>
          <cell r="H138">
            <v>5000</v>
          </cell>
          <cell r="I138">
            <v>0</v>
          </cell>
          <cell r="J138">
            <v>5000</v>
          </cell>
          <cell r="K138">
            <v>0</v>
          </cell>
          <cell r="L138">
            <v>5000</v>
          </cell>
          <cell r="M138">
            <v>0</v>
          </cell>
          <cell r="N138">
            <v>5000</v>
          </cell>
          <cell r="O138">
            <v>0</v>
          </cell>
          <cell r="P138">
            <v>5000</v>
          </cell>
          <cell r="Q138">
            <v>0</v>
          </cell>
          <cell r="R138">
            <v>5000</v>
          </cell>
          <cell r="S138">
            <v>0</v>
          </cell>
          <cell r="T138">
            <v>5000</v>
          </cell>
          <cell r="U138">
            <v>0</v>
          </cell>
          <cell r="V138">
            <v>5000</v>
          </cell>
          <cell r="W138">
            <v>0</v>
          </cell>
          <cell r="X138">
            <v>5000</v>
          </cell>
          <cell r="Y138">
            <v>0</v>
          </cell>
          <cell r="Z138">
            <v>5000</v>
          </cell>
          <cell r="AA138">
            <v>0</v>
          </cell>
          <cell r="AB138">
            <v>5000</v>
          </cell>
          <cell r="AC138">
            <v>0</v>
          </cell>
          <cell r="AD138">
            <v>5000</v>
          </cell>
          <cell r="AE138">
            <v>0</v>
          </cell>
          <cell r="AF138">
            <v>5000</v>
          </cell>
          <cell r="AG138">
            <v>0</v>
          </cell>
          <cell r="AH138">
            <v>5000</v>
          </cell>
          <cell r="AI138">
            <v>0</v>
          </cell>
          <cell r="AJ138">
            <v>5000</v>
          </cell>
          <cell r="AK138">
            <v>0</v>
          </cell>
          <cell r="AL138">
            <v>5000</v>
          </cell>
          <cell r="AM138">
            <v>0</v>
          </cell>
          <cell r="AN138">
            <v>5000</v>
          </cell>
          <cell r="AO138">
            <v>0</v>
          </cell>
          <cell r="AP138">
            <v>5000</v>
          </cell>
          <cell r="AQ138">
            <v>0</v>
          </cell>
          <cell r="AR138">
            <v>5000</v>
          </cell>
          <cell r="AS138">
            <v>0</v>
          </cell>
          <cell r="AT138">
            <v>5000</v>
          </cell>
          <cell r="AU138">
            <v>0</v>
          </cell>
          <cell r="AV138">
            <v>5000</v>
          </cell>
          <cell r="AW138">
            <v>0</v>
          </cell>
          <cell r="AX138">
            <v>5000</v>
          </cell>
          <cell r="AY138">
            <v>0</v>
          </cell>
          <cell r="AZ138">
            <v>5000</v>
          </cell>
          <cell r="BB138">
            <v>5000</v>
          </cell>
        </row>
        <row r="139">
          <cell r="A139" t="str">
            <v>0628</v>
          </cell>
          <cell r="B139" t="str">
            <v>江阴长青工艺品有限公司</v>
          </cell>
          <cell r="C139" t="str">
            <v>发票模具</v>
          </cell>
          <cell r="D139">
            <v>354500</v>
          </cell>
          <cell r="E139">
            <v>0</v>
          </cell>
          <cell r="F139">
            <v>354500</v>
          </cell>
          <cell r="G139">
            <v>0</v>
          </cell>
          <cell r="H139">
            <v>354500</v>
          </cell>
          <cell r="I139">
            <v>0</v>
          </cell>
          <cell r="J139">
            <v>354500</v>
          </cell>
          <cell r="K139">
            <v>0</v>
          </cell>
          <cell r="L139">
            <v>354500</v>
          </cell>
          <cell r="M139">
            <v>0</v>
          </cell>
          <cell r="N139">
            <v>354500</v>
          </cell>
          <cell r="O139">
            <v>147000</v>
          </cell>
          <cell r="P139">
            <v>207500</v>
          </cell>
          <cell r="Q139">
            <v>273500</v>
          </cell>
          <cell r="R139">
            <v>207500</v>
          </cell>
          <cell r="S139">
            <v>0</v>
          </cell>
          <cell r="T139">
            <v>481000</v>
          </cell>
          <cell r="U139">
            <v>0</v>
          </cell>
          <cell r="V139">
            <v>481000</v>
          </cell>
          <cell r="W139">
            <v>0</v>
          </cell>
          <cell r="X139">
            <v>481000</v>
          </cell>
          <cell r="Y139">
            <v>0</v>
          </cell>
          <cell r="Z139">
            <v>481000</v>
          </cell>
          <cell r="AA139">
            <v>0</v>
          </cell>
          <cell r="AB139">
            <v>481000</v>
          </cell>
          <cell r="AC139">
            <v>0</v>
          </cell>
          <cell r="AD139">
            <v>481000</v>
          </cell>
          <cell r="AE139">
            <v>0</v>
          </cell>
          <cell r="AF139">
            <v>481000</v>
          </cell>
          <cell r="AG139">
            <v>0</v>
          </cell>
          <cell r="AH139">
            <v>481000</v>
          </cell>
          <cell r="AI139">
            <v>0</v>
          </cell>
          <cell r="AJ139">
            <v>481000</v>
          </cell>
          <cell r="AK139">
            <v>0</v>
          </cell>
          <cell r="AL139">
            <v>481000</v>
          </cell>
          <cell r="AM139">
            <v>0</v>
          </cell>
          <cell r="AN139">
            <v>481000</v>
          </cell>
          <cell r="AO139">
            <v>0</v>
          </cell>
          <cell r="AP139">
            <v>481000</v>
          </cell>
          <cell r="AQ139">
            <v>0</v>
          </cell>
          <cell r="AR139">
            <v>481000</v>
          </cell>
          <cell r="AS139">
            <v>0</v>
          </cell>
          <cell r="AT139">
            <v>481000</v>
          </cell>
          <cell r="AU139">
            <v>0</v>
          </cell>
          <cell r="AV139">
            <v>481000</v>
          </cell>
          <cell r="AW139">
            <v>0</v>
          </cell>
          <cell r="AX139">
            <v>481000</v>
          </cell>
          <cell r="AY139">
            <v>0</v>
          </cell>
          <cell r="AZ139">
            <v>481000</v>
          </cell>
          <cell r="BB139">
            <v>481000</v>
          </cell>
        </row>
        <row r="140">
          <cell r="A140" t="str">
            <v>0630</v>
          </cell>
          <cell r="B140" t="str">
            <v>鹤山市润源化工有限公司</v>
          </cell>
          <cell r="C140" t="str">
            <v>胶</v>
          </cell>
          <cell r="D140">
            <v>0</v>
          </cell>
          <cell r="E140">
            <v>9750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9750</v>
          </cell>
          <cell r="N140">
            <v>0</v>
          </cell>
          <cell r="O140">
            <v>0</v>
          </cell>
          <cell r="P140">
            <v>9750</v>
          </cell>
          <cell r="Q140">
            <v>0</v>
          </cell>
          <cell r="R140">
            <v>9750</v>
          </cell>
          <cell r="S140">
            <v>9750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  <cell r="AO140">
            <v>9750</v>
          </cell>
          <cell r="AP140">
            <v>9750</v>
          </cell>
          <cell r="AQ140">
            <v>9750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B140">
            <v>0</v>
          </cell>
        </row>
        <row r="141">
          <cell r="A141" t="str">
            <v>0631</v>
          </cell>
          <cell r="B141" t="str">
            <v>霸州市宏海塑料制品有限公司</v>
          </cell>
          <cell r="C141" t="str">
            <v>头枕管</v>
          </cell>
          <cell r="D141">
            <v>45579.03</v>
          </cell>
          <cell r="E141">
            <v>0</v>
          </cell>
          <cell r="F141">
            <v>45579.03</v>
          </cell>
          <cell r="G141">
            <v>40000</v>
          </cell>
          <cell r="H141">
            <v>5579.03</v>
          </cell>
          <cell r="I141">
            <v>0</v>
          </cell>
          <cell r="J141">
            <v>5579.03</v>
          </cell>
          <cell r="K141">
            <v>0</v>
          </cell>
          <cell r="L141">
            <v>5579.03</v>
          </cell>
          <cell r="M141">
            <v>0</v>
          </cell>
          <cell r="N141">
            <v>5579.03</v>
          </cell>
          <cell r="O141">
            <v>0</v>
          </cell>
          <cell r="P141">
            <v>5579.03</v>
          </cell>
          <cell r="Q141">
            <v>0</v>
          </cell>
          <cell r="R141">
            <v>5579.03</v>
          </cell>
          <cell r="S141">
            <v>0</v>
          </cell>
          <cell r="T141">
            <v>5579.03</v>
          </cell>
          <cell r="U141">
            <v>0</v>
          </cell>
          <cell r="V141">
            <v>5579.03</v>
          </cell>
          <cell r="W141">
            <v>0</v>
          </cell>
          <cell r="X141">
            <v>5579.03</v>
          </cell>
          <cell r="Y141">
            <v>0</v>
          </cell>
          <cell r="Z141">
            <v>5579.03</v>
          </cell>
          <cell r="AA141">
            <v>0</v>
          </cell>
          <cell r="AB141">
            <v>5579.03</v>
          </cell>
          <cell r="AC141">
            <v>0</v>
          </cell>
          <cell r="AD141">
            <v>5579.03</v>
          </cell>
          <cell r="AE141">
            <v>0</v>
          </cell>
          <cell r="AF141">
            <v>5579.03</v>
          </cell>
          <cell r="AG141">
            <v>0</v>
          </cell>
          <cell r="AH141">
            <v>5579.03</v>
          </cell>
          <cell r="AI141">
            <v>0</v>
          </cell>
          <cell r="AJ141">
            <v>5579.03</v>
          </cell>
          <cell r="AK141">
            <v>0</v>
          </cell>
          <cell r="AL141">
            <v>5579.03</v>
          </cell>
          <cell r="AM141">
            <v>0</v>
          </cell>
          <cell r="AN141">
            <v>5579.03</v>
          </cell>
          <cell r="AO141">
            <v>0</v>
          </cell>
          <cell r="AP141">
            <v>5579.03</v>
          </cell>
          <cell r="AQ141">
            <v>0</v>
          </cell>
          <cell r="AR141">
            <v>5579.03</v>
          </cell>
          <cell r="AS141">
            <v>0</v>
          </cell>
          <cell r="AT141">
            <v>5579.03</v>
          </cell>
          <cell r="AU141">
            <v>0</v>
          </cell>
          <cell r="AV141">
            <v>5579.03</v>
          </cell>
          <cell r="AW141">
            <v>0</v>
          </cell>
          <cell r="AX141">
            <v>5579.03</v>
          </cell>
          <cell r="AY141">
            <v>0</v>
          </cell>
          <cell r="AZ141">
            <v>5579.03</v>
          </cell>
          <cell r="BB141">
            <v>5579.03</v>
          </cell>
        </row>
        <row r="142">
          <cell r="A142" t="str">
            <v>0634</v>
          </cell>
          <cell r="B142" t="str">
            <v>南京磐纳科技发展有限公司</v>
          </cell>
          <cell r="C142" t="str">
            <v>灯开关</v>
          </cell>
          <cell r="D142">
            <v>0</v>
          </cell>
          <cell r="E142">
            <v>29656.400000000001</v>
          </cell>
          <cell r="F142">
            <v>87.2</v>
          </cell>
          <cell r="G142">
            <v>87.2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89100</v>
          </cell>
          <cell r="Z142">
            <v>89012.800000000003</v>
          </cell>
          <cell r="AA142">
            <v>89012.800000000003</v>
          </cell>
          <cell r="AB142">
            <v>87.2</v>
          </cell>
          <cell r="AC142">
            <v>0</v>
          </cell>
          <cell r="AD142">
            <v>1000</v>
          </cell>
          <cell r="AE142">
            <v>1000</v>
          </cell>
          <cell r="AF142">
            <v>0</v>
          </cell>
          <cell r="AG142">
            <v>912.8</v>
          </cell>
          <cell r="AH142">
            <v>0</v>
          </cell>
          <cell r="AI142">
            <v>0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B142">
            <v>0</v>
          </cell>
        </row>
        <row r="143">
          <cell r="A143" t="str">
            <v>0638</v>
          </cell>
          <cell r="B143" t="str">
            <v>天津开山金属模具科技有限公司</v>
          </cell>
          <cell r="C143" t="str">
            <v>设备零部件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10581.6</v>
          </cell>
          <cell r="I143">
            <v>0</v>
          </cell>
          <cell r="J143">
            <v>10581.6</v>
          </cell>
          <cell r="K143">
            <v>10581.6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0</v>
          </cell>
          <cell r="AL143">
            <v>0</v>
          </cell>
          <cell r="AO143">
            <v>0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B143">
            <v>0</v>
          </cell>
        </row>
        <row r="144">
          <cell r="A144" t="str">
            <v>0640</v>
          </cell>
          <cell r="B144" t="str">
            <v>北京伏牛山纸业有限公司</v>
          </cell>
          <cell r="C144" t="str">
            <v>缝纫辅料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3400</v>
          </cell>
          <cell r="R144">
            <v>3400</v>
          </cell>
          <cell r="S144">
            <v>3400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0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  <cell r="AO144">
            <v>0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B144">
            <v>0</v>
          </cell>
        </row>
        <row r="145">
          <cell r="A145" t="str">
            <v>0641</v>
          </cell>
          <cell r="B145" t="str">
            <v>北京福田戴姆勒汽车有限公司</v>
          </cell>
          <cell r="J145">
            <v>0</v>
          </cell>
          <cell r="M145">
            <v>312</v>
          </cell>
          <cell r="N145">
            <v>0</v>
          </cell>
          <cell r="O145">
            <v>312</v>
          </cell>
          <cell r="P145">
            <v>0</v>
          </cell>
          <cell r="Q145">
            <v>0</v>
          </cell>
          <cell r="S145">
            <v>0</v>
          </cell>
          <cell r="T145">
            <v>0</v>
          </cell>
          <cell r="U145">
            <v>0</v>
          </cell>
          <cell r="W145">
            <v>0</v>
          </cell>
          <cell r="X145">
            <v>0</v>
          </cell>
          <cell r="Y145">
            <v>0</v>
          </cell>
          <cell r="AA145">
            <v>0</v>
          </cell>
          <cell r="AB145">
            <v>0</v>
          </cell>
          <cell r="AC145">
            <v>0</v>
          </cell>
          <cell r="AE145">
            <v>0</v>
          </cell>
          <cell r="AF145">
            <v>0</v>
          </cell>
          <cell r="AG145">
            <v>0</v>
          </cell>
          <cell r="AI145">
            <v>0</v>
          </cell>
          <cell r="AJ145">
            <v>0</v>
          </cell>
          <cell r="AK145">
            <v>0</v>
          </cell>
          <cell r="AO145">
            <v>0</v>
          </cell>
          <cell r="AQ145">
            <v>0</v>
          </cell>
          <cell r="AR145">
            <v>0</v>
          </cell>
          <cell r="AS145">
            <v>0</v>
          </cell>
          <cell r="AU145">
            <v>0</v>
          </cell>
          <cell r="AV145">
            <v>0</v>
          </cell>
          <cell r="AW145">
            <v>0</v>
          </cell>
          <cell r="AY145">
            <v>0</v>
          </cell>
          <cell r="AZ145">
            <v>0</v>
          </cell>
        </row>
        <row r="146">
          <cell r="A146" t="str">
            <v>0644</v>
          </cell>
          <cell r="B146" t="str">
            <v>建生裕科（上海）贸易有限公司</v>
          </cell>
          <cell r="C146" t="str">
            <v>注塑料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45400</v>
          </cell>
          <cell r="Z146">
            <v>45400</v>
          </cell>
          <cell r="AA146">
            <v>45400</v>
          </cell>
          <cell r="AB146">
            <v>0</v>
          </cell>
          <cell r="AC146">
            <v>113500</v>
          </cell>
          <cell r="AD146">
            <v>113500</v>
          </cell>
          <cell r="AE146">
            <v>113500</v>
          </cell>
          <cell r="AF146">
            <v>0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67500</v>
          </cell>
          <cell r="AL146">
            <v>67500</v>
          </cell>
          <cell r="AM146">
            <v>67500</v>
          </cell>
          <cell r="AN146">
            <v>0</v>
          </cell>
          <cell r="AO146">
            <v>67500</v>
          </cell>
          <cell r="AP146">
            <v>67500</v>
          </cell>
          <cell r="AQ146">
            <v>67500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B146">
            <v>0</v>
          </cell>
        </row>
        <row r="147">
          <cell r="A147" t="str">
            <v>0652</v>
          </cell>
          <cell r="B147" t="str">
            <v>安徽博朗凯德织物有限公司</v>
          </cell>
          <cell r="C147" t="str">
            <v>面料</v>
          </cell>
          <cell r="D147">
            <v>33646.550000000003</v>
          </cell>
          <cell r="E147">
            <v>0</v>
          </cell>
          <cell r="F147">
            <v>33646.550000000003</v>
          </cell>
          <cell r="G147">
            <v>30000</v>
          </cell>
          <cell r="H147">
            <v>3646.55</v>
          </cell>
          <cell r="I147">
            <v>0</v>
          </cell>
          <cell r="J147">
            <v>3646.55</v>
          </cell>
          <cell r="K147">
            <v>0</v>
          </cell>
          <cell r="L147">
            <v>3646.55</v>
          </cell>
          <cell r="M147">
            <v>0</v>
          </cell>
          <cell r="N147">
            <v>3646.55</v>
          </cell>
          <cell r="O147">
            <v>0</v>
          </cell>
          <cell r="P147">
            <v>3646.55</v>
          </cell>
          <cell r="Q147">
            <v>0</v>
          </cell>
          <cell r="R147">
            <v>3646.55</v>
          </cell>
          <cell r="S147">
            <v>0</v>
          </cell>
          <cell r="T147">
            <v>3646.55</v>
          </cell>
          <cell r="U147">
            <v>0</v>
          </cell>
          <cell r="V147">
            <v>3646.55</v>
          </cell>
          <cell r="W147">
            <v>0</v>
          </cell>
          <cell r="X147">
            <v>3646.55</v>
          </cell>
          <cell r="Y147">
            <v>0</v>
          </cell>
          <cell r="Z147">
            <v>3646.55</v>
          </cell>
          <cell r="AA147">
            <v>0</v>
          </cell>
          <cell r="AB147">
            <v>3646.55</v>
          </cell>
          <cell r="AC147">
            <v>0</v>
          </cell>
          <cell r="AD147">
            <v>3646.55</v>
          </cell>
          <cell r="AE147">
            <v>0</v>
          </cell>
          <cell r="AF147">
            <v>3646.55</v>
          </cell>
          <cell r="AG147">
            <v>0</v>
          </cell>
          <cell r="AH147">
            <v>3646.55</v>
          </cell>
          <cell r="AI147">
            <v>0</v>
          </cell>
          <cell r="AJ147">
            <v>3646.55</v>
          </cell>
          <cell r="AK147">
            <v>0</v>
          </cell>
          <cell r="AL147">
            <v>3646.55</v>
          </cell>
          <cell r="AM147">
            <v>0</v>
          </cell>
          <cell r="AN147">
            <v>3646.55</v>
          </cell>
          <cell r="AO147">
            <v>0</v>
          </cell>
          <cell r="AP147">
            <v>3646.55</v>
          </cell>
          <cell r="AQ147">
            <v>0</v>
          </cell>
          <cell r="AR147">
            <v>3646.55</v>
          </cell>
          <cell r="AS147">
            <v>0</v>
          </cell>
          <cell r="AT147">
            <v>3646.55</v>
          </cell>
          <cell r="AU147">
            <v>0</v>
          </cell>
          <cell r="AV147">
            <v>3646.55</v>
          </cell>
          <cell r="AW147">
            <v>0</v>
          </cell>
          <cell r="AX147">
            <v>3646.55</v>
          </cell>
          <cell r="AY147">
            <v>0</v>
          </cell>
          <cell r="AZ147">
            <v>3646.55</v>
          </cell>
          <cell r="BB147">
            <v>3646.55</v>
          </cell>
        </row>
        <row r="148">
          <cell r="A148" t="str">
            <v>0653</v>
          </cell>
          <cell r="B148" t="str">
            <v>沧州超杰纺织品有限公司</v>
          </cell>
          <cell r="C148" t="str">
            <v>复合棉</v>
          </cell>
          <cell r="D148">
            <v>86140.85</v>
          </cell>
          <cell r="E148">
            <v>0</v>
          </cell>
          <cell r="F148">
            <v>86140.85</v>
          </cell>
          <cell r="G148">
            <v>58734.9</v>
          </cell>
          <cell r="H148">
            <v>27405.95</v>
          </cell>
          <cell r="I148">
            <v>0</v>
          </cell>
          <cell r="J148">
            <v>27405.95</v>
          </cell>
          <cell r="K148">
            <v>0</v>
          </cell>
          <cell r="L148">
            <v>27405.95</v>
          </cell>
          <cell r="M148">
            <v>0</v>
          </cell>
          <cell r="N148">
            <v>27405.95</v>
          </cell>
          <cell r="O148">
            <v>20000</v>
          </cell>
          <cell r="P148">
            <v>7405.95</v>
          </cell>
          <cell r="Q148">
            <v>0</v>
          </cell>
          <cell r="R148">
            <v>7405.95</v>
          </cell>
          <cell r="S148">
            <v>0</v>
          </cell>
          <cell r="T148">
            <v>7405.95</v>
          </cell>
          <cell r="U148">
            <v>0</v>
          </cell>
          <cell r="V148">
            <v>7405.95</v>
          </cell>
          <cell r="W148">
            <v>0</v>
          </cell>
          <cell r="X148">
            <v>7405.95</v>
          </cell>
          <cell r="Y148">
            <v>0</v>
          </cell>
          <cell r="Z148">
            <v>7405.95</v>
          </cell>
          <cell r="AA148">
            <v>0</v>
          </cell>
          <cell r="AB148">
            <v>7405.95</v>
          </cell>
          <cell r="AC148">
            <v>0</v>
          </cell>
          <cell r="AD148">
            <v>7405.95</v>
          </cell>
          <cell r="AE148">
            <v>0</v>
          </cell>
          <cell r="AF148">
            <v>7405.95</v>
          </cell>
          <cell r="AG148">
            <v>0</v>
          </cell>
          <cell r="AH148">
            <v>7405.95</v>
          </cell>
          <cell r="AI148">
            <v>0</v>
          </cell>
          <cell r="AJ148">
            <v>7405.95</v>
          </cell>
          <cell r="AK148">
            <v>0</v>
          </cell>
          <cell r="AL148">
            <v>7405.95</v>
          </cell>
          <cell r="AM148">
            <v>0</v>
          </cell>
          <cell r="AN148">
            <v>7405.95</v>
          </cell>
          <cell r="AO148">
            <v>0</v>
          </cell>
          <cell r="AP148">
            <v>7405.95</v>
          </cell>
          <cell r="AQ148">
            <v>0</v>
          </cell>
          <cell r="AR148">
            <v>7405.95</v>
          </cell>
          <cell r="AS148">
            <v>0</v>
          </cell>
          <cell r="AT148">
            <v>7405.95</v>
          </cell>
          <cell r="AU148">
            <v>0</v>
          </cell>
          <cell r="AV148">
            <v>7405.95</v>
          </cell>
          <cell r="AW148">
            <v>0</v>
          </cell>
          <cell r="AX148">
            <v>7405.95</v>
          </cell>
          <cell r="AY148">
            <v>0</v>
          </cell>
          <cell r="AZ148">
            <v>7405.95</v>
          </cell>
          <cell r="BB148">
            <v>7405.95</v>
          </cell>
        </row>
        <row r="149">
          <cell r="A149" t="str">
            <v>0654</v>
          </cell>
          <cell r="B149" t="str">
            <v>河北岳钢数控设备有限公司</v>
          </cell>
          <cell r="C149" t="str">
            <v>非标准件</v>
          </cell>
          <cell r="D149">
            <v>471069.4</v>
          </cell>
          <cell r="E149">
            <v>920000</v>
          </cell>
          <cell r="F149">
            <v>0</v>
          </cell>
          <cell r="G149">
            <v>4467.46</v>
          </cell>
          <cell r="H149">
            <v>315514.11</v>
          </cell>
          <cell r="I149">
            <v>165108.82999999999</v>
          </cell>
          <cell r="K149">
            <v>1500000</v>
          </cell>
          <cell r="L149">
            <v>0</v>
          </cell>
          <cell r="M149">
            <v>0</v>
          </cell>
          <cell r="O149">
            <v>230000</v>
          </cell>
          <cell r="P149">
            <v>0</v>
          </cell>
          <cell r="Q149">
            <v>459643.29</v>
          </cell>
          <cell r="S149">
            <v>205000</v>
          </cell>
          <cell r="T149">
            <v>0</v>
          </cell>
          <cell r="U149">
            <v>0</v>
          </cell>
          <cell r="W149">
            <v>656000</v>
          </cell>
          <cell r="X149">
            <v>0</v>
          </cell>
          <cell r="Y149">
            <v>200048.38</v>
          </cell>
          <cell r="AA149">
            <v>0</v>
          </cell>
          <cell r="AB149">
            <v>0</v>
          </cell>
          <cell r="AC149">
            <v>1522060.39</v>
          </cell>
          <cell r="AE149">
            <v>523000</v>
          </cell>
          <cell r="AF149">
            <v>0</v>
          </cell>
          <cell r="AG149">
            <v>1301986.99</v>
          </cell>
          <cell r="AI149">
            <v>0</v>
          </cell>
          <cell r="AJ149">
            <v>850361.99</v>
          </cell>
          <cell r="AK149">
            <v>0</v>
          </cell>
          <cell r="AM149">
            <v>92000</v>
          </cell>
          <cell r="AN149">
            <v>758361.99</v>
          </cell>
          <cell r="AO149">
            <v>332602.90999999997</v>
          </cell>
          <cell r="AQ149">
            <v>0</v>
          </cell>
          <cell r="AR149">
            <v>1090964.8999999999</v>
          </cell>
          <cell r="AS149">
            <v>0</v>
          </cell>
          <cell r="AT149">
            <v>758361.99</v>
          </cell>
          <cell r="AU149">
            <v>0</v>
          </cell>
          <cell r="AV149">
            <v>1090964.8999999999</v>
          </cell>
          <cell r="AW149">
            <v>0</v>
          </cell>
          <cell r="AX149">
            <v>758361.99</v>
          </cell>
          <cell r="AY149">
            <v>50000</v>
          </cell>
          <cell r="AZ149">
            <v>1040964.9</v>
          </cell>
          <cell r="BB149">
            <v>1040964.9</v>
          </cell>
        </row>
        <row r="150">
          <cell r="A150" t="str">
            <v>0655</v>
          </cell>
          <cell r="B150" t="str">
            <v>山东金达汽车部件制造股份有限公司</v>
          </cell>
          <cell r="C150" t="str">
            <v>面料、布套</v>
          </cell>
          <cell r="D150">
            <v>1651001.42</v>
          </cell>
          <cell r="E150">
            <v>0</v>
          </cell>
          <cell r="F150">
            <v>1850675.01</v>
          </cell>
          <cell r="G150">
            <v>0</v>
          </cell>
          <cell r="H150">
            <v>1991190.21</v>
          </cell>
          <cell r="I150">
            <v>407683.44</v>
          </cell>
          <cell r="J150">
            <v>1651001.42</v>
          </cell>
          <cell r="K150">
            <v>500000</v>
          </cell>
          <cell r="L150">
            <v>1898873.65</v>
          </cell>
          <cell r="M150">
            <v>841275.37</v>
          </cell>
          <cell r="N150">
            <v>1350675.01</v>
          </cell>
          <cell r="O150">
            <v>0</v>
          </cell>
          <cell r="P150">
            <v>2740149.02</v>
          </cell>
          <cell r="Q150">
            <v>582424</v>
          </cell>
          <cell r="R150">
            <v>1491190.21</v>
          </cell>
          <cell r="S150">
            <v>0</v>
          </cell>
          <cell r="T150">
            <v>3322573.02</v>
          </cell>
          <cell r="U150">
            <v>1201421.1299999999</v>
          </cell>
          <cell r="V150">
            <v>1898873.65</v>
          </cell>
          <cell r="W150">
            <v>600000</v>
          </cell>
          <cell r="X150">
            <v>3923994.15</v>
          </cell>
          <cell r="Y150">
            <v>1669143.06</v>
          </cell>
          <cell r="Z150">
            <v>2140149.02</v>
          </cell>
          <cell r="AA150">
            <v>200000</v>
          </cell>
          <cell r="AB150">
            <v>5393137.21</v>
          </cell>
          <cell r="AC150">
            <v>1320136.73</v>
          </cell>
          <cell r="AD150">
            <v>2522573.02</v>
          </cell>
          <cell r="AE150">
            <v>2000000</v>
          </cell>
          <cell r="AF150">
            <v>4713273.9400000004</v>
          </cell>
          <cell r="AG150">
            <v>668234.26</v>
          </cell>
          <cell r="AH150">
            <v>1723994.15</v>
          </cell>
          <cell r="AI150">
            <v>200000</v>
          </cell>
          <cell r="AJ150">
            <v>5181508.2</v>
          </cell>
          <cell r="AK150">
            <v>436194.05</v>
          </cell>
          <cell r="AL150">
            <v>3193137.21</v>
          </cell>
          <cell r="AM150">
            <v>392000</v>
          </cell>
          <cell r="AN150">
            <v>5225702.25</v>
          </cell>
          <cell r="AO150">
            <v>725051.2</v>
          </cell>
          <cell r="AP150">
            <v>4121273.94</v>
          </cell>
          <cell r="AQ150">
            <v>1130000</v>
          </cell>
          <cell r="AR150">
            <v>4820753.45</v>
          </cell>
          <cell r="AS150">
            <v>980251.74</v>
          </cell>
          <cell r="AT150">
            <v>3659508.2</v>
          </cell>
          <cell r="AU150">
            <v>0</v>
          </cell>
          <cell r="AV150">
            <v>5801005.1900000004</v>
          </cell>
          <cell r="AW150">
            <v>715005.71</v>
          </cell>
          <cell r="AX150">
            <v>4095702.25</v>
          </cell>
          <cell r="AY150">
            <v>1050000</v>
          </cell>
          <cell r="AZ150">
            <v>5466010.9000000004</v>
          </cell>
          <cell r="BB150">
            <v>3770753.45</v>
          </cell>
        </row>
        <row r="151">
          <cell r="A151" t="str">
            <v>0659</v>
          </cell>
          <cell r="B151" t="str">
            <v>黄骅市再兴汽车配件有限公司</v>
          </cell>
          <cell r="C151" t="str">
            <v>金属零部件</v>
          </cell>
          <cell r="D151">
            <v>571189.4</v>
          </cell>
          <cell r="E151">
            <v>200000</v>
          </cell>
          <cell r="F151">
            <v>422198.72</v>
          </cell>
          <cell r="G151">
            <v>0</v>
          </cell>
          <cell r="H151">
            <v>480304.2</v>
          </cell>
          <cell r="I151">
            <v>54737.97</v>
          </cell>
          <cell r="J151">
            <v>371189.4</v>
          </cell>
          <cell r="K151">
            <v>0</v>
          </cell>
          <cell r="L151">
            <v>535042.17000000004</v>
          </cell>
          <cell r="M151">
            <v>38256.379999999997</v>
          </cell>
          <cell r="N151">
            <v>422198.72</v>
          </cell>
          <cell r="O151">
            <v>150000</v>
          </cell>
          <cell r="P151">
            <v>423298.55</v>
          </cell>
          <cell r="Q151">
            <v>63168.06</v>
          </cell>
          <cell r="R151">
            <v>330304.2</v>
          </cell>
          <cell r="S151">
            <v>0</v>
          </cell>
          <cell r="T151">
            <v>486466.61</v>
          </cell>
          <cell r="U151">
            <v>50750.45</v>
          </cell>
          <cell r="V151">
            <v>385042.17</v>
          </cell>
          <cell r="W151">
            <v>0</v>
          </cell>
          <cell r="X151">
            <v>537217.06000000006</v>
          </cell>
          <cell r="Y151">
            <v>49192.56</v>
          </cell>
          <cell r="Z151">
            <v>423298.55</v>
          </cell>
          <cell r="AA151">
            <v>0</v>
          </cell>
          <cell r="AB151">
            <v>586409.62</v>
          </cell>
          <cell r="AC151">
            <v>0</v>
          </cell>
          <cell r="AD151">
            <v>486466.61</v>
          </cell>
          <cell r="AE151">
            <v>120000</v>
          </cell>
          <cell r="AF151">
            <v>466409.62</v>
          </cell>
          <cell r="AG151">
            <v>68729.62</v>
          </cell>
          <cell r="AH151">
            <v>417217.06</v>
          </cell>
          <cell r="AI151">
            <v>2486.4</v>
          </cell>
          <cell r="AJ151">
            <v>532652.84</v>
          </cell>
          <cell r="AK151">
            <v>32141.34</v>
          </cell>
          <cell r="AL151">
            <v>463923.22</v>
          </cell>
          <cell r="AM151">
            <v>92000</v>
          </cell>
          <cell r="AN151">
            <v>472794.18</v>
          </cell>
          <cell r="AO151">
            <v>109987.7</v>
          </cell>
          <cell r="AP151">
            <v>371923.22</v>
          </cell>
          <cell r="AQ151">
            <v>100000</v>
          </cell>
          <cell r="AR151">
            <v>482781.88</v>
          </cell>
          <cell r="AS151">
            <v>77450.350000000006</v>
          </cell>
          <cell r="AT151">
            <v>340652.84</v>
          </cell>
          <cell r="AU151">
            <v>10000</v>
          </cell>
          <cell r="AV151">
            <v>550232.23</v>
          </cell>
          <cell r="AW151">
            <v>174651.27</v>
          </cell>
          <cell r="AX151">
            <v>362794.18</v>
          </cell>
          <cell r="AY151">
            <v>35472.74</v>
          </cell>
          <cell r="AZ151">
            <v>689410.76</v>
          </cell>
          <cell r="BB151">
            <v>437309.14</v>
          </cell>
        </row>
        <row r="152">
          <cell r="A152" t="str">
            <v>0663</v>
          </cell>
          <cell r="B152" t="str">
            <v>深州市卓伦橡塑磨具有限公司</v>
          </cell>
          <cell r="C152" t="str">
            <v>橡胶护罩</v>
          </cell>
          <cell r="D152">
            <v>1990948.53</v>
          </cell>
          <cell r="E152">
            <v>300000</v>
          </cell>
          <cell r="F152">
            <v>1916209.63</v>
          </cell>
          <cell r="G152">
            <v>350000</v>
          </cell>
          <cell r="H152">
            <v>1872584.46</v>
          </cell>
          <cell r="I152">
            <v>277098.92</v>
          </cell>
          <cell r="J152">
            <v>1340948.53</v>
          </cell>
          <cell r="K152">
            <v>0</v>
          </cell>
          <cell r="L152">
            <v>2149683.38</v>
          </cell>
          <cell r="M152">
            <v>232251.62</v>
          </cell>
          <cell r="N152">
            <v>1566209.63</v>
          </cell>
          <cell r="O152">
            <v>350000</v>
          </cell>
          <cell r="P152">
            <v>2031935</v>
          </cell>
          <cell r="Q152">
            <v>326689.27</v>
          </cell>
          <cell r="R152">
            <v>1522584.46</v>
          </cell>
          <cell r="S152">
            <v>0</v>
          </cell>
          <cell r="T152">
            <v>2358624.27</v>
          </cell>
          <cell r="U152">
            <v>363963.94</v>
          </cell>
          <cell r="V152">
            <v>1799683.38</v>
          </cell>
          <cell r="W152">
            <v>280000</v>
          </cell>
          <cell r="X152">
            <v>2442588.21</v>
          </cell>
          <cell r="Y152">
            <v>184180.16</v>
          </cell>
          <cell r="Z152">
            <v>1751935</v>
          </cell>
          <cell r="AA152">
            <v>0</v>
          </cell>
          <cell r="AB152">
            <v>2626768.37</v>
          </cell>
          <cell r="AC152">
            <v>267321.03000000003</v>
          </cell>
          <cell r="AD152">
            <v>2078624.27</v>
          </cell>
          <cell r="AE152">
            <v>550000</v>
          </cell>
          <cell r="AF152">
            <v>2344089.4</v>
          </cell>
          <cell r="AG152">
            <v>152876.29999999999</v>
          </cell>
          <cell r="AH152">
            <v>1892588.21</v>
          </cell>
          <cell r="AI152">
            <v>0</v>
          </cell>
          <cell r="AJ152">
            <v>2496965.7000000002</v>
          </cell>
          <cell r="AK152">
            <v>176326.16</v>
          </cell>
          <cell r="AL152">
            <v>2076768.37</v>
          </cell>
          <cell r="AM152">
            <v>0</v>
          </cell>
          <cell r="AN152">
            <v>2673291.86</v>
          </cell>
          <cell r="AO152">
            <v>261530.02</v>
          </cell>
          <cell r="AP152">
            <v>2344089.4</v>
          </cell>
          <cell r="AQ152">
            <v>400000</v>
          </cell>
          <cell r="AR152">
            <v>2534821.88</v>
          </cell>
          <cell r="AS152">
            <v>212014.83</v>
          </cell>
          <cell r="AT152">
            <v>2096965.7</v>
          </cell>
          <cell r="AU152">
            <v>170000</v>
          </cell>
          <cell r="AV152">
            <v>2576836.71</v>
          </cell>
          <cell r="AW152">
            <v>375329.6</v>
          </cell>
          <cell r="AX152">
            <v>2103291.86</v>
          </cell>
          <cell r="AY152">
            <v>100000</v>
          </cell>
          <cell r="AZ152">
            <v>2852166.31</v>
          </cell>
          <cell r="BB152">
            <v>2264821.88</v>
          </cell>
        </row>
        <row r="153">
          <cell r="A153" t="str">
            <v>0665</v>
          </cell>
          <cell r="B153" t="str">
            <v>黄骅市致远摩托车配件有限公司</v>
          </cell>
          <cell r="C153" t="str">
            <v>卧铺木板</v>
          </cell>
          <cell r="D153">
            <v>1037</v>
          </cell>
          <cell r="E153">
            <v>0</v>
          </cell>
          <cell r="F153">
            <v>1037</v>
          </cell>
          <cell r="G153">
            <v>0</v>
          </cell>
          <cell r="H153">
            <v>166100.54999999999</v>
          </cell>
          <cell r="I153">
            <v>778.03</v>
          </cell>
          <cell r="J153">
            <v>166100.54999999999</v>
          </cell>
          <cell r="K153">
            <v>0</v>
          </cell>
          <cell r="L153">
            <v>166878.57999999999</v>
          </cell>
          <cell r="M153">
            <v>0</v>
          </cell>
          <cell r="N153">
            <v>166878.57999999999</v>
          </cell>
          <cell r="O153">
            <v>100000</v>
          </cell>
          <cell r="P153">
            <v>66878.58</v>
          </cell>
          <cell r="Q153">
            <v>0</v>
          </cell>
          <cell r="R153">
            <v>66878.58</v>
          </cell>
          <cell r="S153">
            <v>0</v>
          </cell>
          <cell r="T153">
            <v>66878.58</v>
          </cell>
          <cell r="U153">
            <v>0</v>
          </cell>
          <cell r="V153">
            <v>66878.58</v>
          </cell>
          <cell r="W153">
            <v>0</v>
          </cell>
          <cell r="X153">
            <v>66878.58</v>
          </cell>
          <cell r="Y153">
            <v>0</v>
          </cell>
          <cell r="Z153">
            <v>66878.58</v>
          </cell>
          <cell r="AA153">
            <v>0</v>
          </cell>
          <cell r="AB153">
            <v>66878.58</v>
          </cell>
          <cell r="AC153">
            <v>0</v>
          </cell>
          <cell r="AD153">
            <v>66878.58</v>
          </cell>
          <cell r="AE153">
            <v>66878.58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>
            <v>0</v>
          </cell>
          <cell r="AO153">
            <v>0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U153">
            <v>0</v>
          </cell>
          <cell r="AV153">
            <v>0</v>
          </cell>
          <cell r="AW153">
            <v>0</v>
          </cell>
          <cell r="AX153">
            <v>0</v>
          </cell>
          <cell r="AY153">
            <v>0</v>
          </cell>
          <cell r="AZ153">
            <v>0</v>
          </cell>
          <cell r="BB153">
            <v>0</v>
          </cell>
        </row>
        <row r="154">
          <cell r="A154" t="str">
            <v>0666</v>
          </cell>
          <cell r="B154" t="str">
            <v>河北联庆五金制品有限公司</v>
          </cell>
          <cell r="C154" t="str">
            <v>金属零部件</v>
          </cell>
          <cell r="D154">
            <v>96094.28</v>
          </cell>
          <cell r="E154">
            <v>0</v>
          </cell>
          <cell r="F154">
            <v>98592.91</v>
          </cell>
          <cell r="G154">
            <v>0</v>
          </cell>
          <cell r="H154">
            <v>98592.91</v>
          </cell>
          <cell r="I154">
            <v>2679.1</v>
          </cell>
          <cell r="J154">
            <v>96094.28</v>
          </cell>
          <cell r="K154">
            <v>0</v>
          </cell>
          <cell r="L154">
            <v>101272.01</v>
          </cell>
          <cell r="M154">
            <v>0</v>
          </cell>
          <cell r="N154">
            <v>98592.91</v>
          </cell>
          <cell r="O154">
            <v>30000</v>
          </cell>
          <cell r="P154">
            <v>71272.009999999995</v>
          </cell>
          <cell r="Q154">
            <v>0</v>
          </cell>
          <cell r="R154">
            <v>68592.91</v>
          </cell>
          <cell r="S154">
            <v>0</v>
          </cell>
          <cell r="T154">
            <v>71272.009999999995</v>
          </cell>
          <cell r="U154">
            <v>0</v>
          </cell>
          <cell r="V154">
            <v>71272.009999999995</v>
          </cell>
          <cell r="W154">
            <v>0</v>
          </cell>
          <cell r="X154">
            <v>71272.009999999995</v>
          </cell>
          <cell r="Y154">
            <v>12000</v>
          </cell>
          <cell r="Z154">
            <v>71272.009999999995</v>
          </cell>
          <cell r="AA154">
            <v>0</v>
          </cell>
          <cell r="AB154">
            <v>83272.009999999995</v>
          </cell>
          <cell r="AC154">
            <v>123947.84</v>
          </cell>
          <cell r="AD154">
            <v>71272.009999999995</v>
          </cell>
          <cell r="AE154">
            <v>113588.64</v>
          </cell>
          <cell r="AF154">
            <v>93631.21</v>
          </cell>
          <cell r="AG154">
            <v>1398.15</v>
          </cell>
          <cell r="AI154">
            <v>0</v>
          </cell>
          <cell r="AJ154">
            <v>95029.36</v>
          </cell>
          <cell r="AK154">
            <v>1023.78</v>
          </cell>
          <cell r="AM154">
            <v>92000</v>
          </cell>
          <cell r="AN154">
            <v>4053.14</v>
          </cell>
          <cell r="AO154">
            <v>0</v>
          </cell>
          <cell r="AP154">
            <v>1631.21000000001</v>
          </cell>
          <cell r="AQ154">
            <v>0</v>
          </cell>
          <cell r="AR154">
            <v>4053.14</v>
          </cell>
          <cell r="AS154">
            <v>0</v>
          </cell>
          <cell r="AT154">
            <v>3029.36</v>
          </cell>
          <cell r="AU154">
            <v>0</v>
          </cell>
          <cell r="AV154">
            <v>4053.14</v>
          </cell>
          <cell r="AW154">
            <v>0</v>
          </cell>
          <cell r="AX154">
            <v>4053.14</v>
          </cell>
          <cell r="AY154">
            <v>0</v>
          </cell>
          <cell r="AZ154">
            <v>4053.14</v>
          </cell>
          <cell r="BB154">
            <v>4053.14</v>
          </cell>
        </row>
        <row r="155">
          <cell r="A155" t="str">
            <v>0669</v>
          </cell>
          <cell r="B155" t="str">
            <v>佛吉亚（无锡）座椅部件有限公司</v>
          </cell>
          <cell r="C155" t="str">
            <v>调角器等</v>
          </cell>
          <cell r="D155">
            <v>2248380.11</v>
          </cell>
          <cell r="E155">
            <v>1000000</v>
          </cell>
          <cell r="F155">
            <v>1248380.1100000001</v>
          </cell>
          <cell r="G155">
            <v>0</v>
          </cell>
          <cell r="H155">
            <v>1741922.99</v>
          </cell>
          <cell r="I155">
            <v>0</v>
          </cell>
          <cell r="J155">
            <v>1248380.1100000001</v>
          </cell>
          <cell r="K155">
            <v>0</v>
          </cell>
          <cell r="L155">
            <v>1741922.99</v>
          </cell>
          <cell r="M155">
            <v>629679.55000000005</v>
          </cell>
          <cell r="N155">
            <v>1248380.1100000001</v>
          </cell>
          <cell r="O155">
            <v>0</v>
          </cell>
          <cell r="P155">
            <v>2371602.54</v>
          </cell>
          <cell r="Q155">
            <v>494187.84</v>
          </cell>
          <cell r="R155">
            <v>1741922.99</v>
          </cell>
          <cell r="S155">
            <v>1655074.64</v>
          </cell>
          <cell r="T155">
            <v>1210715.74</v>
          </cell>
          <cell r="U155">
            <v>971013.52</v>
          </cell>
          <cell r="V155">
            <v>86848.350000000093</v>
          </cell>
          <cell r="W155">
            <v>450000</v>
          </cell>
          <cell r="X155">
            <v>1731729.26</v>
          </cell>
          <cell r="Y155">
            <v>233080.35</v>
          </cell>
          <cell r="Z155">
            <v>266527.90000000002</v>
          </cell>
          <cell r="AA155">
            <v>743433.2</v>
          </cell>
          <cell r="AB155">
            <v>1221376.4099999999</v>
          </cell>
          <cell r="AC155">
            <v>1060473.3600000001</v>
          </cell>
          <cell r="AD155">
            <v>17282.54</v>
          </cell>
          <cell r="AE155">
            <v>0</v>
          </cell>
          <cell r="AF155">
            <v>2281849.77</v>
          </cell>
          <cell r="AG155">
            <v>0</v>
          </cell>
          <cell r="AH155">
            <v>988296.06</v>
          </cell>
          <cell r="AI155">
            <v>0</v>
          </cell>
          <cell r="AJ155">
            <v>2281849.77</v>
          </cell>
          <cell r="AK155">
            <v>581050.52</v>
          </cell>
          <cell r="AL155">
            <v>1221376.4099999999</v>
          </cell>
          <cell r="AM155">
            <v>1000000</v>
          </cell>
          <cell r="AN155">
            <v>1862900.29</v>
          </cell>
          <cell r="AO155">
            <v>0</v>
          </cell>
          <cell r="AP155">
            <v>1281849.77</v>
          </cell>
          <cell r="AQ155">
            <v>0</v>
          </cell>
          <cell r="AR155">
            <v>1862900.29</v>
          </cell>
          <cell r="AS155">
            <v>0</v>
          </cell>
          <cell r="AT155">
            <v>1281849.77</v>
          </cell>
          <cell r="AU155">
            <v>1100000</v>
          </cell>
          <cell r="AV155">
            <v>762900.29</v>
          </cell>
          <cell r="AW155">
            <v>0</v>
          </cell>
          <cell r="AX155">
            <v>762900.29</v>
          </cell>
          <cell r="AY155">
            <v>400000</v>
          </cell>
          <cell r="AZ155">
            <v>362900.29</v>
          </cell>
          <cell r="BB155">
            <v>362900.29</v>
          </cell>
        </row>
        <row r="156">
          <cell r="A156" t="str">
            <v>0670</v>
          </cell>
          <cell r="B156" t="str">
            <v>黄骅市宇丰运输有限公司</v>
          </cell>
          <cell r="C156" t="str">
            <v>运费</v>
          </cell>
          <cell r="D156">
            <v>158231</v>
          </cell>
          <cell r="E156">
            <v>0</v>
          </cell>
          <cell r="F156">
            <v>158231</v>
          </cell>
          <cell r="G156">
            <v>158231</v>
          </cell>
          <cell r="H156">
            <v>0</v>
          </cell>
          <cell r="I156">
            <v>197320</v>
          </cell>
          <cell r="J156">
            <v>0</v>
          </cell>
          <cell r="K156">
            <v>0</v>
          </cell>
          <cell r="L156">
            <v>197320</v>
          </cell>
          <cell r="M156">
            <v>0</v>
          </cell>
          <cell r="N156">
            <v>0</v>
          </cell>
          <cell r="O156">
            <v>0</v>
          </cell>
          <cell r="P156">
            <v>197320</v>
          </cell>
          <cell r="Q156">
            <v>0</v>
          </cell>
          <cell r="R156">
            <v>0</v>
          </cell>
          <cell r="S156">
            <v>0</v>
          </cell>
          <cell r="T156">
            <v>197320</v>
          </cell>
          <cell r="U156">
            <v>0</v>
          </cell>
          <cell r="V156">
            <v>197320</v>
          </cell>
          <cell r="W156">
            <v>197320</v>
          </cell>
          <cell r="X156">
            <v>0</v>
          </cell>
          <cell r="Y156">
            <v>0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  <cell r="AO156">
            <v>0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U156">
            <v>0</v>
          </cell>
          <cell r="AV156">
            <v>0</v>
          </cell>
          <cell r="AW156">
            <v>0</v>
          </cell>
          <cell r="AX156">
            <v>0</v>
          </cell>
          <cell r="AY156">
            <v>0</v>
          </cell>
          <cell r="AZ156">
            <v>0</v>
          </cell>
          <cell r="BB156">
            <v>0</v>
          </cell>
        </row>
        <row r="157">
          <cell r="A157" t="str">
            <v>0672</v>
          </cell>
          <cell r="B157" t="str">
            <v>浙江全盛无纺制品有限公司</v>
          </cell>
          <cell r="C157" t="str">
            <v>无纺布</v>
          </cell>
          <cell r="D157">
            <v>38930.9</v>
          </cell>
          <cell r="E157">
            <v>0</v>
          </cell>
          <cell r="F157">
            <v>56174.82</v>
          </cell>
          <cell r="G157">
            <v>0</v>
          </cell>
          <cell r="H157">
            <v>56174.82</v>
          </cell>
          <cell r="I157">
            <v>0</v>
          </cell>
          <cell r="J157">
            <v>38930.9</v>
          </cell>
          <cell r="K157">
            <v>0</v>
          </cell>
          <cell r="L157">
            <v>56174.82</v>
          </cell>
          <cell r="M157">
            <v>0</v>
          </cell>
          <cell r="N157">
            <v>56174.82</v>
          </cell>
          <cell r="O157">
            <v>38930.9</v>
          </cell>
          <cell r="P157">
            <v>17243.919999999998</v>
          </cell>
          <cell r="Q157">
            <v>0</v>
          </cell>
          <cell r="R157">
            <v>17243.919999999998</v>
          </cell>
          <cell r="S157">
            <v>0</v>
          </cell>
          <cell r="T157">
            <v>17243.919999999998</v>
          </cell>
          <cell r="U157">
            <v>0</v>
          </cell>
          <cell r="V157">
            <v>17243.919999999998</v>
          </cell>
          <cell r="W157">
            <v>0</v>
          </cell>
          <cell r="X157">
            <v>17243.919999999998</v>
          </cell>
          <cell r="Y157">
            <v>0</v>
          </cell>
          <cell r="Z157">
            <v>17243.919999999998</v>
          </cell>
          <cell r="AA157">
            <v>0</v>
          </cell>
          <cell r="AB157">
            <v>17243.919999999998</v>
          </cell>
          <cell r="AC157">
            <v>0</v>
          </cell>
          <cell r="AD157">
            <v>17243.919999999998</v>
          </cell>
          <cell r="AE157">
            <v>0</v>
          </cell>
          <cell r="AF157">
            <v>17243.919999999998</v>
          </cell>
          <cell r="AG157">
            <v>0</v>
          </cell>
          <cell r="AH157">
            <v>17243.919999999998</v>
          </cell>
          <cell r="AI157">
            <v>0</v>
          </cell>
          <cell r="AJ157">
            <v>17243.919999999998</v>
          </cell>
          <cell r="AK157">
            <v>0</v>
          </cell>
          <cell r="AL157">
            <v>17243.919999999998</v>
          </cell>
          <cell r="AM157">
            <v>0</v>
          </cell>
          <cell r="AN157">
            <v>17243.919999999998</v>
          </cell>
          <cell r="AO157">
            <v>0</v>
          </cell>
          <cell r="AP157">
            <v>17243.919999999998</v>
          </cell>
          <cell r="AQ157">
            <v>0</v>
          </cell>
          <cell r="AR157">
            <v>17243.919999999998</v>
          </cell>
          <cell r="AS157">
            <v>0</v>
          </cell>
          <cell r="AT157">
            <v>17243.919999999998</v>
          </cell>
          <cell r="AU157">
            <v>0</v>
          </cell>
          <cell r="AV157">
            <v>17243.919999999998</v>
          </cell>
          <cell r="AW157">
            <v>0</v>
          </cell>
          <cell r="AX157">
            <v>17243.919999999998</v>
          </cell>
          <cell r="AY157">
            <v>0</v>
          </cell>
          <cell r="AZ157">
            <v>17243.919999999998</v>
          </cell>
          <cell r="BB157">
            <v>17243.919999999998</v>
          </cell>
        </row>
        <row r="158">
          <cell r="A158" t="str">
            <v>0674</v>
          </cell>
          <cell r="B158" t="str">
            <v>深州市安广顺机械配件有限公司</v>
          </cell>
          <cell r="C158" t="str">
            <v>橡胶件</v>
          </cell>
          <cell r="D158">
            <v>193716.89</v>
          </cell>
          <cell r="E158">
            <v>0</v>
          </cell>
          <cell r="F158">
            <v>234704.15</v>
          </cell>
          <cell r="G158">
            <v>50000</v>
          </cell>
          <cell r="H158">
            <v>191130.64</v>
          </cell>
          <cell r="I158">
            <v>8710.98</v>
          </cell>
          <cell r="J158">
            <v>143716.89000000001</v>
          </cell>
          <cell r="K158">
            <v>0</v>
          </cell>
          <cell r="L158">
            <v>199841.62</v>
          </cell>
          <cell r="M158">
            <v>7749.61</v>
          </cell>
          <cell r="N158">
            <v>184704.15</v>
          </cell>
          <cell r="O158">
            <v>30000</v>
          </cell>
          <cell r="P158">
            <v>177591.23</v>
          </cell>
          <cell r="Q158">
            <v>8153.61</v>
          </cell>
          <cell r="R158">
            <v>161130.64000000001</v>
          </cell>
          <cell r="S158">
            <v>0</v>
          </cell>
          <cell r="T158">
            <v>185744.84</v>
          </cell>
          <cell r="U158">
            <v>20379.48</v>
          </cell>
          <cell r="V158">
            <v>169841.62</v>
          </cell>
          <cell r="W158">
            <v>50000</v>
          </cell>
          <cell r="X158">
            <v>156124.32</v>
          </cell>
          <cell r="Y158">
            <v>9532.58</v>
          </cell>
          <cell r="Z158">
            <v>127591.23</v>
          </cell>
          <cell r="AA158">
            <v>0</v>
          </cell>
          <cell r="AB158">
            <v>165656.9</v>
          </cell>
          <cell r="AC158">
            <v>7485.37</v>
          </cell>
          <cell r="AD158">
            <v>135744.84</v>
          </cell>
          <cell r="AE158">
            <v>50000</v>
          </cell>
          <cell r="AF158">
            <v>123142.27</v>
          </cell>
          <cell r="AG158">
            <v>5078.72</v>
          </cell>
          <cell r="AH158">
            <v>106124.32</v>
          </cell>
          <cell r="AI158">
            <v>0</v>
          </cell>
          <cell r="AJ158">
            <v>128220.99</v>
          </cell>
          <cell r="AK158">
            <v>7172.81</v>
          </cell>
          <cell r="AL158">
            <v>115656.9</v>
          </cell>
          <cell r="AM158">
            <v>92000</v>
          </cell>
          <cell r="AN158">
            <v>43393.8</v>
          </cell>
          <cell r="AO158">
            <v>13762.26</v>
          </cell>
          <cell r="AP158">
            <v>31142.27</v>
          </cell>
          <cell r="AQ158">
            <v>0</v>
          </cell>
          <cell r="AR158">
            <v>57156.06</v>
          </cell>
          <cell r="AS158">
            <v>12404.65</v>
          </cell>
          <cell r="AT158">
            <v>36220.99</v>
          </cell>
          <cell r="AU158">
            <v>0</v>
          </cell>
          <cell r="AV158">
            <v>69560.710000000006</v>
          </cell>
          <cell r="AW158">
            <v>46193.4</v>
          </cell>
          <cell r="AX158">
            <v>43393.8</v>
          </cell>
          <cell r="AY158">
            <v>0</v>
          </cell>
          <cell r="AZ158">
            <v>115754.11</v>
          </cell>
          <cell r="BB158">
            <v>57156.06</v>
          </cell>
        </row>
        <row r="159">
          <cell r="A159" t="str">
            <v>0679</v>
          </cell>
          <cell r="B159" t="str">
            <v>厦门市三友和机械有限公司</v>
          </cell>
          <cell r="C159" t="str">
            <v>设备</v>
          </cell>
          <cell r="D159">
            <v>284730</v>
          </cell>
          <cell r="E159">
            <v>0</v>
          </cell>
          <cell r="F159">
            <v>284730</v>
          </cell>
          <cell r="G159">
            <v>0</v>
          </cell>
          <cell r="H159">
            <v>284730</v>
          </cell>
          <cell r="I159">
            <v>0</v>
          </cell>
          <cell r="J159">
            <v>284730</v>
          </cell>
          <cell r="K159">
            <v>0</v>
          </cell>
          <cell r="L159">
            <v>284730</v>
          </cell>
          <cell r="M159">
            <v>0</v>
          </cell>
          <cell r="N159">
            <v>284730</v>
          </cell>
          <cell r="O159">
            <v>0</v>
          </cell>
          <cell r="P159">
            <v>284730</v>
          </cell>
          <cell r="Q159">
            <v>0</v>
          </cell>
          <cell r="R159">
            <v>284730</v>
          </cell>
          <cell r="S159">
            <v>0</v>
          </cell>
          <cell r="T159">
            <v>284730</v>
          </cell>
          <cell r="U159">
            <v>0</v>
          </cell>
          <cell r="V159">
            <v>284730</v>
          </cell>
          <cell r="W159">
            <v>0</v>
          </cell>
          <cell r="X159">
            <v>284730</v>
          </cell>
          <cell r="Y159">
            <v>0</v>
          </cell>
          <cell r="Z159">
            <v>284730</v>
          </cell>
          <cell r="AA159">
            <v>0</v>
          </cell>
          <cell r="AB159">
            <v>284730</v>
          </cell>
          <cell r="AC159">
            <v>184376.12</v>
          </cell>
          <cell r="AD159">
            <v>284730</v>
          </cell>
          <cell r="AE159">
            <v>0</v>
          </cell>
          <cell r="AF159">
            <v>469106.12</v>
          </cell>
          <cell r="AG159">
            <v>0</v>
          </cell>
          <cell r="AH159">
            <v>469106.12</v>
          </cell>
          <cell r="AI159">
            <v>0</v>
          </cell>
          <cell r="AJ159">
            <v>469106.12</v>
          </cell>
          <cell r="AK159">
            <v>0</v>
          </cell>
          <cell r="AL159">
            <v>469106.12</v>
          </cell>
          <cell r="AM159">
            <v>0</v>
          </cell>
          <cell r="AN159">
            <v>469106.12</v>
          </cell>
          <cell r="AO159">
            <v>0</v>
          </cell>
          <cell r="AP159">
            <v>469106.12</v>
          </cell>
          <cell r="AQ159">
            <v>0</v>
          </cell>
          <cell r="AR159">
            <v>469106.12</v>
          </cell>
          <cell r="AS159">
            <v>0</v>
          </cell>
          <cell r="AT159">
            <v>469106.12</v>
          </cell>
          <cell r="AU159">
            <v>0</v>
          </cell>
          <cell r="AV159">
            <v>469106.12</v>
          </cell>
          <cell r="AW159">
            <v>0</v>
          </cell>
          <cell r="AX159">
            <v>469106.12</v>
          </cell>
          <cell r="AY159">
            <v>0</v>
          </cell>
          <cell r="AZ159">
            <v>469106.12</v>
          </cell>
          <cell r="BB159">
            <v>469106.12</v>
          </cell>
        </row>
        <row r="160">
          <cell r="A160" t="str">
            <v>0682</v>
          </cell>
          <cell r="B160" t="str">
            <v>威县永盛汽车配件制造有限公司</v>
          </cell>
          <cell r="C160" t="str">
            <v>隔热垫等</v>
          </cell>
          <cell r="D160">
            <v>11220.07</v>
          </cell>
          <cell r="E160">
            <v>0</v>
          </cell>
          <cell r="F160">
            <v>11220.07</v>
          </cell>
          <cell r="G160">
            <v>0</v>
          </cell>
          <cell r="H160">
            <v>11220.07</v>
          </cell>
          <cell r="I160">
            <v>0</v>
          </cell>
          <cell r="J160">
            <v>11220.07</v>
          </cell>
          <cell r="K160">
            <v>0</v>
          </cell>
          <cell r="L160">
            <v>11220.07</v>
          </cell>
          <cell r="M160">
            <v>0</v>
          </cell>
          <cell r="N160">
            <v>11220.07</v>
          </cell>
          <cell r="O160">
            <v>0</v>
          </cell>
          <cell r="P160">
            <v>11220.07</v>
          </cell>
          <cell r="Q160">
            <v>0</v>
          </cell>
          <cell r="R160">
            <v>11220.07</v>
          </cell>
          <cell r="S160">
            <v>0</v>
          </cell>
          <cell r="T160">
            <v>11220.07</v>
          </cell>
          <cell r="U160">
            <v>0</v>
          </cell>
          <cell r="V160">
            <v>11220.07</v>
          </cell>
          <cell r="W160">
            <v>0</v>
          </cell>
          <cell r="X160">
            <v>11220.07</v>
          </cell>
          <cell r="Y160">
            <v>0</v>
          </cell>
          <cell r="Z160">
            <v>11220.07</v>
          </cell>
          <cell r="AA160">
            <v>0</v>
          </cell>
          <cell r="AB160">
            <v>11220.07</v>
          </cell>
          <cell r="AC160">
            <v>0</v>
          </cell>
          <cell r="AD160">
            <v>11220.07</v>
          </cell>
          <cell r="AE160">
            <v>0</v>
          </cell>
          <cell r="AF160">
            <v>11220.07</v>
          </cell>
          <cell r="AG160">
            <v>0</v>
          </cell>
          <cell r="AH160">
            <v>11220.07</v>
          </cell>
          <cell r="AI160">
            <v>0</v>
          </cell>
          <cell r="AJ160">
            <v>11220.07</v>
          </cell>
          <cell r="AK160">
            <v>0</v>
          </cell>
          <cell r="AL160">
            <v>11220.07</v>
          </cell>
          <cell r="AM160">
            <v>0</v>
          </cell>
          <cell r="AN160">
            <v>11220.07</v>
          </cell>
          <cell r="AO160">
            <v>0</v>
          </cell>
          <cell r="AP160">
            <v>11220.07</v>
          </cell>
          <cell r="AQ160">
            <v>0</v>
          </cell>
          <cell r="AR160">
            <v>11220.07</v>
          </cell>
          <cell r="AS160">
            <v>0</v>
          </cell>
          <cell r="AT160">
            <v>11220.07</v>
          </cell>
          <cell r="AU160">
            <v>0</v>
          </cell>
          <cell r="AV160">
            <v>11220.07</v>
          </cell>
          <cell r="AW160">
            <v>0</v>
          </cell>
          <cell r="AX160">
            <v>11220.07</v>
          </cell>
          <cell r="AY160">
            <v>0</v>
          </cell>
          <cell r="AZ160">
            <v>11220.07</v>
          </cell>
          <cell r="BB160">
            <v>11220.07</v>
          </cell>
        </row>
        <row r="161">
          <cell r="A161" t="str">
            <v>0683</v>
          </cell>
          <cell r="B161" t="str">
            <v>江阴市达安汽车零部件有限公司</v>
          </cell>
          <cell r="C161" t="str">
            <v>安全带锁扣</v>
          </cell>
          <cell r="D161">
            <v>54462.559999999998</v>
          </cell>
          <cell r="E161">
            <v>50000</v>
          </cell>
          <cell r="F161">
            <v>4462.5600000000004</v>
          </cell>
          <cell r="G161">
            <v>0</v>
          </cell>
          <cell r="H161">
            <v>4462.5600000000004</v>
          </cell>
          <cell r="I161">
            <v>0</v>
          </cell>
          <cell r="J161">
            <v>4462.5600000000004</v>
          </cell>
          <cell r="K161">
            <v>0</v>
          </cell>
          <cell r="L161">
            <v>4462.5600000000004</v>
          </cell>
          <cell r="M161">
            <v>0</v>
          </cell>
          <cell r="N161">
            <v>4462.5600000000004</v>
          </cell>
          <cell r="O161">
            <v>0</v>
          </cell>
          <cell r="P161">
            <v>4462.5600000000004</v>
          </cell>
          <cell r="Q161">
            <v>0</v>
          </cell>
          <cell r="R161">
            <v>4462.5600000000004</v>
          </cell>
          <cell r="S161">
            <v>0</v>
          </cell>
          <cell r="T161">
            <v>4462.5600000000004</v>
          </cell>
          <cell r="U161">
            <v>0</v>
          </cell>
          <cell r="V161">
            <v>4462.5600000000004</v>
          </cell>
          <cell r="W161">
            <v>0</v>
          </cell>
          <cell r="X161">
            <v>4462.5600000000004</v>
          </cell>
          <cell r="Y161">
            <v>0</v>
          </cell>
          <cell r="Z161">
            <v>4462.5600000000004</v>
          </cell>
          <cell r="AA161">
            <v>0</v>
          </cell>
          <cell r="AB161">
            <v>4462.5600000000004</v>
          </cell>
          <cell r="AC161">
            <v>0</v>
          </cell>
          <cell r="AD161">
            <v>4462.5600000000004</v>
          </cell>
          <cell r="AE161">
            <v>0</v>
          </cell>
          <cell r="AF161">
            <v>4462.5600000000004</v>
          </cell>
          <cell r="AG161">
            <v>0</v>
          </cell>
          <cell r="AH161">
            <v>4462.5600000000004</v>
          </cell>
          <cell r="AI161">
            <v>0</v>
          </cell>
          <cell r="AJ161">
            <v>4462.5600000000004</v>
          </cell>
          <cell r="AK161">
            <v>0</v>
          </cell>
          <cell r="AL161">
            <v>4462.5600000000004</v>
          </cell>
          <cell r="AM161">
            <v>0</v>
          </cell>
          <cell r="AN161">
            <v>4462.5600000000004</v>
          </cell>
          <cell r="AO161">
            <v>0</v>
          </cell>
          <cell r="AP161">
            <v>4462.5600000000004</v>
          </cell>
          <cell r="AQ161">
            <v>0</v>
          </cell>
          <cell r="AR161">
            <v>4462.5600000000004</v>
          </cell>
          <cell r="AS161">
            <v>0</v>
          </cell>
          <cell r="AT161">
            <v>4462.5600000000004</v>
          </cell>
          <cell r="AU161">
            <v>0</v>
          </cell>
          <cell r="AV161">
            <v>4462.5600000000004</v>
          </cell>
          <cell r="AW161">
            <v>0</v>
          </cell>
          <cell r="AX161">
            <v>4462.5600000000004</v>
          </cell>
          <cell r="AY161">
            <v>0</v>
          </cell>
          <cell r="AZ161">
            <v>4462.5600000000004</v>
          </cell>
          <cell r="BB161">
            <v>4462.5600000000004</v>
          </cell>
        </row>
        <row r="162">
          <cell r="A162" t="str">
            <v>0684</v>
          </cell>
          <cell r="B162" t="str">
            <v>东莞市双和机车拉索有限公司</v>
          </cell>
          <cell r="C162" t="str">
            <v>拉线</v>
          </cell>
          <cell r="D162">
            <v>1615.32</v>
          </cell>
          <cell r="E162">
            <v>0</v>
          </cell>
          <cell r="F162">
            <v>1615.32</v>
          </cell>
          <cell r="G162">
            <v>0</v>
          </cell>
          <cell r="H162">
            <v>1615.32</v>
          </cell>
          <cell r="I162">
            <v>0</v>
          </cell>
          <cell r="J162">
            <v>1615.32</v>
          </cell>
          <cell r="K162">
            <v>0</v>
          </cell>
          <cell r="L162">
            <v>1615.32</v>
          </cell>
          <cell r="M162">
            <v>0</v>
          </cell>
          <cell r="N162">
            <v>1615.32</v>
          </cell>
          <cell r="O162">
            <v>0</v>
          </cell>
          <cell r="P162">
            <v>1615.32</v>
          </cell>
          <cell r="Q162">
            <v>0</v>
          </cell>
          <cell r="R162">
            <v>1615.32</v>
          </cell>
          <cell r="S162">
            <v>0</v>
          </cell>
          <cell r="T162">
            <v>1615.32</v>
          </cell>
          <cell r="U162">
            <v>0</v>
          </cell>
          <cell r="V162">
            <v>1615.32</v>
          </cell>
          <cell r="W162">
            <v>0</v>
          </cell>
          <cell r="X162">
            <v>1615.32</v>
          </cell>
          <cell r="Y162">
            <v>0</v>
          </cell>
          <cell r="Z162">
            <v>1615.32</v>
          </cell>
          <cell r="AA162">
            <v>0</v>
          </cell>
          <cell r="AB162">
            <v>1615.32</v>
          </cell>
          <cell r="AC162">
            <v>0</v>
          </cell>
          <cell r="AD162">
            <v>1615.32</v>
          </cell>
          <cell r="AE162">
            <v>0</v>
          </cell>
          <cell r="AF162">
            <v>1615.32</v>
          </cell>
          <cell r="AG162">
            <v>0</v>
          </cell>
          <cell r="AH162">
            <v>1615.32</v>
          </cell>
          <cell r="AI162">
            <v>0</v>
          </cell>
          <cell r="AJ162">
            <v>1615.32</v>
          </cell>
          <cell r="AK162">
            <v>0</v>
          </cell>
          <cell r="AL162">
            <v>1615.32</v>
          </cell>
          <cell r="AM162">
            <v>0</v>
          </cell>
          <cell r="AN162">
            <v>1615.32</v>
          </cell>
          <cell r="AO162">
            <v>0</v>
          </cell>
          <cell r="AP162">
            <v>1615.32</v>
          </cell>
          <cell r="AQ162">
            <v>0</v>
          </cell>
          <cell r="AR162">
            <v>1615.32</v>
          </cell>
          <cell r="AS162">
            <v>0</v>
          </cell>
          <cell r="AT162">
            <v>1615.32</v>
          </cell>
          <cell r="AU162">
            <v>0</v>
          </cell>
          <cell r="AV162">
            <v>1615.32</v>
          </cell>
          <cell r="AW162">
            <v>0</v>
          </cell>
          <cell r="AX162">
            <v>1615.32</v>
          </cell>
          <cell r="AY162">
            <v>0</v>
          </cell>
          <cell r="AZ162">
            <v>1615.32</v>
          </cell>
          <cell r="BB162">
            <v>1615.32</v>
          </cell>
        </row>
        <row r="163">
          <cell r="A163" t="str">
            <v>0686</v>
          </cell>
          <cell r="B163" t="str">
            <v>佳化化学（滨州）有限公司</v>
          </cell>
          <cell r="C163" t="str">
            <v>化工原料</v>
          </cell>
          <cell r="D163">
            <v>2736358</v>
          </cell>
          <cell r="E163">
            <v>2000000</v>
          </cell>
          <cell r="F163">
            <v>2158607.11</v>
          </cell>
          <cell r="G163">
            <v>1000000</v>
          </cell>
          <cell r="H163">
            <v>2147770.7200000002</v>
          </cell>
          <cell r="I163">
            <v>1076062.22</v>
          </cell>
          <cell r="J163">
            <v>2147770.7200000002</v>
          </cell>
          <cell r="K163">
            <v>800000</v>
          </cell>
          <cell r="L163">
            <v>2423832.94</v>
          </cell>
          <cell r="M163">
            <v>316258.02</v>
          </cell>
          <cell r="N163">
            <v>2423832.94</v>
          </cell>
          <cell r="O163">
            <v>0</v>
          </cell>
          <cell r="P163">
            <v>2740090.96</v>
          </cell>
          <cell r="Q163">
            <v>1106509.74</v>
          </cell>
          <cell r="R163">
            <v>2740090.96</v>
          </cell>
          <cell r="S163">
            <v>1830830</v>
          </cell>
          <cell r="T163">
            <v>2015770.7</v>
          </cell>
          <cell r="U163">
            <v>1096493.3999999999</v>
          </cell>
          <cell r="V163">
            <v>2015770.7</v>
          </cell>
          <cell r="W163">
            <v>1750000</v>
          </cell>
          <cell r="X163">
            <v>1362264.1</v>
          </cell>
          <cell r="Y163">
            <v>1442798.4</v>
          </cell>
          <cell r="Z163">
            <v>1362264.1</v>
          </cell>
          <cell r="AA163">
            <v>600000</v>
          </cell>
          <cell r="AB163">
            <v>2205062.5</v>
          </cell>
          <cell r="AC163">
            <v>1025630.6</v>
          </cell>
          <cell r="AD163">
            <v>2205062.5</v>
          </cell>
          <cell r="AE163">
            <v>900000</v>
          </cell>
          <cell r="AF163">
            <v>2330693.1</v>
          </cell>
          <cell r="AG163">
            <v>107656.11</v>
          </cell>
          <cell r="AH163">
            <v>2330693.1</v>
          </cell>
          <cell r="AI163">
            <v>500000</v>
          </cell>
          <cell r="AJ163">
            <v>1938349.21</v>
          </cell>
          <cell r="AK163">
            <v>0</v>
          </cell>
          <cell r="AL163">
            <v>1938349.21</v>
          </cell>
          <cell r="AM163">
            <v>0</v>
          </cell>
          <cell r="AN163">
            <v>1938349.21</v>
          </cell>
          <cell r="AO163">
            <v>0</v>
          </cell>
          <cell r="AP163">
            <v>1938349.21</v>
          </cell>
          <cell r="AQ163">
            <v>0</v>
          </cell>
          <cell r="AR163">
            <v>1938349.21</v>
          </cell>
          <cell r="AS163">
            <v>0</v>
          </cell>
          <cell r="AT163">
            <v>1938349.21</v>
          </cell>
          <cell r="AU163">
            <v>0</v>
          </cell>
          <cell r="AV163">
            <v>1938349.21</v>
          </cell>
          <cell r="AW163">
            <v>0</v>
          </cell>
          <cell r="AX163">
            <v>1938349.21</v>
          </cell>
          <cell r="AY163">
            <v>0</v>
          </cell>
          <cell r="AZ163">
            <v>1938349.21</v>
          </cell>
          <cell r="BB163">
            <v>1938349.21</v>
          </cell>
        </row>
        <row r="164">
          <cell r="A164" t="str">
            <v>0687</v>
          </cell>
          <cell r="B164" t="str">
            <v>株洲市凡美斯汽车配件有限公司</v>
          </cell>
          <cell r="C164" t="str">
            <v>注塑件</v>
          </cell>
          <cell r="D164">
            <v>48464.85</v>
          </cell>
          <cell r="E164">
            <v>0</v>
          </cell>
          <cell r="F164">
            <v>48464.85</v>
          </cell>
          <cell r="G164">
            <v>0</v>
          </cell>
          <cell r="H164">
            <v>48464.85</v>
          </cell>
          <cell r="I164">
            <v>0</v>
          </cell>
          <cell r="J164">
            <v>48464.85</v>
          </cell>
          <cell r="K164">
            <v>0</v>
          </cell>
          <cell r="L164">
            <v>48464.85</v>
          </cell>
          <cell r="M164">
            <v>0</v>
          </cell>
          <cell r="N164">
            <v>48464.85</v>
          </cell>
          <cell r="O164">
            <v>0</v>
          </cell>
          <cell r="P164">
            <v>48464.85</v>
          </cell>
          <cell r="Q164">
            <v>0</v>
          </cell>
          <cell r="R164">
            <v>48464.85</v>
          </cell>
          <cell r="S164">
            <v>0</v>
          </cell>
          <cell r="T164">
            <v>48464.85</v>
          </cell>
          <cell r="U164">
            <v>0</v>
          </cell>
          <cell r="V164">
            <v>48464.85</v>
          </cell>
          <cell r="W164">
            <v>0</v>
          </cell>
          <cell r="X164">
            <v>48464.85</v>
          </cell>
          <cell r="Y164">
            <v>0</v>
          </cell>
          <cell r="Z164">
            <v>48464.85</v>
          </cell>
          <cell r="AA164">
            <v>24036.400000000001</v>
          </cell>
          <cell r="AB164">
            <v>24428.45</v>
          </cell>
          <cell r="AC164">
            <v>0</v>
          </cell>
          <cell r="AD164">
            <v>24428.45</v>
          </cell>
          <cell r="AE164">
            <v>24428.45</v>
          </cell>
          <cell r="AF164">
            <v>0</v>
          </cell>
          <cell r="AG164">
            <v>0</v>
          </cell>
          <cell r="AH164">
            <v>0</v>
          </cell>
          <cell r="AI164">
            <v>0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U164">
            <v>0</v>
          </cell>
          <cell r="AV164">
            <v>0</v>
          </cell>
          <cell r="AW164">
            <v>0</v>
          </cell>
          <cell r="AX164">
            <v>0</v>
          </cell>
          <cell r="AY164">
            <v>0</v>
          </cell>
          <cell r="AZ164">
            <v>0</v>
          </cell>
          <cell r="BB164">
            <v>0</v>
          </cell>
        </row>
        <row r="165">
          <cell r="A165" t="str">
            <v>0688</v>
          </cell>
          <cell r="B165" t="str">
            <v>湘乡简美汽车部件有限公司</v>
          </cell>
          <cell r="C165" t="str">
            <v>布套</v>
          </cell>
          <cell r="D165">
            <v>279839.87</v>
          </cell>
          <cell r="E165">
            <v>0</v>
          </cell>
          <cell r="F165">
            <v>279839.87</v>
          </cell>
          <cell r="G165">
            <v>200000</v>
          </cell>
          <cell r="H165">
            <v>79839.87</v>
          </cell>
          <cell r="I165">
            <v>0</v>
          </cell>
          <cell r="J165">
            <v>79839.87</v>
          </cell>
          <cell r="K165">
            <v>0</v>
          </cell>
          <cell r="L165">
            <v>79839.87</v>
          </cell>
          <cell r="M165">
            <v>0</v>
          </cell>
          <cell r="N165">
            <v>79839.87</v>
          </cell>
          <cell r="O165">
            <v>0</v>
          </cell>
          <cell r="P165">
            <v>79839.87</v>
          </cell>
          <cell r="Q165">
            <v>0</v>
          </cell>
          <cell r="R165">
            <v>79839.87</v>
          </cell>
          <cell r="S165">
            <v>0</v>
          </cell>
          <cell r="T165">
            <v>79839.87</v>
          </cell>
          <cell r="U165">
            <v>0</v>
          </cell>
          <cell r="V165">
            <v>79839.87</v>
          </cell>
          <cell r="W165">
            <v>0</v>
          </cell>
          <cell r="X165">
            <v>79839.87</v>
          </cell>
          <cell r="Y165">
            <v>0</v>
          </cell>
          <cell r="Z165">
            <v>79839.87</v>
          </cell>
          <cell r="AA165">
            <v>0</v>
          </cell>
          <cell r="AB165">
            <v>79839.87</v>
          </cell>
          <cell r="AC165">
            <v>0</v>
          </cell>
          <cell r="AD165">
            <v>79839.87</v>
          </cell>
          <cell r="AE165">
            <v>0</v>
          </cell>
          <cell r="AF165">
            <v>79839.87</v>
          </cell>
          <cell r="AG165">
            <v>0</v>
          </cell>
          <cell r="AH165">
            <v>79839.87</v>
          </cell>
          <cell r="AI165">
            <v>0</v>
          </cell>
          <cell r="AJ165">
            <v>79839.87</v>
          </cell>
          <cell r="AK165">
            <v>0</v>
          </cell>
          <cell r="AL165">
            <v>79839.87</v>
          </cell>
          <cell r="AM165">
            <v>0</v>
          </cell>
          <cell r="AN165">
            <v>79839.87</v>
          </cell>
          <cell r="AO165">
            <v>0</v>
          </cell>
          <cell r="AP165">
            <v>79839.87</v>
          </cell>
          <cell r="AQ165">
            <v>0</v>
          </cell>
          <cell r="AR165">
            <v>79839.87</v>
          </cell>
          <cell r="AS165">
            <v>0</v>
          </cell>
          <cell r="AT165">
            <v>79839.87</v>
          </cell>
          <cell r="AU165">
            <v>0</v>
          </cell>
          <cell r="AV165">
            <v>79839.87</v>
          </cell>
          <cell r="AW165">
            <v>0</v>
          </cell>
          <cell r="AX165">
            <v>79839.87</v>
          </cell>
          <cell r="AY165">
            <v>0</v>
          </cell>
          <cell r="AZ165">
            <v>79839.87</v>
          </cell>
          <cell r="BB165">
            <v>79839.87</v>
          </cell>
        </row>
        <row r="166">
          <cell r="A166" t="str">
            <v>0690</v>
          </cell>
          <cell r="B166" t="str">
            <v>厦门劲亨五金工业有限公司</v>
          </cell>
          <cell r="C166" t="str">
            <v>卡环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19024</v>
          </cell>
          <cell r="V166">
            <v>0</v>
          </cell>
          <cell r="W166">
            <v>0</v>
          </cell>
          <cell r="X166">
            <v>19024</v>
          </cell>
          <cell r="Y166">
            <v>0</v>
          </cell>
          <cell r="Z166">
            <v>0</v>
          </cell>
          <cell r="AA166">
            <v>0</v>
          </cell>
          <cell r="AB166">
            <v>19024</v>
          </cell>
          <cell r="AC166">
            <v>0</v>
          </cell>
          <cell r="AD166">
            <v>0</v>
          </cell>
          <cell r="AE166">
            <v>0</v>
          </cell>
          <cell r="AF166">
            <v>19024</v>
          </cell>
          <cell r="AG166">
            <v>0</v>
          </cell>
          <cell r="AH166">
            <v>0</v>
          </cell>
          <cell r="AI166">
            <v>0</v>
          </cell>
          <cell r="AJ166">
            <v>19024</v>
          </cell>
          <cell r="AK166">
            <v>0</v>
          </cell>
          <cell r="AL166">
            <v>0</v>
          </cell>
          <cell r="AM166">
            <v>0</v>
          </cell>
          <cell r="AN166">
            <v>19024</v>
          </cell>
          <cell r="AO166">
            <v>18532</v>
          </cell>
          <cell r="AP166">
            <v>19024</v>
          </cell>
          <cell r="AQ166">
            <v>19024</v>
          </cell>
          <cell r="AR166">
            <v>18532</v>
          </cell>
          <cell r="AS166">
            <v>0</v>
          </cell>
          <cell r="AT166">
            <v>0</v>
          </cell>
          <cell r="AU166">
            <v>0</v>
          </cell>
          <cell r="AV166">
            <v>18532</v>
          </cell>
          <cell r="AW166">
            <v>0</v>
          </cell>
          <cell r="AX166">
            <v>0</v>
          </cell>
          <cell r="AY166">
            <v>0</v>
          </cell>
          <cell r="AZ166">
            <v>18532</v>
          </cell>
          <cell r="BB166">
            <v>0</v>
          </cell>
        </row>
        <row r="167">
          <cell r="A167" t="str">
            <v>0692</v>
          </cell>
          <cell r="B167" t="str">
            <v>廊坊市烁鑫汽车配件有限公司</v>
          </cell>
          <cell r="C167" t="str">
            <v>网簧</v>
          </cell>
          <cell r="D167">
            <v>576852.06999999995</v>
          </cell>
          <cell r="E167">
            <v>0</v>
          </cell>
          <cell r="F167">
            <v>639804.18999999994</v>
          </cell>
          <cell r="G167">
            <v>150000</v>
          </cell>
          <cell r="H167">
            <v>500418.62</v>
          </cell>
          <cell r="I167">
            <v>24069.98</v>
          </cell>
          <cell r="J167">
            <v>426852.07</v>
          </cell>
          <cell r="K167">
            <v>0</v>
          </cell>
          <cell r="L167">
            <v>524488.6</v>
          </cell>
          <cell r="M167">
            <v>15677.46</v>
          </cell>
          <cell r="N167">
            <v>489804.19</v>
          </cell>
          <cell r="O167">
            <v>150000</v>
          </cell>
          <cell r="P167">
            <v>390166.06</v>
          </cell>
          <cell r="Q167">
            <v>36926.89</v>
          </cell>
          <cell r="R167">
            <v>350418.62</v>
          </cell>
          <cell r="S167">
            <v>0</v>
          </cell>
          <cell r="T167">
            <v>427092.95</v>
          </cell>
          <cell r="U167">
            <v>67922.320000000007</v>
          </cell>
          <cell r="V167">
            <v>374488.6</v>
          </cell>
          <cell r="W167">
            <v>100000</v>
          </cell>
          <cell r="X167">
            <v>395015.27</v>
          </cell>
          <cell r="Y167">
            <v>0</v>
          </cell>
          <cell r="Z167">
            <v>290166.06</v>
          </cell>
          <cell r="AA167">
            <v>0</v>
          </cell>
          <cell r="AB167">
            <v>395015.27</v>
          </cell>
          <cell r="AC167">
            <v>106838.62</v>
          </cell>
          <cell r="AD167">
            <v>327092.95</v>
          </cell>
          <cell r="AE167">
            <v>0</v>
          </cell>
          <cell r="AF167">
            <v>501853.89</v>
          </cell>
          <cell r="AG167">
            <v>57499.32</v>
          </cell>
          <cell r="AH167">
            <v>395015.27</v>
          </cell>
          <cell r="AI167">
            <v>0</v>
          </cell>
          <cell r="AJ167">
            <v>559353.21</v>
          </cell>
          <cell r="AK167">
            <v>0</v>
          </cell>
          <cell r="AL167">
            <v>395015.27</v>
          </cell>
          <cell r="AM167">
            <v>92000</v>
          </cell>
          <cell r="AN167">
            <v>467353.21</v>
          </cell>
          <cell r="AO167">
            <v>0</v>
          </cell>
          <cell r="AP167">
            <v>409853.89</v>
          </cell>
          <cell r="AQ167">
            <v>100000</v>
          </cell>
          <cell r="AR167">
            <v>367353.21</v>
          </cell>
          <cell r="AS167">
            <v>0</v>
          </cell>
          <cell r="AT167">
            <v>367353.21</v>
          </cell>
          <cell r="AU167">
            <v>0</v>
          </cell>
          <cell r="AV167">
            <v>367353.21</v>
          </cell>
          <cell r="AW167">
            <v>0</v>
          </cell>
          <cell r="AX167">
            <v>367353.21</v>
          </cell>
          <cell r="AY167">
            <v>50000</v>
          </cell>
          <cell r="AZ167">
            <v>317353.21000000002</v>
          </cell>
          <cell r="BB167">
            <v>317353.21000000002</v>
          </cell>
        </row>
        <row r="168">
          <cell r="A168" t="str">
            <v>0693</v>
          </cell>
          <cell r="B168" t="str">
            <v>泊头市鑫洪金属制品有限公司</v>
          </cell>
          <cell r="C168" t="str">
            <v>卡簧等</v>
          </cell>
          <cell r="D168">
            <v>32585.77</v>
          </cell>
          <cell r="E168">
            <v>0</v>
          </cell>
          <cell r="F168">
            <v>45967.58</v>
          </cell>
          <cell r="G168">
            <v>0</v>
          </cell>
          <cell r="H168">
            <v>45967.58</v>
          </cell>
          <cell r="I168">
            <v>0</v>
          </cell>
          <cell r="J168">
            <v>32585.77</v>
          </cell>
          <cell r="K168">
            <v>0</v>
          </cell>
          <cell r="L168">
            <v>45967.58</v>
          </cell>
          <cell r="M168">
            <v>0</v>
          </cell>
          <cell r="N168">
            <v>45967.58</v>
          </cell>
          <cell r="O168">
            <v>20000</v>
          </cell>
          <cell r="P168">
            <v>25967.58</v>
          </cell>
          <cell r="Q168">
            <v>23959.11</v>
          </cell>
          <cell r="R168">
            <v>25967.58</v>
          </cell>
          <cell r="S168">
            <v>0</v>
          </cell>
          <cell r="T168">
            <v>49926.69</v>
          </cell>
          <cell r="U168">
            <v>0</v>
          </cell>
          <cell r="V168">
            <v>25967.58</v>
          </cell>
          <cell r="W168">
            <v>0</v>
          </cell>
          <cell r="X168">
            <v>49926.69</v>
          </cell>
          <cell r="Y168">
            <v>13276.01</v>
          </cell>
          <cell r="Z168">
            <v>25967.58</v>
          </cell>
          <cell r="AA168">
            <v>0</v>
          </cell>
          <cell r="AB168">
            <v>63202.7</v>
          </cell>
          <cell r="AC168">
            <v>0</v>
          </cell>
          <cell r="AD168">
            <v>49926.69</v>
          </cell>
          <cell r="AE168">
            <v>0</v>
          </cell>
          <cell r="AF168">
            <v>63202.7</v>
          </cell>
          <cell r="AG168">
            <v>0</v>
          </cell>
          <cell r="AH168">
            <v>49926.69</v>
          </cell>
          <cell r="AI168">
            <v>10000</v>
          </cell>
          <cell r="AJ168">
            <v>53202.7</v>
          </cell>
          <cell r="AK168">
            <v>0</v>
          </cell>
          <cell r="AL168">
            <v>53202.7</v>
          </cell>
          <cell r="AM168">
            <v>0</v>
          </cell>
          <cell r="AN168">
            <v>53202.7</v>
          </cell>
          <cell r="AO168">
            <v>7988.47</v>
          </cell>
          <cell r="AP168">
            <v>53202.7</v>
          </cell>
          <cell r="AQ168">
            <v>15000</v>
          </cell>
          <cell r="AR168">
            <v>46191.17</v>
          </cell>
          <cell r="AS168">
            <v>0</v>
          </cell>
          <cell r="AT168">
            <v>38202.699999999997</v>
          </cell>
          <cell r="AU168">
            <v>0</v>
          </cell>
          <cell r="AV168">
            <v>46191.17</v>
          </cell>
          <cell r="AW168">
            <v>10315.94</v>
          </cell>
          <cell r="AX168">
            <v>38202.699999999997</v>
          </cell>
          <cell r="AY168">
            <v>0</v>
          </cell>
          <cell r="AZ168">
            <v>56507.11</v>
          </cell>
          <cell r="BB168">
            <v>46191.17</v>
          </cell>
        </row>
        <row r="169">
          <cell r="A169" t="str">
            <v>0695</v>
          </cell>
          <cell r="B169" t="str">
            <v>芜湖星火软轴控制索制造有限公司</v>
          </cell>
          <cell r="C169" t="str">
            <v>拉线</v>
          </cell>
          <cell r="D169">
            <v>113435.01</v>
          </cell>
          <cell r="E169">
            <v>0</v>
          </cell>
          <cell r="F169">
            <v>113435.01</v>
          </cell>
          <cell r="G169">
            <v>0</v>
          </cell>
          <cell r="H169">
            <v>160696.89000000001</v>
          </cell>
          <cell r="I169">
            <v>0</v>
          </cell>
          <cell r="J169">
            <v>113435.01</v>
          </cell>
          <cell r="K169">
            <v>0</v>
          </cell>
          <cell r="L169">
            <v>160696.89000000001</v>
          </cell>
          <cell r="M169">
            <v>0</v>
          </cell>
          <cell r="N169">
            <v>113435.01</v>
          </cell>
          <cell r="O169">
            <v>100000</v>
          </cell>
          <cell r="P169">
            <v>60696.89</v>
          </cell>
          <cell r="Q169">
            <v>0</v>
          </cell>
          <cell r="R169">
            <v>60696.89</v>
          </cell>
          <cell r="S169">
            <v>0</v>
          </cell>
          <cell r="T169">
            <v>60696.89</v>
          </cell>
          <cell r="U169">
            <v>96413.64</v>
          </cell>
          <cell r="V169">
            <v>60696.89</v>
          </cell>
          <cell r="W169">
            <v>0</v>
          </cell>
          <cell r="X169">
            <v>157110.53</v>
          </cell>
          <cell r="Y169">
            <v>0</v>
          </cell>
          <cell r="Z169">
            <v>60696.89</v>
          </cell>
          <cell r="AA169">
            <v>0</v>
          </cell>
          <cell r="AB169">
            <v>157110.53</v>
          </cell>
          <cell r="AC169">
            <v>0</v>
          </cell>
          <cell r="AD169">
            <v>60696.89</v>
          </cell>
          <cell r="AE169">
            <v>50000</v>
          </cell>
          <cell r="AF169">
            <v>107110.53</v>
          </cell>
          <cell r="AG169">
            <v>0</v>
          </cell>
          <cell r="AH169">
            <v>107110.53</v>
          </cell>
          <cell r="AI169">
            <v>0</v>
          </cell>
          <cell r="AJ169">
            <v>107110.53</v>
          </cell>
          <cell r="AK169">
            <v>45381.94</v>
          </cell>
          <cell r="AL169">
            <v>107110.53</v>
          </cell>
          <cell r="AM169">
            <v>0</v>
          </cell>
          <cell r="AN169">
            <v>152492.47</v>
          </cell>
          <cell r="AO169">
            <v>0</v>
          </cell>
          <cell r="AP169">
            <v>107110.53</v>
          </cell>
          <cell r="AQ169">
            <v>50000</v>
          </cell>
          <cell r="AR169">
            <v>102492.47</v>
          </cell>
          <cell r="AS169">
            <v>22551.13</v>
          </cell>
          <cell r="AT169">
            <v>57110.53</v>
          </cell>
          <cell r="AU169">
            <v>0</v>
          </cell>
          <cell r="AV169">
            <v>125043.6</v>
          </cell>
          <cell r="AW169">
            <v>0</v>
          </cell>
          <cell r="AX169">
            <v>102492.47</v>
          </cell>
          <cell r="AY169">
            <v>0</v>
          </cell>
          <cell r="AZ169">
            <v>125043.6</v>
          </cell>
          <cell r="BB169">
            <v>102492.47</v>
          </cell>
        </row>
        <row r="170">
          <cell r="A170" t="str">
            <v>0697</v>
          </cell>
          <cell r="B170" t="str">
            <v>辽源市佳林造革有限责任公司</v>
          </cell>
          <cell r="C170" t="str">
            <v>皮革面料</v>
          </cell>
          <cell r="D170">
            <v>662.46</v>
          </cell>
          <cell r="E170">
            <v>0</v>
          </cell>
          <cell r="F170">
            <v>662.46</v>
          </cell>
          <cell r="G170">
            <v>662.46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>
            <v>0</v>
          </cell>
          <cell r="AJ170">
            <v>0</v>
          </cell>
          <cell r="AK170">
            <v>0</v>
          </cell>
          <cell r="AL170">
            <v>0</v>
          </cell>
          <cell r="AO170">
            <v>0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U170">
            <v>0</v>
          </cell>
          <cell r="AV170">
            <v>0</v>
          </cell>
          <cell r="AW170">
            <v>0</v>
          </cell>
          <cell r="AX170">
            <v>0</v>
          </cell>
          <cell r="AY170">
            <v>0</v>
          </cell>
          <cell r="AZ170">
            <v>0</v>
          </cell>
          <cell r="BB170">
            <v>0</v>
          </cell>
        </row>
        <row r="171">
          <cell r="A171" t="str">
            <v>0698</v>
          </cell>
          <cell r="B171" t="str">
            <v>古特曼商贸（上海）有限公司</v>
          </cell>
          <cell r="C171" t="str">
            <v>缝纫线</v>
          </cell>
          <cell r="D171">
            <v>1206.4000000000001</v>
          </cell>
          <cell r="E171">
            <v>0</v>
          </cell>
          <cell r="F171">
            <v>1206.4000000000001</v>
          </cell>
          <cell r="G171">
            <v>0</v>
          </cell>
          <cell r="H171">
            <v>1206.4000000000001</v>
          </cell>
          <cell r="I171">
            <v>0</v>
          </cell>
          <cell r="J171">
            <v>0</v>
          </cell>
          <cell r="K171">
            <v>0</v>
          </cell>
          <cell r="L171">
            <v>1206.4000000000001</v>
          </cell>
          <cell r="M171">
            <v>0</v>
          </cell>
          <cell r="N171">
            <v>1206.4000000000001</v>
          </cell>
          <cell r="O171">
            <v>1206.4000000000001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  <cell r="AO171">
            <v>0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U171">
            <v>0</v>
          </cell>
          <cell r="AV171">
            <v>0</v>
          </cell>
          <cell r="AW171">
            <v>0</v>
          </cell>
          <cell r="AX171">
            <v>0</v>
          </cell>
          <cell r="AY171">
            <v>0</v>
          </cell>
          <cell r="AZ171">
            <v>0</v>
          </cell>
          <cell r="BB171">
            <v>0</v>
          </cell>
        </row>
        <row r="172">
          <cell r="A172" t="str">
            <v>0700</v>
          </cell>
          <cell r="B172" t="str">
            <v>黄骅市建昌塑料制品有限公司</v>
          </cell>
          <cell r="C172" t="str">
            <v>座椅配件</v>
          </cell>
          <cell r="D172">
            <v>437350.61</v>
          </cell>
          <cell r="E172">
            <v>0</v>
          </cell>
          <cell r="F172">
            <v>437350.61</v>
          </cell>
          <cell r="G172">
            <v>0</v>
          </cell>
          <cell r="H172">
            <v>437350.61</v>
          </cell>
          <cell r="I172">
            <v>231970.47</v>
          </cell>
          <cell r="J172">
            <v>437350.61</v>
          </cell>
          <cell r="K172">
            <v>0</v>
          </cell>
          <cell r="L172">
            <v>669321.07999999996</v>
          </cell>
          <cell r="M172">
            <v>45513.98</v>
          </cell>
          <cell r="N172">
            <v>437350.61</v>
          </cell>
          <cell r="O172">
            <v>150000</v>
          </cell>
          <cell r="P172">
            <v>564835.06000000006</v>
          </cell>
          <cell r="Q172">
            <v>19257.240000000002</v>
          </cell>
          <cell r="R172">
            <v>287350.61</v>
          </cell>
          <cell r="S172">
            <v>0</v>
          </cell>
          <cell r="T172">
            <v>584092.30000000005</v>
          </cell>
          <cell r="U172">
            <v>93738.15</v>
          </cell>
          <cell r="V172">
            <v>519321.08</v>
          </cell>
          <cell r="W172">
            <v>0</v>
          </cell>
          <cell r="X172">
            <v>677830.45</v>
          </cell>
          <cell r="Y172">
            <v>0</v>
          </cell>
          <cell r="Z172">
            <v>564835.06000000006</v>
          </cell>
          <cell r="AA172">
            <v>0</v>
          </cell>
          <cell r="AB172">
            <v>677830.45</v>
          </cell>
          <cell r="AC172">
            <v>103669.77</v>
          </cell>
          <cell r="AD172">
            <v>584092.30000000005</v>
          </cell>
          <cell r="AE172">
            <v>250000</v>
          </cell>
          <cell r="AF172">
            <v>531500.22</v>
          </cell>
          <cell r="AG172">
            <v>0</v>
          </cell>
          <cell r="AH172">
            <v>427830.45</v>
          </cell>
          <cell r="AI172">
            <v>0</v>
          </cell>
          <cell r="AJ172">
            <v>531500.22</v>
          </cell>
          <cell r="AK172">
            <v>36964.629999999997</v>
          </cell>
          <cell r="AL172">
            <v>427830.45</v>
          </cell>
          <cell r="AM172">
            <v>0</v>
          </cell>
          <cell r="AN172">
            <v>568464.85</v>
          </cell>
          <cell r="AO172">
            <v>167690.5</v>
          </cell>
          <cell r="AP172">
            <v>531500.22</v>
          </cell>
          <cell r="AQ172">
            <v>100000</v>
          </cell>
          <cell r="AR172">
            <v>636155.35</v>
          </cell>
          <cell r="AS172">
            <v>245722.84</v>
          </cell>
          <cell r="AT172">
            <v>431500.22</v>
          </cell>
          <cell r="AU172">
            <v>0</v>
          </cell>
          <cell r="AV172">
            <v>881878.19</v>
          </cell>
          <cell r="AW172">
            <v>0</v>
          </cell>
          <cell r="AX172">
            <v>468464.85</v>
          </cell>
          <cell r="AY172">
            <v>30000</v>
          </cell>
          <cell r="AZ172">
            <v>851878.19</v>
          </cell>
          <cell r="BB172">
            <v>606155.35</v>
          </cell>
        </row>
        <row r="173">
          <cell r="A173" t="str">
            <v>0701</v>
          </cell>
          <cell r="B173" t="str">
            <v>杜奥尔汽车技术（上海）有限公司</v>
          </cell>
          <cell r="C173" t="str">
            <v>面料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>
            <v>0</v>
          </cell>
          <cell r="AO173">
            <v>0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U173">
            <v>0</v>
          </cell>
          <cell r="AV173">
            <v>0</v>
          </cell>
          <cell r="AW173">
            <v>0</v>
          </cell>
          <cell r="AX173">
            <v>0</v>
          </cell>
          <cell r="AY173">
            <v>0</v>
          </cell>
          <cell r="AZ173">
            <v>0</v>
          </cell>
          <cell r="BB173">
            <v>0</v>
          </cell>
        </row>
        <row r="174">
          <cell r="A174" t="str">
            <v>0702</v>
          </cell>
          <cell r="B174" t="str">
            <v>黄骅市瑞达塑料模具有限公司</v>
          </cell>
          <cell r="C174" t="str">
            <v>金属零部件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U174">
            <v>0</v>
          </cell>
          <cell r="AV174">
            <v>0</v>
          </cell>
          <cell r="AW174">
            <v>0</v>
          </cell>
          <cell r="AX174">
            <v>0</v>
          </cell>
          <cell r="AY174">
            <v>0</v>
          </cell>
          <cell r="AZ174">
            <v>0</v>
          </cell>
          <cell r="BB174">
            <v>0</v>
          </cell>
        </row>
        <row r="175">
          <cell r="A175" t="str">
            <v>0703</v>
          </cell>
          <cell r="B175" t="str">
            <v>北京德实汽车饰件有限公司</v>
          </cell>
          <cell r="C175" t="str">
            <v>折叠器等</v>
          </cell>
          <cell r="D175">
            <v>1057897.51</v>
          </cell>
          <cell r="E175">
            <v>0</v>
          </cell>
          <cell r="F175">
            <v>1232624.08</v>
          </cell>
          <cell r="G175">
            <v>250000</v>
          </cell>
          <cell r="H175">
            <v>996906.85</v>
          </cell>
          <cell r="I175">
            <v>0</v>
          </cell>
          <cell r="J175">
            <v>807897.51</v>
          </cell>
          <cell r="K175">
            <v>0</v>
          </cell>
          <cell r="L175">
            <v>996906.85</v>
          </cell>
          <cell r="M175">
            <v>0</v>
          </cell>
          <cell r="N175">
            <v>982624.08</v>
          </cell>
          <cell r="O175">
            <v>0</v>
          </cell>
          <cell r="P175">
            <v>996906.85</v>
          </cell>
          <cell r="Q175">
            <v>0</v>
          </cell>
          <cell r="R175">
            <v>996906.85</v>
          </cell>
          <cell r="S175">
            <v>0</v>
          </cell>
          <cell r="T175">
            <v>996906.85</v>
          </cell>
          <cell r="U175">
            <v>331.15</v>
          </cell>
          <cell r="V175">
            <v>996906.85</v>
          </cell>
          <cell r="W175">
            <v>200000</v>
          </cell>
          <cell r="X175">
            <v>797238</v>
          </cell>
          <cell r="Y175">
            <v>463.63</v>
          </cell>
          <cell r="Z175">
            <v>796906.85</v>
          </cell>
          <cell r="AA175">
            <v>0</v>
          </cell>
          <cell r="AB175">
            <v>797701.63</v>
          </cell>
          <cell r="AC175">
            <v>0</v>
          </cell>
          <cell r="AD175">
            <v>796906.85</v>
          </cell>
          <cell r="AE175">
            <v>180000</v>
          </cell>
          <cell r="AF175">
            <v>617701.63</v>
          </cell>
          <cell r="AG175">
            <v>2514.29</v>
          </cell>
          <cell r="AH175">
            <v>617238</v>
          </cell>
          <cell r="AI175">
            <v>0</v>
          </cell>
          <cell r="AJ175">
            <v>620215.92000000004</v>
          </cell>
          <cell r="AK175">
            <v>1843.82</v>
          </cell>
          <cell r="AL175">
            <v>617701.63</v>
          </cell>
          <cell r="AM175">
            <v>0</v>
          </cell>
          <cell r="AN175">
            <v>622059.74</v>
          </cell>
          <cell r="AO175">
            <v>0</v>
          </cell>
          <cell r="AP175">
            <v>617701.63</v>
          </cell>
          <cell r="AQ175">
            <v>100000</v>
          </cell>
          <cell r="AR175">
            <v>522059.74</v>
          </cell>
          <cell r="AS175">
            <v>85884.98</v>
          </cell>
          <cell r="AT175">
            <v>520215.92</v>
          </cell>
          <cell r="AU175">
            <v>400000</v>
          </cell>
          <cell r="AV175">
            <v>207944.72</v>
          </cell>
          <cell r="AW175">
            <v>0</v>
          </cell>
          <cell r="AX175">
            <v>122059.74</v>
          </cell>
          <cell r="AY175">
            <v>0</v>
          </cell>
          <cell r="AZ175">
            <v>207944.72</v>
          </cell>
          <cell r="BB175">
            <v>122059.74</v>
          </cell>
        </row>
        <row r="176">
          <cell r="A176" t="str">
            <v>0704</v>
          </cell>
          <cell r="B176" t="str">
            <v>上海明芳汽车零件有限公司</v>
          </cell>
          <cell r="C176" t="str">
            <v>滑轨</v>
          </cell>
          <cell r="D176">
            <v>4678333.99</v>
          </cell>
          <cell r="E176">
            <v>2000000</v>
          </cell>
          <cell r="F176">
            <v>2788851.91</v>
          </cell>
          <cell r="G176">
            <v>0</v>
          </cell>
          <cell r="H176">
            <v>2851792.98</v>
          </cell>
          <cell r="I176">
            <v>0</v>
          </cell>
          <cell r="J176">
            <v>2678333.9900000002</v>
          </cell>
          <cell r="K176">
            <v>0</v>
          </cell>
          <cell r="L176">
            <v>2851792.98</v>
          </cell>
          <cell r="M176">
            <v>103711.73</v>
          </cell>
          <cell r="N176">
            <v>2788851.91</v>
          </cell>
          <cell r="O176">
            <v>470000</v>
          </cell>
          <cell r="P176">
            <v>2485504.71</v>
          </cell>
          <cell r="Q176">
            <v>121707.14</v>
          </cell>
          <cell r="R176">
            <v>2381792.98</v>
          </cell>
          <cell r="S176">
            <v>600000</v>
          </cell>
          <cell r="T176">
            <v>2007211.85</v>
          </cell>
          <cell r="U176">
            <v>150629.22</v>
          </cell>
          <cell r="V176">
            <v>1781792.98</v>
          </cell>
          <cell r="W176">
            <v>500000</v>
          </cell>
          <cell r="X176">
            <v>1657841.07</v>
          </cell>
          <cell r="Y176">
            <v>94606.93</v>
          </cell>
          <cell r="Z176">
            <v>1385504.71</v>
          </cell>
          <cell r="AA176">
            <v>0</v>
          </cell>
          <cell r="AB176">
            <v>1752448</v>
          </cell>
          <cell r="AC176">
            <v>0</v>
          </cell>
          <cell r="AD176">
            <v>1507211.85</v>
          </cell>
          <cell r="AE176">
            <v>800000</v>
          </cell>
          <cell r="AF176">
            <v>952448</v>
          </cell>
          <cell r="AG176">
            <v>98974.99</v>
          </cell>
          <cell r="AH176">
            <v>857841.07</v>
          </cell>
          <cell r="AI176">
            <v>0</v>
          </cell>
          <cell r="AJ176">
            <v>1051422.99</v>
          </cell>
          <cell r="AK176">
            <v>0</v>
          </cell>
          <cell r="AL176">
            <v>952448</v>
          </cell>
          <cell r="AM176">
            <v>0</v>
          </cell>
          <cell r="AN176">
            <v>1051422.99</v>
          </cell>
          <cell r="AO176">
            <v>842713.63</v>
          </cell>
          <cell r="AP176">
            <v>952448</v>
          </cell>
          <cell r="AQ176">
            <v>750000</v>
          </cell>
          <cell r="AR176">
            <v>1144136.6200000001</v>
          </cell>
          <cell r="AS176">
            <v>0</v>
          </cell>
          <cell r="AT176">
            <v>301422.99</v>
          </cell>
          <cell r="AU176">
            <v>0</v>
          </cell>
          <cell r="AV176">
            <v>1144136.6200000001</v>
          </cell>
          <cell r="AW176">
            <v>1598499.24</v>
          </cell>
          <cell r="AX176">
            <v>301422.99</v>
          </cell>
          <cell r="AY176">
            <v>50000</v>
          </cell>
          <cell r="AZ176">
            <v>2692635.86</v>
          </cell>
          <cell r="BB176">
            <v>1094136.6200000001</v>
          </cell>
        </row>
        <row r="177">
          <cell r="A177" t="str">
            <v>0705</v>
          </cell>
          <cell r="B177" t="str">
            <v>烟台青沪纸业有限公司</v>
          </cell>
          <cell r="C177" t="str">
            <v>打孔纸</v>
          </cell>
          <cell r="D177">
            <v>0</v>
          </cell>
          <cell r="E177">
            <v>0</v>
          </cell>
          <cell r="F177">
            <v>12685</v>
          </cell>
          <cell r="G177">
            <v>12685</v>
          </cell>
          <cell r="H177">
            <v>0</v>
          </cell>
          <cell r="I177">
            <v>43566.400000000001</v>
          </cell>
          <cell r="J177">
            <v>0</v>
          </cell>
          <cell r="K177">
            <v>0</v>
          </cell>
          <cell r="L177">
            <v>43566.400000000001</v>
          </cell>
          <cell r="M177">
            <v>3806.8</v>
          </cell>
          <cell r="N177">
            <v>43566.400000000001</v>
          </cell>
          <cell r="O177">
            <v>0</v>
          </cell>
          <cell r="P177">
            <v>47373.2</v>
          </cell>
          <cell r="Q177">
            <v>5669.28</v>
          </cell>
          <cell r="R177">
            <v>47373.2</v>
          </cell>
          <cell r="S177">
            <v>0</v>
          </cell>
          <cell r="T177">
            <v>53042.48</v>
          </cell>
          <cell r="U177">
            <v>13560</v>
          </cell>
          <cell r="V177">
            <v>53042.48</v>
          </cell>
          <cell r="W177">
            <v>53042.48</v>
          </cell>
          <cell r="X177">
            <v>13560</v>
          </cell>
          <cell r="Y177">
            <v>0</v>
          </cell>
          <cell r="Z177">
            <v>13560</v>
          </cell>
          <cell r="AA177">
            <v>0</v>
          </cell>
          <cell r="AB177">
            <v>13560</v>
          </cell>
          <cell r="AC177">
            <v>0</v>
          </cell>
          <cell r="AD177">
            <v>13560</v>
          </cell>
          <cell r="AE177">
            <v>0</v>
          </cell>
          <cell r="AF177">
            <v>13560</v>
          </cell>
          <cell r="AG177">
            <v>0</v>
          </cell>
          <cell r="AH177">
            <v>13560</v>
          </cell>
          <cell r="AI177">
            <v>13560</v>
          </cell>
          <cell r="AJ177">
            <v>0</v>
          </cell>
          <cell r="AK177">
            <v>40543.199999999997</v>
          </cell>
          <cell r="AL177">
            <v>0</v>
          </cell>
          <cell r="AM177">
            <v>0</v>
          </cell>
          <cell r="AN177">
            <v>40543.199999999997</v>
          </cell>
          <cell r="AO177">
            <v>0</v>
          </cell>
          <cell r="AP177">
            <v>40543.199999999997</v>
          </cell>
          <cell r="AQ177">
            <v>0</v>
          </cell>
          <cell r="AR177">
            <v>40543.199999999997</v>
          </cell>
          <cell r="AS177">
            <v>12809.85</v>
          </cell>
          <cell r="AT177">
            <v>40543.199999999997</v>
          </cell>
          <cell r="AU177">
            <v>0</v>
          </cell>
          <cell r="AV177">
            <v>53353.05</v>
          </cell>
          <cell r="AW177">
            <v>0</v>
          </cell>
          <cell r="AX177">
            <v>53353.05</v>
          </cell>
          <cell r="AY177">
            <v>40000</v>
          </cell>
          <cell r="AZ177">
            <v>13353.05</v>
          </cell>
          <cell r="BB177">
            <v>13353.05</v>
          </cell>
        </row>
        <row r="178">
          <cell r="A178" t="str">
            <v>0706</v>
          </cell>
          <cell r="B178" t="str">
            <v>德清三和塑胶有限公司</v>
          </cell>
          <cell r="C178" t="str">
            <v>橡胶垫等</v>
          </cell>
          <cell r="D178">
            <v>46723.98</v>
          </cell>
          <cell r="E178">
            <v>0</v>
          </cell>
          <cell r="F178">
            <v>46723.98</v>
          </cell>
          <cell r="G178">
            <v>40000</v>
          </cell>
          <cell r="H178">
            <v>6723.98</v>
          </cell>
          <cell r="I178">
            <v>0</v>
          </cell>
          <cell r="J178">
            <v>6723.98</v>
          </cell>
          <cell r="K178">
            <v>0</v>
          </cell>
          <cell r="L178">
            <v>6723.98</v>
          </cell>
          <cell r="M178">
            <v>0</v>
          </cell>
          <cell r="N178">
            <v>6723.98</v>
          </cell>
          <cell r="O178">
            <v>0</v>
          </cell>
          <cell r="P178">
            <v>6723.98</v>
          </cell>
          <cell r="Q178">
            <v>0</v>
          </cell>
          <cell r="R178">
            <v>6723.98</v>
          </cell>
          <cell r="S178">
            <v>0</v>
          </cell>
          <cell r="T178">
            <v>6723.98</v>
          </cell>
          <cell r="U178">
            <v>0</v>
          </cell>
          <cell r="V178">
            <v>6723.98</v>
          </cell>
          <cell r="W178">
            <v>0</v>
          </cell>
          <cell r="X178">
            <v>6723.98</v>
          </cell>
          <cell r="Y178">
            <v>0</v>
          </cell>
          <cell r="Z178">
            <v>6723.98</v>
          </cell>
          <cell r="AA178">
            <v>0</v>
          </cell>
          <cell r="AB178">
            <v>6723.98</v>
          </cell>
          <cell r="AC178">
            <v>0</v>
          </cell>
          <cell r="AD178">
            <v>6723.98</v>
          </cell>
          <cell r="AE178">
            <v>0</v>
          </cell>
          <cell r="AF178">
            <v>6723.98</v>
          </cell>
          <cell r="AG178">
            <v>0</v>
          </cell>
          <cell r="AH178">
            <v>6723.98</v>
          </cell>
          <cell r="AI178">
            <v>0</v>
          </cell>
          <cell r="AJ178">
            <v>6723.98</v>
          </cell>
          <cell r="AK178">
            <v>0</v>
          </cell>
          <cell r="AL178">
            <v>6723.98</v>
          </cell>
          <cell r="AM178">
            <v>6723.98</v>
          </cell>
          <cell r="AN178">
            <v>0</v>
          </cell>
          <cell r="AO178">
            <v>0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0</v>
          </cell>
          <cell r="AZ178">
            <v>0</v>
          </cell>
          <cell r="BB178">
            <v>0</v>
          </cell>
        </row>
        <row r="179">
          <cell r="A179" t="str">
            <v>0711</v>
          </cell>
          <cell r="B179" t="str">
            <v>江苏忠明祥和精工股份有限公司</v>
          </cell>
          <cell r="C179" t="str">
            <v>调角器</v>
          </cell>
          <cell r="D179">
            <v>40465.440000000002</v>
          </cell>
          <cell r="E179">
            <v>30000</v>
          </cell>
          <cell r="F179">
            <v>39651.040000000001</v>
          </cell>
          <cell r="G179">
            <v>0</v>
          </cell>
          <cell r="H179">
            <v>50733.68</v>
          </cell>
          <cell r="I179">
            <v>0</v>
          </cell>
          <cell r="J179">
            <v>10465.44</v>
          </cell>
          <cell r="K179">
            <v>0</v>
          </cell>
          <cell r="L179">
            <v>50733.68</v>
          </cell>
          <cell r="M179">
            <v>0</v>
          </cell>
          <cell r="N179">
            <v>39651.040000000001</v>
          </cell>
          <cell r="O179">
            <v>30000</v>
          </cell>
          <cell r="P179">
            <v>20733.68</v>
          </cell>
          <cell r="Q179">
            <v>0</v>
          </cell>
          <cell r="R179">
            <v>20733.68</v>
          </cell>
          <cell r="S179">
            <v>0</v>
          </cell>
          <cell r="T179">
            <v>20733.68</v>
          </cell>
          <cell r="U179">
            <v>0</v>
          </cell>
          <cell r="V179">
            <v>20733.68</v>
          </cell>
          <cell r="W179">
            <v>0</v>
          </cell>
          <cell r="X179">
            <v>20733.68</v>
          </cell>
          <cell r="Y179">
            <v>0</v>
          </cell>
          <cell r="Z179">
            <v>20733.68</v>
          </cell>
          <cell r="AA179">
            <v>0</v>
          </cell>
          <cell r="AB179">
            <v>20733.68</v>
          </cell>
          <cell r="AC179">
            <v>0</v>
          </cell>
          <cell r="AD179">
            <v>20733.68</v>
          </cell>
          <cell r="AE179">
            <v>20733.68</v>
          </cell>
          <cell r="AF179">
            <v>0</v>
          </cell>
          <cell r="AG179">
            <v>4571.9799999999996</v>
          </cell>
          <cell r="AH179">
            <v>0</v>
          </cell>
          <cell r="AI179">
            <v>0</v>
          </cell>
          <cell r="AJ179">
            <v>4571.9799999999996</v>
          </cell>
          <cell r="AK179">
            <v>0</v>
          </cell>
          <cell r="AL179">
            <v>0</v>
          </cell>
          <cell r="AM179">
            <v>0</v>
          </cell>
          <cell r="AN179">
            <v>4571.9799999999996</v>
          </cell>
          <cell r="AO179">
            <v>6300</v>
          </cell>
          <cell r="AP179">
            <v>0</v>
          </cell>
          <cell r="AQ179">
            <v>10871.98</v>
          </cell>
          <cell r="AR179">
            <v>0</v>
          </cell>
          <cell r="AS179">
            <v>22821.48</v>
          </cell>
          <cell r="AT179">
            <v>0</v>
          </cell>
          <cell r="AU179">
            <v>0</v>
          </cell>
          <cell r="AV179">
            <v>22821.48</v>
          </cell>
          <cell r="AW179">
            <v>61009.2</v>
          </cell>
          <cell r="AY179">
            <v>0</v>
          </cell>
          <cell r="AZ179">
            <v>83830.679999999993</v>
          </cell>
          <cell r="BB179">
            <v>0</v>
          </cell>
        </row>
        <row r="180">
          <cell r="A180" t="str">
            <v>0716</v>
          </cell>
          <cell r="B180" t="str">
            <v>黄骅市宁鑫商贸有限公司</v>
          </cell>
          <cell r="C180" t="str">
            <v>标准件</v>
          </cell>
          <cell r="D180">
            <v>16470.66</v>
          </cell>
          <cell r="E180">
            <v>0</v>
          </cell>
          <cell r="F180">
            <v>16470.66</v>
          </cell>
          <cell r="G180">
            <v>0</v>
          </cell>
          <cell r="H180">
            <v>16470.66</v>
          </cell>
          <cell r="I180">
            <v>0</v>
          </cell>
          <cell r="J180">
            <v>16470.66</v>
          </cell>
          <cell r="K180">
            <v>0</v>
          </cell>
          <cell r="L180">
            <v>16470.66</v>
          </cell>
          <cell r="M180">
            <v>0</v>
          </cell>
          <cell r="N180">
            <v>16470.66</v>
          </cell>
          <cell r="O180">
            <v>0</v>
          </cell>
          <cell r="P180">
            <v>16470.66</v>
          </cell>
          <cell r="Q180">
            <v>0</v>
          </cell>
          <cell r="R180">
            <v>16470.66</v>
          </cell>
          <cell r="S180">
            <v>0</v>
          </cell>
          <cell r="T180">
            <v>16470.66</v>
          </cell>
          <cell r="U180">
            <v>0</v>
          </cell>
          <cell r="V180">
            <v>16470.66</v>
          </cell>
          <cell r="W180">
            <v>0</v>
          </cell>
          <cell r="X180">
            <v>16470.66</v>
          </cell>
          <cell r="Y180">
            <v>0</v>
          </cell>
          <cell r="Z180">
            <v>16470.66</v>
          </cell>
          <cell r="AA180">
            <v>0</v>
          </cell>
          <cell r="AB180">
            <v>16470.66</v>
          </cell>
          <cell r="AC180">
            <v>0</v>
          </cell>
          <cell r="AD180">
            <v>16470.66</v>
          </cell>
          <cell r="AE180">
            <v>0</v>
          </cell>
          <cell r="AF180">
            <v>16470.66</v>
          </cell>
          <cell r="AG180">
            <v>0</v>
          </cell>
          <cell r="AH180">
            <v>16470.66</v>
          </cell>
          <cell r="AI180">
            <v>0</v>
          </cell>
          <cell r="AJ180">
            <v>16470.66</v>
          </cell>
          <cell r="AK180">
            <v>0</v>
          </cell>
          <cell r="AL180">
            <v>16470.66</v>
          </cell>
          <cell r="AM180">
            <v>0</v>
          </cell>
          <cell r="AN180">
            <v>16470.66</v>
          </cell>
          <cell r="AO180">
            <v>0</v>
          </cell>
          <cell r="AP180">
            <v>16470.66</v>
          </cell>
          <cell r="AQ180">
            <v>0</v>
          </cell>
          <cell r="AR180">
            <v>16470.66</v>
          </cell>
          <cell r="AS180">
            <v>0</v>
          </cell>
          <cell r="AT180">
            <v>16470.66</v>
          </cell>
          <cell r="AU180">
            <v>0</v>
          </cell>
          <cell r="AV180">
            <v>16470.66</v>
          </cell>
          <cell r="AW180">
            <v>0</v>
          </cell>
          <cell r="AX180">
            <v>16470.66</v>
          </cell>
          <cell r="AY180">
            <v>0</v>
          </cell>
          <cell r="AZ180">
            <v>16470.66</v>
          </cell>
          <cell r="BB180">
            <v>16470.66</v>
          </cell>
        </row>
        <row r="181">
          <cell r="A181" t="str">
            <v>0717</v>
          </cell>
          <cell r="B181" t="str">
            <v>黄骅市汇铭汽车部件有限公司</v>
          </cell>
          <cell r="C181" t="str">
            <v>注塑件</v>
          </cell>
          <cell r="D181">
            <v>2227083.11</v>
          </cell>
          <cell r="E181">
            <v>200000</v>
          </cell>
          <cell r="F181">
            <v>2213250.41</v>
          </cell>
          <cell r="G181">
            <v>300000</v>
          </cell>
          <cell r="H181">
            <v>2043283.64</v>
          </cell>
          <cell r="I181">
            <v>139367.25</v>
          </cell>
          <cell r="J181">
            <v>1727083.11</v>
          </cell>
          <cell r="K181">
            <v>300000</v>
          </cell>
          <cell r="L181">
            <v>1882650.89</v>
          </cell>
          <cell r="M181">
            <v>222309.09</v>
          </cell>
          <cell r="N181">
            <v>1613250.41</v>
          </cell>
          <cell r="O181">
            <v>700000</v>
          </cell>
          <cell r="P181">
            <v>1404959.98</v>
          </cell>
          <cell r="Q181">
            <v>318934.71000000002</v>
          </cell>
          <cell r="R181">
            <v>1043283.64</v>
          </cell>
          <cell r="S181">
            <v>0</v>
          </cell>
          <cell r="T181">
            <v>1723894.69</v>
          </cell>
          <cell r="U181">
            <v>380025.61</v>
          </cell>
          <cell r="V181">
            <v>1182650.8899999999</v>
          </cell>
          <cell r="W181">
            <v>353739.66</v>
          </cell>
          <cell r="X181">
            <v>1750180.64</v>
          </cell>
          <cell r="Y181">
            <v>146708.79</v>
          </cell>
          <cell r="Z181">
            <v>1051220.32</v>
          </cell>
          <cell r="AA181">
            <v>0</v>
          </cell>
          <cell r="AB181">
            <v>1896889.43</v>
          </cell>
          <cell r="AC181">
            <v>218466.5</v>
          </cell>
          <cell r="AD181">
            <v>1370155.03</v>
          </cell>
          <cell r="AE181">
            <v>450000</v>
          </cell>
          <cell r="AF181">
            <v>1665355.93</v>
          </cell>
          <cell r="AG181">
            <v>123704.59</v>
          </cell>
          <cell r="AH181">
            <v>1300180.6399999999</v>
          </cell>
          <cell r="AI181">
            <v>2000</v>
          </cell>
          <cell r="AJ181">
            <v>1787060.52</v>
          </cell>
          <cell r="AK181">
            <v>92597.64</v>
          </cell>
          <cell r="AL181">
            <v>1444889.43</v>
          </cell>
          <cell r="AM181">
            <v>0</v>
          </cell>
          <cell r="AN181">
            <v>1879658.16</v>
          </cell>
          <cell r="AO181">
            <v>106525.14</v>
          </cell>
          <cell r="AP181">
            <v>1663355.93</v>
          </cell>
          <cell r="AQ181">
            <v>254537.26</v>
          </cell>
          <cell r="AR181">
            <v>1731646.04</v>
          </cell>
          <cell r="AS181">
            <v>462943.58</v>
          </cell>
          <cell r="AT181">
            <v>1532523.26</v>
          </cell>
          <cell r="AU181">
            <v>120000</v>
          </cell>
          <cell r="AV181">
            <v>2074589.62</v>
          </cell>
          <cell r="AW181">
            <v>231426.6</v>
          </cell>
          <cell r="AX181">
            <v>1505120.9</v>
          </cell>
          <cell r="AY181">
            <v>300000</v>
          </cell>
          <cell r="AZ181">
            <v>2006016.22</v>
          </cell>
          <cell r="BB181">
            <v>1311646.04</v>
          </cell>
        </row>
        <row r="182">
          <cell r="A182" t="str">
            <v>0718</v>
          </cell>
          <cell r="B182" t="str">
            <v>黄骅市万寿汽车配件有限公司</v>
          </cell>
          <cell r="C182" t="str">
            <v>金属零部件</v>
          </cell>
          <cell r="D182">
            <v>758980.12</v>
          </cell>
          <cell r="E182">
            <v>130000</v>
          </cell>
          <cell r="F182">
            <v>708311.09</v>
          </cell>
          <cell r="G182">
            <v>0</v>
          </cell>
          <cell r="H182">
            <v>708311.09</v>
          </cell>
          <cell r="I182">
            <v>223988.9</v>
          </cell>
          <cell r="J182">
            <v>628980.12</v>
          </cell>
          <cell r="K182">
            <v>0</v>
          </cell>
          <cell r="L182">
            <v>932299.99</v>
          </cell>
          <cell r="M182">
            <v>0</v>
          </cell>
          <cell r="N182">
            <v>708311.09</v>
          </cell>
          <cell r="O182">
            <v>200000</v>
          </cell>
          <cell r="P182">
            <v>732299.99</v>
          </cell>
          <cell r="Q182">
            <v>275650</v>
          </cell>
          <cell r="R182">
            <v>508311.09</v>
          </cell>
          <cell r="S182">
            <v>0</v>
          </cell>
          <cell r="T182">
            <v>1007949.99</v>
          </cell>
          <cell r="U182">
            <v>0</v>
          </cell>
          <cell r="V182">
            <v>732299.99</v>
          </cell>
          <cell r="W182">
            <v>100000</v>
          </cell>
          <cell r="X182">
            <v>907949.99</v>
          </cell>
          <cell r="Y182">
            <v>0</v>
          </cell>
          <cell r="Z182">
            <v>632299.99</v>
          </cell>
          <cell r="AA182">
            <v>0</v>
          </cell>
          <cell r="AB182">
            <v>907949.99</v>
          </cell>
          <cell r="AC182">
            <v>344403.08</v>
          </cell>
          <cell r="AD182">
            <v>907949.99</v>
          </cell>
          <cell r="AE182">
            <v>180000</v>
          </cell>
          <cell r="AF182">
            <v>1072353.07</v>
          </cell>
          <cell r="AG182">
            <v>33867.620000000003</v>
          </cell>
          <cell r="AH182">
            <v>727949.99</v>
          </cell>
          <cell r="AI182">
            <v>100000</v>
          </cell>
          <cell r="AJ182">
            <v>1006220.69</v>
          </cell>
          <cell r="AK182">
            <v>101364.93</v>
          </cell>
          <cell r="AL182">
            <v>627949.99</v>
          </cell>
          <cell r="AM182">
            <v>92000</v>
          </cell>
          <cell r="AN182">
            <v>1015585.62</v>
          </cell>
          <cell r="AO182">
            <v>109044.26</v>
          </cell>
          <cell r="AP182">
            <v>880353.07</v>
          </cell>
          <cell r="AQ182">
            <v>248467.3</v>
          </cell>
          <cell r="AR182">
            <v>876162.58</v>
          </cell>
          <cell r="AS182">
            <v>0</v>
          </cell>
          <cell r="AT182">
            <v>665753.39</v>
          </cell>
          <cell r="AU182">
            <v>53813.1</v>
          </cell>
          <cell r="AV182">
            <v>822349.48</v>
          </cell>
          <cell r="AW182">
            <v>232399.01</v>
          </cell>
          <cell r="AX182">
            <v>713305.22</v>
          </cell>
          <cell r="AY182">
            <v>50000</v>
          </cell>
          <cell r="AZ182">
            <v>1004748.49</v>
          </cell>
          <cell r="BB182">
            <v>772349.48</v>
          </cell>
        </row>
        <row r="183">
          <cell r="A183" t="str">
            <v>0720</v>
          </cell>
          <cell r="B183" t="str">
            <v>天津市鹏升汽车部件有限公司</v>
          </cell>
          <cell r="C183" t="str">
            <v>面料</v>
          </cell>
          <cell r="D183">
            <v>6982858.6100000003</v>
          </cell>
          <cell r="E183">
            <v>0</v>
          </cell>
          <cell r="F183">
            <v>8162458.6900000004</v>
          </cell>
          <cell r="G183">
            <v>1000000</v>
          </cell>
          <cell r="H183">
            <v>8277173.6600000001</v>
          </cell>
          <cell r="I183">
            <v>406691.11</v>
          </cell>
          <cell r="J183">
            <v>5982858.6100000003</v>
          </cell>
          <cell r="K183">
            <v>1300000</v>
          </cell>
          <cell r="L183">
            <v>7383864.7699999996</v>
          </cell>
          <cell r="M183">
            <v>1937799.31</v>
          </cell>
          <cell r="N183">
            <v>5862458.6900000004</v>
          </cell>
          <cell r="O183">
            <v>500000</v>
          </cell>
          <cell r="P183">
            <v>8821664.0800000001</v>
          </cell>
          <cell r="Q183">
            <v>1438278.41</v>
          </cell>
          <cell r="R183">
            <v>6477173.6600000001</v>
          </cell>
          <cell r="S183">
            <v>476986</v>
          </cell>
          <cell r="T183">
            <v>9782956.4900000002</v>
          </cell>
          <cell r="U183">
            <v>1924777.68</v>
          </cell>
          <cell r="V183">
            <v>6406878.7699999996</v>
          </cell>
          <cell r="W183">
            <v>1600000</v>
          </cell>
          <cell r="X183">
            <v>10107734.17</v>
          </cell>
          <cell r="Y183">
            <v>1204743.26</v>
          </cell>
          <cell r="Z183">
            <v>6744678.0800000001</v>
          </cell>
          <cell r="AA183">
            <v>0</v>
          </cell>
          <cell r="AB183">
            <v>11312477.43</v>
          </cell>
          <cell r="AC183">
            <v>995826.46</v>
          </cell>
          <cell r="AD183">
            <v>8182956.4900000002</v>
          </cell>
          <cell r="AE183">
            <v>2000000</v>
          </cell>
          <cell r="AF183">
            <v>10308303.890000001</v>
          </cell>
          <cell r="AG183">
            <v>676420.87</v>
          </cell>
          <cell r="AH183">
            <v>8107734.1699999999</v>
          </cell>
          <cell r="AI183">
            <v>2000000</v>
          </cell>
          <cell r="AJ183">
            <v>8984724.7599999998</v>
          </cell>
          <cell r="AK183">
            <v>1032913.39</v>
          </cell>
          <cell r="AL183">
            <v>7312477.4299999997</v>
          </cell>
          <cell r="AM183">
            <v>0</v>
          </cell>
          <cell r="AN183">
            <v>10017638.15</v>
          </cell>
          <cell r="AO183">
            <v>1118348.6200000001</v>
          </cell>
          <cell r="AP183">
            <v>8308303.8899999997</v>
          </cell>
          <cell r="AQ183">
            <v>1300000</v>
          </cell>
          <cell r="AR183">
            <v>9835986.7699999996</v>
          </cell>
          <cell r="AS183">
            <v>922059.16</v>
          </cell>
          <cell r="AT183">
            <v>7684724.7599999998</v>
          </cell>
          <cell r="AU183">
            <v>0</v>
          </cell>
          <cell r="AV183">
            <v>10758045.93</v>
          </cell>
          <cell r="AW183">
            <v>1114353.1499999999</v>
          </cell>
          <cell r="AX183">
            <v>8717638.1500000004</v>
          </cell>
          <cell r="AY183">
            <v>1344000</v>
          </cell>
          <cell r="AZ183">
            <v>10528399.08</v>
          </cell>
          <cell r="BB183">
            <v>8491986.7699999996</v>
          </cell>
        </row>
        <row r="184">
          <cell r="A184" t="str">
            <v>0725</v>
          </cell>
          <cell r="B184" t="str">
            <v>天津科特迪涂装设备有限公司</v>
          </cell>
          <cell r="C184" t="str">
            <v>设备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13675.21</v>
          </cell>
          <cell r="R184">
            <v>0</v>
          </cell>
          <cell r="S184">
            <v>0</v>
          </cell>
          <cell r="T184">
            <v>13675.21</v>
          </cell>
          <cell r="U184">
            <v>0</v>
          </cell>
          <cell r="V184">
            <v>13675.21</v>
          </cell>
          <cell r="W184">
            <v>0</v>
          </cell>
          <cell r="X184">
            <v>13675.21</v>
          </cell>
          <cell r="Y184">
            <v>0</v>
          </cell>
          <cell r="Z184">
            <v>13675.21</v>
          </cell>
          <cell r="AA184">
            <v>0</v>
          </cell>
          <cell r="AB184">
            <v>13675.21</v>
          </cell>
          <cell r="AC184">
            <v>0</v>
          </cell>
          <cell r="AD184">
            <v>13675.21</v>
          </cell>
          <cell r="AE184">
            <v>0</v>
          </cell>
          <cell r="AF184">
            <v>13675.21</v>
          </cell>
          <cell r="AG184">
            <v>0</v>
          </cell>
          <cell r="AH184">
            <v>13675.21</v>
          </cell>
          <cell r="AI184">
            <v>0</v>
          </cell>
          <cell r="AJ184">
            <v>13675.21</v>
          </cell>
          <cell r="AK184">
            <v>0</v>
          </cell>
          <cell r="AL184">
            <v>13675.21</v>
          </cell>
          <cell r="AM184">
            <v>0</v>
          </cell>
          <cell r="AN184">
            <v>13675.21</v>
          </cell>
          <cell r="AO184">
            <v>0</v>
          </cell>
          <cell r="AP184">
            <v>13675.21</v>
          </cell>
          <cell r="AQ184">
            <v>0</v>
          </cell>
          <cell r="AR184">
            <v>13675.21</v>
          </cell>
          <cell r="AS184">
            <v>0</v>
          </cell>
          <cell r="AT184">
            <v>13675.21</v>
          </cell>
          <cell r="AU184">
            <v>0</v>
          </cell>
          <cell r="AV184">
            <v>13675.21</v>
          </cell>
          <cell r="AW184">
            <v>0</v>
          </cell>
          <cell r="AX184">
            <v>13675.21</v>
          </cell>
          <cell r="AY184">
            <v>0</v>
          </cell>
          <cell r="AZ184">
            <v>13675.21</v>
          </cell>
          <cell r="BB184">
            <v>13675.21</v>
          </cell>
        </row>
        <row r="185">
          <cell r="A185" t="str">
            <v>0731</v>
          </cell>
          <cell r="B185" t="str">
            <v>黄骅市氦普气体销售有限公司</v>
          </cell>
          <cell r="C185" t="str">
            <v>气体</v>
          </cell>
          <cell r="D185">
            <v>552615</v>
          </cell>
          <cell r="E185">
            <v>0</v>
          </cell>
          <cell r="F185">
            <v>552615</v>
          </cell>
          <cell r="G185">
            <v>0</v>
          </cell>
          <cell r="H185">
            <v>552615</v>
          </cell>
          <cell r="I185">
            <v>0</v>
          </cell>
          <cell r="J185">
            <v>552615</v>
          </cell>
          <cell r="K185">
            <v>0</v>
          </cell>
          <cell r="L185">
            <v>552615</v>
          </cell>
          <cell r="M185">
            <v>0</v>
          </cell>
          <cell r="N185">
            <v>552615</v>
          </cell>
          <cell r="O185">
            <v>100000</v>
          </cell>
          <cell r="P185">
            <v>452615</v>
          </cell>
          <cell r="Q185">
            <v>0</v>
          </cell>
          <cell r="R185">
            <v>452615</v>
          </cell>
          <cell r="S185">
            <v>0</v>
          </cell>
          <cell r="T185">
            <v>452615</v>
          </cell>
          <cell r="U185">
            <v>0</v>
          </cell>
          <cell r="V185">
            <v>452615</v>
          </cell>
          <cell r="W185">
            <v>100000</v>
          </cell>
          <cell r="X185">
            <v>352615</v>
          </cell>
          <cell r="Y185">
            <v>0</v>
          </cell>
          <cell r="Z185">
            <v>352615</v>
          </cell>
          <cell r="AA185">
            <v>0</v>
          </cell>
          <cell r="AB185">
            <v>352615</v>
          </cell>
          <cell r="AC185">
            <v>0</v>
          </cell>
          <cell r="AD185">
            <v>352615</v>
          </cell>
          <cell r="AE185">
            <v>0</v>
          </cell>
          <cell r="AF185">
            <v>352615</v>
          </cell>
          <cell r="AG185">
            <v>0</v>
          </cell>
          <cell r="AH185">
            <v>352615</v>
          </cell>
          <cell r="AI185">
            <v>0</v>
          </cell>
          <cell r="AJ185">
            <v>352615</v>
          </cell>
          <cell r="AK185">
            <v>0</v>
          </cell>
          <cell r="AL185">
            <v>352615</v>
          </cell>
          <cell r="AM185">
            <v>0</v>
          </cell>
          <cell r="AN185">
            <v>352615</v>
          </cell>
          <cell r="AO185">
            <v>0</v>
          </cell>
          <cell r="AP185">
            <v>352615</v>
          </cell>
          <cell r="AQ185">
            <v>100000</v>
          </cell>
          <cell r="AR185">
            <v>252615</v>
          </cell>
          <cell r="AS185">
            <v>0</v>
          </cell>
          <cell r="AT185">
            <v>252615</v>
          </cell>
          <cell r="AU185">
            <v>0</v>
          </cell>
          <cell r="AV185">
            <v>252615</v>
          </cell>
          <cell r="AW185">
            <v>0</v>
          </cell>
          <cell r="AX185">
            <v>252615</v>
          </cell>
          <cell r="AY185">
            <v>0</v>
          </cell>
          <cell r="AZ185">
            <v>252615</v>
          </cell>
          <cell r="BB185">
            <v>252615</v>
          </cell>
        </row>
        <row r="186">
          <cell r="A186" t="str">
            <v>0732</v>
          </cell>
          <cell r="B186" t="str">
            <v>天津市奥特威德焊接技术有限公司</v>
          </cell>
          <cell r="C186" t="str">
            <v>设备</v>
          </cell>
          <cell r="D186">
            <v>42000</v>
          </cell>
          <cell r="E186">
            <v>0</v>
          </cell>
          <cell r="F186">
            <v>42000</v>
          </cell>
          <cell r="G186">
            <v>0</v>
          </cell>
          <cell r="H186">
            <v>42000</v>
          </cell>
          <cell r="I186">
            <v>0</v>
          </cell>
          <cell r="J186">
            <v>42000</v>
          </cell>
          <cell r="K186">
            <v>0</v>
          </cell>
          <cell r="L186">
            <v>42000</v>
          </cell>
          <cell r="M186">
            <v>0</v>
          </cell>
          <cell r="N186">
            <v>42000</v>
          </cell>
          <cell r="O186">
            <v>0</v>
          </cell>
          <cell r="P186">
            <v>42000</v>
          </cell>
          <cell r="Q186">
            <v>0</v>
          </cell>
          <cell r="R186">
            <v>42000</v>
          </cell>
          <cell r="S186">
            <v>0</v>
          </cell>
          <cell r="T186">
            <v>42000</v>
          </cell>
          <cell r="U186">
            <v>0</v>
          </cell>
          <cell r="V186">
            <v>42000</v>
          </cell>
          <cell r="W186">
            <v>0</v>
          </cell>
          <cell r="X186">
            <v>42000</v>
          </cell>
          <cell r="Y186">
            <v>0</v>
          </cell>
          <cell r="Z186">
            <v>42000</v>
          </cell>
          <cell r="AA186">
            <v>0</v>
          </cell>
          <cell r="AB186">
            <v>42000</v>
          </cell>
          <cell r="AC186">
            <v>0</v>
          </cell>
          <cell r="AD186">
            <v>42000</v>
          </cell>
          <cell r="AE186">
            <v>0</v>
          </cell>
          <cell r="AF186">
            <v>42000</v>
          </cell>
          <cell r="AG186">
            <v>0</v>
          </cell>
          <cell r="AH186">
            <v>42000</v>
          </cell>
          <cell r="AI186">
            <v>0</v>
          </cell>
          <cell r="AJ186">
            <v>42000</v>
          </cell>
          <cell r="AK186">
            <v>0</v>
          </cell>
          <cell r="AL186">
            <v>42000</v>
          </cell>
          <cell r="AM186">
            <v>0</v>
          </cell>
          <cell r="AN186">
            <v>42000</v>
          </cell>
          <cell r="AO186">
            <v>0</v>
          </cell>
          <cell r="AP186">
            <v>42000</v>
          </cell>
          <cell r="AQ186">
            <v>0</v>
          </cell>
          <cell r="AR186">
            <v>42000</v>
          </cell>
          <cell r="AS186">
            <v>0</v>
          </cell>
          <cell r="AT186">
            <v>42000</v>
          </cell>
          <cell r="AU186">
            <v>0</v>
          </cell>
          <cell r="AV186">
            <v>42000</v>
          </cell>
          <cell r="AW186">
            <v>0</v>
          </cell>
          <cell r="AX186">
            <v>42000</v>
          </cell>
          <cell r="AY186">
            <v>0</v>
          </cell>
          <cell r="AZ186">
            <v>42000</v>
          </cell>
          <cell r="BB186">
            <v>42000</v>
          </cell>
        </row>
        <row r="187">
          <cell r="A187" t="str">
            <v>0734</v>
          </cell>
          <cell r="B187" t="str">
            <v>北京长宏建翔科技发展有限公司</v>
          </cell>
          <cell r="C187" t="str">
            <v>设备配件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500</v>
          </cell>
          <cell r="R187">
            <v>0</v>
          </cell>
          <cell r="S187">
            <v>500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27400</v>
          </cell>
          <cell r="Z187">
            <v>0</v>
          </cell>
          <cell r="AA187">
            <v>27400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O187">
            <v>0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U187">
            <v>0</v>
          </cell>
          <cell r="AV187">
            <v>0</v>
          </cell>
          <cell r="AW187">
            <v>0</v>
          </cell>
          <cell r="AX187">
            <v>0</v>
          </cell>
          <cell r="AY187">
            <v>0</v>
          </cell>
          <cell r="AZ187">
            <v>0</v>
          </cell>
          <cell r="BB187">
            <v>0</v>
          </cell>
        </row>
        <row r="188">
          <cell r="A188" t="str">
            <v>0735</v>
          </cell>
          <cell r="B188" t="str">
            <v>文登市凤凰婷装饰有限公司</v>
          </cell>
          <cell r="C188" t="str">
            <v>真皮面料</v>
          </cell>
          <cell r="D188">
            <v>314.60000000000002</v>
          </cell>
          <cell r="E188">
            <v>0</v>
          </cell>
          <cell r="F188">
            <v>314.60000000000002</v>
          </cell>
          <cell r="G188">
            <v>0</v>
          </cell>
          <cell r="H188">
            <v>314.60000000000002</v>
          </cell>
          <cell r="I188">
            <v>0</v>
          </cell>
          <cell r="J188">
            <v>0</v>
          </cell>
          <cell r="K188">
            <v>0</v>
          </cell>
          <cell r="L188">
            <v>314.60000000000002</v>
          </cell>
          <cell r="M188">
            <v>0</v>
          </cell>
          <cell r="N188">
            <v>0</v>
          </cell>
          <cell r="O188">
            <v>0</v>
          </cell>
          <cell r="P188">
            <v>314.60000000000002</v>
          </cell>
          <cell r="Q188">
            <v>0</v>
          </cell>
          <cell r="R188">
            <v>0</v>
          </cell>
          <cell r="S188">
            <v>0</v>
          </cell>
          <cell r="T188">
            <v>314.60000000000002</v>
          </cell>
          <cell r="U188">
            <v>0</v>
          </cell>
          <cell r="V188">
            <v>0</v>
          </cell>
          <cell r="W188">
            <v>0</v>
          </cell>
          <cell r="X188">
            <v>314.60000000000002</v>
          </cell>
          <cell r="Y188">
            <v>0</v>
          </cell>
          <cell r="Z188">
            <v>0</v>
          </cell>
          <cell r="AA188">
            <v>0</v>
          </cell>
          <cell r="AB188">
            <v>314.60000000000002</v>
          </cell>
          <cell r="AC188">
            <v>0</v>
          </cell>
          <cell r="AD188">
            <v>0</v>
          </cell>
          <cell r="AE188">
            <v>0</v>
          </cell>
          <cell r="AF188">
            <v>314.60000000000002</v>
          </cell>
          <cell r="AG188">
            <v>0</v>
          </cell>
          <cell r="AH188">
            <v>0</v>
          </cell>
          <cell r="AI188">
            <v>0</v>
          </cell>
          <cell r="AJ188">
            <v>314.60000000000002</v>
          </cell>
          <cell r="AK188">
            <v>0</v>
          </cell>
          <cell r="AL188">
            <v>0</v>
          </cell>
          <cell r="AM188">
            <v>0</v>
          </cell>
          <cell r="AN188">
            <v>314.60000000000002</v>
          </cell>
          <cell r="AO188">
            <v>0</v>
          </cell>
          <cell r="AP188">
            <v>0</v>
          </cell>
          <cell r="AQ188">
            <v>0</v>
          </cell>
          <cell r="AR188">
            <v>314.60000000000002</v>
          </cell>
          <cell r="AS188">
            <v>0</v>
          </cell>
          <cell r="AT188">
            <v>0</v>
          </cell>
          <cell r="AU188">
            <v>0</v>
          </cell>
          <cell r="AV188">
            <v>314.60000000000002</v>
          </cell>
          <cell r="AW188">
            <v>0</v>
          </cell>
          <cell r="AX188">
            <v>0</v>
          </cell>
          <cell r="AY188">
            <v>0</v>
          </cell>
          <cell r="AZ188">
            <v>314.60000000000002</v>
          </cell>
          <cell r="BB188">
            <v>0</v>
          </cell>
        </row>
        <row r="189">
          <cell r="A189" t="str">
            <v>0744</v>
          </cell>
          <cell r="B189" t="str">
            <v>德州志鹏海绵制品有限公司</v>
          </cell>
          <cell r="C189" t="str">
            <v>头枕</v>
          </cell>
          <cell r="D189">
            <v>506319</v>
          </cell>
          <cell r="E189">
            <v>0</v>
          </cell>
          <cell r="F189">
            <v>506319</v>
          </cell>
          <cell r="G189">
            <v>0</v>
          </cell>
          <cell r="H189">
            <v>506319</v>
          </cell>
          <cell r="I189">
            <v>0</v>
          </cell>
          <cell r="J189">
            <v>506319</v>
          </cell>
          <cell r="K189">
            <v>0</v>
          </cell>
          <cell r="L189">
            <v>506319</v>
          </cell>
          <cell r="M189">
            <v>0</v>
          </cell>
          <cell r="N189">
            <v>506319</v>
          </cell>
          <cell r="O189">
            <v>0</v>
          </cell>
          <cell r="P189">
            <v>506319</v>
          </cell>
          <cell r="Q189">
            <v>0</v>
          </cell>
          <cell r="R189">
            <v>506319</v>
          </cell>
          <cell r="S189">
            <v>0</v>
          </cell>
          <cell r="T189">
            <v>506319</v>
          </cell>
          <cell r="U189">
            <v>0</v>
          </cell>
          <cell r="V189">
            <v>506319</v>
          </cell>
          <cell r="W189">
            <v>0</v>
          </cell>
          <cell r="X189">
            <v>506319</v>
          </cell>
          <cell r="Y189">
            <v>0</v>
          </cell>
          <cell r="Z189">
            <v>506319</v>
          </cell>
          <cell r="AA189">
            <v>0</v>
          </cell>
          <cell r="AB189">
            <v>506319</v>
          </cell>
          <cell r="AC189">
            <v>0</v>
          </cell>
          <cell r="AD189">
            <v>506319</v>
          </cell>
          <cell r="AE189">
            <v>70000</v>
          </cell>
          <cell r="AF189">
            <v>436319</v>
          </cell>
          <cell r="AG189">
            <v>0</v>
          </cell>
          <cell r="AH189">
            <v>436319</v>
          </cell>
          <cell r="AI189">
            <v>0</v>
          </cell>
          <cell r="AJ189">
            <v>436319</v>
          </cell>
          <cell r="AK189">
            <v>0</v>
          </cell>
          <cell r="AL189">
            <v>436319</v>
          </cell>
          <cell r="AM189">
            <v>284000</v>
          </cell>
          <cell r="AN189">
            <v>152319</v>
          </cell>
          <cell r="AO189">
            <v>0</v>
          </cell>
          <cell r="AP189">
            <v>152319</v>
          </cell>
          <cell r="AQ189">
            <v>0</v>
          </cell>
          <cell r="AR189">
            <v>152319</v>
          </cell>
          <cell r="AS189">
            <v>0</v>
          </cell>
          <cell r="AT189">
            <v>152319</v>
          </cell>
          <cell r="AU189">
            <v>0</v>
          </cell>
          <cell r="AV189">
            <v>152319</v>
          </cell>
          <cell r="AW189">
            <v>0</v>
          </cell>
          <cell r="AX189">
            <v>152319</v>
          </cell>
          <cell r="AY189">
            <v>0</v>
          </cell>
          <cell r="AZ189">
            <v>152319</v>
          </cell>
          <cell r="BB189">
            <v>152319</v>
          </cell>
        </row>
        <row r="190">
          <cell r="A190" t="str">
            <v>0745</v>
          </cell>
          <cell r="B190" t="str">
            <v>河北圣洁环境生物科技工程有限公司</v>
          </cell>
          <cell r="D190">
            <v>82800</v>
          </cell>
          <cell r="E190">
            <v>0</v>
          </cell>
          <cell r="F190">
            <v>82800</v>
          </cell>
          <cell r="G190">
            <v>0</v>
          </cell>
          <cell r="H190">
            <v>82800</v>
          </cell>
          <cell r="I190">
            <v>0</v>
          </cell>
          <cell r="J190">
            <v>82800</v>
          </cell>
          <cell r="K190">
            <v>0</v>
          </cell>
          <cell r="L190">
            <v>82800</v>
          </cell>
          <cell r="M190">
            <v>0</v>
          </cell>
          <cell r="N190">
            <v>82800</v>
          </cell>
          <cell r="O190">
            <v>0</v>
          </cell>
          <cell r="P190">
            <v>82800</v>
          </cell>
          <cell r="Q190">
            <v>0</v>
          </cell>
          <cell r="R190">
            <v>82800</v>
          </cell>
          <cell r="S190">
            <v>0</v>
          </cell>
          <cell r="T190">
            <v>82800</v>
          </cell>
          <cell r="U190">
            <v>0</v>
          </cell>
          <cell r="V190">
            <v>82800</v>
          </cell>
          <cell r="W190">
            <v>0</v>
          </cell>
          <cell r="X190">
            <v>82800</v>
          </cell>
          <cell r="Y190">
            <v>0</v>
          </cell>
          <cell r="Z190">
            <v>82800</v>
          </cell>
          <cell r="AA190">
            <v>0</v>
          </cell>
          <cell r="AB190">
            <v>82800</v>
          </cell>
          <cell r="AC190">
            <v>0</v>
          </cell>
          <cell r="AD190">
            <v>82800</v>
          </cell>
          <cell r="AE190">
            <v>0</v>
          </cell>
          <cell r="AF190">
            <v>82800</v>
          </cell>
          <cell r="AG190">
            <v>0</v>
          </cell>
          <cell r="AH190">
            <v>82800</v>
          </cell>
          <cell r="AI190">
            <v>0</v>
          </cell>
          <cell r="AJ190">
            <v>82800</v>
          </cell>
          <cell r="AK190">
            <v>0</v>
          </cell>
          <cell r="AL190">
            <v>82800</v>
          </cell>
          <cell r="AM190">
            <v>0</v>
          </cell>
          <cell r="AN190">
            <v>82800</v>
          </cell>
          <cell r="AO190">
            <v>0</v>
          </cell>
          <cell r="AP190">
            <v>82800</v>
          </cell>
          <cell r="AQ190">
            <v>0</v>
          </cell>
          <cell r="AR190">
            <v>82800</v>
          </cell>
          <cell r="AS190">
            <v>0</v>
          </cell>
          <cell r="AT190">
            <v>82800</v>
          </cell>
          <cell r="AU190">
            <v>0</v>
          </cell>
          <cell r="AV190">
            <v>82800</v>
          </cell>
          <cell r="AW190">
            <v>0</v>
          </cell>
          <cell r="AX190">
            <v>82800</v>
          </cell>
          <cell r="AY190">
            <v>0</v>
          </cell>
          <cell r="AZ190">
            <v>82800</v>
          </cell>
          <cell r="BB190">
            <v>82800</v>
          </cell>
        </row>
        <row r="191">
          <cell r="A191" t="str">
            <v>0746</v>
          </cell>
          <cell r="B191" t="str">
            <v>黄骅市海生五金模具厂</v>
          </cell>
          <cell r="C191" t="str">
            <v>模具</v>
          </cell>
          <cell r="AW191">
            <v>705042.77</v>
          </cell>
          <cell r="AX191">
            <v>0</v>
          </cell>
          <cell r="AY191">
            <v>373456.41</v>
          </cell>
          <cell r="AZ191">
            <v>331586.36</v>
          </cell>
          <cell r="BB191">
            <v>0</v>
          </cell>
        </row>
        <row r="192">
          <cell r="A192" t="str">
            <v>0747</v>
          </cell>
          <cell r="B192" t="str">
            <v>张绍林</v>
          </cell>
          <cell r="C192" t="str">
            <v>运费</v>
          </cell>
          <cell r="D192">
            <v>386528</v>
          </cell>
          <cell r="E192">
            <v>95043</v>
          </cell>
          <cell r="F192">
            <v>291485</v>
          </cell>
          <cell r="G192">
            <v>0</v>
          </cell>
          <cell r="H192">
            <v>1053111</v>
          </cell>
          <cell r="I192">
            <v>281985</v>
          </cell>
          <cell r="J192">
            <v>291485</v>
          </cell>
          <cell r="K192">
            <v>500000</v>
          </cell>
          <cell r="L192">
            <v>835096</v>
          </cell>
          <cell r="M192">
            <v>0</v>
          </cell>
          <cell r="O192">
            <v>500000</v>
          </cell>
          <cell r="P192">
            <v>335096</v>
          </cell>
          <cell r="Q192">
            <v>543332</v>
          </cell>
          <cell r="R192">
            <v>53111</v>
          </cell>
          <cell r="S192">
            <v>0</v>
          </cell>
          <cell r="T192">
            <v>878428</v>
          </cell>
          <cell r="U192">
            <v>939583</v>
          </cell>
          <cell r="V192">
            <v>335096</v>
          </cell>
          <cell r="W192">
            <v>0</v>
          </cell>
          <cell r="X192">
            <v>1818011</v>
          </cell>
          <cell r="Y192">
            <v>0</v>
          </cell>
          <cell r="Z192">
            <v>335096</v>
          </cell>
          <cell r="AA192">
            <v>0</v>
          </cell>
          <cell r="AB192">
            <v>1818011</v>
          </cell>
          <cell r="AC192">
            <v>0</v>
          </cell>
          <cell r="AD192">
            <v>878428</v>
          </cell>
          <cell r="AE192">
            <v>195000</v>
          </cell>
          <cell r="AF192">
            <v>1623011</v>
          </cell>
          <cell r="AG192">
            <v>956546</v>
          </cell>
          <cell r="AH192">
            <v>1623011</v>
          </cell>
          <cell r="AI192">
            <v>400000</v>
          </cell>
          <cell r="AJ192">
            <v>2179557</v>
          </cell>
          <cell r="AK192">
            <v>670171</v>
          </cell>
          <cell r="AL192">
            <v>1223011</v>
          </cell>
          <cell r="AM192">
            <v>0</v>
          </cell>
          <cell r="AN192">
            <v>2179557</v>
          </cell>
          <cell r="AO192">
            <v>0</v>
          </cell>
          <cell r="AP192">
            <v>1223011</v>
          </cell>
          <cell r="AQ192">
            <v>1550000</v>
          </cell>
          <cell r="AR192">
            <v>1299728</v>
          </cell>
          <cell r="AS192">
            <v>0</v>
          </cell>
          <cell r="AT192">
            <v>629557</v>
          </cell>
          <cell r="AU192">
            <v>200000</v>
          </cell>
          <cell r="AV192">
            <v>1099728</v>
          </cell>
          <cell r="AW192">
            <v>0</v>
          </cell>
          <cell r="AX192">
            <v>429557</v>
          </cell>
          <cell r="AY192">
            <v>900000</v>
          </cell>
          <cell r="AZ192">
            <v>199728</v>
          </cell>
          <cell r="BB192">
            <v>199728</v>
          </cell>
        </row>
        <row r="193">
          <cell r="A193" t="str">
            <v>0749</v>
          </cell>
          <cell r="B193" t="str">
            <v>黄骅市固诺装饰工程有限公司</v>
          </cell>
          <cell r="C193" t="str">
            <v>维修</v>
          </cell>
          <cell r="D193">
            <v>9435.25</v>
          </cell>
          <cell r="E193">
            <v>0</v>
          </cell>
          <cell r="F193">
            <v>9435.25</v>
          </cell>
          <cell r="G193">
            <v>0</v>
          </cell>
          <cell r="H193">
            <v>9435.25</v>
          </cell>
          <cell r="I193">
            <v>0</v>
          </cell>
          <cell r="J193">
            <v>9435.25</v>
          </cell>
          <cell r="K193">
            <v>0</v>
          </cell>
          <cell r="L193">
            <v>9435.25</v>
          </cell>
          <cell r="M193">
            <v>0</v>
          </cell>
          <cell r="N193">
            <v>9435.25</v>
          </cell>
          <cell r="O193">
            <v>0</v>
          </cell>
          <cell r="P193">
            <v>9435.25</v>
          </cell>
          <cell r="Q193">
            <v>0</v>
          </cell>
          <cell r="R193">
            <v>9435.25</v>
          </cell>
          <cell r="S193">
            <v>0</v>
          </cell>
          <cell r="T193">
            <v>9435.25</v>
          </cell>
          <cell r="U193">
            <v>0</v>
          </cell>
          <cell r="V193">
            <v>9435.25</v>
          </cell>
          <cell r="W193">
            <v>0</v>
          </cell>
          <cell r="X193">
            <v>9435.25</v>
          </cell>
          <cell r="Y193">
            <v>0</v>
          </cell>
          <cell r="Z193">
            <v>9435.25</v>
          </cell>
          <cell r="AA193">
            <v>0</v>
          </cell>
          <cell r="AB193">
            <v>9435.25</v>
          </cell>
          <cell r="AC193">
            <v>0</v>
          </cell>
          <cell r="AD193">
            <v>9435.25</v>
          </cell>
          <cell r="AE193">
            <v>0</v>
          </cell>
          <cell r="AF193">
            <v>9435.25</v>
          </cell>
          <cell r="AG193">
            <v>0</v>
          </cell>
          <cell r="AH193">
            <v>9435.25</v>
          </cell>
          <cell r="AI193">
            <v>0</v>
          </cell>
          <cell r="AJ193">
            <v>9435.25</v>
          </cell>
          <cell r="AK193">
            <v>0</v>
          </cell>
          <cell r="AL193">
            <v>9435.25</v>
          </cell>
          <cell r="AM193">
            <v>0</v>
          </cell>
          <cell r="AN193">
            <v>9435.25</v>
          </cell>
          <cell r="AO193">
            <v>0</v>
          </cell>
          <cell r="AP193">
            <v>9435.25</v>
          </cell>
          <cell r="AQ193">
            <v>0</v>
          </cell>
          <cell r="AR193">
            <v>9435.25</v>
          </cell>
          <cell r="AS193">
            <v>0</v>
          </cell>
          <cell r="AT193">
            <v>9435.25</v>
          </cell>
          <cell r="AU193">
            <v>0</v>
          </cell>
          <cell r="AV193">
            <v>9435.25</v>
          </cell>
          <cell r="AW193">
            <v>0</v>
          </cell>
          <cell r="AX193">
            <v>9435.25</v>
          </cell>
          <cell r="AY193">
            <v>0</v>
          </cell>
          <cell r="AZ193">
            <v>9435.25</v>
          </cell>
          <cell r="BB193">
            <v>9435.25</v>
          </cell>
        </row>
        <row r="194">
          <cell r="A194" t="str">
            <v>0751</v>
          </cell>
          <cell r="B194" t="str">
            <v>沧州市利昌汽车部件有限公司</v>
          </cell>
          <cell r="C194" t="str">
            <v>金属零部件</v>
          </cell>
          <cell r="D194">
            <v>536244.01</v>
          </cell>
          <cell r="E194">
            <v>0</v>
          </cell>
          <cell r="F194">
            <v>536244.01</v>
          </cell>
          <cell r="G194">
            <v>0</v>
          </cell>
          <cell r="H194">
            <v>536244.01</v>
          </cell>
          <cell r="I194">
            <v>10388.040000000001</v>
          </cell>
          <cell r="J194">
            <v>536244.01</v>
          </cell>
          <cell r="K194">
            <v>0</v>
          </cell>
          <cell r="L194">
            <v>546632.05000000005</v>
          </cell>
          <cell r="M194">
            <v>0</v>
          </cell>
          <cell r="N194">
            <v>536244.01</v>
          </cell>
          <cell r="O194">
            <v>100000</v>
          </cell>
          <cell r="P194">
            <v>446632.05</v>
          </cell>
          <cell r="Q194">
            <v>0</v>
          </cell>
          <cell r="R194">
            <v>436244.01</v>
          </cell>
          <cell r="S194">
            <v>0</v>
          </cell>
          <cell r="T194">
            <v>446632.05</v>
          </cell>
          <cell r="U194">
            <v>0</v>
          </cell>
          <cell r="V194">
            <v>446632.05</v>
          </cell>
          <cell r="W194">
            <v>0</v>
          </cell>
          <cell r="X194">
            <v>446632.05</v>
          </cell>
          <cell r="Y194">
            <v>0</v>
          </cell>
          <cell r="Z194">
            <v>446632.05</v>
          </cell>
          <cell r="AA194">
            <v>0</v>
          </cell>
          <cell r="AB194">
            <v>446632.05</v>
          </cell>
          <cell r="AC194">
            <v>4715.21</v>
          </cell>
          <cell r="AD194">
            <v>446632.05</v>
          </cell>
          <cell r="AE194">
            <v>100000</v>
          </cell>
          <cell r="AF194">
            <v>351347.26</v>
          </cell>
          <cell r="AG194">
            <v>0</v>
          </cell>
          <cell r="AH194">
            <v>346632.05</v>
          </cell>
          <cell r="AI194">
            <v>0</v>
          </cell>
          <cell r="AJ194">
            <v>351347.26</v>
          </cell>
          <cell r="AK194">
            <v>0</v>
          </cell>
          <cell r="AL194">
            <v>346632.05</v>
          </cell>
          <cell r="AM194">
            <v>0</v>
          </cell>
          <cell r="AN194">
            <v>351347.26</v>
          </cell>
          <cell r="AO194">
            <v>0</v>
          </cell>
          <cell r="AP194">
            <v>351347.26</v>
          </cell>
          <cell r="AQ194">
            <v>0</v>
          </cell>
          <cell r="AR194">
            <v>351347.26</v>
          </cell>
          <cell r="AS194">
            <v>0</v>
          </cell>
          <cell r="AT194">
            <v>351347.26</v>
          </cell>
          <cell r="AU194">
            <v>0</v>
          </cell>
          <cell r="AV194">
            <v>351347.26</v>
          </cell>
          <cell r="AW194">
            <v>0</v>
          </cell>
          <cell r="AX194">
            <v>351347.26</v>
          </cell>
          <cell r="AY194">
            <v>0</v>
          </cell>
          <cell r="AZ194">
            <v>351347.26</v>
          </cell>
          <cell r="BB194">
            <v>351347.26</v>
          </cell>
        </row>
        <row r="195">
          <cell r="A195" t="str">
            <v>0754</v>
          </cell>
          <cell r="B195" t="str">
            <v>江苏艾文德悦达汽车内饰有限公司</v>
          </cell>
          <cell r="C195" t="str">
            <v>面料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580890.44999999995</v>
          </cell>
          <cell r="AD195">
            <v>0</v>
          </cell>
          <cell r="AE195">
            <v>0</v>
          </cell>
          <cell r="AF195">
            <v>580890.44999999995</v>
          </cell>
          <cell r="AG195">
            <v>0</v>
          </cell>
          <cell r="AH195">
            <v>0</v>
          </cell>
          <cell r="AI195">
            <v>0</v>
          </cell>
          <cell r="AJ195">
            <v>580890.44999999995</v>
          </cell>
          <cell r="AK195">
            <v>157880.75</v>
          </cell>
          <cell r="AL195">
            <v>0</v>
          </cell>
          <cell r="AM195">
            <v>0</v>
          </cell>
          <cell r="AN195">
            <v>738771.2</v>
          </cell>
          <cell r="AO195">
            <v>0</v>
          </cell>
          <cell r="AP195">
            <v>580890.44999999995</v>
          </cell>
          <cell r="AQ195">
            <v>0</v>
          </cell>
          <cell r="AR195">
            <v>738771.2</v>
          </cell>
          <cell r="AS195">
            <v>138928.68</v>
          </cell>
          <cell r="AT195">
            <v>580890.44999999995</v>
          </cell>
          <cell r="AU195">
            <v>0</v>
          </cell>
          <cell r="AV195">
            <v>877699.88</v>
          </cell>
          <cell r="AW195">
            <v>3008.66</v>
          </cell>
          <cell r="AX195">
            <v>738771.2</v>
          </cell>
          <cell r="AY195">
            <v>30000</v>
          </cell>
          <cell r="AZ195">
            <v>850708.54</v>
          </cell>
          <cell r="BB195">
            <v>708771.2</v>
          </cell>
        </row>
        <row r="196">
          <cell r="A196" t="str">
            <v>0756</v>
          </cell>
          <cell r="B196" t="str">
            <v>黄骅市正祥车辆部件有限公司</v>
          </cell>
          <cell r="C196" t="str">
            <v>金属零部件</v>
          </cell>
          <cell r="D196">
            <v>394193.79</v>
          </cell>
          <cell r="E196">
            <v>0</v>
          </cell>
          <cell r="F196">
            <v>394193.79</v>
          </cell>
          <cell r="G196">
            <v>200000</v>
          </cell>
          <cell r="H196">
            <v>194193.79</v>
          </cell>
          <cell r="I196">
            <v>0</v>
          </cell>
          <cell r="J196">
            <v>194193.79</v>
          </cell>
          <cell r="K196">
            <v>0</v>
          </cell>
          <cell r="L196">
            <v>194193.79</v>
          </cell>
          <cell r="M196">
            <v>0</v>
          </cell>
          <cell r="N196">
            <v>194193.79</v>
          </cell>
          <cell r="O196">
            <v>50000</v>
          </cell>
          <cell r="P196">
            <v>144193.79</v>
          </cell>
          <cell r="Q196">
            <v>0</v>
          </cell>
          <cell r="R196">
            <v>144193.79</v>
          </cell>
          <cell r="S196">
            <v>0</v>
          </cell>
          <cell r="T196">
            <v>144193.79</v>
          </cell>
          <cell r="U196">
            <v>0</v>
          </cell>
          <cell r="V196">
            <v>144193.79</v>
          </cell>
          <cell r="W196">
            <v>0</v>
          </cell>
          <cell r="X196">
            <v>144193.79</v>
          </cell>
          <cell r="Y196">
            <v>0</v>
          </cell>
          <cell r="Z196">
            <v>144193.79</v>
          </cell>
          <cell r="AA196">
            <v>0</v>
          </cell>
          <cell r="AB196">
            <v>144193.79</v>
          </cell>
          <cell r="AC196">
            <v>150785.48000000001</v>
          </cell>
          <cell r="AD196">
            <v>144193.79</v>
          </cell>
          <cell r="AE196">
            <v>50000</v>
          </cell>
          <cell r="AF196">
            <v>244979.27</v>
          </cell>
          <cell r="AG196">
            <v>0</v>
          </cell>
          <cell r="AH196">
            <v>94193.79</v>
          </cell>
          <cell r="AI196">
            <v>0</v>
          </cell>
          <cell r="AJ196">
            <v>244979.27</v>
          </cell>
          <cell r="AK196">
            <v>0</v>
          </cell>
          <cell r="AL196">
            <v>94193.79</v>
          </cell>
          <cell r="AM196">
            <v>0</v>
          </cell>
          <cell r="AN196">
            <v>244979.27</v>
          </cell>
          <cell r="AO196">
            <v>0</v>
          </cell>
          <cell r="AP196">
            <v>244979.27</v>
          </cell>
          <cell r="AQ196">
            <v>66897.2</v>
          </cell>
          <cell r="AR196">
            <v>178082.07</v>
          </cell>
          <cell r="AS196">
            <v>42709.63</v>
          </cell>
          <cell r="AT196">
            <v>178082.07</v>
          </cell>
          <cell r="AU196">
            <v>18082.099999999999</v>
          </cell>
          <cell r="AV196">
            <v>202709.6</v>
          </cell>
          <cell r="AW196">
            <v>0</v>
          </cell>
          <cell r="AX196">
            <v>159999.97</v>
          </cell>
          <cell r="AY196">
            <v>30000</v>
          </cell>
          <cell r="AZ196">
            <v>172709.6</v>
          </cell>
          <cell r="BB196">
            <v>129999.97</v>
          </cell>
        </row>
        <row r="197">
          <cell r="A197" t="str">
            <v>0757</v>
          </cell>
          <cell r="B197" t="str">
            <v>河北安闻汽车零部件有限公司</v>
          </cell>
          <cell r="C197" t="str">
            <v>加热组件</v>
          </cell>
          <cell r="D197">
            <v>1600</v>
          </cell>
          <cell r="E197">
            <v>0</v>
          </cell>
          <cell r="F197">
            <v>1600</v>
          </cell>
          <cell r="G197">
            <v>1600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O197">
            <v>0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U197">
            <v>0</v>
          </cell>
          <cell r="AV197">
            <v>0</v>
          </cell>
          <cell r="AW197">
            <v>0</v>
          </cell>
          <cell r="AX197">
            <v>0</v>
          </cell>
          <cell r="AY197">
            <v>0</v>
          </cell>
          <cell r="AZ197">
            <v>0</v>
          </cell>
          <cell r="BB197">
            <v>0</v>
          </cell>
        </row>
        <row r="198">
          <cell r="A198" t="str">
            <v>0758</v>
          </cell>
          <cell r="B198" t="str">
            <v>黄骅市友联嘉悦商贸有限公司</v>
          </cell>
          <cell r="C198" t="str">
            <v>注塑料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U198">
            <v>0</v>
          </cell>
          <cell r="AV198">
            <v>0</v>
          </cell>
          <cell r="AW198">
            <v>0</v>
          </cell>
          <cell r="AX198">
            <v>0</v>
          </cell>
          <cell r="AY198">
            <v>0</v>
          </cell>
          <cell r="AZ198">
            <v>0</v>
          </cell>
          <cell r="BB198">
            <v>0</v>
          </cell>
        </row>
        <row r="199">
          <cell r="A199" t="str">
            <v>0763</v>
          </cell>
          <cell r="B199" t="str">
            <v>黄骅市友联嘉悦商贸有限公司</v>
          </cell>
          <cell r="C199" t="str">
            <v>注塑料</v>
          </cell>
          <cell r="D199">
            <v>0</v>
          </cell>
          <cell r="E199">
            <v>22800</v>
          </cell>
          <cell r="F199">
            <v>0</v>
          </cell>
          <cell r="G199">
            <v>357500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31200</v>
          </cell>
          <cell r="N199">
            <v>31200</v>
          </cell>
          <cell r="O199">
            <v>31200</v>
          </cell>
          <cell r="P199">
            <v>0</v>
          </cell>
          <cell r="Q199">
            <v>61500</v>
          </cell>
          <cell r="R199">
            <v>61500</v>
          </cell>
          <cell r="S199">
            <v>61500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135800</v>
          </cell>
          <cell r="Z199">
            <v>135800</v>
          </cell>
          <cell r="AA199">
            <v>135800</v>
          </cell>
          <cell r="AB199">
            <v>0</v>
          </cell>
          <cell r="AC199">
            <v>29700</v>
          </cell>
          <cell r="AD199">
            <v>29700</v>
          </cell>
          <cell r="AE199">
            <v>29700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39200</v>
          </cell>
          <cell r="AL199">
            <v>0</v>
          </cell>
          <cell r="AO199">
            <v>49400</v>
          </cell>
          <cell r="AP199">
            <v>49400</v>
          </cell>
          <cell r="AQ199">
            <v>49400</v>
          </cell>
          <cell r="AR199">
            <v>0</v>
          </cell>
          <cell r="AS199">
            <v>19600</v>
          </cell>
          <cell r="AT199">
            <v>19600</v>
          </cell>
          <cell r="AU199">
            <v>19600</v>
          </cell>
          <cell r="AV199">
            <v>0</v>
          </cell>
          <cell r="AW199">
            <v>0</v>
          </cell>
          <cell r="AX199">
            <v>0</v>
          </cell>
          <cell r="AY199">
            <v>0</v>
          </cell>
          <cell r="AZ199">
            <v>0</v>
          </cell>
          <cell r="BB199">
            <v>0</v>
          </cell>
        </row>
        <row r="200">
          <cell r="A200" t="str">
            <v>0764</v>
          </cell>
          <cell r="B200" t="str">
            <v>沧州天祥塑料制品有限公司</v>
          </cell>
          <cell r="C200" t="str">
            <v>包装类</v>
          </cell>
          <cell r="D200">
            <v>35660.46</v>
          </cell>
          <cell r="E200">
            <v>0</v>
          </cell>
          <cell r="F200">
            <v>35660.46</v>
          </cell>
          <cell r="G200">
            <v>0</v>
          </cell>
          <cell r="H200">
            <v>35660.46</v>
          </cell>
          <cell r="I200">
            <v>9244.2099999999991</v>
          </cell>
          <cell r="J200">
            <v>35660.46</v>
          </cell>
          <cell r="K200">
            <v>0</v>
          </cell>
          <cell r="L200">
            <v>44904.67</v>
          </cell>
          <cell r="M200">
            <v>0</v>
          </cell>
          <cell r="N200">
            <v>35660.46</v>
          </cell>
          <cell r="O200">
            <v>20000</v>
          </cell>
          <cell r="P200">
            <v>24904.67</v>
          </cell>
          <cell r="Q200">
            <v>0</v>
          </cell>
          <cell r="R200">
            <v>15660.46</v>
          </cell>
          <cell r="S200">
            <v>0</v>
          </cell>
          <cell r="T200">
            <v>24904.67</v>
          </cell>
          <cell r="U200">
            <v>8174</v>
          </cell>
          <cell r="V200">
            <v>24904.67</v>
          </cell>
          <cell r="W200">
            <v>0</v>
          </cell>
          <cell r="X200">
            <v>33078.67</v>
          </cell>
          <cell r="Y200">
            <v>0</v>
          </cell>
          <cell r="Z200">
            <v>24904.67</v>
          </cell>
          <cell r="AA200">
            <v>0</v>
          </cell>
          <cell r="AB200">
            <v>33078.67</v>
          </cell>
          <cell r="AC200">
            <v>0</v>
          </cell>
          <cell r="AD200">
            <v>24904.67</v>
          </cell>
          <cell r="AE200">
            <v>0</v>
          </cell>
          <cell r="AF200">
            <v>33078.67</v>
          </cell>
          <cell r="AG200">
            <v>0</v>
          </cell>
          <cell r="AH200">
            <v>33078.67</v>
          </cell>
          <cell r="AI200">
            <v>0</v>
          </cell>
          <cell r="AJ200">
            <v>33078.67</v>
          </cell>
          <cell r="AK200">
            <v>0</v>
          </cell>
          <cell r="AL200">
            <v>33078.67</v>
          </cell>
          <cell r="AM200">
            <v>0</v>
          </cell>
          <cell r="AN200">
            <v>33078.67</v>
          </cell>
          <cell r="AO200">
            <v>0</v>
          </cell>
          <cell r="AP200">
            <v>33078.67</v>
          </cell>
          <cell r="AQ200">
            <v>0</v>
          </cell>
          <cell r="AR200">
            <v>33078.67</v>
          </cell>
          <cell r="AS200">
            <v>0</v>
          </cell>
          <cell r="AT200">
            <v>33078.67</v>
          </cell>
          <cell r="AU200">
            <v>0</v>
          </cell>
          <cell r="AV200">
            <v>33078.67</v>
          </cell>
          <cell r="AW200">
            <v>0</v>
          </cell>
          <cell r="AX200">
            <v>33078.67</v>
          </cell>
          <cell r="AY200">
            <v>0</v>
          </cell>
          <cell r="AZ200">
            <v>33078.67</v>
          </cell>
          <cell r="BB200">
            <v>33078.67</v>
          </cell>
        </row>
        <row r="201">
          <cell r="A201" t="str">
            <v>0765</v>
          </cell>
          <cell r="B201" t="str">
            <v>多科迪（北京）塑胶颜料有限公司</v>
          </cell>
          <cell r="C201" t="str">
            <v>注塑料</v>
          </cell>
          <cell r="D201">
            <v>0</v>
          </cell>
          <cell r="E201">
            <v>2200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4400</v>
          </cell>
          <cell r="AD201">
            <v>4400</v>
          </cell>
          <cell r="AE201">
            <v>4400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U201">
            <v>0</v>
          </cell>
          <cell r="AV201">
            <v>0</v>
          </cell>
          <cell r="AW201">
            <v>0</v>
          </cell>
          <cell r="AX201">
            <v>2200</v>
          </cell>
          <cell r="AY201">
            <v>2200</v>
          </cell>
          <cell r="AZ201">
            <v>0</v>
          </cell>
          <cell r="BB201">
            <v>0</v>
          </cell>
        </row>
        <row r="202">
          <cell r="A202" t="str">
            <v>0767</v>
          </cell>
          <cell r="B202" t="str">
            <v>天津万塑新材料科技有限公司</v>
          </cell>
          <cell r="C202" t="str">
            <v>注塑料</v>
          </cell>
          <cell r="D202">
            <v>0</v>
          </cell>
          <cell r="E202">
            <v>0</v>
          </cell>
          <cell r="F202">
            <v>0</v>
          </cell>
          <cell r="G202">
            <v>37000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55500</v>
          </cell>
          <cell r="N202">
            <v>55500</v>
          </cell>
          <cell r="O202">
            <v>55500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35600</v>
          </cell>
          <cell r="AD202">
            <v>35600</v>
          </cell>
          <cell r="AE202">
            <v>35600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U202">
            <v>0</v>
          </cell>
          <cell r="AV202">
            <v>0</v>
          </cell>
          <cell r="AW202">
            <v>0</v>
          </cell>
          <cell r="AX202">
            <v>0</v>
          </cell>
          <cell r="AY202">
            <v>0</v>
          </cell>
          <cell r="AZ202">
            <v>0</v>
          </cell>
          <cell r="BB202">
            <v>0</v>
          </cell>
        </row>
        <row r="203">
          <cell r="A203" t="str">
            <v>0768</v>
          </cell>
          <cell r="B203" t="str">
            <v>北京吉泰基业科技有限公司</v>
          </cell>
          <cell r="C203" t="str">
            <v>设备配件</v>
          </cell>
          <cell r="D203">
            <v>0</v>
          </cell>
          <cell r="E203">
            <v>0</v>
          </cell>
          <cell r="F203">
            <v>0</v>
          </cell>
          <cell r="G203">
            <v>6000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O203">
            <v>0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U203">
            <v>0</v>
          </cell>
          <cell r="AV203">
            <v>0</v>
          </cell>
          <cell r="AW203">
            <v>0</v>
          </cell>
          <cell r="AX203">
            <v>0</v>
          </cell>
          <cell r="AY203">
            <v>0</v>
          </cell>
          <cell r="AZ203">
            <v>0</v>
          </cell>
          <cell r="BB203">
            <v>0</v>
          </cell>
        </row>
        <row r="204">
          <cell r="A204" t="str">
            <v>0772</v>
          </cell>
          <cell r="B204" t="str">
            <v>昌乐天齐色织布有限公司</v>
          </cell>
          <cell r="C204" t="str">
            <v>无纺布</v>
          </cell>
          <cell r="D204">
            <v>102416.37</v>
          </cell>
          <cell r="E204">
            <v>0</v>
          </cell>
          <cell r="F204">
            <v>120302.06</v>
          </cell>
          <cell r="G204">
            <v>0</v>
          </cell>
          <cell r="H204">
            <v>120302.06</v>
          </cell>
          <cell r="I204">
            <v>0</v>
          </cell>
          <cell r="J204">
            <v>102416.37</v>
          </cell>
          <cell r="K204">
            <v>0</v>
          </cell>
          <cell r="L204">
            <v>120302.06</v>
          </cell>
          <cell r="M204">
            <v>13007.78</v>
          </cell>
          <cell r="N204">
            <v>120302.06</v>
          </cell>
          <cell r="O204">
            <v>0</v>
          </cell>
          <cell r="P204">
            <v>133309.84</v>
          </cell>
          <cell r="Q204">
            <v>29625.21</v>
          </cell>
          <cell r="R204">
            <v>120302.06</v>
          </cell>
          <cell r="S204">
            <v>0</v>
          </cell>
          <cell r="T204">
            <v>162935.04999999999</v>
          </cell>
          <cell r="U204">
            <v>27243.439999999999</v>
          </cell>
          <cell r="V204">
            <v>120302.06</v>
          </cell>
          <cell r="W204">
            <v>0</v>
          </cell>
          <cell r="X204">
            <v>190178.49</v>
          </cell>
          <cell r="Y204">
            <v>15839.21</v>
          </cell>
          <cell r="Z204">
            <v>133309.84</v>
          </cell>
          <cell r="AA204">
            <v>0</v>
          </cell>
          <cell r="AB204">
            <v>206017.7</v>
          </cell>
          <cell r="AC204">
            <v>0</v>
          </cell>
          <cell r="AD204">
            <v>162935.04999999999</v>
          </cell>
          <cell r="AE204">
            <v>0</v>
          </cell>
          <cell r="AF204">
            <v>206017.7</v>
          </cell>
          <cell r="AG204">
            <v>0</v>
          </cell>
          <cell r="AH204">
            <v>190178.49</v>
          </cell>
          <cell r="AI204">
            <v>0</v>
          </cell>
          <cell r="AJ204">
            <v>206017.7</v>
          </cell>
          <cell r="AK204">
            <v>29302.54</v>
          </cell>
          <cell r="AL204">
            <v>206017.7</v>
          </cell>
          <cell r="AM204">
            <v>0</v>
          </cell>
          <cell r="AN204">
            <v>235320.24</v>
          </cell>
          <cell r="AO204">
            <v>20590.97</v>
          </cell>
          <cell r="AP204">
            <v>206017.7</v>
          </cell>
          <cell r="AQ204">
            <v>0</v>
          </cell>
          <cell r="AR204">
            <v>255911.21</v>
          </cell>
          <cell r="AS204">
            <v>0</v>
          </cell>
          <cell r="AT204">
            <v>206017.7</v>
          </cell>
          <cell r="AU204">
            <v>20000</v>
          </cell>
          <cell r="AV204">
            <v>235911.21</v>
          </cell>
          <cell r="AW204">
            <v>20590.97</v>
          </cell>
          <cell r="AX204">
            <v>215320.24</v>
          </cell>
          <cell r="AY204">
            <v>0</v>
          </cell>
          <cell r="AZ204">
            <v>256502.18</v>
          </cell>
          <cell r="BB204">
            <v>235911.21</v>
          </cell>
        </row>
        <row r="205">
          <cell r="A205" t="str">
            <v>0773</v>
          </cell>
          <cell r="B205" t="str">
            <v>浙江富昌泰汽车零部件有限公司</v>
          </cell>
          <cell r="C205" t="str">
            <v>调角器</v>
          </cell>
          <cell r="D205">
            <v>2208423.02</v>
          </cell>
          <cell r="E205">
            <v>0</v>
          </cell>
          <cell r="F205">
            <v>2441536.62</v>
          </cell>
          <cell r="G205">
            <v>500000</v>
          </cell>
          <cell r="H205">
            <v>2407763.8199999998</v>
          </cell>
          <cell r="I205">
            <v>0</v>
          </cell>
          <cell r="J205">
            <v>1708423.02</v>
          </cell>
          <cell r="K205">
            <v>0</v>
          </cell>
          <cell r="L205">
            <v>2407763.8199999998</v>
          </cell>
          <cell r="M205">
            <v>0</v>
          </cell>
          <cell r="N205">
            <v>1941536.62</v>
          </cell>
          <cell r="O205">
            <v>1000000</v>
          </cell>
          <cell r="P205">
            <v>1407763.82</v>
          </cell>
          <cell r="Q205">
            <v>0</v>
          </cell>
          <cell r="R205">
            <v>1407763.82</v>
          </cell>
          <cell r="S205">
            <v>0</v>
          </cell>
          <cell r="T205">
            <v>1407763.82</v>
          </cell>
          <cell r="U205">
            <v>0</v>
          </cell>
          <cell r="V205">
            <v>1407763.82</v>
          </cell>
          <cell r="W205">
            <v>1400000</v>
          </cell>
          <cell r="X205">
            <v>7763.82</v>
          </cell>
          <cell r="Y205">
            <v>105768</v>
          </cell>
          <cell r="Z205">
            <v>7763.8200000000697</v>
          </cell>
          <cell r="AA205">
            <v>0</v>
          </cell>
          <cell r="AB205">
            <v>113531.82</v>
          </cell>
          <cell r="AC205">
            <v>0</v>
          </cell>
          <cell r="AD205">
            <v>7763.8200000000697</v>
          </cell>
          <cell r="AE205">
            <v>0</v>
          </cell>
          <cell r="AF205">
            <v>113531.82</v>
          </cell>
          <cell r="AG205">
            <v>0</v>
          </cell>
          <cell r="AH205">
            <v>7763.82</v>
          </cell>
          <cell r="AI205">
            <v>0</v>
          </cell>
          <cell r="AJ205">
            <v>113531.82</v>
          </cell>
          <cell r="AK205">
            <v>0</v>
          </cell>
          <cell r="AL205">
            <v>113531.82</v>
          </cell>
          <cell r="AM205">
            <v>0</v>
          </cell>
          <cell r="AN205">
            <v>113531.82</v>
          </cell>
          <cell r="AO205">
            <v>0</v>
          </cell>
          <cell r="AP205">
            <v>113531.82</v>
          </cell>
          <cell r="AQ205">
            <v>113531.82</v>
          </cell>
          <cell r="AR205">
            <v>0</v>
          </cell>
          <cell r="AS205">
            <v>101074.44</v>
          </cell>
          <cell r="AT205">
            <v>0</v>
          </cell>
          <cell r="AU205">
            <v>0</v>
          </cell>
          <cell r="AV205">
            <v>101074.44</v>
          </cell>
          <cell r="AW205">
            <v>0</v>
          </cell>
          <cell r="AX205">
            <v>0</v>
          </cell>
          <cell r="AY205">
            <v>101074.44</v>
          </cell>
          <cell r="AZ205">
            <v>0</v>
          </cell>
        </row>
        <row r="206">
          <cell r="A206" t="str">
            <v>0776</v>
          </cell>
          <cell r="B206" t="str">
            <v>天津市金晶气体压缩机制造有限公司</v>
          </cell>
          <cell r="C206" t="str">
            <v>设备</v>
          </cell>
          <cell r="D206">
            <v>0</v>
          </cell>
          <cell r="E206">
            <v>0</v>
          </cell>
          <cell r="F206">
            <v>16050</v>
          </cell>
          <cell r="G206">
            <v>0</v>
          </cell>
          <cell r="H206">
            <v>16050</v>
          </cell>
          <cell r="I206">
            <v>0</v>
          </cell>
          <cell r="J206">
            <v>0</v>
          </cell>
          <cell r="K206">
            <v>0</v>
          </cell>
          <cell r="L206">
            <v>16050</v>
          </cell>
          <cell r="M206">
            <v>0</v>
          </cell>
          <cell r="N206">
            <v>16050</v>
          </cell>
          <cell r="O206">
            <v>0</v>
          </cell>
          <cell r="P206">
            <v>16050</v>
          </cell>
          <cell r="Q206">
            <v>0</v>
          </cell>
          <cell r="R206">
            <v>16050</v>
          </cell>
          <cell r="S206">
            <v>16050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AW206">
            <v>0</v>
          </cell>
          <cell r="AX206">
            <v>0</v>
          </cell>
          <cell r="AY206">
            <v>0</v>
          </cell>
          <cell r="AZ206">
            <v>0</v>
          </cell>
          <cell r="BB206">
            <v>0</v>
          </cell>
        </row>
        <row r="207">
          <cell r="A207" t="str">
            <v>0783</v>
          </cell>
          <cell r="B207" t="str">
            <v>沧州广洋模具配件有限公司</v>
          </cell>
          <cell r="C207" t="str">
            <v>模具车间用料</v>
          </cell>
          <cell r="D207">
            <v>41997</v>
          </cell>
          <cell r="E207">
            <v>0</v>
          </cell>
          <cell r="F207">
            <v>41997</v>
          </cell>
          <cell r="G207">
            <v>0</v>
          </cell>
          <cell r="H207">
            <v>41997</v>
          </cell>
          <cell r="I207">
            <v>118496.71</v>
          </cell>
          <cell r="J207">
            <v>41997</v>
          </cell>
          <cell r="K207">
            <v>41997</v>
          </cell>
          <cell r="L207">
            <v>118496.71</v>
          </cell>
          <cell r="M207">
            <v>0</v>
          </cell>
          <cell r="N207">
            <v>0</v>
          </cell>
          <cell r="O207">
            <v>0</v>
          </cell>
          <cell r="P207">
            <v>118496.71</v>
          </cell>
          <cell r="Q207">
            <v>0</v>
          </cell>
          <cell r="R207">
            <v>0</v>
          </cell>
          <cell r="S207">
            <v>0</v>
          </cell>
          <cell r="T207">
            <v>118496.71</v>
          </cell>
          <cell r="U207">
            <v>0</v>
          </cell>
          <cell r="V207">
            <v>118496.71</v>
          </cell>
          <cell r="W207">
            <v>0</v>
          </cell>
          <cell r="X207">
            <v>118496.71</v>
          </cell>
          <cell r="Y207">
            <v>0</v>
          </cell>
          <cell r="Z207">
            <v>118496.71</v>
          </cell>
          <cell r="AA207">
            <v>0</v>
          </cell>
          <cell r="AB207">
            <v>118496.71</v>
          </cell>
          <cell r="AC207">
            <v>0</v>
          </cell>
          <cell r="AD207">
            <v>118496.71</v>
          </cell>
          <cell r="AE207">
            <v>50000</v>
          </cell>
          <cell r="AF207">
            <v>68496.710000000006</v>
          </cell>
          <cell r="AG207">
            <v>0</v>
          </cell>
          <cell r="AH207">
            <v>68496.710000000006</v>
          </cell>
          <cell r="AI207">
            <v>0</v>
          </cell>
          <cell r="AJ207">
            <v>68496.710000000006</v>
          </cell>
          <cell r="AK207">
            <v>0</v>
          </cell>
          <cell r="AL207">
            <v>68496.710000000006</v>
          </cell>
          <cell r="AM207">
            <v>0</v>
          </cell>
          <cell r="AN207">
            <v>68496.710000000006</v>
          </cell>
          <cell r="AO207">
            <v>0</v>
          </cell>
          <cell r="AP207">
            <v>68496.710000000006</v>
          </cell>
          <cell r="AQ207">
            <v>0</v>
          </cell>
          <cell r="AR207">
            <v>68496.710000000006</v>
          </cell>
          <cell r="AS207">
            <v>0</v>
          </cell>
          <cell r="AT207">
            <v>68496.710000000006</v>
          </cell>
          <cell r="AU207">
            <v>0</v>
          </cell>
          <cell r="AV207">
            <v>68496.710000000006</v>
          </cell>
          <cell r="AW207">
            <v>0</v>
          </cell>
          <cell r="AX207">
            <v>68496.710000000006</v>
          </cell>
          <cell r="AY207">
            <v>0</v>
          </cell>
          <cell r="AZ207">
            <v>68496.710000000006</v>
          </cell>
          <cell r="BB207">
            <v>68496.710000000006</v>
          </cell>
        </row>
        <row r="208">
          <cell r="A208" t="str">
            <v>0785</v>
          </cell>
          <cell r="B208" t="str">
            <v>雄县华增汽车饰件有限公司</v>
          </cell>
          <cell r="C208" t="str">
            <v>拉链等</v>
          </cell>
          <cell r="D208">
            <v>413038.82</v>
          </cell>
          <cell r="E208">
            <v>0</v>
          </cell>
          <cell r="F208">
            <v>458246.42</v>
          </cell>
          <cell r="G208">
            <v>0</v>
          </cell>
          <cell r="H208">
            <v>481880.74</v>
          </cell>
          <cell r="I208">
            <v>35055.42</v>
          </cell>
          <cell r="J208">
            <v>413038.82</v>
          </cell>
          <cell r="K208">
            <v>0</v>
          </cell>
          <cell r="L208">
            <v>516936.16</v>
          </cell>
          <cell r="M208">
            <v>56377.279999999999</v>
          </cell>
          <cell r="N208">
            <v>458246.42</v>
          </cell>
          <cell r="O208">
            <v>100000</v>
          </cell>
          <cell r="P208">
            <v>473313.44</v>
          </cell>
          <cell r="Q208">
            <v>44734.39</v>
          </cell>
          <cell r="R208">
            <v>381880.74</v>
          </cell>
          <cell r="S208">
            <v>0</v>
          </cell>
          <cell r="T208">
            <v>518047.83</v>
          </cell>
          <cell r="U208">
            <v>47157.02</v>
          </cell>
          <cell r="V208">
            <v>416936.16</v>
          </cell>
          <cell r="W208">
            <v>0</v>
          </cell>
          <cell r="X208">
            <v>565204.85</v>
          </cell>
          <cell r="Y208">
            <v>81963.199999999997</v>
          </cell>
          <cell r="Z208">
            <v>473313.44</v>
          </cell>
          <cell r="AA208">
            <v>0</v>
          </cell>
          <cell r="AB208">
            <v>647168.05000000005</v>
          </cell>
          <cell r="AC208">
            <v>41002.480000000003</v>
          </cell>
          <cell r="AD208">
            <v>518047.83</v>
          </cell>
          <cell r="AE208">
            <v>200000</v>
          </cell>
          <cell r="AF208">
            <v>488170.53</v>
          </cell>
          <cell r="AG208">
            <v>12176.31</v>
          </cell>
          <cell r="AH208">
            <v>365204.85</v>
          </cell>
          <cell r="AI208">
            <v>0</v>
          </cell>
          <cell r="AJ208">
            <v>500346.84</v>
          </cell>
          <cell r="AK208">
            <v>38132.39</v>
          </cell>
          <cell r="AL208">
            <v>447168.05</v>
          </cell>
          <cell r="AM208">
            <v>92000</v>
          </cell>
          <cell r="AN208">
            <v>446479.23</v>
          </cell>
          <cell r="AO208">
            <v>39661.120000000003</v>
          </cell>
          <cell r="AP208">
            <v>396170.53</v>
          </cell>
          <cell r="AQ208">
            <v>100000</v>
          </cell>
          <cell r="AR208">
            <v>386140.35</v>
          </cell>
          <cell r="AS208">
            <v>30516.14</v>
          </cell>
          <cell r="AT208">
            <v>308346.84000000003</v>
          </cell>
          <cell r="AU208">
            <v>0</v>
          </cell>
          <cell r="AV208">
            <v>416656.49</v>
          </cell>
          <cell r="AW208">
            <v>54051.23</v>
          </cell>
          <cell r="AX208">
            <v>346479.23</v>
          </cell>
          <cell r="AY208">
            <v>20000</v>
          </cell>
          <cell r="AZ208">
            <v>450707.72</v>
          </cell>
          <cell r="BB208">
            <v>366140.35</v>
          </cell>
        </row>
        <row r="209">
          <cell r="A209" t="str">
            <v>0788</v>
          </cell>
          <cell r="B209" t="str">
            <v>天津市天龙得冷成型部件有限公司</v>
          </cell>
          <cell r="C209" t="str">
            <v>金属零部件</v>
          </cell>
          <cell r="AS209">
            <v>9840</v>
          </cell>
          <cell r="AT209">
            <v>0</v>
          </cell>
          <cell r="AU209">
            <v>0</v>
          </cell>
          <cell r="AV209">
            <v>9840</v>
          </cell>
          <cell r="AW209">
            <v>0</v>
          </cell>
          <cell r="AX209">
            <v>0</v>
          </cell>
          <cell r="AY209">
            <v>0</v>
          </cell>
          <cell r="AZ209">
            <v>9840</v>
          </cell>
          <cell r="BB209">
            <v>0</v>
          </cell>
        </row>
        <row r="210">
          <cell r="A210" t="str">
            <v>0791</v>
          </cell>
          <cell r="B210" t="str">
            <v>黄骅市增鑫五金制品有限公司</v>
          </cell>
          <cell r="C210" t="str">
            <v>零购</v>
          </cell>
          <cell r="D210">
            <v>19045</v>
          </cell>
          <cell r="E210">
            <v>0</v>
          </cell>
          <cell r="F210">
            <v>19045</v>
          </cell>
          <cell r="G210">
            <v>0</v>
          </cell>
          <cell r="H210">
            <v>19045</v>
          </cell>
          <cell r="I210">
            <v>0</v>
          </cell>
          <cell r="J210">
            <v>19045</v>
          </cell>
          <cell r="K210">
            <v>0</v>
          </cell>
          <cell r="L210">
            <v>19045</v>
          </cell>
          <cell r="M210">
            <v>0</v>
          </cell>
          <cell r="N210">
            <v>19045</v>
          </cell>
          <cell r="O210">
            <v>0</v>
          </cell>
          <cell r="P210">
            <v>19045</v>
          </cell>
          <cell r="Q210">
            <v>0</v>
          </cell>
          <cell r="R210">
            <v>19045</v>
          </cell>
          <cell r="S210">
            <v>0</v>
          </cell>
          <cell r="T210">
            <v>19045</v>
          </cell>
          <cell r="U210">
            <v>0</v>
          </cell>
          <cell r="V210">
            <v>19045</v>
          </cell>
          <cell r="W210">
            <v>0</v>
          </cell>
          <cell r="X210">
            <v>19045</v>
          </cell>
          <cell r="Y210">
            <v>0</v>
          </cell>
          <cell r="Z210">
            <v>19045</v>
          </cell>
          <cell r="AA210">
            <v>0</v>
          </cell>
          <cell r="AB210">
            <v>19045</v>
          </cell>
          <cell r="AC210">
            <v>0</v>
          </cell>
          <cell r="AD210">
            <v>19045</v>
          </cell>
          <cell r="AE210">
            <v>0</v>
          </cell>
          <cell r="AF210">
            <v>19045</v>
          </cell>
          <cell r="AG210">
            <v>0</v>
          </cell>
          <cell r="AH210">
            <v>19045</v>
          </cell>
          <cell r="AI210">
            <v>0</v>
          </cell>
          <cell r="AJ210">
            <v>19045</v>
          </cell>
          <cell r="AK210">
            <v>0</v>
          </cell>
          <cell r="AL210">
            <v>19045</v>
          </cell>
          <cell r="AM210">
            <v>0</v>
          </cell>
          <cell r="AN210">
            <v>19045</v>
          </cell>
          <cell r="AO210">
            <v>0</v>
          </cell>
          <cell r="AP210">
            <v>19045</v>
          </cell>
          <cell r="AQ210">
            <v>0</v>
          </cell>
          <cell r="AR210">
            <v>19045</v>
          </cell>
          <cell r="AS210">
            <v>0</v>
          </cell>
          <cell r="AT210">
            <v>19045</v>
          </cell>
          <cell r="AU210">
            <v>0</v>
          </cell>
          <cell r="AV210">
            <v>19045</v>
          </cell>
          <cell r="AW210">
            <v>0</v>
          </cell>
          <cell r="AX210">
            <v>19045</v>
          </cell>
          <cell r="AY210">
            <v>0</v>
          </cell>
          <cell r="AZ210">
            <v>19045</v>
          </cell>
          <cell r="BB210">
            <v>19045</v>
          </cell>
        </row>
        <row r="211">
          <cell r="A211" t="str">
            <v>0792</v>
          </cell>
          <cell r="B211" t="str">
            <v>溧阳鑫岩汽车零部件有限公司</v>
          </cell>
          <cell r="C211" t="str">
            <v>头枕骨架</v>
          </cell>
          <cell r="D211">
            <v>1224</v>
          </cell>
          <cell r="E211">
            <v>0</v>
          </cell>
          <cell r="F211">
            <v>1224</v>
          </cell>
          <cell r="G211">
            <v>0</v>
          </cell>
          <cell r="H211">
            <v>68385.600000000006</v>
          </cell>
          <cell r="I211">
            <v>0</v>
          </cell>
          <cell r="J211">
            <v>1224</v>
          </cell>
          <cell r="K211">
            <v>0</v>
          </cell>
          <cell r="L211">
            <v>68385.600000000006</v>
          </cell>
          <cell r="M211">
            <v>0</v>
          </cell>
          <cell r="N211">
            <v>1224</v>
          </cell>
          <cell r="O211">
            <v>0</v>
          </cell>
          <cell r="P211">
            <v>68385.600000000006</v>
          </cell>
          <cell r="Q211">
            <v>0</v>
          </cell>
          <cell r="R211">
            <v>68385.600000000006</v>
          </cell>
          <cell r="S211">
            <v>0</v>
          </cell>
          <cell r="T211">
            <v>68385.600000000006</v>
          </cell>
          <cell r="U211">
            <v>0</v>
          </cell>
          <cell r="V211">
            <v>68385.600000000006</v>
          </cell>
          <cell r="W211">
            <v>0</v>
          </cell>
          <cell r="X211">
            <v>68385.600000000006</v>
          </cell>
          <cell r="Y211">
            <v>0</v>
          </cell>
          <cell r="Z211">
            <v>68385.600000000006</v>
          </cell>
          <cell r="AA211">
            <v>68385.600000000006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O211">
            <v>0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U211">
            <v>0</v>
          </cell>
          <cell r="AV211">
            <v>0</v>
          </cell>
          <cell r="AW211">
            <v>97134.21</v>
          </cell>
          <cell r="AX211">
            <v>0</v>
          </cell>
          <cell r="AY211">
            <v>0</v>
          </cell>
          <cell r="AZ211">
            <v>97134.21</v>
          </cell>
          <cell r="BB211">
            <v>0</v>
          </cell>
        </row>
        <row r="212">
          <cell r="A212" t="str">
            <v>0793</v>
          </cell>
          <cell r="B212" t="str">
            <v>江苏万金汽车零部件制造有限公司</v>
          </cell>
          <cell r="C212" t="str">
            <v>涡簧</v>
          </cell>
          <cell r="D212">
            <v>1426694.02</v>
          </cell>
          <cell r="E212">
            <v>0</v>
          </cell>
          <cell r="F212">
            <v>1534675.36</v>
          </cell>
          <cell r="G212">
            <v>600000</v>
          </cell>
          <cell r="H212">
            <v>1041829.59</v>
          </cell>
          <cell r="I212">
            <v>0</v>
          </cell>
          <cell r="J212">
            <v>826694.02</v>
          </cell>
          <cell r="K212">
            <v>0</v>
          </cell>
          <cell r="L212">
            <v>1041829.59</v>
          </cell>
          <cell r="M212">
            <v>190417.86</v>
          </cell>
          <cell r="N212">
            <v>934675.36</v>
          </cell>
          <cell r="O212">
            <v>0</v>
          </cell>
          <cell r="P212">
            <v>1232247.45</v>
          </cell>
          <cell r="Q212">
            <v>135497.26999999999</v>
          </cell>
          <cell r="R212">
            <v>1041829.59</v>
          </cell>
          <cell r="S212">
            <v>0</v>
          </cell>
          <cell r="T212">
            <v>1367744.72</v>
          </cell>
          <cell r="U212">
            <v>127688.12</v>
          </cell>
          <cell r="V212">
            <v>1041829.59</v>
          </cell>
          <cell r="W212">
            <v>200000</v>
          </cell>
          <cell r="X212">
            <v>1295432.8400000001</v>
          </cell>
          <cell r="Y212">
            <v>106679.23</v>
          </cell>
          <cell r="Z212">
            <v>1032247.45</v>
          </cell>
          <cell r="AA212">
            <v>0</v>
          </cell>
          <cell r="AB212">
            <v>1402112.07</v>
          </cell>
          <cell r="AC212">
            <v>126686.76</v>
          </cell>
          <cell r="AD212">
            <v>1167744.72</v>
          </cell>
          <cell r="AE212">
            <v>250000</v>
          </cell>
          <cell r="AF212">
            <v>1278798.83</v>
          </cell>
          <cell r="AG212">
            <v>54414.04</v>
          </cell>
          <cell r="AH212">
            <v>1045432.84</v>
          </cell>
          <cell r="AI212">
            <v>0</v>
          </cell>
          <cell r="AJ212">
            <v>1333212.8700000001</v>
          </cell>
          <cell r="AK212">
            <v>85627.75</v>
          </cell>
          <cell r="AL212">
            <v>1152112.07</v>
          </cell>
          <cell r="AM212">
            <v>0</v>
          </cell>
          <cell r="AN212">
            <v>1418840.62</v>
          </cell>
          <cell r="AO212">
            <v>117253.19</v>
          </cell>
          <cell r="AP212">
            <v>1278798.83</v>
          </cell>
          <cell r="AQ212">
            <v>0</v>
          </cell>
          <cell r="AR212">
            <v>1536093.81</v>
          </cell>
          <cell r="AS212">
            <v>0</v>
          </cell>
          <cell r="AT212">
            <v>1333212.8700000001</v>
          </cell>
          <cell r="AU212">
            <v>0</v>
          </cell>
          <cell r="AV212">
            <v>1536093.81</v>
          </cell>
          <cell r="AW212">
            <v>336732.43</v>
          </cell>
          <cell r="AX212">
            <v>1418840.62</v>
          </cell>
          <cell r="AY212">
            <v>100000</v>
          </cell>
          <cell r="AZ212">
            <v>1772826.24</v>
          </cell>
          <cell r="BB212">
            <v>1436093.81</v>
          </cell>
        </row>
        <row r="213">
          <cell r="A213" t="str">
            <v>0796</v>
          </cell>
          <cell r="B213" t="str">
            <v>易格斯拖链轴承仓储贸易（上海）有限公司</v>
          </cell>
          <cell r="C213" t="str">
            <v>轴套</v>
          </cell>
          <cell r="D213">
            <v>0</v>
          </cell>
          <cell r="E213">
            <v>102600</v>
          </cell>
          <cell r="F213">
            <v>0</v>
          </cell>
          <cell r="G213">
            <v>69200</v>
          </cell>
          <cell r="H213">
            <v>0</v>
          </cell>
          <cell r="I213">
            <v>59650</v>
          </cell>
          <cell r="J213">
            <v>59650</v>
          </cell>
          <cell r="K213">
            <v>59650</v>
          </cell>
          <cell r="L213">
            <v>0</v>
          </cell>
          <cell r="M213">
            <v>69200</v>
          </cell>
          <cell r="N213">
            <v>69200</v>
          </cell>
          <cell r="O213">
            <v>69200</v>
          </cell>
          <cell r="P213">
            <v>0</v>
          </cell>
          <cell r="Q213">
            <v>140605.95000000001</v>
          </cell>
          <cell r="R213">
            <v>140605.95000000001</v>
          </cell>
          <cell r="S213">
            <v>140605.95000000001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86897</v>
          </cell>
          <cell r="Z213">
            <v>86897</v>
          </cell>
          <cell r="AA213">
            <v>86897</v>
          </cell>
          <cell r="AB213">
            <v>0</v>
          </cell>
          <cell r="AC213">
            <v>32544</v>
          </cell>
          <cell r="AD213">
            <v>32544</v>
          </cell>
          <cell r="AE213">
            <v>32544</v>
          </cell>
          <cell r="AF213">
            <v>0</v>
          </cell>
          <cell r="AG213">
            <v>32544</v>
          </cell>
          <cell r="AH213">
            <v>32544</v>
          </cell>
          <cell r="AI213">
            <v>32544</v>
          </cell>
          <cell r="AJ213">
            <v>0</v>
          </cell>
          <cell r="AK213">
            <v>20195.759999999998</v>
          </cell>
          <cell r="AL213">
            <v>0</v>
          </cell>
          <cell r="AM213">
            <v>0</v>
          </cell>
          <cell r="AN213">
            <v>20195.759999999998</v>
          </cell>
          <cell r="AO213">
            <v>14407.5</v>
          </cell>
          <cell r="AP213">
            <v>14407.5</v>
          </cell>
          <cell r="AQ213">
            <v>14407.5</v>
          </cell>
          <cell r="AR213">
            <v>0</v>
          </cell>
          <cell r="AS213">
            <v>63732</v>
          </cell>
          <cell r="AT213">
            <v>63732</v>
          </cell>
          <cell r="AU213">
            <v>63732</v>
          </cell>
          <cell r="AV213">
            <v>0</v>
          </cell>
          <cell r="AW213">
            <v>53197.58</v>
          </cell>
          <cell r="AX213">
            <v>51189</v>
          </cell>
          <cell r="AY213">
            <v>51189</v>
          </cell>
          <cell r="AZ213">
            <v>63732</v>
          </cell>
          <cell r="BB213">
            <v>63732</v>
          </cell>
        </row>
        <row r="214">
          <cell r="A214" t="str">
            <v>0798</v>
          </cell>
          <cell r="B214" t="str">
            <v>黄骅市超飞商贸有限公司有限公司</v>
          </cell>
          <cell r="C214" t="str">
            <v>非标件</v>
          </cell>
          <cell r="E214">
            <v>0</v>
          </cell>
          <cell r="F214">
            <v>22540.89</v>
          </cell>
          <cell r="G214">
            <v>0</v>
          </cell>
          <cell r="H214">
            <v>22540.89</v>
          </cell>
          <cell r="I214">
            <v>0</v>
          </cell>
          <cell r="J214">
            <v>0</v>
          </cell>
          <cell r="K214">
            <v>0</v>
          </cell>
          <cell r="L214">
            <v>22540.89</v>
          </cell>
          <cell r="M214">
            <v>0</v>
          </cell>
          <cell r="N214">
            <v>22540.89</v>
          </cell>
          <cell r="O214">
            <v>22540.89</v>
          </cell>
          <cell r="P214">
            <v>0</v>
          </cell>
          <cell r="Q214">
            <v>0</v>
          </cell>
          <cell r="S214">
            <v>0</v>
          </cell>
          <cell r="T214">
            <v>0</v>
          </cell>
          <cell r="U214">
            <v>0</v>
          </cell>
          <cell r="W214">
            <v>0</v>
          </cell>
          <cell r="X214">
            <v>0</v>
          </cell>
          <cell r="Y214">
            <v>0</v>
          </cell>
          <cell r="AA214">
            <v>0</v>
          </cell>
          <cell r="AB214">
            <v>0</v>
          </cell>
          <cell r="AC214">
            <v>0</v>
          </cell>
          <cell r="AE214">
            <v>0</v>
          </cell>
          <cell r="AF214">
            <v>0</v>
          </cell>
          <cell r="AG214">
            <v>0</v>
          </cell>
          <cell r="AI214">
            <v>0</v>
          </cell>
          <cell r="AJ214">
            <v>0</v>
          </cell>
          <cell r="AK214">
            <v>0</v>
          </cell>
          <cell r="AO214">
            <v>0</v>
          </cell>
          <cell r="AQ214">
            <v>0</v>
          </cell>
          <cell r="AR214">
            <v>0</v>
          </cell>
          <cell r="AS214">
            <v>0</v>
          </cell>
          <cell r="AU214">
            <v>0</v>
          </cell>
          <cell r="AV214">
            <v>0</v>
          </cell>
          <cell r="AW214">
            <v>0</v>
          </cell>
          <cell r="AY214">
            <v>0</v>
          </cell>
          <cell r="AZ214">
            <v>0</v>
          </cell>
        </row>
        <row r="215">
          <cell r="A215" t="str">
            <v>0800</v>
          </cell>
          <cell r="B215" t="str">
            <v>长春亚大汽车零件制造有限公司</v>
          </cell>
          <cell r="C215" t="str">
            <v>座椅配件</v>
          </cell>
          <cell r="E215">
            <v>0</v>
          </cell>
          <cell r="F215">
            <v>0</v>
          </cell>
          <cell r="G215">
            <v>24920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O215">
            <v>0</v>
          </cell>
          <cell r="AP215">
            <v>0</v>
          </cell>
          <cell r="AQ215">
            <v>0</v>
          </cell>
          <cell r="AR215">
            <v>0</v>
          </cell>
          <cell r="AS215">
            <v>12140</v>
          </cell>
          <cell r="AT215">
            <v>12140</v>
          </cell>
          <cell r="AU215">
            <v>12140</v>
          </cell>
          <cell r="AV215">
            <v>0</v>
          </cell>
          <cell r="AW215">
            <v>0</v>
          </cell>
          <cell r="AX215">
            <v>0</v>
          </cell>
          <cell r="AY215">
            <v>0</v>
          </cell>
          <cell r="AZ215">
            <v>0</v>
          </cell>
          <cell r="BB215">
            <v>0</v>
          </cell>
        </row>
        <row r="216">
          <cell r="A216" t="str">
            <v>0803</v>
          </cell>
          <cell r="B216" t="str">
            <v>广东新金山环保材料股份有限公司</v>
          </cell>
          <cell r="C216" t="str">
            <v>面料</v>
          </cell>
          <cell r="D216">
            <v>1770802.26</v>
          </cell>
          <cell r="E216">
            <v>0</v>
          </cell>
          <cell r="F216">
            <v>1770802.26</v>
          </cell>
          <cell r="G216">
            <v>800000</v>
          </cell>
          <cell r="H216">
            <v>970802.26</v>
          </cell>
          <cell r="I216">
            <v>0</v>
          </cell>
          <cell r="J216">
            <v>970802.26</v>
          </cell>
          <cell r="K216">
            <v>0</v>
          </cell>
          <cell r="L216">
            <v>970802.26</v>
          </cell>
          <cell r="M216">
            <v>0</v>
          </cell>
          <cell r="N216">
            <v>970802.26</v>
          </cell>
          <cell r="O216">
            <v>0</v>
          </cell>
          <cell r="P216">
            <v>970802.26</v>
          </cell>
          <cell r="Q216">
            <v>0</v>
          </cell>
          <cell r="R216">
            <v>970802.26</v>
          </cell>
          <cell r="S216">
            <v>300000</v>
          </cell>
          <cell r="T216">
            <v>670802.26</v>
          </cell>
          <cell r="U216">
            <v>0</v>
          </cell>
          <cell r="V216">
            <v>670802.26</v>
          </cell>
          <cell r="W216">
            <v>0</v>
          </cell>
          <cell r="X216">
            <v>670802.26</v>
          </cell>
          <cell r="Y216">
            <v>0</v>
          </cell>
          <cell r="Z216">
            <v>670802.26</v>
          </cell>
          <cell r="AA216">
            <v>0</v>
          </cell>
          <cell r="AB216">
            <v>670802.26</v>
          </cell>
          <cell r="AC216">
            <v>0</v>
          </cell>
          <cell r="AD216">
            <v>670802.26</v>
          </cell>
          <cell r="AE216">
            <v>500000</v>
          </cell>
          <cell r="AF216">
            <v>170802.26</v>
          </cell>
          <cell r="AG216">
            <v>0</v>
          </cell>
          <cell r="AH216">
            <v>170802.26</v>
          </cell>
          <cell r="AI216">
            <v>0</v>
          </cell>
          <cell r="AJ216">
            <v>170802.26</v>
          </cell>
          <cell r="AK216">
            <v>0</v>
          </cell>
          <cell r="AL216">
            <v>170802.26</v>
          </cell>
          <cell r="AM216">
            <v>0</v>
          </cell>
          <cell r="AN216">
            <v>170802.26</v>
          </cell>
          <cell r="AO216">
            <v>0</v>
          </cell>
          <cell r="AP216">
            <v>170802.26</v>
          </cell>
          <cell r="AQ216">
            <v>100000</v>
          </cell>
          <cell r="AR216">
            <v>70802.259999999995</v>
          </cell>
          <cell r="AS216">
            <v>145305.60000000001</v>
          </cell>
          <cell r="AT216">
            <v>70802.259999999995</v>
          </cell>
          <cell r="AU216">
            <v>0</v>
          </cell>
          <cell r="AV216">
            <v>216107.86</v>
          </cell>
          <cell r="AW216">
            <v>0</v>
          </cell>
          <cell r="AX216">
            <v>70802.259999999995</v>
          </cell>
          <cell r="AY216">
            <v>70000</v>
          </cell>
          <cell r="AZ216">
            <v>146107.85999999999</v>
          </cell>
          <cell r="BB216">
            <v>802.25999999999499</v>
          </cell>
        </row>
        <row r="217">
          <cell r="A217" t="str">
            <v>0804</v>
          </cell>
          <cell r="B217" t="str">
            <v>黄骅市兆展铁艺加工厂</v>
          </cell>
          <cell r="C217" t="str">
            <v>排烟道工程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16660.189999999999</v>
          </cell>
          <cell r="V217">
            <v>0</v>
          </cell>
          <cell r="W217">
            <v>0</v>
          </cell>
          <cell r="X217">
            <v>16660.189999999999</v>
          </cell>
          <cell r="Y217">
            <v>0</v>
          </cell>
          <cell r="Z217">
            <v>16660.189999999999</v>
          </cell>
          <cell r="AA217">
            <v>0</v>
          </cell>
          <cell r="AB217">
            <v>16660.189999999999</v>
          </cell>
          <cell r="AC217">
            <v>499.81</v>
          </cell>
          <cell r="AD217">
            <v>16660.189999999999</v>
          </cell>
          <cell r="AE217">
            <v>17160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U217">
            <v>0</v>
          </cell>
          <cell r="AV217">
            <v>0</v>
          </cell>
          <cell r="AW217">
            <v>0</v>
          </cell>
          <cell r="AX217">
            <v>0</v>
          </cell>
          <cell r="AY217">
            <v>0</v>
          </cell>
          <cell r="AZ217">
            <v>0</v>
          </cell>
          <cell r="BB217">
            <v>0</v>
          </cell>
        </row>
        <row r="218">
          <cell r="A218" t="str">
            <v>0805</v>
          </cell>
          <cell r="B218" t="str">
            <v>黄骅市辉煌建筑队</v>
          </cell>
          <cell r="C218" t="str">
            <v>房屋维修等</v>
          </cell>
          <cell r="D218">
            <v>409864</v>
          </cell>
          <cell r="E218">
            <v>183370</v>
          </cell>
          <cell r="F218">
            <v>226494</v>
          </cell>
          <cell r="G218">
            <v>0</v>
          </cell>
          <cell r="H218">
            <v>471579</v>
          </cell>
          <cell r="I218">
            <v>59560</v>
          </cell>
          <cell r="J218">
            <v>471579</v>
          </cell>
          <cell r="K218">
            <v>0</v>
          </cell>
          <cell r="L218">
            <v>531139</v>
          </cell>
          <cell r="M218">
            <v>0</v>
          </cell>
          <cell r="N218">
            <v>531139</v>
          </cell>
          <cell r="O218">
            <v>375915</v>
          </cell>
          <cell r="P218">
            <v>155224</v>
          </cell>
          <cell r="Q218">
            <v>0</v>
          </cell>
          <cell r="R218">
            <v>155224</v>
          </cell>
          <cell r="S218">
            <v>0</v>
          </cell>
          <cell r="T218">
            <v>155224</v>
          </cell>
          <cell r="U218">
            <v>0</v>
          </cell>
          <cell r="V218">
            <v>155224</v>
          </cell>
          <cell r="W218">
            <v>0</v>
          </cell>
          <cell r="X218">
            <v>155224</v>
          </cell>
          <cell r="Y218">
            <v>0</v>
          </cell>
          <cell r="Z218">
            <v>155224</v>
          </cell>
          <cell r="AA218">
            <v>15000</v>
          </cell>
          <cell r="AB218">
            <v>140224</v>
          </cell>
          <cell r="AC218">
            <v>110000</v>
          </cell>
          <cell r="AD218">
            <v>140224</v>
          </cell>
          <cell r="AE218">
            <v>0</v>
          </cell>
          <cell r="AF218">
            <v>250224</v>
          </cell>
          <cell r="AG218">
            <v>0</v>
          </cell>
          <cell r="AH218">
            <v>250224</v>
          </cell>
          <cell r="AI218">
            <v>48170</v>
          </cell>
          <cell r="AJ218">
            <v>202054</v>
          </cell>
          <cell r="AK218">
            <v>0</v>
          </cell>
          <cell r="AL218">
            <v>202054</v>
          </cell>
          <cell r="AM218">
            <v>0</v>
          </cell>
          <cell r="AN218">
            <v>202054</v>
          </cell>
          <cell r="AO218">
            <v>0</v>
          </cell>
          <cell r="AP218">
            <v>202054</v>
          </cell>
          <cell r="AQ218">
            <v>0</v>
          </cell>
          <cell r="AR218">
            <v>202054</v>
          </cell>
          <cell r="AS218">
            <v>31500</v>
          </cell>
          <cell r="AT218">
            <v>202054</v>
          </cell>
          <cell r="AU218">
            <v>0</v>
          </cell>
          <cell r="AV218">
            <v>233554</v>
          </cell>
          <cell r="AW218">
            <v>0</v>
          </cell>
          <cell r="AX218">
            <v>233554</v>
          </cell>
          <cell r="AY218">
            <v>23560</v>
          </cell>
          <cell r="AZ218">
            <v>209994</v>
          </cell>
          <cell r="BB218">
            <v>233554</v>
          </cell>
        </row>
        <row r="219">
          <cell r="A219" t="str">
            <v>0812</v>
          </cell>
          <cell r="B219" t="str">
            <v>沧州宇诺五金制造有限公司</v>
          </cell>
          <cell r="C219" t="str">
            <v>金属零部件</v>
          </cell>
          <cell r="D219">
            <v>756231.52</v>
          </cell>
          <cell r="E219">
            <v>50000</v>
          </cell>
          <cell r="F219">
            <v>800799.54</v>
          </cell>
          <cell r="G219">
            <v>200000</v>
          </cell>
          <cell r="H219">
            <v>618534.56000000006</v>
          </cell>
          <cell r="I219">
            <v>0</v>
          </cell>
          <cell r="J219">
            <v>506231.52</v>
          </cell>
          <cell r="K219">
            <v>0</v>
          </cell>
          <cell r="L219">
            <v>618534.56000000006</v>
          </cell>
          <cell r="M219">
            <v>40592.85</v>
          </cell>
          <cell r="N219">
            <v>600799.54</v>
          </cell>
          <cell r="O219">
            <v>150000</v>
          </cell>
          <cell r="P219">
            <v>509127.41</v>
          </cell>
          <cell r="Q219">
            <v>30532.799999999999</v>
          </cell>
          <cell r="R219">
            <v>468534.56</v>
          </cell>
          <cell r="S219">
            <v>0</v>
          </cell>
          <cell r="T219">
            <v>539660.21</v>
          </cell>
          <cell r="U219">
            <v>0</v>
          </cell>
          <cell r="V219">
            <v>468534.56</v>
          </cell>
          <cell r="W219">
            <v>100000</v>
          </cell>
          <cell r="X219">
            <v>439660.21</v>
          </cell>
          <cell r="Y219">
            <v>88039.34</v>
          </cell>
          <cell r="Z219">
            <v>409127.41</v>
          </cell>
          <cell r="AA219">
            <v>0</v>
          </cell>
          <cell r="AB219">
            <v>527699.55000000005</v>
          </cell>
          <cell r="AC219">
            <v>71383.259999999995</v>
          </cell>
          <cell r="AD219">
            <v>439660.21</v>
          </cell>
          <cell r="AE219">
            <v>180000</v>
          </cell>
          <cell r="AF219">
            <v>419082.81</v>
          </cell>
          <cell r="AG219">
            <v>41516.76</v>
          </cell>
          <cell r="AH219">
            <v>259660.21</v>
          </cell>
          <cell r="AI219">
            <v>8225.6</v>
          </cell>
          <cell r="AJ219">
            <v>452373.97</v>
          </cell>
          <cell r="AK219">
            <v>53652.42</v>
          </cell>
          <cell r="AL219">
            <v>339473.95</v>
          </cell>
          <cell r="AM219">
            <v>0</v>
          </cell>
          <cell r="AN219">
            <v>506026.39</v>
          </cell>
          <cell r="AO219">
            <v>73142.710000000006</v>
          </cell>
          <cell r="AP219">
            <v>410857.21</v>
          </cell>
          <cell r="AQ219">
            <v>100000</v>
          </cell>
          <cell r="AR219">
            <v>479169.1</v>
          </cell>
          <cell r="AS219">
            <v>61430.47</v>
          </cell>
          <cell r="AT219">
            <v>352373.97</v>
          </cell>
          <cell r="AU219">
            <v>46473.599999999999</v>
          </cell>
          <cell r="AV219">
            <v>494125.97</v>
          </cell>
          <cell r="AW219">
            <v>108842.25</v>
          </cell>
          <cell r="AX219">
            <v>359552.79</v>
          </cell>
          <cell r="AY219">
            <v>130000</v>
          </cell>
          <cell r="AZ219">
            <v>472968.22</v>
          </cell>
          <cell r="BB219">
            <v>302695.5</v>
          </cell>
        </row>
        <row r="220">
          <cell r="A220" t="str">
            <v>0814</v>
          </cell>
          <cell r="B220" t="str">
            <v>孟村回族自治县旭日汽车配件厂</v>
          </cell>
          <cell r="C220" t="str">
            <v>灯镜电线</v>
          </cell>
          <cell r="D220">
            <v>9742</v>
          </cell>
          <cell r="E220">
            <v>0</v>
          </cell>
          <cell r="F220">
            <v>9742</v>
          </cell>
          <cell r="G220">
            <v>0</v>
          </cell>
          <cell r="H220">
            <v>9742</v>
          </cell>
          <cell r="I220">
            <v>0</v>
          </cell>
          <cell r="J220">
            <v>9742</v>
          </cell>
          <cell r="K220">
            <v>0</v>
          </cell>
          <cell r="L220">
            <v>9742</v>
          </cell>
          <cell r="M220">
            <v>0</v>
          </cell>
          <cell r="N220">
            <v>9742</v>
          </cell>
          <cell r="O220">
            <v>5000</v>
          </cell>
          <cell r="P220">
            <v>4742</v>
          </cell>
          <cell r="Q220">
            <v>1170</v>
          </cell>
          <cell r="R220">
            <v>4742</v>
          </cell>
          <cell r="S220">
            <v>0</v>
          </cell>
          <cell r="T220">
            <v>5912</v>
          </cell>
          <cell r="U220">
            <v>0</v>
          </cell>
          <cell r="V220">
            <v>5912</v>
          </cell>
          <cell r="W220">
            <v>5912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3020</v>
          </cell>
          <cell r="AD220">
            <v>0</v>
          </cell>
          <cell r="AE220">
            <v>0</v>
          </cell>
          <cell r="AF220">
            <v>3020</v>
          </cell>
          <cell r="AG220">
            <v>0</v>
          </cell>
          <cell r="AH220">
            <v>3020</v>
          </cell>
          <cell r="AI220">
            <v>3020</v>
          </cell>
          <cell r="AJ220">
            <v>0</v>
          </cell>
          <cell r="AK220">
            <v>2347.67</v>
          </cell>
          <cell r="AL220">
            <v>0</v>
          </cell>
          <cell r="AM220">
            <v>0</v>
          </cell>
          <cell r="AN220">
            <v>2347.67</v>
          </cell>
          <cell r="AO220">
            <v>0</v>
          </cell>
          <cell r="AP220">
            <v>2347.67</v>
          </cell>
          <cell r="AQ220">
            <v>2347.67</v>
          </cell>
          <cell r="AR220">
            <v>0</v>
          </cell>
          <cell r="AS220">
            <v>0</v>
          </cell>
          <cell r="AT220">
            <v>0</v>
          </cell>
          <cell r="AU220">
            <v>0</v>
          </cell>
          <cell r="AV220">
            <v>0</v>
          </cell>
          <cell r="AW220">
            <v>0</v>
          </cell>
          <cell r="AX220">
            <v>0</v>
          </cell>
          <cell r="AY220">
            <v>0</v>
          </cell>
          <cell r="AZ220">
            <v>0</v>
          </cell>
          <cell r="BB220">
            <v>0</v>
          </cell>
        </row>
        <row r="221">
          <cell r="A221" t="str">
            <v>0816</v>
          </cell>
          <cell r="B221" t="str">
            <v>黄骅市洁霸汽车零部件制造有限公司</v>
          </cell>
          <cell r="C221" t="str">
            <v>铸件</v>
          </cell>
          <cell r="D221">
            <v>53.77</v>
          </cell>
          <cell r="E221">
            <v>0</v>
          </cell>
          <cell r="F221">
            <v>53.77</v>
          </cell>
          <cell r="G221">
            <v>0</v>
          </cell>
          <cell r="H221">
            <v>53.77</v>
          </cell>
          <cell r="I221">
            <v>125179.93</v>
          </cell>
          <cell r="J221">
            <v>53.77</v>
          </cell>
          <cell r="K221">
            <v>0</v>
          </cell>
          <cell r="L221">
            <v>125233.7</v>
          </cell>
          <cell r="M221">
            <v>0</v>
          </cell>
          <cell r="N221">
            <v>53.77</v>
          </cell>
          <cell r="O221">
            <v>0</v>
          </cell>
          <cell r="P221">
            <v>125233.7</v>
          </cell>
          <cell r="Q221">
            <v>0</v>
          </cell>
          <cell r="R221">
            <v>53.77</v>
          </cell>
          <cell r="S221">
            <v>0</v>
          </cell>
          <cell r="T221">
            <v>125233.7</v>
          </cell>
          <cell r="U221">
            <v>0</v>
          </cell>
          <cell r="V221">
            <v>125233.7</v>
          </cell>
          <cell r="W221">
            <v>0</v>
          </cell>
          <cell r="X221">
            <v>125233.7</v>
          </cell>
          <cell r="Y221">
            <v>0</v>
          </cell>
          <cell r="Z221">
            <v>125233.7</v>
          </cell>
          <cell r="AA221">
            <v>0</v>
          </cell>
          <cell r="AB221">
            <v>125233.7</v>
          </cell>
          <cell r="AC221">
            <v>0</v>
          </cell>
          <cell r="AD221">
            <v>125233.7</v>
          </cell>
          <cell r="AE221">
            <v>0</v>
          </cell>
          <cell r="AF221">
            <v>125233.7</v>
          </cell>
          <cell r="AG221">
            <v>0</v>
          </cell>
          <cell r="AH221">
            <v>125233.7</v>
          </cell>
          <cell r="AI221">
            <v>0</v>
          </cell>
          <cell r="AJ221">
            <v>125233.7</v>
          </cell>
          <cell r="AK221">
            <v>0</v>
          </cell>
          <cell r="AL221">
            <v>125233.7</v>
          </cell>
          <cell r="AM221">
            <v>0</v>
          </cell>
          <cell r="AN221">
            <v>125233.7</v>
          </cell>
          <cell r="AO221">
            <v>0</v>
          </cell>
          <cell r="AP221">
            <v>125233.7</v>
          </cell>
          <cell r="AQ221">
            <v>0</v>
          </cell>
          <cell r="AR221">
            <v>125233.7</v>
          </cell>
          <cell r="AS221">
            <v>0</v>
          </cell>
          <cell r="AT221">
            <v>125233.7</v>
          </cell>
          <cell r="AU221">
            <v>0</v>
          </cell>
          <cell r="AV221">
            <v>125233.7</v>
          </cell>
          <cell r="AW221">
            <v>0</v>
          </cell>
          <cell r="AX221">
            <v>125233.7</v>
          </cell>
          <cell r="AY221">
            <v>0</v>
          </cell>
          <cell r="AZ221">
            <v>125233.7</v>
          </cell>
          <cell r="BB221">
            <v>125233.7</v>
          </cell>
        </row>
        <row r="222">
          <cell r="A222" t="str">
            <v>0817</v>
          </cell>
          <cell r="B222" t="str">
            <v>黄骅市三江商贸有限公司</v>
          </cell>
          <cell r="C222" t="str">
            <v>自喷漆</v>
          </cell>
          <cell r="D222">
            <v>0</v>
          </cell>
          <cell r="E222">
            <v>0</v>
          </cell>
          <cell r="F222">
            <v>0</v>
          </cell>
          <cell r="G222">
            <v>1760</v>
          </cell>
          <cell r="H222">
            <v>13149</v>
          </cell>
          <cell r="I222">
            <v>0</v>
          </cell>
          <cell r="J222">
            <v>13149</v>
          </cell>
          <cell r="K222">
            <v>13149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8400</v>
          </cell>
          <cell r="V222">
            <v>0</v>
          </cell>
          <cell r="W222">
            <v>0</v>
          </cell>
          <cell r="X222">
            <v>8400</v>
          </cell>
          <cell r="Y222">
            <v>0</v>
          </cell>
          <cell r="Z222">
            <v>8400</v>
          </cell>
          <cell r="AA222">
            <v>8400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O222">
            <v>0</v>
          </cell>
          <cell r="AP222">
            <v>0</v>
          </cell>
          <cell r="AQ222">
            <v>0</v>
          </cell>
          <cell r="AR222">
            <v>0</v>
          </cell>
          <cell r="AS222">
            <v>8529</v>
          </cell>
          <cell r="AT222">
            <v>0</v>
          </cell>
          <cell r="AU222">
            <v>0</v>
          </cell>
          <cell r="AV222">
            <v>8529</v>
          </cell>
          <cell r="AW222">
            <v>0</v>
          </cell>
          <cell r="AX222">
            <v>8529</v>
          </cell>
          <cell r="AY222">
            <v>8529</v>
          </cell>
          <cell r="AZ222">
            <v>0</v>
          </cell>
          <cell r="BB222">
            <v>0</v>
          </cell>
        </row>
        <row r="223">
          <cell r="A223" t="str">
            <v>0818</v>
          </cell>
          <cell r="B223" t="str">
            <v>黄骅市通乐贸易有限公司</v>
          </cell>
          <cell r="C223" t="str">
            <v>各种辅助材料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44326.8</v>
          </cell>
          <cell r="I223">
            <v>30628.2</v>
          </cell>
          <cell r="J223">
            <v>44326.8</v>
          </cell>
          <cell r="K223">
            <v>44326.8</v>
          </cell>
          <cell r="L223">
            <v>30628.2</v>
          </cell>
          <cell r="M223">
            <v>20450</v>
          </cell>
          <cell r="N223">
            <v>30628.2</v>
          </cell>
          <cell r="O223">
            <v>30628.2</v>
          </cell>
          <cell r="P223">
            <v>20450</v>
          </cell>
          <cell r="Q223">
            <v>26685</v>
          </cell>
          <cell r="R223">
            <v>20450</v>
          </cell>
          <cell r="S223">
            <v>0</v>
          </cell>
          <cell r="T223">
            <v>47135</v>
          </cell>
          <cell r="U223">
            <v>23617</v>
          </cell>
          <cell r="V223">
            <v>47135</v>
          </cell>
          <cell r="W223">
            <v>20450</v>
          </cell>
          <cell r="X223">
            <v>50302</v>
          </cell>
          <cell r="Y223">
            <v>12594</v>
          </cell>
          <cell r="Z223">
            <v>50302</v>
          </cell>
          <cell r="AA223">
            <v>26685</v>
          </cell>
          <cell r="AB223">
            <v>36211</v>
          </cell>
          <cell r="AC223">
            <v>10170</v>
          </cell>
          <cell r="AD223">
            <v>36211</v>
          </cell>
          <cell r="AE223">
            <v>23617</v>
          </cell>
          <cell r="AF223">
            <v>22764</v>
          </cell>
          <cell r="AG223">
            <v>13658.6</v>
          </cell>
          <cell r="AH223">
            <v>22764</v>
          </cell>
          <cell r="AI223">
            <v>26252.6</v>
          </cell>
          <cell r="AJ223">
            <v>10170</v>
          </cell>
          <cell r="AK223">
            <v>26568</v>
          </cell>
          <cell r="AL223">
            <v>10170</v>
          </cell>
          <cell r="AM223">
            <v>10170</v>
          </cell>
          <cell r="AN223">
            <v>26568</v>
          </cell>
          <cell r="AO223">
            <v>26904</v>
          </cell>
          <cell r="AP223">
            <v>26568</v>
          </cell>
          <cell r="AQ223">
            <v>0</v>
          </cell>
          <cell r="AR223">
            <v>53472</v>
          </cell>
          <cell r="AS223">
            <v>0</v>
          </cell>
          <cell r="AT223">
            <v>53472</v>
          </cell>
          <cell r="AU223">
            <v>26904</v>
          </cell>
          <cell r="AV223">
            <v>26568</v>
          </cell>
          <cell r="AW223">
            <v>0</v>
          </cell>
          <cell r="AX223">
            <v>26568</v>
          </cell>
          <cell r="AY223">
            <v>26568</v>
          </cell>
          <cell r="AZ223">
            <v>0</v>
          </cell>
          <cell r="BB223">
            <v>0</v>
          </cell>
        </row>
        <row r="224">
          <cell r="A224" t="str">
            <v>0825</v>
          </cell>
          <cell r="B224" t="str">
            <v>黄骅市泰坤五金机电经销部</v>
          </cell>
          <cell r="C224" t="str">
            <v>灯镜配件</v>
          </cell>
          <cell r="D224">
            <v>20748.2</v>
          </cell>
          <cell r="E224">
            <v>24298.2</v>
          </cell>
          <cell r="F224">
            <v>0</v>
          </cell>
          <cell r="G224">
            <v>3550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O224">
            <v>0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U224">
            <v>0</v>
          </cell>
          <cell r="AV224">
            <v>0</v>
          </cell>
          <cell r="AW224">
            <v>0</v>
          </cell>
          <cell r="AX224">
            <v>0</v>
          </cell>
          <cell r="AY224">
            <v>0</v>
          </cell>
          <cell r="AZ224">
            <v>0</v>
          </cell>
          <cell r="BB224">
            <v>0</v>
          </cell>
        </row>
        <row r="225">
          <cell r="A225" t="str">
            <v>0827</v>
          </cell>
          <cell r="B225" t="str">
            <v>高碑店市晨奥汽车部件有限公司</v>
          </cell>
          <cell r="C225" t="str">
            <v>管夹片</v>
          </cell>
          <cell r="D225">
            <v>140449.82999999999</v>
          </cell>
          <cell r="E225">
            <v>0</v>
          </cell>
          <cell r="F225">
            <v>140449.82999999999</v>
          </cell>
          <cell r="G225">
            <v>135800</v>
          </cell>
          <cell r="H225">
            <v>33940.33</v>
          </cell>
          <cell r="I225">
            <v>0</v>
          </cell>
          <cell r="J225">
            <v>4649.8299999999899</v>
          </cell>
          <cell r="K225">
            <v>0</v>
          </cell>
          <cell r="L225">
            <v>33940.33</v>
          </cell>
          <cell r="M225">
            <v>11187.35</v>
          </cell>
          <cell r="N225">
            <v>4649.8299999999899</v>
          </cell>
          <cell r="O225">
            <v>100000</v>
          </cell>
          <cell r="P225">
            <v>0</v>
          </cell>
          <cell r="Q225">
            <v>49669.71</v>
          </cell>
          <cell r="S225">
            <v>0</v>
          </cell>
          <cell r="T225">
            <v>0</v>
          </cell>
          <cell r="U225">
            <v>0</v>
          </cell>
          <cell r="W225">
            <v>100000</v>
          </cell>
          <cell r="X225">
            <v>0</v>
          </cell>
          <cell r="Y225">
            <v>0</v>
          </cell>
          <cell r="AA225">
            <v>0</v>
          </cell>
          <cell r="AB225">
            <v>0</v>
          </cell>
          <cell r="AC225">
            <v>0</v>
          </cell>
          <cell r="AE225">
            <v>0</v>
          </cell>
          <cell r="AF225">
            <v>0</v>
          </cell>
          <cell r="AG225">
            <v>250721.73</v>
          </cell>
          <cell r="AH225">
            <v>0</v>
          </cell>
          <cell r="AI225">
            <v>0</v>
          </cell>
          <cell r="AJ225">
            <v>145519.12</v>
          </cell>
          <cell r="AK225">
            <v>7424.8</v>
          </cell>
          <cell r="AL225">
            <v>0</v>
          </cell>
          <cell r="AM225">
            <v>0</v>
          </cell>
          <cell r="AN225">
            <v>152943.92000000001</v>
          </cell>
          <cell r="AO225">
            <v>0</v>
          </cell>
          <cell r="AP225">
            <v>0</v>
          </cell>
          <cell r="AQ225">
            <v>100000</v>
          </cell>
          <cell r="AR225">
            <v>52943.92</v>
          </cell>
          <cell r="AS225">
            <v>0</v>
          </cell>
          <cell r="AT225">
            <v>45519.12</v>
          </cell>
          <cell r="AU225">
            <v>0</v>
          </cell>
          <cell r="AV225">
            <v>52943.92</v>
          </cell>
          <cell r="AW225">
            <v>0</v>
          </cell>
          <cell r="AX225">
            <v>52943.92</v>
          </cell>
          <cell r="AY225">
            <v>40000</v>
          </cell>
          <cell r="AZ225">
            <v>12943.92</v>
          </cell>
          <cell r="BB225">
            <v>12943.92</v>
          </cell>
        </row>
        <row r="226">
          <cell r="A226" t="str">
            <v>0828</v>
          </cell>
          <cell r="B226" t="str">
            <v>黄骅市方达泵阀有限公司</v>
          </cell>
          <cell r="C226" t="str">
            <v>设备维修</v>
          </cell>
          <cell r="D226">
            <v>0</v>
          </cell>
          <cell r="E226">
            <v>18310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O226">
            <v>0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U226">
            <v>0</v>
          </cell>
          <cell r="AV226">
            <v>0</v>
          </cell>
          <cell r="AW226">
            <v>0</v>
          </cell>
          <cell r="AX226">
            <v>0</v>
          </cell>
          <cell r="AY226">
            <v>0</v>
          </cell>
          <cell r="AZ226">
            <v>0</v>
          </cell>
          <cell r="BB226">
            <v>0</v>
          </cell>
        </row>
        <row r="227">
          <cell r="A227" t="str">
            <v>0830</v>
          </cell>
          <cell r="B227" t="str">
            <v>黄骅市锦绣制衣部</v>
          </cell>
          <cell r="C227" t="str">
            <v>绣花加工</v>
          </cell>
          <cell r="D227">
            <v>0</v>
          </cell>
          <cell r="E227">
            <v>0</v>
          </cell>
          <cell r="F227">
            <v>0</v>
          </cell>
          <cell r="G227">
            <v>0</v>
          </cell>
          <cell r="H227">
            <v>18900</v>
          </cell>
          <cell r="I227">
            <v>0</v>
          </cell>
          <cell r="J227">
            <v>18900</v>
          </cell>
          <cell r="K227">
            <v>18900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O227">
            <v>0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U227">
            <v>0</v>
          </cell>
          <cell r="AV227">
            <v>0</v>
          </cell>
          <cell r="AW227">
            <v>0</v>
          </cell>
          <cell r="AX227">
            <v>0</v>
          </cell>
          <cell r="AY227">
            <v>0</v>
          </cell>
          <cell r="AZ227">
            <v>0</v>
          </cell>
          <cell r="BB227">
            <v>0</v>
          </cell>
        </row>
        <row r="228">
          <cell r="A228" t="str">
            <v>0832</v>
          </cell>
          <cell r="B228" t="str">
            <v>黄骅市三姐五金经销部</v>
          </cell>
          <cell r="C228" t="str">
            <v>灯泡、护管</v>
          </cell>
          <cell r="D228">
            <v>14897.6</v>
          </cell>
          <cell r="E228">
            <v>0</v>
          </cell>
          <cell r="F228">
            <v>14897.6</v>
          </cell>
          <cell r="G228">
            <v>0</v>
          </cell>
          <cell r="H228">
            <v>14897.6</v>
          </cell>
          <cell r="I228">
            <v>3300</v>
          </cell>
          <cell r="J228">
            <v>14897.6</v>
          </cell>
          <cell r="K228">
            <v>0</v>
          </cell>
          <cell r="L228">
            <v>18197.599999999999</v>
          </cell>
          <cell r="M228">
            <v>0</v>
          </cell>
          <cell r="N228">
            <v>18197.599999999999</v>
          </cell>
          <cell r="O228">
            <v>18197.599999999999</v>
          </cell>
          <cell r="P228">
            <v>0</v>
          </cell>
          <cell r="Q228">
            <v>7530</v>
          </cell>
          <cell r="R228">
            <v>0</v>
          </cell>
          <cell r="S228">
            <v>0</v>
          </cell>
          <cell r="T228">
            <v>7530</v>
          </cell>
          <cell r="U228">
            <v>3500</v>
          </cell>
          <cell r="V228">
            <v>7530</v>
          </cell>
          <cell r="W228">
            <v>7530</v>
          </cell>
          <cell r="X228">
            <v>3500</v>
          </cell>
          <cell r="Y228">
            <v>0</v>
          </cell>
          <cell r="Z228">
            <v>3500</v>
          </cell>
          <cell r="AA228">
            <v>3500</v>
          </cell>
          <cell r="AB228">
            <v>0</v>
          </cell>
          <cell r="AC228">
            <v>3680</v>
          </cell>
          <cell r="AD228">
            <v>0</v>
          </cell>
          <cell r="AE228">
            <v>3680</v>
          </cell>
          <cell r="AF228">
            <v>0</v>
          </cell>
          <cell r="AG228">
            <v>3960</v>
          </cell>
          <cell r="AH228">
            <v>0</v>
          </cell>
          <cell r="AI228">
            <v>0</v>
          </cell>
          <cell r="AJ228">
            <v>3960</v>
          </cell>
          <cell r="AK228">
            <v>0</v>
          </cell>
          <cell r="AL228">
            <v>3960</v>
          </cell>
          <cell r="AM228">
            <v>3960</v>
          </cell>
          <cell r="AN228">
            <v>0</v>
          </cell>
          <cell r="AO228">
            <v>3231.6</v>
          </cell>
          <cell r="AP228">
            <v>0</v>
          </cell>
          <cell r="AQ228">
            <v>0</v>
          </cell>
          <cell r="AR228">
            <v>3231.6</v>
          </cell>
          <cell r="AS228">
            <v>0</v>
          </cell>
          <cell r="AT228">
            <v>3231.6</v>
          </cell>
          <cell r="AU228">
            <v>3231.6</v>
          </cell>
          <cell r="AV228">
            <v>0</v>
          </cell>
          <cell r="AW228">
            <v>4798</v>
          </cell>
          <cell r="AX228">
            <v>0</v>
          </cell>
          <cell r="AY228">
            <v>4798</v>
          </cell>
          <cell r="AZ228">
            <v>0</v>
          </cell>
          <cell r="BB228">
            <v>0</v>
          </cell>
        </row>
        <row r="229">
          <cell r="A229" t="str">
            <v>0833</v>
          </cell>
          <cell r="B229" t="str">
            <v>黄骅市久峰五金制品有限公司</v>
          </cell>
          <cell r="C229" t="str">
            <v>金属零部件</v>
          </cell>
          <cell r="D229">
            <v>34122.31</v>
          </cell>
          <cell r="E229">
            <v>0</v>
          </cell>
          <cell r="F229">
            <v>34122.31</v>
          </cell>
          <cell r="G229">
            <v>20000</v>
          </cell>
          <cell r="H229">
            <v>14122.31</v>
          </cell>
          <cell r="I229">
            <v>0</v>
          </cell>
          <cell r="J229">
            <v>14122.31</v>
          </cell>
          <cell r="K229">
            <v>0</v>
          </cell>
          <cell r="L229">
            <v>14122.31</v>
          </cell>
          <cell r="M229">
            <v>0</v>
          </cell>
          <cell r="N229">
            <v>14122.31</v>
          </cell>
          <cell r="O229">
            <v>0</v>
          </cell>
          <cell r="P229">
            <v>14122.31</v>
          </cell>
          <cell r="Q229">
            <v>0</v>
          </cell>
          <cell r="R229">
            <v>14122.31</v>
          </cell>
          <cell r="S229">
            <v>0</v>
          </cell>
          <cell r="T229">
            <v>14122.31</v>
          </cell>
          <cell r="U229">
            <v>0</v>
          </cell>
          <cell r="V229">
            <v>14122.31</v>
          </cell>
          <cell r="W229">
            <v>0</v>
          </cell>
          <cell r="X229">
            <v>14122.31</v>
          </cell>
          <cell r="Y229">
            <v>0</v>
          </cell>
          <cell r="Z229">
            <v>14122.31</v>
          </cell>
          <cell r="AA229">
            <v>0</v>
          </cell>
          <cell r="AB229">
            <v>14122.31</v>
          </cell>
          <cell r="AC229">
            <v>0</v>
          </cell>
          <cell r="AD229">
            <v>14122.31</v>
          </cell>
          <cell r="AE229">
            <v>0</v>
          </cell>
          <cell r="AF229">
            <v>14122.31</v>
          </cell>
          <cell r="AG229">
            <v>0</v>
          </cell>
          <cell r="AH229">
            <v>14122.31</v>
          </cell>
          <cell r="AI229">
            <v>14122.31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U229">
            <v>0</v>
          </cell>
          <cell r="AV229">
            <v>0</v>
          </cell>
          <cell r="AW229">
            <v>0</v>
          </cell>
          <cell r="AX229">
            <v>0</v>
          </cell>
          <cell r="AY229">
            <v>0</v>
          </cell>
          <cell r="AZ229">
            <v>0</v>
          </cell>
          <cell r="BB229">
            <v>0</v>
          </cell>
        </row>
        <row r="230">
          <cell r="A230" t="str">
            <v>0834</v>
          </cell>
          <cell r="B230" t="str">
            <v>北京朝阳隆华电线电缆有限公司</v>
          </cell>
          <cell r="C230" t="str">
            <v>灯镜辅料</v>
          </cell>
          <cell r="D230">
            <v>0</v>
          </cell>
          <cell r="E230">
            <v>4080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O230">
            <v>0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U230">
            <v>0</v>
          </cell>
          <cell r="AV230">
            <v>0</v>
          </cell>
          <cell r="AW230">
            <v>0</v>
          </cell>
          <cell r="AX230">
            <v>0</v>
          </cell>
          <cell r="AY230">
            <v>0</v>
          </cell>
          <cell r="AZ230">
            <v>0</v>
          </cell>
          <cell r="BB230">
            <v>0</v>
          </cell>
        </row>
        <row r="231">
          <cell r="A231" t="str">
            <v>0835</v>
          </cell>
          <cell r="B231" t="str">
            <v>沧州市鑫发缝纫机有限公司</v>
          </cell>
          <cell r="C231" t="str">
            <v>缝纫机配件</v>
          </cell>
          <cell r="D231">
            <v>0</v>
          </cell>
          <cell r="E231">
            <v>0</v>
          </cell>
          <cell r="F231">
            <v>25440.5</v>
          </cell>
          <cell r="G231">
            <v>25440.5</v>
          </cell>
          <cell r="H231">
            <v>0</v>
          </cell>
          <cell r="I231">
            <v>20381</v>
          </cell>
          <cell r="J231">
            <v>0</v>
          </cell>
          <cell r="K231">
            <v>0</v>
          </cell>
          <cell r="L231">
            <v>20381</v>
          </cell>
          <cell r="M231">
            <v>0</v>
          </cell>
          <cell r="N231">
            <v>20381</v>
          </cell>
          <cell r="O231">
            <v>20381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30701</v>
          </cell>
          <cell r="Z231">
            <v>0</v>
          </cell>
          <cell r="AA231">
            <v>0</v>
          </cell>
          <cell r="AB231">
            <v>30701</v>
          </cell>
          <cell r="AC231">
            <v>0</v>
          </cell>
          <cell r="AD231">
            <v>30701</v>
          </cell>
          <cell r="AE231">
            <v>30701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19727</v>
          </cell>
          <cell r="AL231">
            <v>0</v>
          </cell>
          <cell r="AM231">
            <v>0</v>
          </cell>
          <cell r="AN231">
            <v>19727</v>
          </cell>
          <cell r="AO231">
            <v>0</v>
          </cell>
          <cell r="AP231">
            <v>19727</v>
          </cell>
          <cell r="AQ231">
            <v>19727</v>
          </cell>
          <cell r="AR231">
            <v>0</v>
          </cell>
          <cell r="AS231">
            <v>0</v>
          </cell>
          <cell r="AT231">
            <v>0</v>
          </cell>
          <cell r="AU231">
            <v>0</v>
          </cell>
          <cell r="AV231">
            <v>0</v>
          </cell>
          <cell r="AW231">
            <v>0</v>
          </cell>
          <cell r="AX231">
            <v>0</v>
          </cell>
          <cell r="AY231">
            <v>0</v>
          </cell>
          <cell r="AZ231">
            <v>0</v>
          </cell>
          <cell r="BB231">
            <v>0</v>
          </cell>
        </row>
        <row r="232">
          <cell r="A232" t="str">
            <v>0836</v>
          </cell>
          <cell r="B232" t="str">
            <v>人民电器集团黄骅销售有限公司</v>
          </cell>
          <cell r="C232" t="str">
            <v>设备零部件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85292.5</v>
          </cell>
          <cell r="I232">
            <v>0</v>
          </cell>
          <cell r="J232">
            <v>85292.5</v>
          </cell>
          <cell r="K232">
            <v>85292.5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23500</v>
          </cell>
          <cell r="Z232">
            <v>0</v>
          </cell>
          <cell r="AA232">
            <v>0</v>
          </cell>
          <cell r="AB232">
            <v>23500</v>
          </cell>
          <cell r="AC232">
            <v>0</v>
          </cell>
          <cell r="AD232">
            <v>23500</v>
          </cell>
          <cell r="AE232">
            <v>0</v>
          </cell>
          <cell r="AF232">
            <v>23500</v>
          </cell>
          <cell r="AG232">
            <v>0</v>
          </cell>
          <cell r="AH232">
            <v>23500</v>
          </cell>
          <cell r="AI232">
            <v>23500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U232">
            <v>0</v>
          </cell>
          <cell r="AV232">
            <v>0</v>
          </cell>
          <cell r="AW232">
            <v>0</v>
          </cell>
          <cell r="AX232">
            <v>0</v>
          </cell>
          <cell r="AY232">
            <v>0</v>
          </cell>
          <cell r="AZ232">
            <v>0</v>
          </cell>
          <cell r="BB232">
            <v>0</v>
          </cell>
        </row>
        <row r="233">
          <cell r="A233" t="str">
            <v>0837</v>
          </cell>
          <cell r="B233" t="str">
            <v>黄骅市衡星计量仪器有限公司</v>
          </cell>
          <cell r="C233" t="str">
            <v>设备配件</v>
          </cell>
          <cell r="D233">
            <v>0</v>
          </cell>
          <cell r="E233">
            <v>0</v>
          </cell>
          <cell r="F233">
            <v>0</v>
          </cell>
          <cell r="G233">
            <v>753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O233">
            <v>0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U233">
            <v>0</v>
          </cell>
          <cell r="AV233">
            <v>0</v>
          </cell>
          <cell r="AW233">
            <v>0</v>
          </cell>
          <cell r="AX233">
            <v>0</v>
          </cell>
          <cell r="AY233">
            <v>0</v>
          </cell>
          <cell r="AZ233">
            <v>0</v>
          </cell>
          <cell r="BB233">
            <v>0</v>
          </cell>
        </row>
        <row r="234">
          <cell r="A234" t="str">
            <v>0839</v>
          </cell>
          <cell r="B234" t="str">
            <v>合肥光码商贸有限公司</v>
          </cell>
          <cell r="C234" t="str">
            <v>标签</v>
          </cell>
          <cell r="D234">
            <v>2280.34</v>
          </cell>
          <cell r="E234">
            <v>0</v>
          </cell>
          <cell r="F234">
            <v>2280.34</v>
          </cell>
          <cell r="G234">
            <v>0</v>
          </cell>
          <cell r="H234">
            <v>13183.21</v>
          </cell>
          <cell r="I234">
            <v>9644</v>
          </cell>
          <cell r="J234">
            <v>2280.34</v>
          </cell>
          <cell r="K234">
            <v>0</v>
          </cell>
          <cell r="L234">
            <v>22827.21</v>
          </cell>
          <cell r="M234">
            <v>0</v>
          </cell>
          <cell r="N234">
            <v>2280.34</v>
          </cell>
          <cell r="O234">
            <v>0</v>
          </cell>
          <cell r="P234">
            <v>22827.21</v>
          </cell>
          <cell r="Q234">
            <v>3134.32</v>
          </cell>
          <cell r="R234">
            <v>13183.21</v>
          </cell>
          <cell r="S234">
            <v>0</v>
          </cell>
          <cell r="T234">
            <v>25961.53</v>
          </cell>
          <cell r="U234">
            <v>0</v>
          </cell>
          <cell r="V234">
            <v>22827.21</v>
          </cell>
          <cell r="W234">
            <v>0</v>
          </cell>
          <cell r="X234">
            <v>25961.53</v>
          </cell>
          <cell r="Y234">
            <v>15230.97</v>
          </cell>
          <cell r="Z234">
            <v>22827.21</v>
          </cell>
          <cell r="AA234">
            <v>0</v>
          </cell>
          <cell r="AB234">
            <v>41192.5</v>
          </cell>
          <cell r="AC234">
            <v>0</v>
          </cell>
          <cell r="AD234">
            <v>25961.53</v>
          </cell>
          <cell r="AE234">
            <v>0</v>
          </cell>
          <cell r="AF234">
            <v>41192.5</v>
          </cell>
          <cell r="AG234">
            <v>7319.07</v>
          </cell>
          <cell r="AH234">
            <v>25961.53</v>
          </cell>
          <cell r="AI234">
            <v>0</v>
          </cell>
          <cell r="AJ234">
            <v>48511.57</v>
          </cell>
          <cell r="AK234">
            <v>8904.2900000000009</v>
          </cell>
          <cell r="AL234">
            <v>41192.5</v>
          </cell>
          <cell r="AM234">
            <v>0</v>
          </cell>
          <cell r="AN234">
            <v>57415.86</v>
          </cell>
          <cell r="AO234">
            <v>0</v>
          </cell>
          <cell r="AP234">
            <v>41192.5</v>
          </cell>
          <cell r="AQ234">
            <v>20000</v>
          </cell>
          <cell r="AR234">
            <v>37415.86</v>
          </cell>
          <cell r="AS234">
            <v>0</v>
          </cell>
          <cell r="AT234">
            <v>28511.57</v>
          </cell>
          <cell r="AU234">
            <v>0</v>
          </cell>
          <cell r="AV234">
            <v>37415.86</v>
          </cell>
          <cell r="AW234">
            <v>10428.42</v>
          </cell>
          <cell r="AX234">
            <v>37415.86</v>
          </cell>
          <cell r="AY234">
            <v>0</v>
          </cell>
          <cell r="AZ234">
            <v>47844.28</v>
          </cell>
          <cell r="BB234">
            <v>37415.86</v>
          </cell>
        </row>
        <row r="235">
          <cell r="A235" t="str">
            <v>0840</v>
          </cell>
          <cell r="B235" t="str">
            <v>黄骅市慧仁纵横电脑销售有限公司</v>
          </cell>
          <cell r="C235" t="str">
            <v>办公用品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48405</v>
          </cell>
          <cell r="J235">
            <v>0</v>
          </cell>
          <cell r="K235">
            <v>20000</v>
          </cell>
          <cell r="L235">
            <v>28405</v>
          </cell>
          <cell r="M235">
            <v>33248.699999999997</v>
          </cell>
          <cell r="N235">
            <v>28405</v>
          </cell>
          <cell r="O235">
            <v>48405</v>
          </cell>
          <cell r="P235">
            <v>13248.7</v>
          </cell>
          <cell r="Q235">
            <v>0</v>
          </cell>
          <cell r="R235">
            <v>13248.7</v>
          </cell>
          <cell r="S235">
            <v>0</v>
          </cell>
          <cell r="T235">
            <v>13248.7</v>
          </cell>
          <cell r="U235">
            <v>0</v>
          </cell>
          <cell r="V235">
            <v>13248.7</v>
          </cell>
          <cell r="W235">
            <v>0</v>
          </cell>
          <cell r="X235">
            <v>13248.7</v>
          </cell>
          <cell r="Y235">
            <v>0</v>
          </cell>
          <cell r="Z235">
            <v>13248.7</v>
          </cell>
          <cell r="AA235">
            <v>0</v>
          </cell>
          <cell r="AB235">
            <v>13248.7</v>
          </cell>
          <cell r="AC235">
            <v>0</v>
          </cell>
          <cell r="AD235">
            <v>13248.7</v>
          </cell>
          <cell r="AE235">
            <v>13248.7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0</v>
          </cell>
          <cell r="AY235">
            <v>0</v>
          </cell>
          <cell r="AZ235">
            <v>0</v>
          </cell>
          <cell r="BB235">
            <v>0</v>
          </cell>
        </row>
        <row r="236">
          <cell r="A236" t="str">
            <v>0843</v>
          </cell>
          <cell r="B236" t="str">
            <v>诸城恒欣工贸有限公司</v>
          </cell>
          <cell r="C236" t="str">
            <v>工装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42650</v>
          </cell>
          <cell r="AL236">
            <v>0</v>
          </cell>
          <cell r="AM236">
            <v>42650</v>
          </cell>
          <cell r="AN236">
            <v>0</v>
          </cell>
          <cell r="AO236">
            <v>0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U236">
            <v>0</v>
          </cell>
          <cell r="AV236">
            <v>0</v>
          </cell>
          <cell r="AW236">
            <v>0</v>
          </cell>
          <cell r="AX236">
            <v>0</v>
          </cell>
          <cell r="AY236">
            <v>0</v>
          </cell>
          <cell r="AZ236">
            <v>0</v>
          </cell>
          <cell r="BB236">
            <v>0</v>
          </cell>
        </row>
        <row r="237">
          <cell r="A237" t="str">
            <v>0844</v>
          </cell>
          <cell r="B237" t="str">
            <v>东莞市深川工业设备有限公司</v>
          </cell>
          <cell r="C237" t="str">
            <v>设备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3087326.6</v>
          </cell>
          <cell r="AD237">
            <v>0</v>
          </cell>
          <cell r="AE237">
            <v>3087326.6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U237">
            <v>0</v>
          </cell>
          <cell r="AV237">
            <v>0</v>
          </cell>
          <cell r="AW237">
            <v>0</v>
          </cell>
          <cell r="AX237">
            <v>0</v>
          </cell>
          <cell r="AY237">
            <v>0</v>
          </cell>
          <cell r="AZ237">
            <v>0</v>
          </cell>
          <cell r="BB237">
            <v>0</v>
          </cell>
        </row>
        <row r="238">
          <cell r="A238" t="str">
            <v>0845</v>
          </cell>
          <cell r="B238" t="str">
            <v>无锡市宏伟彩印包装有限公司</v>
          </cell>
          <cell r="C238" t="str">
            <v>标签</v>
          </cell>
          <cell r="D238">
            <v>970</v>
          </cell>
          <cell r="E238">
            <v>970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1080</v>
          </cell>
          <cell r="AH238">
            <v>1080</v>
          </cell>
          <cell r="AI238">
            <v>1080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U238">
            <v>0</v>
          </cell>
          <cell r="AV238">
            <v>0</v>
          </cell>
          <cell r="AW238">
            <v>0</v>
          </cell>
          <cell r="AX238">
            <v>0</v>
          </cell>
          <cell r="AY238">
            <v>0</v>
          </cell>
          <cell r="AZ238">
            <v>0</v>
          </cell>
          <cell r="BB238">
            <v>0</v>
          </cell>
        </row>
        <row r="239">
          <cell r="A239" t="str">
            <v>0848</v>
          </cell>
          <cell r="B239" t="str">
            <v>衡水鑫智汽车零部件有限公司</v>
          </cell>
          <cell r="C239" t="str">
            <v>硬质棉</v>
          </cell>
          <cell r="D239">
            <v>0</v>
          </cell>
          <cell r="E239">
            <v>9776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AW239">
            <v>8294</v>
          </cell>
          <cell r="AX239">
            <v>0</v>
          </cell>
          <cell r="AY239">
            <v>8294</v>
          </cell>
          <cell r="AZ239">
            <v>0</v>
          </cell>
          <cell r="BB239">
            <v>0</v>
          </cell>
        </row>
        <row r="240">
          <cell r="A240" t="str">
            <v>0849</v>
          </cell>
          <cell r="B240" t="str">
            <v>佛山市益鑫禾机械自动化装备有限公司</v>
          </cell>
          <cell r="C240" t="str">
            <v>设备</v>
          </cell>
          <cell r="D240">
            <v>21800</v>
          </cell>
          <cell r="E240">
            <v>0</v>
          </cell>
          <cell r="F240">
            <v>21800</v>
          </cell>
          <cell r="G240">
            <v>0</v>
          </cell>
          <cell r="H240">
            <v>21800</v>
          </cell>
          <cell r="I240">
            <v>0</v>
          </cell>
          <cell r="J240">
            <v>21800</v>
          </cell>
          <cell r="K240">
            <v>0</v>
          </cell>
          <cell r="L240">
            <v>21800</v>
          </cell>
          <cell r="M240">
            <v>0</v>
          </cell>
          <cell r="N240">
            <v>21800</v>
          </cell>
          <cell r="O240">
            <v>0</v>
          </cell>
          <cell r="P240">
            <v>21800</v>
          </cell>
          <cell r="Q240">
            <v>0</v>
          </cell>
          <cell r="R240">
            <v>21800</v>
          </cell>
          <cell r="S240">
            <v>0</v>
          </cell>
          <cell r="T240">
            <v>21800</v>
          </cell>
          <cell r="U240">
            <v>0</v>
          </cell>
          <cell r="V240">
            <v>21800</v>
          </cell>
          <cell r="W240">
            <v>0</v>
          </cell>
          <cell r="X240">
            <v>21800</v>
          </cell>
          <cell r="Y240">
            <v>0</v>
          </cell>
          <cell r="Z240">
            <v>21800</v>
          </cell>
          <cell r="AA240">
            <v>21800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O240">
            <v>0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U240">
            <v>0</v>
          </cell>
          <cell r="AV240">
            <v>0</v>
          </cell>
          <cell r="AW240">
            <v>0</v>
          </cell>
          <cell r="AX240">
            <v>0</v>
          </cell>
          <cell r="AY240">
            <v>0</v>
          </cell>
          <cell r="AZ240">
            <v>0</v>
          </cell>
          <cell r="BB240">
            <v>0</v>
          </cell>
        </row>
        <row r="241">
          <cell r="A241" t="str">
            <v>0850</v>
          </cell>
          <cell r="B241" t="str">
            <v>黄骅市恒伟五金制品有限公司</v>
          </cell>
          <cell r="C241" t="str">
            <v>金属零部件</v>
          </cell>
          <cell r="D241">
            <v>1561365.65</v>
          </cell>
          <cell r="E241">
            <v>300000</v>
          </cell>
          <cell r="F241">
            <v>1613609.59</v>
          </cell>
          <cell r="G241">
            <v>300000</v>
          </cell>
          <cell r="H241">
            <v>1605625.15</v>
          </cell>
          <cell r="I241">
            <v>481540.85</v>
          </cell>
          <cell r="J241">
            <v>961365.65</v>
          </cell>
          <cell r="K241">
            <v>300000</v>
          </cell>
          <cell r="L241">
            <v>1787166</v>
          </cell>
          <cell r="M241">
            <v>223144.11</v>
          </cell>
          <cell r="N241">
            <v>1013609.59</v>
          </cell>
          <cell r="O241">
            <v>200000</v>
          </cell>
          <cell r="P241">
            <v>1810310.11</v>
          </cell>
          <cell r="Q241">
            <v>308240.03999999998</v>
          </cell>
          <cell r="R241">
            <v>1105625.1499999999</v>
          </cell>
          <cell r="S241">
            <v>0</v>
          </cell>
          <cell r="T241">
            <v>2118550.15</v>
          </cell>
          <cell r="U241">
            <v>370349.95</v>
          </cell>
          <cell r="V241">
            <v>1587166</v>
          </cell>
          <cell r="W241">
            <v>250000</v>
          </cell>
          <cell r="X241">
            <v>2238900.1</v>
          </cell>
          <cell r="Y241">
            <v>295058.45</v>
          </cell>
          <cell r="Z241">
            <v>1560310.11</v>
          </cell>
          <cell r="AA241">
            <v>100000</v>
          </cell>
          <cell r="AB241">
            <v>2433958.5499999998</v>
          </cell>
          <cell r="AC241">
            <v>287154.53000000003</v>
          </cell>
          <cell r="AD241">
            <v>1768550.15</v>
          </cell>
          <cell r="AE241">
            <v>447212</v>
          </cell>
          <cell r="AF241">
            <v>2273901.08</v>
          </cell>
          <cell r="AG241">
            <v>176276.96</v>
          </cell>
          <cell r="AH241">
            <v>1691688.1</v>
          </cell>
          <cell r="AI241">
            <v>111741</v>
          </cell>
          <cell r="AJ241">
            <v>2338437.04</v>
          </cell>
          <cell r="AK241">
            <v>200226.63</v>
          </cell>
          <cell r="AL241">
            <v>1875005.55</v>
          </cell>
          <cell r="AM241">
            <v>554000</v>
          </cell>
          <cell r="AN241">
            <v>1984663.67</v>
          </cell>
          <cell r="AO241">
            <v>328974.93</v>
          </cell>
          <cell r="AP241">
            <v>1608160.08</v>
          </cell>
          <cell r="AQ241">
            <v>310592.53999999998</v>
          </cell>
          <cell r="AR241">
            <v>2003046.06</v>
          </cell>
          <cell r="AS241">
            <v>478903.1</v>
          </cell>
          <cell r="AT241">
            <v>1473844.5</v>
          </cell>
          <cell r="AU241">
            <v>200000</v>
          </cell>
          <cell r="AV241">
            <v>2281949.16</v>
          </cell>
          <cell r="AW241">
            <v>352917.54</v>
          </cell>
          <cell r="AX241">
            <v>1474071.13</v>
          </cell>
          <cell r="AY241">
            <v>300000</v>
          </cell>
          <cell r="AZ241">
            <v>2334866.7000000002</v>
          </cell>
          <cell r="BB241">
            <v>1503046.06</v>
          </cell>
        </row>
        <row r="242">
          <cell r="A242" t="str">
            <v>0854</v>
          </cell>
          <cell r="B242" t="str">
            <v>张家港保税区得英达利化工材料有限公司</v>
          </cell>
          <cell r="C242" t="str">
            <v>头枕</v>
          </cell>
          <cell r="D242">
            <v>0</v>
          </cell>
          <cell r="E242">
            <v>0</v>
          </cell>
          <cell r="F242">
            <v>0</v>
          </cell>
          <cell r="G242">
            <v>0</v>
          </cell>
          <cell r="H242">
            <v>9816.4</v>
          </cell>
          <cell r="I242">
            <v>0</v>
          </cell>
          <cell r="J242">
            <v>0</v>
          </cell>
          <cell r="K242">
            <v>0</v>
          </cell>
          <cell r="L242">
            <v>9816.4</v>
          </cell>
          <cell r="M242">
            <v>0</v>
          </cell>
          <cell r="N242">
            <v>0</v>
          </cell>
          <cell r="O242">
            <v>0</v>
          </cell>
          <cell r="P242">
            <v>9816.4</v>
          </cell>
          <cell r="Q242">
            <v>0</v>
          </cell>
          <cell r="R242">
            <v>9816.4</v>
          </cell>
          <cell r="S242">
            <v>0</v>
          </cell>
          <cell r="T242">
            <v>9816.4</v>
          </cell>
          <cell r="U242">
            <v>0</v>
          </cell>
          <cell r="V242">
            <v>9816.4</v>
          </cell>
          <cell r="W242">
            <v>0</v>
          </cell>
          <cell r="X242">
            <v>9816.4</v>
          </cell>
          <cell r="Y242">
            <v>0</v>
          </cell>
          <cell r="Z242">
            <v>9816.4</v>
          </cell>
          <cell r="AA242">
            <v>0</v>
          </cell>
          <cell r="AB242">
            <v>9816.4</v>
          </cell>
          <cell r="AC242">
            <v>0</v>
          </cell>
          <cell r="AD242">
            <v>9816.4</v>
          </cell>
          <cell r="AE242">
            <v>0</v>
          </cell>
          <cell r="AF242">
            <v>9816.4</v>
          </cell>
          <cell r="AG242">
            <v>0</v>
          </cell>
          <cell r="AH242">
            <v>9816.4</v>
          </cell>
          <cell r="AI242">
            <v>0</v>
          </cell>
          <cell r="AJ242">
            <v>9816.4</v>
          </cell>
          <cell r="AK242">
            <v>0</v>
          </cell>
          <cell r="AL242">
            <v>9816.4</v>
          </cell>
          <cell r="AM242">
            <v>0</v>
          </cell>
          <cell r="AN242">
            <v>9816.4</v>
          </cell>
          <cell r="AO242">
            <v>0</v>
          </cell>
          <cell r="AP242">
            <v>9816.4</v>
          </cell>
          <cell r="AQ242">
            <v>0</v>
          </cell>
          <cell r="AR242">
            <v>9816.4</v>
          </cell>
          <cell r="AS242">
            <v>0</v>
          </cell>
          <cell r="AT242">
            <v>9816.4</v>
          </cell>
          <cell r="AU242">
            <v>9816.4</v>
          </cell>
          <cell r="AV242">
            <v>0</v>
          </cell>
          <cell r="AW242">
            <v>0</v>
          </cell>
          <cell r="AX242">
            <v>0</v>
          </cell>
          <cell r="AY242">
            <v>0</v>
          </cell>
          <cell r="AZ242">
            <v>0</v>
          </cell>
          <cell r="BB242">
            <v>0</v>
          </cell>
        </row>
        <row r="243">
          <cell r="A243" t="str">
            <v>0856</v>
          </cell>
          <cell r="B243" t="str">
            <v>扬州三鸣环保科技有限公司</v>
          </cell>
          <cell r="C243" t="str">
            <v>设备</v>
          </cell>
          <cell r="D243">
            <v>384444.5</v>
          </cell>
          <cell r="E243">
            <v>0</v>
          </cell>
          <cell r="F243">
            <v>384444.5</v>
          </cell>
          <cell r="G243">
            <v>0</v>
          </cell>
          <cell r="H243">
            <v>384444.5</v>
          </cell>
          <cell r="I243">
            <v>0</v>
          </cell>
          <cell r="J243">
            <v>384444.5</v>
          </cell>
          <cell r="K243">
            <v>0</v>
          </cell>
          <cell r="L243">
            <v>384444.5</v>
          </cell>
          <cell r="M243">
            <v>0</v>
          </cell>
          <cell r="N243">
            <v>384444.5</v>
          </cell>
          <cell r="O243">
            <v>323611.12</v>
          </cell>
          <cell r="P243">
            <v>60833.38</v>
          </cell>
          <cell r="Q243">
            <v>0</v>
          </cell>
          <cell r="R243">
            <v>60833.38</v>
          </cell>
          <cell r="S243">
            <v>0</v>
          </cell>
          <cell r="T243">
            <v>60833.38</v>
          </cell>
          <cell r="U243">
            <v>0</v>
          </cell>
          <cell r="V243">
            <v>60833.38</v>
          </cell>
          <cell r="W243">
            <v>0</v>
          </cell>
          <cell r="X243">
            <v>60833.38</v>
          </cell>
          <cell r="Y243">
            <v>0</v>
          </cell>
          <cell r="Z243">
            <v>60833.38</v>
          </cell>
          <cell r="AA243">
            <v>0</v>
          </cell>
          <cell r="AB243">
            <v>60833.38</v>
          </cell>
          <cell r="AC243">
            <v>0</v>
          </cell>
          <cell r="AD243">
            <v>60833.38</v>
          </cell>
          <cell r="AE243">
            <v>0</v>
          </cell>
          <cell r="AF243">
            <v>60833.38</v>
          </cell>
          <cell r="AG243">
            <v>0</v>
          </cell>
          <cell r="AH243">
            <v>60833.38</v>
          </cell>
          <cell r="AI243">
            <v>0</v>
          </cell>
          <cell r="AJ243">
            <v>60833.38</v>
          </cell>
          <cell r="AK243">
            <v>0</v>
          </cell>
          <cell r="AL243">
            <v>60833.38</v>
          </cell>
          <cell r="AM243">
            <v>0</v>
          </cell>
          <cell r="AN243">
            <v>60833.38</v>
          </cell>
          <cell r="AO243">
            <v>0</v>
          </cell>
          <cell r="AP243">
            <v>60833.38</v>
          </cell>
          <cell r="AQ243">
            <v>0</v>
          </cell>
          <cell r="AR243">
            <v>60833.38</v>
          </cell>
          <cell r="AS243">
            <v>0</v>
          </cell>
          <cell r="AT243">
            <v>60833.38</v>
          </cell>
          <cell r="AU243">
            <v>0</v>
          </cell>
          <cell r="AV243">
            <v>60833.38</v>
          </cell>
          <cell r="AW243">
            <v>0</v>
          </cell>
          <cell r="AX243">
            <v>60833.38</v>
          </cell>
          <cell r="AY243">
            <v>0</v>
          </cell>
          <cell r="AZ243">
            <v>60833.38</v>
          </cell>
          <cell r="BB243">
            <v>60833.38</v>
          </cell>
        </row>
        <row r="244">
          <cell r="A244" t="str">
            <v>0857</v>
          </cell>
          <cell r="B244" t="str">
            <v>万华化学（北京）有限公司</v>
          </cell>
          <cell r="C244" t="str">
            <v>化工原料</v>
          </cell>
          <cell r="D244">
            <v>133750</v>
          </cell>
          <cell r="E244">
            <v>0</v>
          </cell>
          <cell r="F244">
            <v>133750</v>
          </cell>
          <cell r="G244">
            <v>0</v>
          </cell>
          <cell r="H244">
            <v>133750</v>
          </cell>
          <cell r="I244">
            <v>0</v>
          </cell>
          <cell r="J244">
            <v>133750</v>
          </cell>
          <cell r="K244">
            <v>0</v>
          </cell>
          <cell r="L244">
            <v>133750</v>
          </cell>
          <cell r="M244">
            <v>0</v>
          </cell>
          <cell r="N244">
            <v>133750</v>
          </cell>
          <cell r="O244">
            <v>87395.67</v>
          </cell>
          <cell r="P244">
            <v>46354.33</v>
          </cell>
          <cell r="Q244">
            <v>0</v>
          </cell>
          <cell r="R244">
            <v>46354.33</v>
          </cell>
          <cell r="S244">
            <v>46354.33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O244">
            <v>0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U244">
            <v>0</v>
          </cell>
          <cell r="AV244">
            <v>0</v>
          </cell>
          <cell r="AW244">
            <v>0</v>
          </cell>
          <cell r="AX244">
            <v>0</v>
          </cell>
          <cell r="AY244">
            <v>0</v>
          </cell>
          <cell r="AZ244">
            <v>0</v>
          </cell>
          <cell r="BB244">
            <v>0</v>
          </cell>
        </row>
        <row r="245">
          <cell r="A245" t="str">
            <v>0858</v>
          </cell>
          <cell r="B245" t="str">
            <v>天津尼嘉斯机械设备销售有限公司</v>
          </cell>
          <cell r="C245" t="str">
            <v>设备</v>
          </cell>
          <cell r="D245">
            <v>14336</v>
          </cell>
          <cell r="E245">
            <v>0</v>
          </cell>
          <cell r="F245">
            <v>14336</v>
          </cell>
          <cell r="G245">
            <v>0</v>
          </cell>
          <cell r="H245">
            <v>14336</v>
          </cell>
          <cell r="I245">
            <v>0</v>
          </cell>
          <cell r="J245">
            <v>14336</v>
          </cell>
          <cell r="K245">
            <v>0</v>
          </cell>
          <cell r="L245">
            <v>14336</v>
          </cell>
          <cell r="M245">
            <v>0</v>
          </cell>
          <cell r="N245">
            <v>14336</v>
          </cell>
          <cell r="O245">
            <v>0</v>
          </cell>
          <cell r="P245">
            <v>14336</v>
          </cell>
          <cell r="Q245">
            <v>0</v>
          </cell>
          <cell r="R245">
            <v>14336</v>
          </cell>
          <cell r="S245">
            <v>0</v>
          </cell>
          <cell r="T245">
            <v>14336</v>
          </cell>
          <cell r="U245">
            <v>0</v>
          </cell>
          <cell r="V245">
            <v>14336</v>
          </cell>
          <cell r="W245">
            <v>0</v>
          </cell>
          <cell r="X245">
            <v>14336</v>
          </cell>
          <cell r="Y245">
            <v>0</v>
          </cell>
          <cell r="Z245">
            <v>14336</v>
          </cell>
          <cell r="AA245">
            <v>0</v>
          </cell>
          <cell r="AB245">
            <v>14336</v>
          </cell>
          <cell r="AC245">
            <v>0</v>
          </cell>
          <cell r="AD245">
            <v>14336</v>
          </cell>
          <cell r="AE245">
            <v>0</v>
          </cell>
          <cell r="AF245">
            <v>14336</v>
          </cell>
          <cell r="AG245">
            <v>0</v>
          </cell>
          <cell r="AH245">
            <v>14336</v>
          </cell>
          <cell r="AI245">
            <v>0</v>
          </cell>
          <cell r="AJ245">
            <v>14336</v>
          </cell>
          <cell r="AK245">
            <v>0</v>
          </cell>
          <cell r="AL245">
            <v>14336</v>
          </cell>
          <cell r="AM245">
            <v>0</v>
          </cell>
          <cell r="AN245">
            <v>14336</v>
          </cell>
          <cell r="AO245">
            <v>0</v>
          </cell>
          <cell r="AP245">
            <v>14336</v>
          </cell>
          <cell r="AQ245">
            <v>0</v>
          </cell>
          <cell r="AR245">
            <v>14336</v>
          </cell>
          <cell r="AS245">
            <v>0</v>
          </cell>
          <cell r="AT245">
            <v>14336</v>
          </cell>
          <cell r="AU245">
            <v>0</v>
          </cell>
          <cell r="AV245">
            <v>14336</v>
          </cell>
          <cell r="AW245">
            <v>0</v>
          </cell>
          <cell r="AX245">
            <v>14336</v>
          </cell>
          <cell r="AY245">
            <v>0</v>
          </cell>
          <cell r="AZ245">
            <v>14336</v>
          </cell>
          <cell r="BB245">
            <v>14336</v>
          </cell>
        </row>
        <row r="246">
          <cell r="A246" t="str">
            <v>0859</v>
          </cell>
          <cell r="B246" t="str">
            <v>黄骅市厚德建筑队</v>
          </cell>
          <cell r="C246" t="str">
            <v>土建工程</v>
          </cell>
          <cell r="D246">
            <v>0</v>
          </cell>
          <cell r="E246">
            <v>161680</v>
          </cell>
          <cell r="F246">
            <v>155020</v>
          </cell>
          <cell r="G246">
            <v>0</v>
          </cell>
          <cell r="H246">
            <v>155020</v>
          </cell>
          <cell r="I246">
            <v>0</v>
          </cell>
          <cell r="J246">
            <v>155020</v>
          </cell>
          <cell r="K246">
            <v>0</v>
          </cell>
          <cell r="L246">
            <v>155020</v>
          </cell>
          <cell r="M246">
            <v>0</v>
          </cell>
          <cell r="N246">
            <v>155020</v>
          </cell>
          <cell r="O246">
            <v>0</v>
          </cell>
          <cell r="P246">
            <v>155020</v>
          </cell>
          <cell r="Q246">
            <v>0</v>
          </cell>
          <cell r="R246">
            <v>155020</v>
          </cell>
          <cell r="S246">
            <v>0</v>
          </cell>
          <cell r="T246">
            <v>155020</v>
          </cell>
          <cell r="U246">
            <v>0</v>
          </cell>
          <cell r="V246">
            <v>155020</v>
          </cell>
          <cell r="W246">
            <v>0</v>
          </cell>
          <cell r="X246">
            <v>155020</v>
          </cell>
          <cell r="Y246">
            <v>0</v>
          </cell>
          <cell r="Z246">
            <v>155020</v>
          </cell>
          <cell r="AA246">
            <v>0</v>
          </cell>
          <cell r="AB246">
            <v>155020</v>
          </cell>
          <cell r="AC246">
            <v>0</v>
          </cell>
          <cell r="AD246">
            <v>155020</v>
          </cell>
          <cell r="AE246">
            <v>0</v>
          </cell>
          <cell r="AF246">
            <v>155020</v>
          </cell>
          <cell r="AG246">
            <v>0</v>
          </cell>
          <cell r="AH246">
            <v>155020</v>
          </cell>
          <cell r="AI246">
            <v>0</v>
          </cell>
          <cell r="AJ246">
            <v>155020</v>
          </cell>
          <cell r="AK246">
            <v>0</v>
          </cell>
          <cell r="AL246">
            <v>155020</v>
          </cell>
          <cell r="AM246">
            <v>50000</v>
          </cell>
          <cell r="AN246">
            <v>105020</v>
          </cell>
          <cell r="AO246">
            <v>0</v>
          </cell>
          <cell r="AP246">
            <v>105020</v>
          </cell>
          <cell r="AQ246">
            <v>0</v>
          </cell>
          <cell r="AR246">
            <v>105020</v>
          </cell>
          <cell r="AS246">
            <v>0</v>
          </cell>
          <cell r="AT246">
            <v>105020</v>
          </cell>
          <cell r="AU246">
            <v>0</v>
          </cell>
          <cell r="AV246">
            <v>105020</v>
          </cell>
          <cell r="AW246">
            <v>0</v>
          </cell>
          <cell r="AX246">
            <v>105020</v>
          </cell>
          <cell r="AY246">
            <v>0</v>
          </cell>
          <cell r="AZ246">
            <v>105020</v>
          </cell>
          <cell r="BB246">
            <v>105020</v>
          </cell>
        </row>
        <row r="247">
          <cell r="A247" t="str">
            <v>0860</v>
          </cell>
          <cell r="B247" t="str">
            <v>苏州市荣威模具有限公司</v>
          </cell>
          <cell r="C247" t="str">
            <v>设备</v>
          </cell>
          <cell r="D247">
            <v>0</v>
          </cell>
          <cell r="E247">
            <v>0</v>
          </cell>
          <cell r="F247">
            <v>0</v>
          </cell>
          <cell r="G247">
            <v>71750.78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3049734.44</v>
          </cell>
          <cell r="AH247">
            <v>0</v>
          </cell>
          <cell r="AI247">
            <v>1040050</v>
          </cell>
          <cell r="AJ247">
            <v>2009684.44</v>
          </cell>
          <cell r="AK247">
            <v>0</v>
          </cell>
          <cell r="AL247">
            <v>2009684.44</v>
          </cell>
          <cell r="AM247">
            <v>0</v>
          </cell>
          <cell r="AN247">
            <v>2009684.44</v>
          </cell>
          <cell r="AO247">
            <v>0</v>
          </cell>
          <cell r="AP247">
            <v>2009684.44</v>
          </cell>
          <cell r="AQ247">
            <v>0</v>
          </cell>
          <cell r="AR247">
            <v>2009684.44</v>
          </cell>
          <cell r="AS247">
            <v>0</v>
          </cell>
          <cell r="AT247">
            <v>2009684.44</v>
          </cell>
          <cell r="AU247">
            <v>1595000</v>
          </cell>
          <cell r="AV247">
            <v>414684.44</v>
          </cell>
          <cell r="AW247">
            <v>0</v>
          </cell>
          <cell r="AX247">
            <v>414684.44</v>
          </cell>
          <cell r="AY247">
            <v>0</v>
          </cell>
          <cell r="AZ247">
            <v>414684.44</v>
          </cell>
          <cell r="BB247">
            <v>414684.44</v>
          </cell>
        </row>
        <row r="248">
          <cell r="A248" t="str">
            <v>0862</v>
          </cell>
          <cell r="B248" t="str">
            <v>河北双力起重机械有限公司</v>
          </cell>
          <cell r="C248" t="str">
            <v>设备</v>
          </cell>
          <cell r="D248">
            <v>17700</v>
          </cell>
          <cell r="E248">
            <v>0</v>
          </cell>
          <cell r="F248">
            <v>17700</v>
          </cell>
          <cell r="G248">
            <v>0</v>
          </cell>
          <cell r="H248">
            <v>17700</v>
          </cell>
          <cell r="I248">
            <v>0</v>
          </cell>
          <cell r="J248">
            <v>17700</v>
          </cell>
          <cell r="K248">
            <v>0</v>
          </cell>
          <cell r="L248">
            <v>17700</v>
          </cell>
          <cell r="M248">
            <v>0</v>
          </cell>
          <cell r="N248">
            <v>17700</v>
          </cell>
          <cell r="O248">
            <v>0</v>
          </cell>
          <cell r="P248">
            <v>17700</v>
          </cell>
          <cell r="Q248">
            <v>0</v>
          </cell>
          <cell r="R248">
            <v>17700</v>
          </cell>
          <cell r="S248">
            <v>0</v>
          </cell>
          <cell r="T248">
            <v>17700</v>
          </cell>
          <cell r="U248">
            <v>0</v>
          </cell>
          <cell r="V248">
            <v>17700</v>
          </cell>
          <cell r="W248">
            <v>0</v>
          </cell>
          <cell r="X248">
            <v>17700</v>
          </cell>
          <cell r="Y248">
            <v>0</v>
          </cell>
          <cell r="Z248">
            <v>17700</v>
          </cell>
          <cell r="AA248">
            <v>0</v>
          </cell>
          <cell r="AB248">
            <v>17700</v>
          </cell>
          <cell r="AC248">
            <v>0</v>
          </cell>
          <cell r="AD248">
            <v>17700</v>
          </cell>
          <cell r="AE248">
            <v>0</v>
          </cell>
          <cell r="AF248">
            <v>17700</v>
          </cell>
          <cell r="AG248">
            <v>0</v>
          </cell>
          <cell r="AH248">
            <v>17700</v>
          </cell>
          <cell r="AI248">
            <v>0</v>
          </cell>
          <cell r="AJ248">
            <v>17700</v>
          </cell>
          <cell r="AK248">
            <v>0</v>
          </cell>
          <cell r="AL248">
            <v>17700</v>
          </cell>
          <cell r="AM248">
            <v>0</v>
          </cell>
          <cell r="AN248">
            <v>17700</v>
          </cell>
          <cell r="AO248">
            <v>0</v>
          </cell>
          <cell r="AP248">
            <v>17700</v>
          </cell>
          <cell r="AQ248">
            <v>0</v>
          </cell>
          <cell r="AR248">
            <v>17700</v>
          </cell>
          <cell r="AS248">
            <v>0</v>
          </cell>
          <cell r="AT248">
            <v>17700</v>
          </cell>
          <cell r="AU248">
            <v>0</v>
          </cell>
          <cell r="AV248">
            <v>17700</v>
          </cell>
          <cell r="AW248">
            <v>0</v>
          </cell>
          <cell r="AX248">
            <v>17700</v>
          </cell>
          <cell r="AY248">
            <v>0</v>
          </cell>
          <cell r="AZ248">
            <v>17700</v>
          </cell>
          <cell r="BB248">
            <v>17700</v>
          </cell>
        </row>
        <row r="249">
          <cell r="A249" t="str">
            <v>0866</v>
          </cell>
          <cell r="B249" t="str">
            <v>沧州施普模具制造有限公司</v>
          </cell>
          <cell r="C249" t="str">
            <v>设备</v>
          </cell>
          <cell r="D249">
            <v>0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218000</v>
          </cell>
          <cell r="R249">
            <v>0</v>
          </cell>
          <cell r="S249">
            <v>196200</v>
          </cell>
          <cell r="T249">
            <v>21800</v>
          </cell>
          <cell r="U249">
            <v>0</v>
          </cell>
          <cell r="V249">
            <v>21800</v>
          </cell>
          <cell r="W249">
            <v>0</v>
          </cell>
          <cell r="X249">
            <v>21800</v>
          </cell>
          <cell r="Y249">
            <v>0</v>
          </cell>
          <cell r="Z249">
            <v>21800</v>
          </cell>
          <cell r="AA249">
            <v>0</v>
          </cell>
          <cell r="AB249">
            <v>21800</v>
          </cell>
          <cell r="AC249">
            <v>0</v>
          </cell>
          <cell r="AD249">
            <v>21800</v>
          </cell>
          <cell r="AE249">
            <v>0</v>
          </cell>
          <cell r="AF249">
            <v>21800</v>
          </cell>
          <cell r="AG249">
            <v>0</v>
          </cell>
          <cell r="AH249">
            <v>21800</v>
          </cell>
          <cell r="AI249">
            <v>0</v>
          </cell>
          <cell r="AJ249">
            <v>21800</v>
          </cell>
          <cell r="AK249">
            <v>0</v>
          </cell>
          <cell r="AL249">
            <v>21800</v>
          </cell>
          <cell r="AM249">
            <v>0</v>
          </cell>
          <cell r="AN249">
            <v>21800</v>
          </cell>
          <cell r="AO249">
            <v>0</v>
          </cell>
          <cell r="AP249">
            <v>21800</v>
          </cell>
          <cell r="AQ249">
            <v>0</v>
          </cell>
          <cell r="AR249">
            <v>21800</v>
          </cell>
          <cell r="AS249">
            <v>0</v>
          </cell>
          <cell r="AT249">
            <v>21800</v>
          </cell>
          <cell r="AU249">
            <v>0</v>
          </cell>
          <cell r="AV249">
            <v>21800</v>
          </cell>
          <cell r="AW249">
            <v>0</v>
          </cell>
          <cell r="AX249">
            <v>21800</v>
          </cell>
          <cell r="AY249">
            <v>0</v>
          </cell>
          <cell r="AZ249">
            <v>21800</v>
          </cell>
          <cell r="BB249">
            <v>21800</v>
          </cell>
        </row>
        <row r="250">
          <cell r="A250" t="str">
            <v>0868</v>
          </cell>
          <cell r="B250" t="str">
            <v>广州熙锐自动化设备有限公司</v>
          </cell>
          <cell r="C250" t="str">
            <v>设备</v>
          </cell>
          <cell r="D250">
            <v>781658</v>
          </cell>
          <cell r="E250">
            <v>0</v>
          </cell>
          <cell r="F250">
            <v>781658</v>
          </cell>
          <cell r="G250">
            <v>500000</v>
          </cell>
          <cell r="H250">
            <v>281658</v>
          </cell>
          <cell r="I250">
            <v>0</v>
          </cell>
          <cell r="J250">
            <v>281658</v>
          </cell>
          <cell r="K250">
            <v>281658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O250">
            <v>0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  <cell r="AY250">
            <v>0</v>
          </cell>
          <cell r="AZ250">
            <v>0</v>
          </cell>
          <cell r="BB250">
            <v>0</v>
          </cell>
        </row>
        <row r="251">
          <cell r="A251" t="str">
            <v>0869</v>
          </cell>
          <cell r="B251" t="str">
            <v>苏州高登威科技股份有限公司</v>
          </cell>
          <cell r="C251" t="str">
            <v>设备</v>
          </cell>
          <cell r="D251">
            <v>0</v>
          </cell>
          <cell r="E251">
            <v>0</v>
          </cell>
          <cell r="F251">
            <v>0</v>
          </cell>
          <cell r="G251">
            <v>158632.48000000001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2816307.69</v>
          </cell>
          <cell r="AL251">
            <v>0</v>
          </cell>
          <cell r="AM251">
            <v>984683.75</v>
          </cell>
          <cell r="AN251">
            <v>1831623.94</v>
          </cell>
          <cell r="AO251">
            <v>0</v>
          </cell>
          <cell r="AP251">
            <v>1831623.94</v>
          </cell>
          <cell r="AQ251">
            <v>100000</v>
          </cell>
          <cell r="AR251">
            <v>1731623.94</v>
          </cell>
          <cell r="AS251">
            <v>90400</v>
          </cell>
          <cell r="AT251">
            <v>1731623.94</v>
          </cell>
          <cell r="AU251">
            <v>0</v>
          </cell>
          <cell r="AV251">
            <v>1822023.94</v>
          </cell>
          <cell r="AW251">
            <v>0</v>
          </cell>
          <cell r="AX251">
            <v>1822023.94</v>
          </cell>
          <cell r="AY251">
            <v>0</v>
          </cell>
          <cell r="AZ251">
            <v>1822023.94</v>
          </cell>
          <cell r="BB251">
            <v>1822023.94</v>
          </cell>
        </row>
        <row r="252">
          <cell r="A252" t="str">
            <v>0870</v>
          </cell>
          <cell r="B252" t="str">
            <v>山东施密特热能设备有限公司</v>
          </cell>
          <cell r="C252" t="str">
            <v>设备</v>
          </cell>
          <cell r="G252">
            <v>46800</v>
          </cell>
          <cell r="H252">
            <v>30533.33</v>
          </cell>
          <cell r="I252">
            <v>0</v>
          </cell>
          <cell r="J252">
            <v>30533.33</v>
          </cell>
          <cell r="K252">
            <v>30533.33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O252">
            <v>0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W252">
            <v>0</v>
          </cell>
          <cell r="AX252">
            <v>0</v>
          </cell>
          <cell r="AY252">
            <v>0</v>
          </cell>
          <cell r="AZ252">
            <v>0</v>
          </cell>
          <cell r="BB252">
            <v>0</v>
          </cell>
        </row>
        <row r="253">
          <cell r="A253" t="str">
            <v>0871</v>
          </cell>
          <cell r="B253" t="str">
            <v>深圳市固特灵胶业有限公司</v>
          </cell>
          <cell r="C253" t="str">
            <v>胶水</v>
          </cell>
          <cell r="D253">
            <v>0</v>
          </cell>
          <cell r="E253">
            <v>5100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3400</v>
          </cell>
          <cell r="Z253">
            <v>3400</v>
          </cell>
          <cell r="AA253">
            <v>3400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3400</v>
          </cell>
          <cell r="AL253">
            <v>3400</v>
          </cell>
          <cell r="AM253">
            <v>3400</v>
          </cell>
          <cell r="AN253">
            <v>0</v>
          </cell>
          <cell r="AO253">
            <v>0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3400</v>
          </cell>
          <cell r="AX253">
            <v>0</v>
          </cell>
          <cell r="AY253">
            <v>0</v>
          </cell>
          <cell r="AZ253">
            <v>3400</v>
          </cell>
          <cell r="BB253">
            <v>0</v>
          </cell>
        </row>
        <row r="254">
          <cell r="A254" t="str">
            <v>0873</v>
          </cell>
          <cell r="B254" t="str">
            <v>圭尔夫(天津)工业门有限公司</v>
          </cell>
          <cell r="C254" t="str">
            <v>电动门</v>
          </cell>
          <cell r="D254">
            <v>21615</v>
          </cell>
          <cell r="E254">
            <v>0</v>
          </cell>
          <cell r="F254">
            <v>21615</v>
          </cell>
          <cell r="G254">
            <v>0</v>
          </cell>
          <cell r="H254">
            <v>21615</v>
          </cell>
          <cell r="I254">
            <v>0</v>
          </cell>
          <cell r="J254">
            <v>21615</v>
          </cell>
          <cell r="K254">
            <v>0</v>
          </cell>
          <cell r="L254">
            <v>21615</v>
          </cell>
          <cell r="M254">
            <v>0</v>
          </cell>
          <cell r="N254">
            <v>21615</v>
          </cell>
          <cell r="O254">
            <v>0</v>
          </cell>
          <cell r="P254">
            <v>21615</v>
          </cell>
          <cell r="Q254">
            <v>0</v>
          </cell>
          <cell r="R254">
            <v>21615</v>
          </cell>
          <cell r="S254">
            <v>0</v>
          </cell>
          <cell r="T254">
            <v>21615</v>
          </cell>
          <cell r="U254">
            <v>0</v>
          </cell>
          <cell r="V254">
            <v>21615</v>
          </cell>
          <cell r="W254">
            <v>0</v>
          </cell>
          <cell r="X254">
            <v>21615</v>
          </cell>
          <cell r="Y254">
            <v>0</v>
          </cell>
          <cell r="Z254">
            <v>21615</v>
          </cell>
          <cell r="AA254">
            <v>0</v>
          </cell>
          <cell r="AB254">
            <v>21615</v>
          </cell>
          <cell r="AC254">
            <v>0</v>
          </cell>
          <cell r="AD254">
            <v>21615</v>
          </cell>
          <cell r="AE254">
            <v>18550</v>
          </cell>
          <cell r="AF254">
            <v>3065</v>
          </cell>
          <cell r="AG254">
            <v>0</v>
          </cell>
          <cell r="AH254">
            <v>3065</v>
          </cell>
          <cell r="AI254">
            <v>0</v>
          </cell>
          <cell r="AJ254">
            <v>3065</v>
          </cell>
          <cell r="AK254">
            <v>0</v>
          </cell>
          <cell r="AL254">
            <v>3065</v>
          </cell>
          <cell r="AM254">
            <v>3065</v>
          </cell>
          <cell r="AN254">
            <v>0</v>
          </cell>
          <cell r="AO254">
            <v>0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W254">
            <v>0</v>
          </cell>
          <cell r="AX254">
            <v>0</v>
          </cell>
          <cell r="AY254">
            <v>0</v>
          </cell>
          <cell r="AZ254">
            <v>0</v>
          </cell>
          <cell r="BB254">
            <v>0</v>
          </cell>
        </row>
        <row r="255">
          <cell r="A255" t="str">
            <v>0874</v>
          </cell>
          <cell r="B255" t="str">
            <v>河北美杭电梯安装有限公司</v>
          </cell>
          <cell r="C255" t="str">
            <v>电梯</v>
          </cell>
          <cell r="D255">
            <v>36600</v>
          </cell>
          <cell r="E255">
            <v>0</v>
          </cell>
          <cell r="F255">
            <v>36600</v>
          </cell>
          <cell r="G255">
            <v>0</v>
          </cell>
          <cell r="H255">
            <v>36600</v>
          </cell>
          <cell r="I255">
            <v>0</v>
          </cell>
          <cell r="J255">
            <v>36600</v>
          </cell>
          <cell r="K255">
            <v>0</v>
          </cell>
          <cell r="L255">
            <v>36600</v>
          </cell>
          <cell r="M255">
            <v>0</v>
          </cell>
          <cell r="N255">
            <v>36600</v>
          </cell>
          <cell r="O255">
            <v>0</v>
          </cell>
          <cell r="P255">
            <v>36600</v>
          </cell>
          <cell r="Q255">
            <v>0</v>
          </cell>
          <cell r="R255">
            <v>36600</v>
          </cell>
          <cell r="S255">
            <v>0</v>
          </cell>
          <cell r="T255">
            <v>36600</v>
          </cell>
          <cell r="U255">
            <v>0</v>
          </cell>
          <cell r="V255">
            <v>36600</v>
          </cell>
          <cell r="W255">
            <v>0</v>
          </cell>
          <cell r="X255">
            <v>36600</v>
          </cell>
          <cell r="Y255">
            <v>0</v>
          </cell>
          <cell r="Z255">
            <v>36600</v>
          </cell>
          <cell r="AA255">
            <v>36600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O255">
            <v>0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U255">
            <v>0</v>
          </cell>
          <cell r="AV255">
            <v>0</v>
          </cell>
          <cell r="AW255">
            <v>0</v>
          </cell>
          <cell r="AX255">
            <v>0</v>
          </cell>
          <cell r="AY255">
            <v>0</v>
          </cell>
          <cell r="AZ255">
            <v>0</v>
          </cell>
          <cell r="BB255">
            <v>0</v>
          </cell>
        </row>
        <row r="256">
          <cell r="A256" t="str">
            <v>0876</v>
          </cell>
          <cell r="B256" t="str">
            <v>上海腾基机械设备有限公司</v>
          </cell>
          <cell r="C256" t="str">
            <v>设备配件</v>
          </cell>
          <cell r="D256">
            <v>0</v>
          </cell>
          <cell r="E256">
            <v>5200</v>
          </cell>
          <cell r="F256">
            <v>0</v>
          </cell>
          <cell r="G256">
            <v>4520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702</v>
          </cell>
          <cell r="N256">
            <v>702</v>
          </cell>
          <cell r="O256">
            <v>702</v>
          </cell>
          <cell r="P256">
            <v>0</v>
          </cell>
          <cell r="Q256">
            <v>30900</v>
          </cell>
          <cell r="R256">
            <v>30900</v>
          </cell>
          <cell r="S256">
            <v>30900</v>
          </cell>
          <cell r="T256">
            <v>0</v>
          </cell>
          <cell r="U256">
            <v>51870</v>
          </cell>
          <cell r="V256">
            <v>51870</v>
          </cell>
          <cell r="W256">
            <v>51870</v>
          </cell>
          <cell r="X256">
            <v>0</v>
          </cell>
          <cell r="Y256">
            <v>17490</v>
          </cell>
          <cell r="Z256">
            <v>17490</v>
          </cell>
          <cell r="AA256">
            <v>17490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18862</v>
          </cell>
          <cell r="AH256">
            <v>18862</v>
          </cell>
          <cell r="AI256">
            <v>18862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0</v>
          </cell>
          <cell r="AR256">
            <v>0</v>
          </cell>
          <cell r="AS256">
            <v>14115</v>
          </cell>
          <cell r="AT256">
            <v>14115</v>
          </cell>
          <cell r="AU256">
            <v>14115</v>
          </cell>
          <cell r="AV256">
            <v>0</v>
          </cell>
          <cell r="AW256">
            <v>0</v>
          </cell>
          <cell r="AX256">
            <v>0</v>
          </cell>
          <cell r="AY256">
            <v>0</v>
          </cell>
          <cell r="AZ256">
            <v>0</v>
          </cell>
          <cell r="BB256">
            <v>0</v>
          </cell>
        </row>
        <row r="257">
          <cell r="A257" t="str">
            <v>0879</v>
          </cell>
          <cell r="B257" t="str">
            <v>无锡苏辰汽车部件有限公司</v>
          </cell>
          <cell r="C257" t="str">
            <v>钢管</v>
          </cell>
          <cell r="D257">
            <v>0</v>
          </cell>
          <cell r="E257">
            <v>90791.75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73459.100000000006</v>
          </cell>
          <cell r="R257">
            <v>73459.100000000006</v>
          </cell>
          <cell r="S257">
            <v>73459.100000000006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65503.8</v>
          </cell>
          <cell r="AD257">
            <v>65503.8</v>
          </cell>
          <cell r="AE257">
            <v>65503.8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56791.1</v>
          </cell>
          <cell r="AL257">
            <v>56791.1</v>
          </cell>
          <cell r="AM257">
            <v>56791.1</v>
          </cell>
          <cell r="AN257">
            <v>0</v>
          </cell>
          <cell r="AO257">
            <v>59070</v>
          </cell>
          <cell r="AP257">
            <v>59070</v>
          </cell>
          <cell r="AQ257">
            <v>59070</v>
          </cell>
          <cell r="AR257">
            <v>0</v>
          </cell>
          <cell r="AS257">
            <v>45870</v>
          </cell>
          <cell r="AT257">
            <v>45870</v>
          </cell>
          <cell r="AU257">
            <v>45870</v>
          </cell>
          <cell r="AV257">
            <v>0</v>
          </cell>
          <cell r="AW257">
            <v>81906</v>
          </cell>
          <cell r="AX257">
            <v>81906</v>
          </cell>
          <cell r="AY257">
            <v>81906</v>
          </cell>
          <cell r="AZ257">
            <v>0</v>
          </cell>
          <cell r="BB257">
            <v>0</v>
          </cell>
        </row>
        <row r="258">
          <cell r="A258" t="str">
            <v>0880</v>
          </cell>
          <cell r="B258" t="str">
            <v>湖北航嘉麦格纳座椅系统有限公司</v>
          </cell>
          <cell r="C258" t="str">
            <v>调角器</v>
          </cell>
          <cell r="D258">
            <v>0</v>
          </cell>
          <cell r="E258">
            <v>41286</v>
          </cell>
          <cell r="F258">
            <v>0</v>
          </cell>
          <cell r="G258">
            <v>0</v>
          </cell>
          <cell r="H258">
            <v>0</v>
          </cell>
          <cell r="I258">
            <v>82572</v>
          </cell>
          <cell r="J258">
            <v>82572</v>
          </cell>
          <cell r="K258">
            <v>82572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O258">
            <v>0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U258">
            <v>0</v>
          </cell>
          <cell r="AV258">
            <v>0</v>
          </cell>
          <cell r="AW258">
            <v>0</v>
          </cell>
          <cell r="AX258">
            <v>0</v>
          </cell>
          <cell r="AY258">
            <v>0</v>
          </cell>
          <cell r="AZ258">
            <v>0</v>
          </cell>
          <cell r="BB258">
            <v>0</v>
          </cell>
        </row>
        <row r="259">
          <cell r="A259" t="str">
            <v>0882</v>
          </cell>
          <cell r="B259" t="str">
            <v>杭州迈斯嘉电子科技有限公司</v>
          </cell>
          <cell r="C259" t="str">
            <v>设备配件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1223.2</v>
          </cell>
          <cell r="AL259">
            <v>1223.2</v>
          </cell>
          <cell r="AM259">
            <v>1223.2</v>
          </cell>
          <cell r="AN259">
            <v>0</v>
          </cell>
          <cell r="AO259">
            <v>0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U259">
            <v>0</v>
          </cell>
          <cell r="AV259">
            <v>0</v>
          </cell>
          <cell r="AW259">
            <v>0</v>
          </cell>
          <cell r="AX259">
            <v>0</v>
          </cell>
          <cell r="AY259">
            <v>0</v>
          </cell>
          <cell r="AZ259">
            <v>0</v>
          </cell>
          <cell r="BB259">
            <v>0</v>
          </cell>
        </row>
        <row r="260">
          <cell r="A260" t="str">
            <v>0886</v>
          </cell>
          <cell r="B260" t="str">
            <v>河北新强力机械制造有限公司</v>
          </cell>
          <cell r="C260" t="str">
            <v>金属零部件</v>
          </cell>
          <cell r="D260">
            <v>3809395.21</v>
          </cell>
          <cell r="E260">
            <v>0</v>
          </cell>
          <cell r="F260">
            <v>4092154.23</v>
          </cell>
          <cell r="G260">
            <v>800000</v>
          </cell>
          <cell r="H260">
            <v>3548172.66</v>
          </cell>
          <cell r="I260">
            <v>0</v>
          </cell>
          <cell r="J260">
            <v>3009395.21</v>
          </cell>
          <cell r="K260">
            <v>800000</v>
          </cell>
          <cell r="L260">
            <v>2748172.66</v>
          </cell>
          <cell r="M260">
            <v>0</v>
          </cell>
          <cell r="N260">
            <v>2492154.23</v>
          </cell>
          <cell r="O260">
            <v>0</v>
          </cell>
          <cell r="P260">
            <v>2748172.66</v>
          </cell>
          <cell r="Q260">
            <v>1593116.97</v>
          </cell>
          <cell r="R260">
            <v>2748172.66</v>
          </cell>
          <cell r="S260">
            <v>100000</v>
          </cell>
          <cell r="T260">
            <v>4241289.63</v>
          </cell>
          <cell r="U260">
            <v>1212087.75</v>
          </cell>
          <cell r="V260">
            <v>2648172.66</v>
          </cell>
          <cell r="W260">
            <v>400000</v>
          </cell>
          <cell r="X260">
            <v>5053377.38</v>
          </cell>
          <cell r="Y260">
            <v>82160.759999999995</v>
          </cell>
          <cell r="Z260">
            <v>2248172.66</v>
          </cell>
          <cell r="AA260">
            <v>229300</v>
          </cell>
          <cell r="AB260">
            <v>4906238.1399999997</v>
          </cell>
          <cell r="AC260">
            <v>0</v>
          </cell>
          <cell r="AD260">
            <v>3611989.63</v>
          </cell>
          <cell r="AE260">
            <v>800000</v>
          </cell>
          <cell r="AF260">
            <v>4106238.14</v>
          </cell>
          <cell r="AG260">
            <v>364983.52</v>
          </cell>
          <cell r="AH260">
            <v>4024077.38</v>
          </cell>
          <cell r="AI260">
            <v>300000</v>
          </cell>
          <cell r="AJ260">
            <v>4171221.66</v>
          </cell>
          <cell r="AK260">
            <v>0</v>
          </cell>
          <cell r="AL260">
            <v>3806238.14</v>
          </cell>
          <cell r="AM260">
            <v>500000</v>
          </cell>
          <cell r="AN260">
            <v>3671221.66</v>
          </cell>
          <cell r="AO260">
            <v>999715.09</v>
          </cell>
          <cell r="AP260">
            <v>3306238.14</v>
          </cell>
          <cell r="AQ260">
            <v>862072</v>
          </cell>
          <cell r="AR260">
            <v>3808864.75</v>
          </cell>
          <cell r="AS260">
            <v>0</v>
          </cell>
          <cell r="AT260">
            <v>2809149.66</v>
          </cell>
          <cell r="AU260">
            <v>200000</v>
          </cell>
          <cell r="AV260">
            <v>3608864.75</v>
          </cell>
          <cell r="AW260">
            <v>352855.89</v>
          </cell>
          <cell r="AX260">
            <v>2609149.66</v>
          </cell>
          <cell r="AY260">
            <v>400000</v>
          </cell>
          <cell r="AZ260">
            <v>3561720.64</v>
          </cell>
          <cell r="BB260">
            <v>3208864.75</v>
          </cell>
        </row>
        <row r="261">
          <cell r="A261" t="str">
            <v>0887</v>
          </cell>
          <cell r="B261" t="str">
            <v>黄骅市唐氏焊割设备经销处</v>
          </cell>
          <cell r="C261" t="str">
            <v>设备配件</v>
          </cell>
          <cell r="G261">
            <v>500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O261">
            <v>0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U261">
            <v>0</v>
          </cell>
          <cell r="AV261">
            <v>0</v>
          </cell>
          <cell r="AW261">
            <v>0</v>
          </cell>
          <cell r="AX261">
            <v>0</v>
          </cell>
          <cell r="AY261">
            <v>0</v>
          </cell>
          <cell r="AZ261">
            <v>0</v>
          </cell>
          <cell r="BB261">
            <v>0</v>
          </cell>
        </row>
        <row r="262">
          <cell r="A262" t="str">
            <v>0889</v>
          </cell>
          <cell r="B262" t="str">
            <v>沧州斯克艾商贸有限公司</v>
          </cell>
          <cell r="C262" t="str">
            <v>不干胶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3885</v>
          </cell>
          <cell r="J262">
            <v>0</v>
          </cell>
          <cell r="K262">
            <v>0</v>
          </cell>
          <cell r="L262">
            <v>3885</v>
          </cell>
          <cell r="M262">
            <v>0</v>
          </cell>
          <cell r="N262">
            <v>3885</v>
          </cell>
          <cell r="O262">
            <v>3885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>
            <v>0</v>
          </cell>
          <cell r="AO262">
            <v>0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U262">
            <v>0</v>
          </cell>
          <cell r="AV262">
            <v>0</v>
          </cell>
          <cell r="AW262">
            <v>0</v>
          </cell>
          <cell r="AX262">
            <v>0</v>
          </cell>
          <cell r="AY262">
            <v>0</v>
          </cell>
          <cell r="AZ262">
            <v>0</v>
          </cell>
          <cell r="BB262">
            <v>0</v>
          </cell>
        </row>
        <row r="263">
          <cell r="A263" t="str">
            <v>0892</v>
          </cell>
          <cell r="B263" t="str">
            <v>天津级进精工科技有限公司</v>
          </cell>
          <cell r="C263" t="str">
            <v>模具</v>
          </cell>
          <cell r="J263">
            <v>0</v>
          </cell>
          <cell r="N263">
            <v>0</v>
          </cell>
          <cell r="R263">
            <v>0</v>
          </cell>
          <cell r="V263">
            <v>0</v>
          </cell>
          <cell r="Z263">
            <v>0</v>
          </cell>
          <cell r="AD263">
            <v>0</v>
          </cell>
          <cell r="AG263">
            <v>402267.29</v>
          </cell>
          <cell r="AH263">
            <v>0</v>
          </cell>
          <cell r="AI263">
            <v>373950</v>
          </cell>
          <cell r="AJ263">
            <v>28317.29</v>
          </cell>
          <cell r="AK263">
            <v>0</v>
          </cell>
          <cell r="AL263">
            <v>28317.29</v>
          </cell>
          <cell r="AM263">
            <v>0</v>
          </cell>
          <cell r="AN263">
            <v>28317.29</v>
          </cell>
          <cell r="AO263">
            <v>0</v>
          </cell>
          <cell r="AP263">
            <v>28317.29</v>
          </cell>
          <cell r="AQ263">
            <v>0</v>
          </cell>
          <cell r="AR263">
            <v>28317.29</v>
          </cell>
          <cell r="AS263">
            <v>0</v>
          </cell>
          <cell r="AT263">
            <v>28317.29</v>
          </cell>
          <cell r="AU263">
            <v>0</v>
          </cell>
          <cell r="AV263">
            <v>28317.29</v>
          </cell>
          <cell r="AW263">
            <v>0</v>
          </cell>
          <cell r="AX263">
            <v>28317.29</v>
          </cell>
          <cell r="AY263">
            <v>0</v>
          </cell>
          <cell r="AZ263">
            <v>28317.29</v>
          </cell>
          <cell r="BB263">
            <v>28317.29</v>
          </cell>
        </row>
        <row r="264">
          <cell r="A264" t="str">
            <v>0894</v>
          </cell>
          <cell r="B264" t="str">
            <v>黄骅市科友汇商贸有限公司</v>
          </cell>
          <cell r="C264" t="str">
            <v>油类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56170</v>
          </cell>
          <cell r="J264">
            <v>0</v>
          </cell>
          <cell r="K264">
            <v>0</v>
          </cell>
          <cell r="L264">
            <v>56170</v>
          </cell>
          <cell r="M264">
            <v>0</v>
          </cell>
          <cell r="N264">
            <v>56170</v>
          </cell>
          <cell r="O264">
            <v>56170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12920</v>
          </cell>
          <cell r="AH264">
            <v>0</v>
          </cell>
          <cell r="AI264">
            <v>0</v>
          </cell>
          <cell r="AJ264">
            <v>12920</v>
          </cell>
          <cell r="AK264">
            <v>0</v>
          </cell>
          <cell r="AL264">
            <v>12920</v>
          </cell>
          <cell r="AM264">
            <v>0</v>
          </cell>
          <cell r="AN264">
            <v>12920</v>
          </cell>
          <cell r="AO264">
            <v>0</v>
          </cell>
          <cell r="AP264">
            <v>12920</v>
          </cell>
          <cell r="AQ264">
            <v>12920</v>
          </cell>
          <cell r="AR264">
            <v>0</v>
          </cell>
          <cell r="AS264">
            <v>0</v>
          </cell>
          <cell r="AT264">
            <v>0</v>
          </cell>
          <cell r="AU264">
            <v>0</v>
          </cell>
          <cell r="AV264">
            <v>0</v>
          </cell>
          <cell r="AW264">
            <v>0</v>
          </cell>
          <cell r="AX264">
            <v>0</v>
          </cell>
          <cell r="AY264">
            <v>0</v>
          </cell>
          <cell r="AZ264">
            <v>0</v>
          </cell>
          <cell r="BB264">
            <v>0</v>
          </cell>
        </row>
        <row r="265">
          <cell r="A265" t="str">
            <v>0900</v>
          </cell>
          <cell r="B265" t="str">
            <v>国网河北省电力有限公司沧州供电分公司</v>
          </cell>
          <cell r="C265" t="str">
            <v>电费</v>
          </cell>
          <cell r="AS265">
            <v>0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X265">
            <v>0</v>
          </cell>
          <cell r="AY265">
            <v>0</v>
          </cell>
          <cell r="AZ265">
            <v>0</v>
          </cell>
          <cell r="BB265">
            <v>0</v>
          </cell>
        </row>
        <row r="266">
          <cell r="A266" t="str">
            <v>0901</v>
          </cell>
          <cell r="B266" t="str">
            <v>黄骅市鸿基盛业地面工程有限公司</v>
          </cell>
          <cell r="C266" t="str">
            <v>地面漆</v>
          </cell>
          <cell r="D266">
            <v>2660</v>
          </cell>
          <cell r="E266">
            <v>0</v>
          </cell>
          <cell r="F266">
            <v>2660</v>
          </cell>
          <cell r="G266">
            <v>0</v>
          </cell>
          <cell r="H266">
            <v>2660</v>
          </cell>
          <cell r="I266">
            <v>0</v>
          </cell>
          <cell r="J266">
            <v>2660</v>
          </cell>
          <cell r="K266">
            <v>0</v>
          </cell>
          <cell r="L266">
            <v>2660</v>
          </cell>
          <cell r="M266">
            <v>0</v>
          </cell>
          <cell r="N266">
            <v>2660</v>
          </cell>
          <cell r="O266">
            <v>0</v>
          </cell>
          <cell r="P266">
            <v>2660</v>
          </cell>
          <cell r="Q266">
            <v>0</v>
          </cell>
          <cell r="R266">
            <v>2660</v>
          </cell>
          <cell r="S266">
            <v>0</v>
          </cell>
          <cell r="T266">
            <v>2660</v>
          </cell>
          <cell r="U266">
            <v>0</v>
          </cell>
          <cell r="V266">
            <v>2660</v>
          </cell>
          <cell r="W266">
            <v>0</v>
          </cell>
          <cell r="X266">
            <v>2660</v>
          </cell>
          <cell r="Y266">
            <v>0</v>
          </cell>
          <cell r="Z266">
            <v>2660</v>
          </cell>
          <cell r="AA266">
            <v>0</v>
          </cell>
          <cell r="AB266">
            <v>2660</v>
          </cell>
          <cell r="AC266">
            <v>0</v>
          </cell>
          <cell r="AD266">
            <v>2660</v>
          </cell>
          <cell r="AE266">
            <v>0</v>
          </cell>
          <cell r="AF266">
            <v>2660</v>
          </cell>
          <cell r="AG266">
            <v>0</v>
          </cell>
          <cell r="AH266">
            <v>2660</v>
          </cell>
          <cell r="AI266">
            <v>0</v>
          </cell>
          <cell r="AJ266">
            <v>2660</v>
          </cell>
          <cell r="AK266">
            <v>0</v>
          </cell>
          <cell r="AL266">
            <v>2660</v>
          </cell>
          <cell r="AM266">
            <v>0</v>
          </cell>
          <cell r="AN266">
            <v>2660</v>
          </cell>
          <cell r="AO266">
            <v>0</v>
          </cell>
          <cell r="AP266">
            <v>2660</v>
          </cell>
          <cell r="AQ266">
            <v>0</v>
          </cell>
          <cell r="AR266">
            <v>2660</v>
          </cell>
          <cell r="AS266">
            <v>0</v>
          </cell>
          <cell r="AT266">
            <v>2660</v>
          </cell>
          <cell r="AU266">
            <v>0</v>
          </cell>
          <cell r="AV266">
            <v>2660</v>
          </cell>
          <cell r="AW266">
            <v>0</v>
          </cell>
          <cell r="AX266">
            <v>2660</v>
          </cell>
          <cell r="AY266">
            <v>0</v>
          </cell>
          <cell r="AZ266">
            <v>2660</v>
          </cell>
          <cell r="BB266">
            <v>2660</v>
          </cell>
        </row>
        <row r="267">
          <cell r="A267" t="str">
            <v>0904</v>
          </cell>
          <cell r="B267" t="str">
            <v>河北耐力驰地坪装饰工程有限公司</v>
          </cell>
          <cell r="C267" t="str">
            <v>地面漆</v>
          </cell>
          <cell r="D267">
            <v>12943</v>
          </cell>
          <cell r="E267">
            <v>0</v>
          </cell>
          <cell r="F267">
            <v>12943</v>
          </cell>
          <cell r="G267">
            <v>0</v>
          </cell>
          <cell r="H267">
            <v>12943</v>
          </cell>
          <cell r="I267">
            <v>0</v>
          </cell>
          <cell r="J267">
            <v>12943</v>
          </cell>
          <cell r="K267">
            <v>0</v>
          </cell>
          <cell r="L267">
            <v>12943</v>
          </cell>
          <cell r="M267">
            <v>0</v>
          </cell>
          <cell r="N267">
            <v>12943</v>
          </cell>
          <cell r="O267">
            <v>0</v>
          </cell>
          <cell r="P267">
            <v>12943</v>
          </cell>
          <cell r="Q267">
            <v>0</v>
          </cell>
          <cell r="R267">
            <v>12943</v>
          </cell>
          <cell r="S267">
            <v>0</v>
          </cell>
          <cell r="T267">
            <v>12943</v>
          </cell>
          <cell r="U267">
            <v>0</v>
          </cell>
          <cell r="V267">
            <v>12943</v>
          </cell>
          <cell r="W267">
            <v>0</v>
          </cell>
          <cell r="X267">
            <v>12943</v>
          </cell>
          <cell r="Y267">
            <v>0</v>
          </cell>
          <cell r="Z267">
            <v>12943</v>
          </cell>
          <cell r="AA267">
            <v>0</v>
          </cell>
          <cell r="AB267">
            <v>12943</v>
          </cell>
          <cell r="AC267">
            <v>0</v>
          </cell>
          <cell r="AD267">
            <v>12943</v>
          </cell>
          <cell r="AE267">
            <v>12943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U267">
            <v>0</v>
          </cell>
          <cell r="AV267">
            <v>0</v>
          </cell>
          <cell r="AW267">
            <v>0</v>
          </cell>
          <cell r="AX267">
            <v>0</v>
          </cell>
          <cell r="AY267">
            <v>0</v>
          </cell>
          <cell r="AZ267">
            <v>0</v>
          </cell>
          <cell r="BB267">
            <v>0</v>
          </cell>
        </row>
        <row r="268">
          <cell r="A268" t="str">
            <v>0908</v>
          </cell>
          <cell r="B268" t="str">
            <v>长春天利得科技有限公司</v>
          </cell>
          <cell r="C268" t="str">
            <v>布套</v>
          </cell>
          <cell r="D268">
            <v>927438.7</v>
          </cell>
          <cell r="E268">
            <v>150000</v>
          </cell>
          <cell r="F268">
            <v>1122328.3899999999</v>
          </cell>
          <cell r="G268">
            <v>300000</v>
          </cell>
          <cell r="H268">
            <v>1047056.44</v>
          </cell>
          <cell r="I268">
            <v>83958.84</v>
          </cell>
          <cell r="J268">
            <v>477438.7</v>
          </cell>
          <cell r="K268">
            <v>0</v>
          </cell>
          <cell r="L268">
            <v>1131015.28</v>
          </cell>
          <cell r="M268">
            <v>0</v>
          </cell>
          <cell r="N268">
            <v>822328.39</v>
          </cell>
          <cell r="O268">
            <v>300000</v>
          </cell>
          <cell r="P268">
            <v>831015.28</v>
          </cell>
          <cell r="Q268">
            <v>276451.65000000002</v>
          </cell>
          <cell r="R268">
            <v>747056.44</v>
          </cell>
          <cell r="S268">
            <v>0</v>
          </cell>
          <cell r="T268">
            <v>1107466.93</v>
          </cell>
          <cell r="U268">
            <v>298255.48</v>
          </cell>
          <cell r="V268">
            <v>831015.28</v>
          </cell>
          <cell r="W268">
            <v>0</v>
          </cell>
          <cell r="X268">
            <v>1405722.41</v>
          </cell>
          <cell r="Y268">
            <v>0</v>
          </cell>
          <cell r="Z268">
            <v>831015.28</v>
          </cell>
          <cell r="AA268">
            <v>200000</v>
          </cell>
          <cell r="AB268">
            <v>1205722.4099999999</v>
          </cell>
          <cell r="AC268">
            <v>0</v>
          </cell>
          <cell r="AD268">
            <v>907466.93</v>
          </cell>
          <cell r="AE268">
            <v>250000</v>
          </cell>
          <cell r="AF268">
            <v>955722.41</v>
          </cell>
          <cell r="AG268">
            <v>208429.52</v>
          </cell>
          <cell r="AH268">
            <v>955722.41</v>
          </cell>
          <cell r="AI268">
            <v>0</v>
          </cell>
          <cell r="AJ268">
            <v>1164151.93</v>
          </cell>
          <cell r="AK268">
            <v>0</v>
          </cell>
          <cell r="AL268">
            <v>955722.41</v>
          </cell>
          <cell r="AM268">
            <v>0</v>
          </cell>
          <cell r="AN268">
            <v>1164151.93</v>
          </cell>
          <cell r="AO268">
            <v>290181.63</v>
          </cell>
          <cell r="AP268">
            <v>955722.41</v>
          </cell>
          <cell r="AQ268">
            <v>300000</v>
          </cell>
          <cell r="AR268">
            <v>1154333.56</v>
          </cell>
          <cell r="AS268">
            <v>0</v>
          </cell>
          <cell r="AT268">
            <v>864151.93</v>
          </cell>
          <cell r="AU268">
            <v>0</v>
          </cell>
          <cell r="AV268">
            <v>1154333.56</v>
          </cell>
          <cell r="AW268">
            <v>322262.63</v>
          </cell>
          <cell r="AX268">
            <v>864151.93</v>
          </cell>
          <cell r="AY268">
            <v>300000</v>
          </cell>
          <cell r="AZ268">
            <v>1176596.19</v>
          </cell>
          <cell r="BB268">
            <v>854333.56</v>
          </cell>
        </row>
        <row r="269">
          <cell r="A269" t="str">
            <v>0910</v>
          </cell>
          <cell r="B269" t="str">
            <v>沧州市万威物流有限公司</v>
          </cell>
          <cell r="C269" t="str">
            <v>运费</v>
          </cell>
          <cell r="D269">
            <v>0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16500</v>
          </cell>
          <cell r="J269">
            <v>0</v>
          </cell>
          <cell r="K269">
            <v>0</v>
          </cell>
          <cell r="L269">
            <v>16500</v>
          </cell>
          <cell r="M269">
            <v>0</v>
          </cell>
          <cell r="N269">
            <v>0</v>
          </cell>
          <cell r="O269">
            <v>16500</v>
          </cell>
          <cell r="P269">
            <v>0</v>
          </cell>
          <cell r="Q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44650</v>
          </cell>
          <cell r="AL269">
            <v>0</v>
          </cell>
          <cell r="AM269">
            <v>0</v>
          </cell>
          <cell r="AN269">
            <v>44650</v>
          </cell>
          <cell r="AO269">
            <v>0</v>
          </cell>
          <cell r="AP269">
            <v>0</v>
          </cell>
          <cell r="AQ269">
            <v>44650</v>
          </cell>
          <cell r="AR269">
            <v>0</v>
          </cell>
          <cell r="AS269">
            <v>0</v>
          </cell>
          <cell r="AT269">
            <v>0</v>
          </cell>
          <cell r="AU269">
            <v>0</v>
          </cell>
          <cell r="AV269">
            <v>0</v>
          </cell>
          <cell r="AW269">
            <v>0</v>
          </cell>
          <cell r="AX269">
            <v>0</v>
          </cell>
          <cell r="AY269">
            <v>0</v>
          </cell>
          <cell r="AZ269">
            <v>0</v>
          </cell>
          <cell r="BB269">
            <v>0</v>
          </cell>
        </row>
        <row r="270">
          <cell r="A270" t="str">
            <v>0915</v>
          </cell>
          <cell r="B270" t="str">
            <v>广州市赛远机器人有限公司</v>
          </cell>
          <cell r="C270" t="str">
            <v>劳保用品</v>
          </cell>
          <cell r="AT270">
            <v>0</v>
          </cell>
          <cell r="AX270">
            <v>0</v>
          </cell>
          <cell r="BB270">
            <v>0</v>
          </cell>
        </row>
        <row r="271">
          <cell r="A271" t="str">
            <v>0916</v>
          </cell>
          <cell r="B271" t="str">
            <v>沧州鼎辉五金制造有限公司</v>
          </cell>
          <cell r="C271" t="str">
            <v>喷涂夹具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654358.93999999994</v>
          </cell>
          <cell r="N271">
            <v>0</v>
          </cell>
          <cell r="O271">
            <v>189068.33</v>
          </cell>
          <cell r="P271">
            <v>465290.61</v>
          </cell>
          <cell r="Q271">
            <v>0</v>
          </cell>
          <cell r="R271">
            <v>465290.61</v>
          </cell>
          <cell r="S271">
            <v>0</v>
          </cell>
          <cell r="T271">
            <v>465290.61</v>
          </cell>
          <cell r="U271">
            <v>0</v>
          </cell>
          <cell r="V271">
            <v>465290.61</v>
          </cell>
          <cell r="W271">
            <v>3000</v>
          </cell>
          <cell r="X271">
            <v>462290.61</v>
          </cell>
          <cell r="Y271">
            <v>10000</v>
          </cell>
          <cell r="Z271">
            <v>462290.61</v>
          </cell>
          <cell r="AA271">
            <v>100000</v>
          </cell>
          <cell r="AB271">
            <v>372290.61</v>
          </cell>
          <cell r="AC271">
            <v>0</v>
          </cell>
          <cell r="AD271">
            <v>372290.61</v>
          </cell>
          <cell r="AE271">
            <v>300000</v>
          </cell>
          <cell r="AF271">
            <v>72290.61</v>
          </cell>
          <cell r="AG271">
            <v>0</v>
          </cell>
          <cell r="AH271">
            <v>72290.61</v>
          </cell>
          <cell r="AI271">
            <v>0</v>
          </cell>
          <cell r="AJ271">
            <v>72290.61</v>
          </cell>
          <cell r="AK271">
            <v>0</v>
          </cell>
          <cell r="AL271">
            <v>72290.61</v>
          </cell>
          <cell r="AM271">
            <v>0</v>
          </cell>
          <cell r="AN271">
            <v>72290.61</v>
          </cell>
          <cell r="AO271">
            <v>0</v>
          </cell>
          <cell r="AP271">
            <v>72290.61</v>
          </cell>
          <cell r="AQ271">
            <v>0</v>
          </cell>
          <cell r="AR271">
            <v>72290.61</v>
          </cell>
          <cell r="AS271">
            <v>0</v>
          </cell>
          <cell r="AT271">
            <v>72290.61</v>
          </cell>
          <cell r="AU271">
            <v>0</v>
          </cell>
          <cell r="AV271">
            <v>72290.61</v>
          </cell>
          <cell r="AW271">
            <v>0</v>
          </cell>
          <cell r="AX271">
            <v>72290.61</v>
          </cell>
          <cell r="AY271">
            <v>0</v>
          </cell>
          <cell r="AZ271">
            <v>72290.61</v>
          </cell>
          <cell r="BB271">
            <v>72290.61</v>
          </cell>
        </row>
        <row r="272">
          <cell r="A272" t="str">
            <v>0917</v>
          </cell>
          <cell r="B272" t="str">
            <v>长园和鹰智能设备有限公司</v>
          </cell>
          <cell r="C272" t="str">
            <v>设备</v>
          </cell>
          <cell r="D272">
            <v>2500</v>
          </cell>
          <cell r="E272">
            <v>0</v>
          </cell>
          <cell r="F272">
            <v>2500</v>
          </cell>
          <cell r="G272">
            <v>0</v>
          </cell>
          <cell r="H272">
            <v>2500</v>
          </cell>
          <cell r="I272">
            <v>0</v>
          </cell>
          <cell r="J272">
            <v>0</v>
          </cell>
          <cell r="K272">
            <v>0</v>
          </cell>
          <cell r="L272">
            <v>2500</v>
          </cell>
          <cell r="M272">
            <v>0</v>
          </cell>
          <cell r="N272">
            <v>0</v>
          </cell>
          <cell r="O272">
            <v>0</v>
          </cell>
          <cell r="P272">
            <v>2500</v>
          </cell>
          <cell r="Q272">
            <v>0</v>
          </cell>
          <cell r="R272">
            <v>2500</v>
          </cell>
          <cell r="S272">
            <v>2500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O272">
            <v>0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U272">
            <v>0</v>
          </cell>
          <cell r="AV272">
            <v>0</v>
          </cell>
          <cell r="AW272">
            <v>0</v>
          </cell>
          <cell r="AX272">
            <v>0</v>
          </cell>
          <cell r="AY272">
            <v>0</v>
          </cell>
          <cell r="AZ272">
            <v>0</v>
          </cell>
          <cell r="BB272">
            <v>0</v>
          </cell>
        </row>
        <row r="273">
          <cell r="A273" t="str">
            <v>0919</v>
          </cell>
          <cell r="B273" t="str">
            <v>杜倍汽车技术（上海）有限公司</v>
          </cell>
          <cell r="C273" t="str">
            <v>面料</v>
          </cell>
          <cell r="D273">
            <v>173848.9</v>
          </cell>
          <cell r="E273">
            <v>0</v>
          </cell>
          <cell r="F273">
            <v>233374.75</v>
          </cell>
          <cell r="G273">
            <v>130000</v>
          </cell>
          <cell r="H273">
            <v>103374.75</v>
          </cell>
          <cell r="I273">
            <v>0</v>
          </cell>
          <cell r="J273">
            <v>43848.9</v>
          </cell>
          <cell r="K273">
            <v>0</v>
          </cell>
          <cell r="L273">
            <v>103374.75</v>
          </cell>
          <cell r="M273">
            <v>0</v>
          </cell>
          <cell r="N273">
            <v>103374.75</v>
          </cell>
          <cell r="O273">
            <v>100000</v>
          </cell>
          <cell r="P273">
            <v>3374.75</v>
          </cell>
          <cell r="Q273">
            <v>0</v>
          </cell>
          <cell r="R273">
            <v>3374.75</v>
          </cell>
          <cell r="S273">
            <v>0</v>
          </cell>
          <cell r="T273">
            <v>3374.75</v>
          </cell>
          <cell r="U273">
            <v>0</v>
          </cell>
          <cell r="V273">
            <v>3374.75</v>
          </cell>
          <cell r="W273">
            <v>0</v>
          </cell>
          <cell r="X273">
            <v>3374.75</v>
          </cell>
          <cell r="Y273">
            <v>0</v>
          </cell>
          <cell r="Z273">
            <v>3374.75</v>
          </cell>
          <cell r="AA273">
            <v>0</v>
          </cell>
          <cell r="AB273">
            <v>3374.75</v>
          </cell>
          <cell r="AC273">
            <v>0</v>
          </cell>
          <cell r="AD273">
            <v>3374.75</v>
          </cell>
          <cell r="AE273">
            <v>0</v>
          </cell>
          <cell r="AF273">
            <v>3374.75</v>
          </cell>
          <cell r="AG273">
            <v>0</v>
          </cell>
          <cell r="AH273">
            <v>3374.75</v>
          </cell>
          <cell r="AI273">
            <v>0</v>
          </cell>
          <cell r="AJ273">
            <v>3374.75</v>
          </cell>
          <cell r="AK273">
            <v>0</v>
          </cell>
          <cell r="AL273">
            <v>3374.75</v>
          </cell>
          <cell r="AM273">
            <v>0</v>
          </cell>
          <cell r="AN273">
            <v>3374.75</v>
          </cell>
          <cell r="AO273">
            <v>0</v>
          </cell>
          <cell r="AP273">
            <v>3374.75</v>
          </cell>
          <cell r="AQ273">
            <v>0</v>
          </cell>
          <cell r="AR273">
            <v>3374.75</v>
          </cell>
          <cell r="AS273">
            <v>0</v>
          </cell>
          <cell r="AT273">
            <v>3374.75</v>
          </cell>
          <cell r="AU273">
            <v>0</v>
          </cell>
          <cell r="AV273">
            <v>3374.75</v>
          </cell>
          <cell r="AW273">
            <v>0</v>
          </cell>
          <cell r="AX273">
            <v>3374.75</v>
          </cell>
          <cell r="AY273">
            <v>0</v>
          </cell>
          <cell r="AZ273">
            <v>3374.75</v>
          </cell>
          <cell r="BB273">
            <v>3374.75</v>
          </cell>
        </row>
        <row r="274">
          <cell r="A274" t="str">
            <v>0920</v>
          </cell>
          <cell r="B274" t="str">
            <v>保定市源之枝商贸有限公司</v>
          </cell>
          <cell r="C274" t="str">
            <v>工具类</v>
          </cell>
          <cell r="D274">
            <v>12000</v>
          </cell>
          <cell r="E274">
            <v>30630</v>
          </cell>
          <cell r="F274">
            <v>0</v>
          </cell>
          <cell r="G274">
            <v>0</v>
          </cell>
          <cell r="H274">
            <v>0</v>
          </cell>
          <cell r="I274">
            <v>740000</v>
          </cell>
          <cell r="J274">
            <v>0</v>
          </cell>
          <cell r="K274">
            <v>370000</v>
          </cell>
          <cell r="L274">
            <v>370000</v>
          </cell>
          <cell r="M274">
            <v>0</v>
          </cell>
          <cell r="N274">
            <v>370000</v>
          </cell>
          <cell r="O274">
            <v>0</v>
          </cell>
          <cell r="P274">
            <v>370000</v>
          </cell>
          <cell r="Q274">
            <v>0</v>
          </cell>
          <cell r="R274">
            <v>370000</v>
          </cell>
          <cell r="S274">
            <v>0</v>
          </cell>
          <cell r="T274">
            <v>370000</v>
          </cell>
          <cell r="U274">
            <v>0</v>
          </cell>
          <cell r="V274">
            <v>370000</v>
          </cell>
          <cell r="W274">
            <v>0</v>
          </cell>
          <cell r="X274">
            <v>370000</v>
          </cell>
          <cell r="Y274">
            <v>0</v>
          </cell>
          <cell r="Z274">
            <v>370000</v>
          </cell>
          <cell r="AA274">
            <v>0</v>
          </cell>
          <cell r="AB274">
            <v>370000</v>
          </cell>
          <cell r="AC274">
            <v>0</v>
          </cell>
          <cell r="AD274">
            <v>370000</v>
          </cell>
          <cell r="AE274">
            <v>0</v>
          </cell>
          <cell r="AF274">
            <v>370000</v>
          </cell>
          <cell r="AG274">
            <v>0</v>
          </cell>
          <cell r="AH274">
            <v>370000</v>
          </cell>
          <cell r="AI274">
            <v>100000</v>
          </cell>
          <cell r="AJ274">
            <v>270000</v>
          </cell>
          <cell r="AK274">
            <v>0</v>
          </cell>
          <cell r="AL274">
            <v>270000</v>
          </cell>
          <cell r="AM274">
            <v>0</v>
          </cell>
          <cell r="AN274">
            <v>270000</v>
          </cell>
          <cell r="AO274">
            <v>0</v>
          </cell>
          <cell r="AP274">
            <v>270000</v>
          </cell>
          <cell r="AQ274">
            <v>0</v>
          </cell>
          <cell r="AR274">
            <v>270000</v>
          </cell>
          <cell r="AS274">
            <v>0</v>
          </cell>
          <cell r="AT274">
            <v>270000</v>
          </cell>
          <cell r="AU274">
            <v>0</v>
          </cell>
          <cell r="AV274">
            <v>270000</v>
          </cell>
          <cell r="AW274">
            <v>0</v>
          </cell>
          <cell r="AX274">
            <v>270000</v>
          </cell>
          <cell r="AY274">
            <v>0</v>
          </cell>
          <cell r="AZ274">
            <v>270000</v>
          </cell>
          <cell r="BB274">
            <v>270000</v>
          </cell>
        </row>
        <row r="275">
          <cell r="A275" t="str">
            <v>0925</v>
          </cell>
          <cell r="B275" t="str">
            <v>黄骅市建华液压配件销售服务中心</v>
          </cell>
          <cell r="C275" t="str">
            <v>液压配件</v>
          </cell>
          <cell r="D275">
            <v>0</v>
          </cell>
          <cell r="E275">
            <v>0</v>
          </cell>
          <cell r="F275">
            <v>0</v>
          </cell>
          <cell r="G275">
            <v>23429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16102</v>
          </cell>
          <cell r="V275">
            <v>0</v>
          </cell>
          <cell r="W275">
            <v>16102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O275">
            <v>24932</v>
          </cell>
          <cell r="AP275">
            <v>0</v>
          </cell>
          <cell r="AQ275">
            <v>0</v>
          </cell>
          <cell r="AR275">
            <v>24932</v>
          </cell>
          <cell r="AS275">
            <v>0</v>
          </cell>
          <cell r="AT275">
            <v>24932</v>
          </cell>
          <cell r="AU275">
            <v>24932</v>
          </cell>
          <cell r="AV275">
            <v>0</v>
          </cell>
          <cell r="AW275">
            <v>0</v>
          </cell>
          <cell r="AX275">
            <v>0</v>
          </cell>
          <cell r="AY275">
            <v>0</v>
          </cell>
          <cell r="AZ275">
            <v>0</v>
          </cell>
          <cell r="BB275">
            <v>0</v>
          </cell>
        </row>
        <row r="276">
          <cell r="A276" t="str">
            <v>0926</v>
          </cell>
          <cell r="B276" t="str">
            <v>河北顺和职业卫生技术服务有限公司</v>
          </cell>
          <cell r="J276">
            <v>0</v>
          </cell>
          <cell r="N276">
            <v>0</v>
          </cell>
          <cell r="R276">
            <v>0</v>
          </cell>
          <cell r="V276">
            <v>0</v>
          </cell>
          <cell r="Z276">
            <v>0</v>
          </cell>
          <cell r="AD276">
            <v>0</v>
          </cell>
          <cell r="AH276">
            <v>0</v>
          </cell>
          <cell r="AL276">
            <v>0</v>
          </cell>
          <cell r="AO276">
            <v>0</v>
          </cell>
          <cell r="AP276">
            <v>0</v>
          </cell>
          <cell r="AQ276">
            <v>6000</v>
          </cell>
          <cell r="AR276">
            <v>0</v>
          </cell>
          <cell r="AS276">
            <v>0</v>
          </cell>
          <cell r="AT276">
            <v>0</v>
          </cell>
          <cell r="AU276">
            <v>0</v>
          </cell>
          <cell r="AV276">
            <v>0</v>
          </cell>
          <cell r="AW276">
            <v>0</v>
          </cell>
          <cell r="AX276">
            <v>0</v>
          </cell>
          <cell r="AY276">
            <v>0</v>
          </cell>
          <cell r="AZ276">
            <v>0</v>
          </cell>
          <cell r="BB276">
            <v>0</v>
          </cell>
        </row>
        <row r="277">
          <cell r="A277" t="str">
            <v>0927</v>
          </cell>
          <cell r="B277" t="str">
            <v>高唐强盛机械有限公司</v>
          </cell>
          <cell r="C277" t="str">
            <v>非标准件</v>
          </cell>
          <cell r="J277">
            <v>0</v>
          </cell>
          <cell r="N277">
            <v>0</v>
          </cell>
          <cell r="R277">
            <v>0</v>
          </cell>
          <cell r="U277">
            <v>142457.13</v>
          </cell>
          <cell r="V277">
            <v>0</v>
          </cell>
          <cell r="W277">
            <v>0</v>
          </cell>
          <cell r="X277">
            <v>142457.13</v>
          </cell>
          <cell r="Y277">
            <v>492727.22</v>
          </cell>
          <cell r="Z277">
            <v>0</v>
          </cell>
          <cell r="AA277">
            <v>0</v>
          </cell>
          <cell r="AB277">
            <v>635184.35</v>
          </cell>
          <cell r="AC277">
            <v>86849</v>
          </cell>
          <cell r="AD277">
            <v>0</v>
          </cell>
          <cell r="AE277">
            <v>0</v>
          </cell>
          <cell r="AF277">
            <v>722033.35</v>
          </cell>
          <cell r="AG277">
            <v>17599.88</v>
          </cell>
          <cell r="AH277">
            <v>142457.13</v>
          </cell>
          <cell r="AI277">
            <v>200000</v>
          </cell>
          <cell r="AJ277">
            <v>539633.23</v>
          </cell>
          <cell r="AK277">
            <v>0</v>
          </cell>
          <cell r="AL277">
            <v>435184.35</v>
          </cell>
          <cell r="AM277">
            <v>0</v>
          </cell>
          <cell r="AN277">
            <v>539633.23</v>
          </cell>
          <cell r="AO277">
            <v>24127.31</v>
          </cell>
          <cell r="AP277">
            <v>522033.35</v>
          </cell>
          <cell r="AQ277">
            <v>200000</v>
          </cell>
          <cell r="AR277">
            <v>363760.54</v>
          </cell>
          <cell r="AS277">
            <v>129669.21</v>
          </cell>
          <cell r="AT277">
            <v>339633.23</v>
          </cell>
          <cell r="AU277">
            <v>0</v>
          </cell>
          <cell r="AV277">
            <v>493429.75</v>
          </cell>
          <cell r="AW277">
            <v>140566.28</v>
          </cell>
          <cell r="AX277">
            <v>339633.23</v>
          </cell>
          <cell r="AY277">
            <v>100000</v>
          </cell>
          <cell r="AZ277">
            <v>533996.03</v>
          </cell>
          <cell r="BB277">
            <v>263760.53999999998</v>
          </cell>
        </row>
        <row r="278">
          <cell r="A278" t="str">
            <v>0928</v>
          </cell>
          <cell r="B278" t="str">
            <v>南皮县泰航五金制造有限公司</v>
          </cell>
          <cell r="C278" t="str">
            <v>检具、夹具</v>
          </cell>
          <cell r="D278">
            <v>41499.15</v>
          </cell>
          <cell r="E278">
            <v>0</v>
          </cell>
          <cell r="F278">
            <v>41499.15</v>
          </cell>
          <cell r="G278">
            <v>41499.15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311000</v>
          </cell>
          <cell r="AL278">
            <v>0</v>
          </cell>
          <cell r="AO278">
            <v>0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U278">
            <v>0</v>
          </cell>
          <cell r="AV278">
            <v>0</v>
          </cell>
          <cell r="AW278">
            <v>0</v>
          </cell>
          <cell r="AX278">
            <v>0</v>
          </cell>
          <cell r="AY278">
            <v>0</v>
          </cell>
          <cell r="AZ278">
            <v>0</v>
          </cell>
          <cell r="BB278">
            <v>0</v>
          </cell>
        </row>
        <row r="279">
          <cell r="A279" t="str">
            <v>0932</v>
          </cell>
          <cell r="B279" t="str">
            <v>黄骅市恒通土产劳保门市部</v>
          </cell>
          <cell r="C279" t="str">
            <v>零购</v>
          </cell>
          <cell r="D279">
            <v>0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1682</v>
          </cell>
          <cell r="X279">
            <v>0</v>
          </cell>
          <cell r="Y279">
            <v>0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  <cell r="AO279">
            <v>1682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U279">
            <v>0</v>
          </cell>
          <cell r="AV279">
            <v>0</v>
          </cell>
          <cell r="AW279">
            <v>0</v>
          </cell>
          <cell r="AX279">
            <v>0</v>
          </cell>
          <cell r="AY279">
            <v>0</v>
          </cell>
          <cell r="AZ279">
            <v>0</v>
          </cell>
          <cell r="BB279">
            <v>0</v>
          </cell>
        </row>
        <row r="280">
          <cell r="A280" t="str">
            <v>0933</v>
          </cell>
          <cell r="B280" t="str">
            <v>黄骅市鑫汇商贸有限公司</v>
          </cell>
          <cell r="C280" t="str">
            <v>办公用品</v>
          </cell>
          <cell r="D280">
            <v>0</v>
          </cell>
          <cell r="E280">
            <v>0</v>
          </cell>
          <cell r="F280">
            <v>0</v>
          </cell>
          <cell r="G280">
            <v>9167.76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9600</v>
          </cell>
          <cell r="AL280">
            <v>0</v>
          </cell>
          <cell r="AM280">
            <v>0</v>
          </cell>
          <cell r="AN280">
            <v>9600</v>
          </cell>
          <cell r="AO280">
            <v>0</v>
          </cell>
          <cell r="AP280">
            <v>0</v>
          </cell>
          <cell r="AQ280">
            <v>0</v>
          </cell>
          <cell r="AR280">
            <v>9600</v>
          </cell>
          <cell r="AS280">
            <v>0</v>
          </cell>
          <cell r="AT280">
            <v>9600</v>
          </cell>
          <cell r="AU280">
            <v>9600</v>
          </cell>
          <cell r="AV280">
            <v>0</v>
          </cell>
          <cell r="AW280">
            <v>0</v>
          </cell>
          <cell r="AX280">
            <v>0</v>
          </cell>
          <cell r="AY280">
            <v>0</v>
          </cell>
          <cell r="AZ280">
            <v>0</v>
          </cell>
          <cell r="BB280">
            <v>0</v>
          </cell>
        </row>
        <row r="281">
          <cell r="A281" t="str">
            <v>0934</v>
          </cell>
          <cell r="B281" t="str">
            <v>万华化学（烟台）销售有限公司</v>
          </cell>
          <cell r="C281" t="str">
            <v>发泡原料</v>
          </cell>
          <cell r="D281">
            <v>3906781</v>
          </cell>
          <cell r="E281">
            <v>2000000</v>
          </cell>
          <cell r="F281">
            <v>3106781</v>
          </cell>
          <cell r="G281">
            <v>1000000</v>
          </cell>
          <cell r="H281">
            <v>3311781</v>
          </cell>
          <cell r="I281">
            <v>727200</v>
          </cell>
          <cell r="J281">
            <v>906781</v>
          </cell>
          <cell r="K281">
            <v>0</v>
          </cell>
          <cell r="L281">
            <v>4038981</v>
          </cell>
          <cell r="M281">
            <v>505000</v>
          </cell>
          <cell r="N281">
            <v>2106781</v>
          </cell>
          <cell r="O281">
            <v>312604.33</v>
          </cell>
          <cell r="P281">
            <v>4231376.67</v>
          </cell>
          <cell r="Q281">
            <v>1482600</v>
          </cell>
          <cell r="R281">
            <v>2999176.67</v>
          </cell>
          <cell r="S281">
            <v>2850000</v>
          </cell>
          <cell r="T281">
            <v>2863976.67</v>
          </cell>
          <cell r="U281">
            <v>1217700</v>
          </cell>
          <cell r="V281">
            <v>876376.67</v>
          </cell>
          <cell r="W281">
            <v>0</v>
          </cell>
          <cell r="X281">
            <v>4081676.67</v>
          </cell>
          <cell r="Y281">
            <v>605000</v>
          </cell>
          <cell r="Z281">
            <v>1381376.67</v>
          </cell>
          <cell r="AA281">
            <v>500000</v>
          </cell>
          <cell r="AB281">
            <v>4186676.67</v>
          </cell>
          <cell r="AC281">
            <v>1137500</v>
          </cell>
          <cell r="AD281">
            <v>2363976.67</v>
          </cell>
          <cell r="AE281">
            <v>500000</v>
          </cell>
          <cell r="AF281">
            <v>4824176.67</v>
          </cell>
          <cell r="AG281">
            <v>536926.80000000005</v>
          </cell>
          <cell r="AH281">
            <v>3081676.67</v>
          </cell>
          <cell r="AI281">
            <v>2500000</v>
          </cell>
          <cell r="AJ281">
            <v>2861103.47</v>
          </cell>
          <cell r="AK281">
            <v>1270361.2</v>
          </cell>
          <cell r="AL281">
            <v>1186676.67</v>
          </cell>
          <cell r="AM281">
            <v>1200000</v>
          </cell>
          <cell r="AN281">
            <v>2931464.67</v>
          </cell>
          <cell r="AO281">
            <v>648140</v>
          </cell>
          <cell r="AP281">
            <v>1124176.67</v>
          </cell>
          <cell r="AQ281">
            <v>650000</v>
          </cell>
          <cell r="AR281">
            <v>2929604.67</v>
          </cell>
          <cell r="AS281">
            <v>186900</v>
          </cell>
          <cell r="AT281">
            <v>1011103.47</v>
          </cell>
          <cell r="AU281">
            <v>367000</v>
          </cell>
          <cell r="AV281">
            <v>2749504.67</v>
          </cell>
          <cell r="AW281">
            <v>654150</v>
          </cell>
          <cell r="AX281">
            <v>1914464.67</v>
          </cell>
          <cell r="AY281">
            <v>900000</v>
          </cell>
          <cell r="AZ281">
            <v>2503654.67</v>
          </cell>
          <cell r="BB281">
            <v>1662604.67</v>
          </cell>
        </row>
        <row r="282">
          <cell r="A282" t="str">
            <v>0936</v>
          </cell>
          <cell r="B282" t="str">
            <v>河北锐翰汽车零部件有限公司</v>
          </cell>
          <cell r="C282" t="str">
            <v>阻尼器</v>
          </cell>
          <cell r="D282">
            <v>1496251.57</v>
          </cell>
          <cell r="E282">
            <v>0</v>
          </cell>
          <cell r="F282">
            <v>1879297.55</v>
          </cell>
          <cell r="G282">
            <v>613364.31000000006</v>
          </cell>
          <cell r="H282">
            <v>1647417.69</v>
          </cell>
          <cell r="I282">
            <v>373083.25</v>
          </cell>
          <cell r="J282">
            <v>882887.26</v>
          </cell>
          <cell r="K282">
            <v>400000</v>
          </cell>
          <cell r="L282">
            <v>1620500.94</v>
          </cell>
          <cell r="M282">
            <v>277909.99</v>
          </cell>
          <cell r="N282">
            <v>865933.24</v>
          </cell>
          <cell r="O282">
            <v>60604.21</v>
          </cell>
          <cell r="P282">
            <v>1837806.72</v>
          </cell>
          <cell r="Q282">
            <v>361330.25</v>
          </cell>
          <cell r="R282">
            <v>1186813.48</v>
          </cell>
          <cell r="S282">
            <v>53693.69</v>
          </cell>
          <cell r="T282">
            <v>2145443.2799999998</v>
          </cell>
          <cell r="U282">
            <v>368901.42</v>
          </cell>
          <cell r="V282">
            <v>1506203.04</v>
          </cell>
          <cell r="W282">
            <v>1250000</v>
          </cell>
          <cell r="X282">
            <v>1264344.7</v>
          </cell>
          <cell r="Y282">
            <v>368610.15</v>
          </cell>
          <cell r="Z282">
            <v>534113.03</v>
          </cell>
          <cell r="AA282">
            <v>0</v>
          </cell>
          <cell r="AB282">
            <v>1632954.85</v>
          </cell>
          <cell r="AC282">
            <v>377213.75</v>
          </cell>
          <cell r="AD282">
            <v>895443.28</v>
          </cell>
          <cell r="AE282">
            <v>450000</v>
          </cell>
          <cell r="AF282">
            <v>1560168.6</v>
          </cell>
          <cell r="AG282">
            <v>118613.06</v>
          </cell>
          <cell r="AH282">
            <v>814344.7</v>
          </cell>
          <cell r="AI282">
            <v>351189.16</v>
          </cell>
          <cell r="AJ282">
            <v>1327592.5</v>
          </cell>
          <cell r="AK282">
            <v>102234.87</v>
          </cell>
          <cell r="AL282">
            <v>831765.69</v>
          </cell>
          <cell r="AM282">
            <v>0</v>
          </cell>
          <cell r="AN282">
            <v>1429827.37</v>
          </cell>
          <cell r="AO282">
            <v>0</v>
          </cell>
          <cell r="AP282">
            <v>1208979.44</v>
          </cell>
          <cell r="AQ282">
            <v>268116.33</v>
          </cell>
          <cell r="AR282">
            <v>1161711.04</v>
          </cell>
          <cell r="AS282">
            <v>454636.08</v>
          </cell>
          <cell r="AT282">
            <v>1059476.17</v>
          </cell>
          <cell r="AU282">
            <v>50000</v>
          </cell>
          <cell r="AV282">
            <v>1566347.12</v>
          </cell>
          <cell r="AW282">
            <v>434111.24</v>
          </cell>
          <cell r="AX282">
            <v>1111711.04</v>
          </cell>
          <cell r="AY282">
            <v>400000</v>
          </cell>
          <cell r="AZ282">
            <v>1600458.36</v>
          </cell>
          <cell r="BB282">
            <v>711711.04</v>
          </cell>
        </row>
        <row r="283">
          <cell r="A283" t="str">
            <v>0939</v>
          </cell>
          <cell r="B283" t="str">
            <v>新梦顶（上海）贸易有限公司</v>
          </cell>
          <cell r="C283" t="str">
            <v>刺钩条</v>
          </cell>
          <cell r="D283">
            <v>56255.74</v>
          </cell>
          <cell r="E283">
            <v>0</v>
          </cell>
          <cell r="F283">
            <v>72753.259999999995</v>
          </cell>
          <cell r="G283">
            <v>0</v>
          </cell>
          <cell r="H283">
            <v>102869.18</v>
          </cell>
          <cell r="I283">
            <v>0</v>
          </cell>
          <cell r="J283">
            <v>56255.74</v>
          </cell>
          <cell r="K283">
            <v>56255.74</v>
          </cell>
          <cell r="L283">
            <v>46613.440000000002</v>
          </cell>
          <cell r="M283">
            <v>0</v>
          </cell>
          <cell r="N283">
            <v>16497.52</v>
          </cell>
          <cell r="O283">
            <v>16497.52</v>
          </cell>
          <cell r="P283">
            <v>30115.919999999998</v>
          </cell>
          <cell r="Q283">
            <v>32825.68</v>
          </cell>
          <cell r="R283">
            <v>30115.919999999998</v>
          </cell>
          <cell r="S283">
            <v>0</v>
          </cell>
          <cell r="T283">
            <v>62941.599999999999</v>
          </cell>
          <cell r="U283">
            <v>37856.29</v>
          </cell>
          <cell r="V283">
            <v>30115.919999999998</v>
          </cell>
          <cell r="W283">
            <v>0</v>
          </cell>
          <cell r="X283">
            <v>100797.89</v>
          </cell>
          <cell r="Y283">
            <v>0</v>
          </cell>
          <cell r="Z283">
            <v>30115.919999999998</v>
          </cell>
          <cell r="AA283">
            <v>0</v>
          </cell>
          <cell r="AB283">
            <v>100797.89</v>
          </cell>
          <cell r="AC283">
            <v>0</v>
          </cell>
          <cell r="AD283">
            <v>62941.599999999999</v>
          </cell>
          <cell r="AE283">
            <v>0</v>
          </cell>
          <cell r="AF283">
            <v>100797.89</v>
          </cell>
          <cell r="AG283">
            <v>0</v>
          </cell>
          <cell r="AH283">
            <v>100797.89</v>
          </cell>
          <cell r="AI283">
            <v>50000</v>
          </cell>
          <cell r="AJ283">
            <v>50797.89</v>
          </cell>
          <cell r="AK283">
            <v>19558.04</v>
          </cell>
          <cell r="AL283">
            <v>50797.89</v>
          </cell>
          <cell r="AM283">
            <v>0</v>
          </cell>
          <cell r="AN283">
            <v>70355.929999999993</v>
          </cell>
          <cell r="AO283">
            <v>0</v>
          </cell>
          <cell r="AP283">
            <v>50797.89</v>
          </cell>
          <cell r="AQ283">
            <v>50000</v>
          </cell>
          <cell r="AR283">
            <v>20355.93</v>
          </cell>
          <cell r="AS283">
            <v>19277.57</v>
          </cell>
          <cell r="AT283">
            <v>797.88999999999896</v>
          </cell>
          <cell r="AU283">
            <v>0</v>
          </cell>
          <cell r="AV283">
            <v>39633.5</v>
          </cell>
          <cell r="AW283">
            <v>0</v>
          </cell>
          <cell r="AX283">
            <v>20355.93</v>
          </cell>
          <cell r="AY283">
            <v>0</v>
          </cell>
          <cell r="AZ283">
            <v>39633.5</v>
          </cell>
          <cell r="BB283">
            <v>20355.93</v>
          </cell>
        </row>
        <row r="284">
          <cell r="A284" t="str">
            <v>0942</v>
          </cell>
          <cell r="B284" t="str">
            <v>黄骅市光大橡胶制品厂</v>
          </cell>
          <cell r="C284" t="str">
            <v>工装配件</v>
          </cell>
          <cell r="D284">
            <v>0</v>
          </cell>
          <cell r="E284">
            <v>0</v>
          </cell>
          <cell r="F284">
            <v>0</v>
          </cell>
          <cell r="G284">
            <v>1620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K284">
            <v>0</v>
          </cell>
          <cell r="AL284">
            <v>0</v>
          </cell>
          <cell r="AO284">
            <v>0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U284">
            <v>0</v>
          </cell>
          <cell r="AV284">
            <v>0</v>
          </cell>
          <cell r="AW284">
            <v>0</v>
          </cell>
          <cell r="AX284">
            <v>0</v>
          </cell>
          <cell r="AY284">
            <v>0</v>
          </cell>
          <cell r="AZ284">
            <v>0</v>
          </cell>
          <cell r="BB284">
            <v>0</v>
          </cell>
        </row>
        <row r="285">
          <cell r="A285" t="str">
            <v>0943</v>
          </cell>
          <cell r="B285" t="str">
            <v>洛阳宏润塑业有限公司</v>
          </cell>
          <cell r="C285" t="str">
            <v>注塑料</v>
          </cell>
          <cell r="D285">
            <v>0</v>
          </cell>
          <cell r="E285">
            <v>0</v>
          </cell>
          <cell r="F285">
            <v>90000</v>
          </cell>
          <cell r="G285">
            <v>90000</v>
          </cell>
          <cell r="H285">
            <v>22500</v>
          </cell>
          <cell r="I285">
            <v>45000</v>
          </cell>
          <cell r="J285">
            <v>67500</v>
          </cell>
          <cell r="K285">
            <v>67500</v>
          </cell>
          <cell r="L285">
            <v>0</v>
          </cell>
          <cell r="M285">
            <v>90000</v>
          </cell>
          <cell r="N285">
            <v>0</v>
          </cell>
          <cell r="O285">
            <v>0</v>
          </cell>
          <cell r="P285">
            <v>90000</v>
          </cell>
          <cell r="Q285">
            <v>89523</v>
          </cell>
          <cell r="R285">
            <v>90000</v>
          </cell>
          <cell r="S285">
            <v>90000</v>
          </cell>
          <cell r="T285">
            <v>89523</v>
          </cell>
          <cell r="U285">
            <v>90000</v>
          </cell>
          <cell r="V285">
            <v>89523</v>
          </cell>
          <cell r="W285">
            <v>89523</v>
          </cell>
          <cell r="X285">
            <v>90000</v>
          </cell>
          <cell r="Y285">
            <v>0</v>
          </cell>
          <cell r="Z285">
            <v>0</v>
          </cell>
          <cell r="AA285">
            <v>0</v>
          </cell>
          <cell r="AB285">
            <v>90000</v>
          </cell>
          <cell r="AC285">
            <v>90000</v>
          </cell>
          <cell r="AD285">
            <v>90000</v>
          </cell>
          <cell r="AE285">
            <v>90000</v>
          </cell>
          <cell r="AF285">
            <v>90000</v>
          </cell>
          <cell r="AG285">
            <v>0</v>
          </cell>
          <cell r="AH285">
            <v>0</v>
          </cell>
          <cell r="AI285">
            <v>0</v>
          </cell>
          <cell r="AJ285">
            <v>90000</v>
          </cell>
          <cell r="AK285">
            <v>87670</v>
          </cell>
          <cell r="AL285">
            <v>90000</v>
          </cell>
          <cell r="AM285">
            <v>90000</v>
          </cell>
          <cell r="AN285">
            <v>87670</v>
          </cell>
          <cell r="AO285">
            <v>0</v>
          </cell>
          <cell r="AP285">
            <v>0</v>
          </cell>
          <cell r="AQ285">
            <v>0</v>
          </cell>
          <cell r="AR285">
            <v>87670</v>
          </cell>
          <cell r="AS285">
            <v>175340</v>
          </cell>
          <cell r="AT285">
            <v>87670</v>
          </cell>
          <cell r="AU285">
            <v>87670</v>
          </cell>
          <cell r="AV285">
            <v>175340</v>
          </cell>
          <cell r="AW285">
            <v>87670</v>
          </cell>
          <cell r="AX285">
            <v>175340</v>
          </cell>
          <cell r="AY285">
            <v>175340</v>
          </cell>
          <cell r="AZ285">
            <v>87670</v>
          </cell>
          <cell r="BB285">
            <v>0</v>
          </cell>
        </row>
        <row r="286">
          <cell r="A286" t="str">
            <v>0944</v>
          </cell>
          <cell r="B286" t="str">
            <v>重庆渝融兴汽车配件有限公司</v>
          </cell>
          <cell r="C286" t="str">
            <v>搭扣</v>
          </cell>
          <cell r="D286">
            <v>13600</v>
          </cell>
          <cell r="E286">
            <v>13600</v>
          </cell>
          <cell r="F286">
            <v>0</v>
          </cell>
          <cell r="G286">
            <v>7480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0</v>
          </cell>
          <cell r="Z286">
            <v>0</v>
          </cell>
          <cell r="AA286">
            <v>0</v>
          </cell>
          <cell r="AB286">
            <v>0</v>
          </cell>
          <cell r="AC286">
            <v>6951</v>
          </cell>
          <cell r="AD286">
            <v>331.2</v>
          </cell>
          <cell r="AE286">
            <v>331.2</v>
          </cell>
          <cell r="AF286">
            <v>6619.8</v>
          </cell>
          <cell r="AG286">
            <v>0</v>
          </cell>
          <cell r="AH286">
            <v>0</v>
          </cell>
          <cell r="AI286">
            <v>0</v>
          </cell>
          <cell r="AJ286">
            <v>6619.8</v>
          </cell>
          <cell r="AK286">
            <v>0</v>
          </cell>
          <cell r="AL286">
            <v>0</v>
          </cell>
          <cell r="AM286">
            <v>0</v>
          </cell>
          <cell r="AN286">
            <v>6619.8</v>
          </cell>
          <cell r="AO286">
            <v>0</v>
          </cell>
          <cell r="AP286">
            <v>6619.8</v>
          </cell>
          <cell r="AQ286">
            <v>6619.8</v>
          </cell>
          <cell r="AR286">
            <v>0</v>
          </cell>
          <cell r="AS286">
            <v>16550</v>
          </cell>
          <cell r="AT286">
            <v>16550</v>
          </cell>
          <cell r="AU286">
            <v>16550</v>
          </cell>
          <cell r="AV286">
            <v>0</v>
          </cell>
          <cell r="AW286">
            <v>0</v>
          </cell>
          <cell r="AX286">
            <v>0</v>
          </cell>
          <cell r="AY286">
            <v>0</v>
          </cell>
          <cell r="AZ286">
            <v>0</v>
          </cell>
          <cell r="BB286">
            <v>0</v>
          </cell>
        </row>
        <row r="287">
          <cell r="A287" t="str">
            <v>0945</v>
          </cell>
          <cell r="B287" t="str">
            <v>北京北鸿科科技发展有限公司</v>
          </cell>
          <cell r="C287" t="str">
            <v>注塑料</v>
          </cell>
          <cell r="D287">
            <v>201680</v>
          </cell>
          <cell r="E287">
            <v>50000</v>
          </cell>
          <cell r="F287">
            <v>304960</v>
          </cell>
          <cell r="G287">
            <v>200000</v>
          </cell>
          <cell r="H287">
            <v>115370</v>
          </cell>
          <cell r="I287">
            <v>0</v>
          </cell>
          <cell r="J287">
            <v>0</v>
          </cell>
          <cell r="K287">
            <v>0</v>
          </cell>
          <cell r="L287">
            <v>115370</v>
          </cell>
          <cell r="M287">
            <v>0</v>
          </cell>
          <cell r="N287">
            <v>90000</v>
          </cell>
          <cell r="O287">
            <v>90000</v>
          </cell>
          <cell r="P287">
            <v>25370</v>
          </cell>
          <cell r="Q287">
            <v>19500</v>
          </cell>
          <cell r="R287">
            <v>0</v>
          </cell>
          <cell r="S287">
            <v>0</v>
          </cell>
          <cell r="T287">
            <v>44870</v>
          </cell>
          <cell r="U287">
            <v>0</v>
          </cell>
          <cell r="V287">
            <v>44870</v>
          </cell>
          <cell r="W287">
            <v>44870</v>
          </cell>
          <cell r="X287">
            <v>0</v>
          </cell>
          <cell r="Y287">
            <v>0</v>
          </cell>
          <cell r="Z287">
            <v>0</v>
          </cell>
          <cell r="AA287">
            <v>0</v>
          </cell>
          <cell r="AB287">
            <v>0</v>
          </cell>
          <cell r="AC287">
            <v>36000</v>
          </cell>
          <cell r="AD287">
            <v>0</v>
          </cell>
          <cell r="AE287">
            <v>0</v>
          </cell>
          <cell r="AF287">
            <v>36000</v>
          </cell>
          <cell r="AG287">
            <v>0</v>
          </cell>
          <cell r="AH287">
            <v>0</v>
          </cell>
          <cell r="AI287">
            <v>0</v>
          </cell>
          <cell r="AJ287">
            <v>36000</v>
          </cell>
          <cell r="AK287">
            <v>0</v>
          </cell>
          <cell r="AL287">
            <v>0</v>
          </cell>
          <cell r="AM287">
            <v>0</v>
          </cell>
          <cell r="AN287">
            <v>36000</v>
          </cell>
          <cell r="AO287">
            <v>0</v>
          </cell>
          <cell r="AP287">
            <v>0</v>
          </cell>
          <cell r="AQ287">
            <v>0</v>
          </cell>
          <cell r="AR287">
            <v>36000</v>
          </cell>
          <cell r="AS287">
            <v>0</v>
          </cell>
          <cell r="AT287">
            <v>0</v>
          </cell>
          <cell r="AU287">
            <v>0</v>
          </cell>
          <cell r="AV287">
            <v>36000</v>
          </cell>
          <cell r="AW287">
            <v>0</v>
          </cell>
          <cell r="AX287">
            <v>0</v>
          </cell>
          <cell r="AY287">
            <v>0</v>
          </cell>
          <cell r="AZ287">
            <v>36000</v>
          </cell>
          <cell r="BB287">
            <v>0</v>
          </cell>
        </row>
        <row r="288">
          <cell r="A288" t="str">
            <v>0946</v>
          </cell>
          <cell r="B288" t="str">
            <v>济南时代试金试验机有限公司</v>
          </cell>
          <cell r="C288" t="str">
            <v>设备</v>
          </cell>
          <cell r="E288">
            <v>52000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0</v>
          </cell>
          <cell r="Z288">
            <v>0</v>
          </cell>
          <cell r="AA288">
            <v>0</v>
          </cell>
          <cell r="AB288">
            <v>0</v>
          </cell>
          <cell r="AC288">
            <v>0</v>
          </cell>
          <cell r="AD288">
            <v>0</v>
          </cell>
          <cell r="AE288">
            <v>0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J288">
            <v>0</v>
          </cell>
          <cell r="AK288">
            <v>0</v>
          </cell>
          <cell r="AL288">
            <v>0</v>
          </cell>
          <cell r="AO288">
            <v>0</v>
          </cell>
          <cell r="AP288">
            <v>0</v>
          </cell>
          <cell r="AQ288">
            <v>0</v>
          </cell>
          <cell r="AR288">
            <v>0</v>
          </cell>
          <cell r="AS288">
            <v>0</v>
          </cell>
          <cell r="AT288">
            <v>0</v>
          </cell>
          <cell r="AU288">
            <v>0</v>
          </cell>
          <cell r="AV288">
            <v>0</v>
          </cell>
          <cell r="AW288">
            <v>0</v>
          </cell>
          <cell r="AX288">
            <v>0</v>
          </cell>
          <cell r="AY288">
            <v>0</v>
          </cell>
          <cell r="AZ288">
            <v>0</v>
          </cell>
          <cell r="BB288">
            <v>0</v>
          </cell>
        </row>
        <row r="289">
          <cell r="A289" t="str">
            <v>0948</v>
          </cell>
          <cell r="B289" t="str">
            <v>昆山瑞翔自动化科技有限公司</v>
          </cell>
          <cell r="C289" t="str">
            <v>设备配件</v>
          </cell>
          <cell r="D289">
            <v>0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41283.42</v>
          </cell>
          <cell r="Z289">
            <v>0</v>
          </cell>
          <cell r="AA289">
            <v>41283.42</v>
          </cell>
          <cell r="AB289">
            <v>0</v>
          </cell>
          <cell r="AC289">
            <v>0</v>
          </cell>
          <cell r="AD289">
            <v>0</v>
          </cell>
          <cell r="AE289">
            <v>0</v>
          </cell>
          <cell r="AF289">
            <v>0</v>
          </cell>
          <cell r="AG289">
            <v>0</v>
          </cell>
          <cell r="AH289">
            <v>0</v>
          </cell>
          <cell r="AI289">
            <v>0</v>
          </cell>
          <cell r="AJ289">
            <v>0</v>
          </cell>
          <cell r="AK289">
            <v>67322</v>
          </cell>
          <cell r="AL289">
            <v>0</v>
          </cell>
          <cell r="AM289">
            <v>67322</v>
          </cell>
          <cell r="AN289">
            <v>0</v>
          </cell>
          <cell r="AO289">
            <v>0</v>
          </cell>
          <cell r="AP289">
            <v>0</v>
          </cell>
          <cell r="AQ289">
            <v>0</v>
          </cell>
          <cell r="AR289">
            <v>0</v>
          </cell>
          <cell r="AS289">
            <v>0</v>
          </cell>
          <cell r="AT289">
            <v>0</v>
          </cell>
          <cell r="AU289">
            <v>0</v>
          </cell>
          <cell r="AV289">
            <v>0</v>
          </cell>
          <cell r="AW289">
            <v>0</v>
          </cell>
          <cell r="AX289">
            <v>0</v>
          </cell>
          <cell r="AY289">
            <v>0</v>
          </cell>
          <cell r="AZ289">
            <v>0</v>
          </cell>
          <cell r="BB289">
            <v>0</v>
          </cell>
        </row>
        <row r="290">
          <cell r="A290" t="str">
            <v>0950</v>
          </cell>
          <cell r="B290" t="str">
            <v>黄骅市四通模具厂</v>
          </cell>
          <cell r="C290" t="str">
            <v>零购</v>
          </cell>
          <cell r="AS290">
            <v>2500</v>
          </cell>
          <cell r="AT290">
            <v>0</v>
          </cell>
          <cell r="AU290">
            <v>0</v>
          </cell>
          <cell r="AV290">
            <v>2500</v>
          </cell>
          <cell r="AW290">
            <v>0</v>
          </cell>
          <cell r="AX290">
            <v>0</v>
          </cell>
          <cell r="AY290">
            <v>0</v>
          </cell>
          <cell r="AZ290">
            <v>0</v>
          </cell>
          <cell r="BB290">
            <v>0</v>
          </cell>
        </row>
        <row r="291">
          <cell r="A291" t="str">
            <v>0951</v>
          </cell>
          <cell r="B291" t="str">
            <v>北京航天融合环境科技发展有限公司</v>
          </cell>
          <cell r="C291" t="str">
            <v>环境检测</v>
          </cell>
          <cell r="D291">
            <v>0</v>
          </cell>
          <cell r="E291">
            <v>0</v>
          </cell>
          <cell r="F291">
            <v>0</v>
          </cell>
          <cell r="G291">
            <v>140000</v>
          </cell>
          <cell r="H291">
            <v>140000</v>
          </cell>
          <cell r="I291">
            <v>0</v>
          </cell>
          <cell r="J291">
            <v>140000</v>
          </cell>
          <cell r="K291">
            <v>140000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0</v>
          </cell>
          <cell r="AD291">
            <v>0</v>
          </cell>
          <cell r="AE291">
            <v>0</v>
          </cell>
          <cell r="AF291">
            <v>0</v>
          </cell>
          <cell r="AG291">
            <v>0</v>
          </cell>
          <cell r="AH291">
            <v>0</v>
          </cell>
          <cell r="AI291">
            <v>0</v>
          </cell>
          <cell r="AJ291">
            <v>0</v>
          </cell>
          <cell r="AK291">
            <v>0</v>
          </cell>
          <cell r="AL291">
            <v>0</v>
          </cell>
          <cell r="AO291">
            <v>0</v>
          </cell>
          <cell r="AP291">
            <v>0</v>
          </cell>
          <cell r="AQ291">
            <v>0</v>
          </cell>
          <cell r="AR291">
            <v>0</v>
          </cell>
          <cell r="AS291">
            <v>0</v>
          </cell>
          <cell r="AT291">
            <v>0</v>
          </cell>
          <cell r="AU291">
            <v>0</v>
          </cell>
          <cell r="AV291">
            <v>0</v>
          </cell>
          <cell r="AW291">
            <v>0</v>
          </cell>
          <cell r="AX291">
            <v>0</v>
          </cell>
          <cell r="AY291">
            <v>0</v>
          </cell>
          <cell r="AZ291">
            <v>0</v>
          </cell>
          <cell r="BB291">
            <v>0</v>
          </cell>
        </row>
        <row r="292">
          <cell r="A292" t="str">
            <v>0952</v>
          </cell>
          <cell r="B292" t="str">
            <v>中广核俊尔新材料有限公司</v>
          </cell>
          <cell r="C292" t="str">
            <v>注塑料</v>
          </cell>
          <cell r="D292">
            <v>38280</v>
          </cell>
          <cell r="E292">
            <v>0</v>
          </cell>
          <cell r="F292">
            <v>38280</v>
          </cell>
          <cell r="G292">
            <v>38280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37290</v>
          </cell>
          <cell r="Z292">
            <v>0</v>
          </cell>
          <cell r="AA292">
            <v>0</v>
          </cell>
          <cell r="AB292">
            <v>37290</v>
          </cell>
          <cell r="AC292">
            <v>0</v>
          </cell>
          <cell r="AD292">
            <v>0</v>
          </cell>
          <cell r="AE292">
            <v>0</v>
          </cell>
          <cell r="AF292">
            <v>37290</v>
          </cell>
          <cell r="AG292">
            <v>0</v>
          </cell>
          <cell r="AH292">
            <v>37290</v>
          </cell>
          <cell r="AI292">
            <v>0</v>
          </cell>
          <cell r="AJ292">
            <v>37290</v>
          </cell>
          <cell r="AK292">
            <v>0</v>
          </cell>
          <cell r="AL292">
            <v>37290</v>
          </cell>
          <cell r="AM292">
            <v>0</v>
          </cell>
          <cell r="AN292">
            <v>37290</v>
          </cell>
          <cell r="AO292">
            <v>0</v>
          </cell>
          <cell r="AP292">
            <v>37290</v>
          </cell>
          <cell r="AQ292">
            <v>0</v>
          </cell>
          <cell r="AR292">
            <v>37290</v>
          </cell>
          <cell r="AS292">
            <v>0</v>
          </cell>
          <cell r="AT292">
            <v>0</v>
          </cell>
          <cell r="AU292">
            <v>0</v>
          </cell>
          <cell r="AV292">
            <v>37290</v>
          </cell>
          <cell r="AW292">
            <v>0</v>
          </cell>
          <cell r="AX292">
            <v>37290</v>
          </cell>
          <cell r="AY292">
            <v>37290</v>
          </cell>
          <cell r="AZ292">
            <v>0</v>
          </cell>
          <cell r="BB292">
            <v>0</v>
          </cell>
        </row>
        <row r="293">
          <cell r="A293" t="str">
            <v>0955</v>
          </cell>
          <cell r="B293" t="str">
            <v>北京奇美玉隆商贸有限责任公司</v>
          </cell>
          <cell r="C293" t="str">
            <v>注塑料</v>
          </cell>
          <cell r="D293">
            <v>561500</v>
          </cell>
          <cell r="E293">
            <v>50000</v>
          </cell>
          <cell r="F293">
            <v>835500</v>
          </cell>
          <cell r="G293">
            <v>0</v>
          </cell>
          <cell r="H293">
            <v>835500</v>
          </cell>
          <cell r="I293">
            <v>69000</v>
          </cell>
          <cell r="J293">
            <v>835500</v>
          </cell>
          <cell r="K293">
            <v>500000</v>
          </cell>
          <cell r="L293">
            <v>404500</v>
          </cell>
          <cell r="M293">
            <v>149000</v>
          </cell>
          <cell r="N293">
            <v>404500</v>
          </cell>
          <cell r="O293">
            <v>300000</v>
          </cell>
          <cell r="P293">
            <v>253500</v>
          </cell>
          <cell r="Q293">
            <v>337625</v>
          </cell>
          <cell r="R293">
            <v>253500</v>
          </cell>
          <cell r="S293">
            <v>0</v>
          </cell>
          <cell r="T293">
            <v>591125</v>
          </cell>
          <cell r="U293">
            <v>46000</v>
          </cell>
          <cell r="V293">
            <v>591125</v>
          </cell>
          <cell r="W293">
            <v>0</v>
          </cell>
          <cell r="X293">
            <v>637125</v>
          </cell>
          <cell r="Y293">
            <v>115000</v>
          </cell>
          <cell r="Z293">
            <v>637125</v>
          </cell>
          <cell r="AA293">
            <v>0</v>
          </cell>
          <cell r="AB293">
            <v>752125</v>
          </cell>
          <cell r="AC293">
            <v>185000</v>
          </cell>
          <cell r="AD293">
            <v>752125</v>
          </cell>
          <cell r="AE293">
            <v>570000</v>
          </cell>
          <cell r="AF293">
            <v>367125</v>
          </cell>
          <cell r="AG293">
            <v>185500</v>
          </cell>
          <cell r="AH293">
            <v>367125</v>
          </cell>
          <cell r="AI293">
            <v>0</v>
          </cell>
          <cell r="AJ293">
            <v>552625</v>
          </cell>
          <cell r="AK293">
            <v>89000</v>
          </cell>
          <cell r="AL293">
            <v>552625</v>
          </cell>
          <cell r="AM293">
            <v>0</v>
          </cell>
          <cell r="AN293">
            <v>641625</v>
          </cell>
          <cell r="AO293">
            <v>188000</v>
          </cell>
          <cell r="AP293">
            <v>641625</v>
          </cell>
          <cell r="AQ293">
            <v>0</v>
          </cell>
          <cell r="AR293">
            <v>829625</v>
          </cell>
          <cell r="AS293">
            <v>0</v>
          </cell>
          <cell r="AT293">
            <v>829625</v>
          </cell>
          <cell r="AU293">
            <v>132125</v>
          </cell>
          <cell r="AV293">
            <v>697500</v>
          </cell>
          <cell r="AW293">
            <v>170927</v>
          </cell>
          <cell r="AX293">
            <v>697500</v>
          </cell>
          <cell r="AY293">
            <v>30000</v>
          </cell>
          <cell r="AZ293">
            <v>838427</v>
          </cell>
          <cell r="BB293">
            <v>838427</v>
          </cell>
        </row>
        <row r="294">
          <cell r="A294" t="str">
            <v>0957</v>
          </cell>
          <cell r="B294" t="str">
            <v>芜湖市卓人汽车配件有限公司</v>
          </cell>
          <cell r="C294" t="str">
            <v>灯镜泡绵垫</v>
          </cell>
          <cell r="J294">
            <v>0</v>
          </cell>
          <cell r="N294">
            <v>0</v>
          </cell>
          <cell r="Q294">
            <v>101698.16</v>
          </cell>
          <cell r="R294">
            <v>0</v>
          </cell>
          <cell r="S294">
            <v>0</v>
          </cell>
          <cell r="T294">
            <v>101698.16</v>
          </cell>
          <cell r="U294">
            <v>0</v>
          </cell>
          <cell r="V294">
            <v>0</v>
          </cell>
          <cell r="W294">
            <v>0</v>
          </cell>
          <cell r="X294">
            <v>101698.16</v>
          </cell>
          <cell r="Y294">
            <v>43642.8</v>
          </cell>
          <cell r="Z294">
            <v>0</v>
          </cell>
          <cell r="AA294">
            <v>0</v>
          </cell>
          <cell r="AB294">
            <v>145340.96</v>
          </cell>
          <cell r="AC294">
            <v>27637.599999999999</v>
          </cell>
          <cell r="AD294">
            <v>101698.16</v>
          </cell>
          <cell r="AE294">
            <v>0</v>
          </cell>
          <cell r="AF294">
            <v>172978.56</v>
          </cell>
          <cell r="AG294">
            <v>12925.76</v>
          </cell>
          <cell r="AH294">
            <v>101698.16</v>
          </cell>
          <cell r="AI294">
            <v>0</v>
          </cell>
          <cell r="AJ294">
            <v>185904.32</v>
          </cell>
          <cell r="AK294">
            <v>23770.02</v>
          </cell>
          <cell r="AL294">
            <v>145340.96</v>
          </cell>
          <cell r="AM294">
            <v>50000</v>
          </cell>
          <cell r="AN294">
            <v>159674.34</v>
          </cell>
          <cell r="AO294">
            <v>0</v>
          </cell>
          <cell r="AP294">
            <v>122978.56</v>
          </cell>
          <cell r="AQ294">
            <v>50000</v>
          </cell>
          <cell r="AR294">
            <v>109674.34</v>
          </cell>
          <cell r="AS294">
            <v>43656.93</v>
          </cell>
          <cell r="AT294">
            <v>85904.320000000007</v>
          </cell>
          <cell r="AU294">
            <v>10000</v>
          </cell>
          <cell r="AV294">
            <v>143331.26999999999</v>
          </cell>
          <cell r="AW294">
            <v>61138.54</v>
          </cell>
          <cell r="AX294">
            <v>99674.34</v>
          </cell>
          <cell r="AY294">
            <v>0</v>
          </cell>
          <cell r="AZ294">
            <v>204469.81</v>
          </cell>
          <cell r="BB294">
            <v>99674.34</v>
          </cell>
        </row>
        <row r="295">
          <cell r="A295" t="str">
            <v>0959</v>
          </cell>
          <cell r="B295" t="str">
            <v>天津利迪科技发展有限公司</v>
          </cell>
          <cell r="C295" t="str">
            <v>注塑色粉</v>
          </cell>
          <cell r="D295">
            <v>27500</v>
          </cell>
          <cell r="E295">
            <v>27500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23000</v>
          </cell>
          <cell r="R295">
            <v>0</v>
          </cell>
          <cell r="S295">
            <v>0</v>
          </cell>
          <cell r="T295">
            <v>23000</v>
          </cell>
          <cell r="U295">
            <v>0</v>
          </cell>
          <cell r="V295">
            <v>23000</v>
          </cell>
          <cell r="W295">
            <v>0</v>
          </cell>
          <cell r="X295">
            <v>23000</v>
          </cell>
          <cell r="Y295">
            <v>22000</v>
          </cell>
          <cell r="Z295">
            <v>23000</v>
          </cell>
          <cell r="AA295">
            <v>23000</v>
          </cell>
          <cell r="AB295">
            <v>22000</v>
          </cell>
          <cell r="AC295">
            <v>41000</v>
          </cell>
          <cell r="AD295">
            <v>22000</v>
          </cell>
          <cell r="AE295">
            <v>0</v>
          </cell>
          <cell r="AF295">
            <v>63000</v>
          </cell>
          <cell r="AG295">
            <v>0</v>
          </cell>
          <cell r="AH295">
            <v>63000</v>
          </cell>
          <cell r="AI295">
            <v>0</v>
          </cell>
          <cell r="AJ295">
            <v>63000</v>
          </cell>
          <cell r="AK295">
            <v>0</v>
          </cell>
          <cell r="AL295">
            <v>63000</v>
          </cell>
          <cell r="AM295">
            <v>0</v>
          </cell>
          <cell r="AN295">
            <v>63000</v>
          </cell>
          <cell r="AO295">
            <v>0</v>
          </cell>
          <cell r="AP295">
            <v>63000</v>
          </cell>
          <cell r="AQ295">
            <v>0</v>
          </cell>
          <cell r="AR295">
            <v>63000</v>
          </cell>
          <cell r="AS295">
            <v>38000</v>
          </cell>
          <cell r="AT295">
            <v>63000</v>
          </cell>
          <cell r="AU295">
            <v>41000</v>
          </cell>
          <cell r="AV295">
            <v>60000</v>
          </cell>
          <cell r="AW295">
            <v>0</v>
          </cell>
          <cell r="AX295">
            <v>60000</v>
          </cell>
          <cell r="AY295">
            <v>22000</v>
          </cell>
          <cell r="AZ295">
            <v>38000</v>
          </cell>
          <cell r="BB295">
            <v>38000</v>
          </cell>
        </row>
        <row r="296">
          <cell r="A296" t="str">
            <v>0960</v>
          </cell>
          <cell r="B296" t="str">
            <v>黄骅市龙腾五金机电门市部</v>
          </cell>
          <cell r="C296" t="str">
            <v>模具车间用料</v>
          </cell>
          <cell r="D296">
            <v>0</v>
          </cell>
          <cell r="E296">
            <v>0</v>
          </cell>
          <cell r="F296">
            <v>0</v>
          </cell>
          <cell r="G296">
            <v>27860.3</v>
          </cell>
          <cell r="H296">
            <v>899.8</v>
          </cell>
          <cell r="I296">
            <v>18689.5</v>
          </cell>
          <cell r="J296">
            <v>899.8</v>
          </cell>
          <cell r="K296">
            <v>899.8</v>
          </cell>
          <cell r="L296">
            <v>18689.5</v>
          </cell>
          <cell r="M296">
            <v>0</v>
          </cell>
          <cell r="N296">
            <v>18689.5</v>
          </cell>
          <cell r="O296">
            <v>18689.5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38365.1</v>
          </cell>
          <cell r="V296">
            <v>0</v>
          </cell>
          <cell r="W296">
            <v>0</v>
          </cell>
          <cell r="X296">
            <v>38365.1</v>
          </cell>
          <cell r="Y296">
            <v>0</v>
          </cell>
          <cell r="Z296">
            <v>38365.1</v>
          </cell>
          <cell r="AA296">
            <v>38365.1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  <cell r="AG296">
            <v>26599.65</v>
          </cell>
          <cell r="AH296">
            <v>0</v>
          </cell>
          <cell r="AI296">
            <v>15599.15</v>
          </cell>
          <cell r="AJ296">
            <v>11000.5</v>
          </cell>
          <cell r="AK296">
            <v>0</v>
          </cell>
          <cell r="AL296">
            <v>11000.5</v>
          </cell>
          <cell r="AM296">
            <v>11000.5</v>
          </cell>
          <cell r="AN296">
            <v>0</v>
          </cell>
          <cell r="AO296">
            <v>17205.2</v>
          </cell>
          <cell r="AP296">
            <v>0</v>
          </cell>
          <cell r="AQ296">
            <v>0</v>
          </cell>
          <cell r="AR296">
            <v>17205.2</v>
          </cell>
          <cell r="AS296">
            <v>0</v>
          </cell>
          <cell r="AT296">
            <v>17205.2</v>
          </cell>
          <cell r="AU296">
            <v>17205.2</v>
          </cell>
          <cell r="AV296">
            <v>0</v>
          </cell>
          <cell r="AW296">
            <v>0</v>
          </cell>
          <cell r="AX296">
            <v>0</v>
          </cell>
          <cell r="AY296">
            <v>0</v>
          </cell>
          <cell r="AZ296">
            <v>0</v>
          </cell>
          <cell r="BB296">
            <v>0</v>
          </cell>
        </row>
        <row r="297">
          <cell r="A297" t="str">
            <v>0961</v>
          </cell>
          <cell r="B297" t="str">
            <v>安徽汉升工业部件股份有限公司</v>
          </cell>
          <cell r="C297" t="str">
            <v>轴套</v>
          </cell>
          <cell r="D297">
            <v>59528.17</v>
          </cell>
          <cell r="E297">
            <v>59528.17</v>
          </cell>
          <cell r="F297">
            <v>0</v>
          </cell>
          <cell r="G297">
            <v>0</v>
          </cell>
          <cell r="H297">
            <v>9458.7000000000007</v>
          </cell>
          <cell r="I297">
            <v>0</v>
          </cell>
          <cell r="J297">
            <v>9458.7000000000007</v>
          </cell>
          <cell r="K297">
            <v>9458.7000000000007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7239.2</v>
          </cell>
          <cell r="R297">
            <v>0</v>
          </cell>
          <cell r="S297">
            <v>0</v>
          </cell>
          <cell r="T297">
            <v>7239.2</v>
          </cell>
          <cell r="U297">
            <v>9124.75</v>
          </cell>
          <cell r="V297">
            <v>7239.2</v>
          </cell>
          <cell r="W297">
            <v>0</v>
          </cell>
          <cell r="X297">
            <v>16363.95</v>
          </cell>
          <cell r="Y297">
            <v>23096.07</v>
          </cell>
          <cell r="Z297">
            <v>16363.95</v>
          </cell>
          <cell r="AA297">
            <v>0</v>
          </cell>
          <cell r="AB297">
            <v>39460.019999999997</v>
          </cell>
          <cell r="AC297">
            <v>17479.28</v>
          </cell>
          <cell r="AD297">
            <v>39460.019999999997</v>
          </cell>
          <cell r="AE297">
            <v>16000</v>
          </cell>
          <cell r="AF297">
            <v>40939.300000000003</v>
          </cell>
          <cell r="AG297">
            <v>0</v>
          </cell>
          <cell r="AH297">
            <v>40939.300000000003</v>
          </cell>
          <cell r="AI297">
            <v>20000</v>
          </cell>
          <cell r="AJ297">
            <v>20939.3</v>
          </cell>
          <cell r="AK297">
            <v>30553.85</v>
          </cell>
          <cell r="AL297">
            <v>20939.3</v>
          </cell>
          <cell r="AM297">
            <v>0</v>
          </cell>
          <cell r="AN297">
            <v>51493.15</v>
          </cell>
          <cell r="AO297">
            <v>0</v>
          </cell>
          <cell r="AP297">
            <v>51493.15</v>
          </cell>
          <cell r="AQ297">
            <v>51493.15</v>
          </cell>
          <cell r="AR297">
            <v>0</v>
          </cell>
          <cell r="AS297">
            <v>68656.77</v>
          </cell>
          <cell r="AT297">
            <v>0</v>
          </cell>
          <cell r="AU297">
            <v>0</v>
          </cell>
          <cell r="AV297">
            <v>68656.77</v>
          </cell>
          <cell r="AW297">
            <v>52661.23</v>
          </cell>
          <cell r="AX297">
            <v>68656.77</v>
          </cell>
          <cell r="AY297">
            <v>68656.77</v>
          </cell>
          <cell r="AZ297">
            <v>52661.23</v>
          </cell>
          <cell r="BB297">
            <v>52661.23</v>
          </cell>
        </row>
        <row r="298">
          <cell r="A298" t="str">
            <v>0964</v>
          </cell>
          <cell r="B298" t="str">
            <v>天津一番荣科技有限公司</v>
          </cell>
          <cell r="C298" t="str">
            <v>设备</v>
          </cell>
          <cell r="D298">
            <v>0</v>
          </cell>
          <cell r="E298">
            <v>0</v>
          </cell>
          <cell r="F298">
            <v>0</v>
          </cell>
          <cell r="G298">
            <v>9500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>
            <v>0</v>
          </cell>
          <cell r="Y298">
            <v>0</v>
          </cell>
          <cell r="Z298">
            <v>0</v>
          </cell>
          <cell r="AA298">
            <v>0</v>
          </cell>
          <cell r="AB298">
            <v>0</v>
          </cell>
          <cell r="AC298">
            <v>0</v>
          </cell>
          <cell r="AD298">
            <v>0</v>
          </cell>
          <cell r="AE298">
            <v>0</v>
          </cell>
          <cell r="AF298">
            <v>0</v>
          </cell>
          <cell r="AG298">
            <v>445000</v>
          </cell>
          <cell r="AH298">
            <v>0</v>
          </cell>
          <cell r="AI298">
            <v>445000</v>
          </cell>
          <cell r="AJ298">
            <v>0</v>
          </cell>
          <cell r="AK298">
            <v>222500</v>
          </cell>
          <cell r="AL298">
            <v>0</v>
          </cell>
          <cell r="AM298">
            <v>127505</v>
          </cell>
          <cell r="AN298">
            <v>94995</v>
          </cell>
          <cell r="AO298">
            <v>0</v>
          </cell>
          <cell r="AP298">
            <v>94995</v>
          </cell>
          <cell r="AQ298">
            <v>0</v>
          </cell>
          <cell r="AR298">
            <v>94995</v>
          </cell>
          <cell r="AS298">
            <v>0</v>
          </cell>
          <cell r="AT298">
            <v>94995</v>
          </cell>
          <cell r="AU298">
            <v>0</v>
          </cell>
          <cell r="AV298">
            <v>94995</v>
          </cell>
          <cell r="AW298">
            <v>0</v>
          </cell>
          <cell r="AX298">
            <v>94995</v>
          </cell>
          <cell r="AY298">
            <v>0</v>
          </cell>
          <cell r="AZ298">
            <v>94995</v>
          </cell>
          <cell r="BB298">
            <v>94995</v>
          </cell>
        </row>
        <row r="299">
          <cell r="A299" t="str">
            <v>0966</v>
          </cell>
          <cell r="B299" t="str">
            <v>黄骅市正发五金机电经销处</v>
          </cell>
          <cell r="C299" t="str">
            <v>设备配件</v>
          </cell>
          <cell r="D299">
            <v>3014</v>
          </cell>
          <cell r="E299">
            <v>0</v>
          </cell>
          <cell r="F299">
            <v>3014</v>
          </cell>
          <cell r="G299">
            <v>0</v>
          </cell>
          <cell r="H299">
            <v>3014</v>
          </cell>
          <cell r="I299">
            <v>0</v>
          </cell>
          <cell r="J299">
            <v>0</v>
          </cell>
          <cell r="K299">
            <v>0</v>
          </cell>
          <cell r="L299">
            <v>3014</v>
          </cell>
          <cell r="M299">
            <v>0</v>
          </cell>
          <cell r="N299">
            <v>0</v>
          </cell>
          <cell r="O299">
            <v>0</v>
          </cell>
          <cell r="P299">
            <v>3014</v>
          </cell>
          <cell r="Q299">
            <v>0</v>
          </cell>
          <cell r="R299">
            <v>3014</v>
          </cell>
          <cell r="S299">
            <v>3014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>
            <v>0</v>
          </cell>
          <cell r="Z299">
            <v>0</v>
          </cell>
          <cell r="AA299">
            <v>0</v>
          </cell>
          <cell r="AB299">
            <v>0</v>
          </cell>
          <cell r="AC299">
            <v>0</v>
          </cell>
          <cell r="AD299">
            <v>0</v>
          </cell>
          <cell r="AE299">
            <v>0</v>
          </cell>
          <cell r="AF299">
            <v>0</v>
          </cell>
          <cell r="AG299">
            <v>0</v>
          </cell>
          <cell r="AH299">
            <v>0</v>
          </cell>
          <cell r="AI299">
            <v>0</v>
          </cell>
          <cell r="AJ299">
            <v>0</v>
          </cell>
          <cell r="AK299">
            <v>0</v>
          </cell>
          <cell r="AL299">
            <v>0</v>
          </cell>
          <cell r="AO299">
            <v>0</v>
          </cell>
          <cell r="AP299">
            <v>0</v>
          </cell>
          <cell r="AQ299">
            <v>0</v>
          </cell>
          <cell r="AR299">
            <v>0</v>
          </cell>
          <cell r="AS299">
            <v>0</v>
          </cell>
          <cell r="AT299">
            <v>0</v>
          </cell>
          <cell r="AU299">
            <v>0</v>
          </cell>
          <cell r="AV299">
            <v>0</v>
          </cell>
          <cell r="AW299">
            <v>0</v>
          </cell>
          <cell r="AX299">
            <v>0</v>
          </cell>
          <cell r="AY299">
            <v>0</v>
          </cell>
          <cell r="AZ299">
            <v>0</v>
          </cell>
          <cell r="BB299">
            <v>0</v>
          </cell>
        </row>
        <row r="300">
          <cell r="A300" t="str">
            <v>0967</v>
          </cell>
          <cell r="B300" t="str">
            <v>深圳市立恒视觉技术有限公司</v>
          </cell>
          <cell r="C300" t="str">
            <v>设备</v>
          </cell>
          <cell r="E300">
            <v>92530</v>
          </cell>
          <cell r="F300">
            <v>0</v>
          </cell>
          <cell r="G300">
            <v>4870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>
            <v>0</v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>
            <v>0</v>
          </cell>
          <cell r="AE300">
            <v>0</v>
          </cell>
          <cell r="AF300">
            <v>0</v>
          </cell>
          <cell r="AG300">
            <v>0</v>
          </cell>
          <cell r="AH300">
            <v>0</v>
          </cell>
          <cell r="AI300">
            <v>0</v>
          </cell>
          <cell r="AJ300">
            <v>0</v>
          </cell>
          <cell r="AK300">
            <v>0</v>
          </cell>
          <cell r="AL300">
            <v>0</v>
          </cell>
          <cell r="AO300">
            <v>0</v>
          </cell>
          <cell r="AP300">
            <v>0</v>
          </cell>
          <cell r="AQ300">
            <v>0</v>
          </cell>
          <cell r="AR300">
            <v>0</v>
          </cell>
          <cell r="AS300">
            <v>0</v>
          </cell>
          <cell r="AT300">
            <v>0</v>
          </cell>
          <cell r="AU300">
            <v>0</v>
          </cell>
          <cell r="AV300">
            <v>0</v>
          </cell>
          <cell r="AW300">
            <v>0</v>
          </cell>
          <cell r="AX300">
            <v>0</v>
          </cell>
          <cell r="AY300">
            <v>0</v>
          </cell>
          <cell r="AZ300">
            <v>0</v>
          </cell>
          <cell r="BB300">
            <v>0</v>
          </cell>
        </row>
        <row r="301">
          <cell r="A301" t="str">
            <v>0968</v>
          </cell>
          <cell r="B301" t="str">
            <v>昆山维尔利环保科技有限公司</v>
          </cell>
          <cell r="C301" t="str">
            <v>除漆剂</v>
          </cell>
          <cell r="D301">
            <v>34165</v>
          </cell>
          <cell r="E301">
            <v>0</v>
          </cell>
          <cell r="F301">
            <v>34165</v>
          </cell>
          <cell r="G301">
            <v>90064.5</v>
          </cell>
          <cell r="H301">
            <v>0</v>
          </cell>
          <cell r="I301">
            <v>187450.5</v>
          </cell>
          <cell r="K301">
            <v>78305</v>
          </cell>
          <cell r="L301">
            <v>109145.5</v>
          </cell>
          <cell r="M301">
            <v>0</v>
          </cell>
          <cell r="O301">
            <v>0</v>
          </cell>
          <cell r="P301">
            <v>109145.5</v>
          </cell>
          <cell r="Q301">
            <v>41410</v>
          </cell>
          <cell r="S301">
            <v>45378</v>
          </cell>
          <cell r="T301">
            <v>105177.5</v>
          </cell>
          <cell r="U301">
            <v>0</v>
          </cell>
          <cell r="V301">
            <v>63767.5</v>
          </cell>
          <cell r="W301">
            <v>0</v>
          </cell>
          <cell r="X301">
            <v>105177.5</v>
          </cell>
          <cell r="Y301">
            <v>0</v>
          </cell>
          <cell r="Z301">
            <v>63767.5</v>
          </cell>
          <cell r="AA301">
            <v>0</v>
          </cell>
          <cell r="AB301">
            <v>105177.5</v>
          </cell>
          <cell r="AC301">
            <v>19639.400000000001</v>
          </cell>
          <cell r="AD301">
            <v>105177.5</v>
          </cell>
          <cell r="AE301">
            <v>0</v>
          </cell>
          <cell r="AF301">
            <v>124816.9</v>
          </cell>
          <cell r="AG301">
            <v>0</v>
          </cell>
          <cell r="AH301">
            <v>105177.5</v>
          </cell>
          <cell r="AI301">
            <v>0</v>
          </cell>
          <cell r="AJ301">
            <v>124816.9</v>
          </cell>
          <cell r="AK301">
            <v>25599.02</v>
          </cell>
          <cell r="AL301">
            <v>105177.5</v>
          </cell>
          <cell r="AM301">
            <v>0</v>
          </cell>
          <cell r="AN301">
            <v>150415.92000000001</v>
          </cell>
          <cell r="AO301">
            <v>0</v>
          </cell>
          <cell r="AP301">
            <v>124816.9</v>
          </cell>
          <cell r="AQ301">
            <v>100000</v>
          </cell>
          <cell r="AR301">
            <v>50415.92</v>
          </cell>
          <cell r="AS301">
            <v>99196.96</v>
          </cell>
          <cell r="AT301">
            <v>24816.9</v>
          </cell>
          <cell r="AU301">
            <v>0</v>
          </cell>
          <cell r="AV301">
            <v>149612.88</v>
          </cell>
          <cell r="AW301">
            <v>99079.66</v>
          </cell>
          <cell r="AX301">
            <v>50415.92</v>
          </cell>
          <cell r="AY301">
            <v>50000</v>
          </cell>
          <cell r="AZ301">
            <v>198692.54</v>
          </cell>
          <cell r="BB301">
            <v>415.91999999999803</v>
          </cell>
        </row>
        <row r="302">
          <cell r="A302" t="str">
            <v>0969</v>
          </cell>
          <cell r="B302" t="str">
            <v>阿克苏诺贝尔涂料（天津）有限公司</v>
          </cell>
          <cell r="C302" t="str">
            <v>喷涂用漆</v>
          </cell>
          <cell r="D302">
            <v>89829.24</v>
          </cell>
          <cell r="E302">
            <v>100000</v>
          </cell>
          <cell r="F302">
            <v>385037.53</v>
          </cell>
          <cell r="G302">
            <v>0</v>
          </cell>
          <cell r="H302">
            <v>385037.53</v>
          </cell>
          <cell r="I302">
            <v>0</v>
          </cell>
          <cell r="J302">
            <v>385037.53</v>
          </cell>
          <cell r="K302">
            <v>200000</v>
          </cell>
          <cell r="L302">
            <v>185037.53</v>
          </cell>
          <cell r="M302">
            <v>0</v>
          </cell>
          <cell r="N302">
            <v>185037.53</v>
          </cell>
          <cell r="O302">
            <v>100000</v>
          </cell>
          <cell r="P302">
            <v>85037.53</v>
          </cell>
          <cell r="Q302">
            <v>23466.52</v>
          </cell>
          <cell r="R302">
            <v>85037.53</v>
          </cell>
          <cell r="S302">
            <v>85037.53</v>
          </cell>
          <cell r="T302">
            <v>23466.52</v>
          </cell>
          <cell r="U302">
            <v>79524.25</v>
          </cell>
          <cell r="V302">
            <v>0</v>
          </cell>
          <cell r="W302">
            <v>100000</v>
          </cell>
          <cell r="X302">
            <v>2990.77</v>
          </cell>
          <cell r="Y302">
            <v>156203.79999999999</v>
          </cell>
          <cell r="AA302">
            <v>0</v>
          </cell>
          <cell r="AB302">
            <v>159194.57</v>
          </cell>
          <cell r="AC302">
            <v>84210.99</v>
          </cell>
          <cell r="AD302">
            <v>2990.77</v>
          </cell>
          <cell r="AE302">
            <v>0</v>
          </cell>
          <cell r="AF302">
            <v>243405.56</v>
          </cell>
          <cell r="AG302">
            <v>0</v>
          </cell>
          <cell r="AH302">
            <v>159194.57</v>
          </cell>
          <cell r="AI302">
            <v>0</v>
          </cell>
          <cell r="AJ302">
            <v>243405.56</v>
          </cell>
          <cell r="AK302">
            <v>0</v>
          </cell>
          <cell r="AL302">
            <v>243405.56</v>
          </cell>
          <cell r="AM302">
            <v>0</v>
          </cell>
          <cell r="AN302">
            <v>243405.56</v>
          </cell>
          <cell r="AO302">
            <v>0</v>
          </cell>
          <cell r="AP302">
            <v>243405.56</v>
          </cell>
          <cell r="AQ302">
            <v>100000</v>
          </cell>
          <cell r="AR302">
            <v>143405.56</v>
          </cell>
          <cell r="AS302">
            <v>0</v>
          </cell>
          <cell r="AT302">
            <v>0</v>
          </cell>
          <cell r="AU302">
            <v>0</v>
          </cell>
          <cell r="AV302">
            <v>143405.56</v>
          </cell>
          <cell r="AW302">
            <v>0</v>
          </cell>
          <cell r="AX302">
            <v>143405.56</v>
          </cell>
          <cell r="AY302">
            <v>100000</v>
          </cell>
          <cell r="AZ302">
            <v>43405.56</v>
          </cell>
          <cell r="BB302">
            <v>43405.56</v>
          </cell>
        </row>
        <row r="303">
          <cell r="A303" t="str">
            <v>0971</v>
          </cell>
          <cell r="B303" t="str">
            <v>鹤壁市天星电器厂</v>
          </cell>
          <cell r="C303" t="str">
            <v>塑料片</v>
          </cell>
          <cell r="J303">
            <v>0</v>
          </cell>
          <cell r="N303">
            <v>0</v>
          </cell>
          <cell r="R303">
            <v>0</v>
          </cell>
          <cell r="U303">
            <v>475</v>
          </cell>
          <cell r="V303">
            <v>475</v>
          </cell>
          <cell r="W303">
            <v>475</v>
          </cell>
          <cell r="X303">
            <v>0</v>
          </cell>
          <cell r="Y303">
            <v>475</v>
          </cell>
          <cell r="Z303">
            <v>475</v>
          </cell>
          <cell r="AA303">
            <v>475</v>
          </cell>
          <cell r="AB303">
            <v>0</v>
          </cell>
          <cell r="AC303">
            <v>0</v>
          </cell>
          <cell r="AD303">
            <v>0</v>
          </cell>
          <cell r="AE303">
            <v>0</v>
          </cell>
          <cell r="AF303">
            <v>0</v>
          </cell>
          <cell r="AG303">
            <v>0</v>
          </cell>
          <cell r="AH303">
            <v>0</v>
          </cell>
          <cell r="AI303">
            <v>0</v>
          </cell>
          <cell r="AJ303">
            <v>0</v>
          </cell>
          <cell r="AK303">
            <v>950</v>
          </cell>
          <cell r="AL303">
            <v>950</v>
          </cell>
          <cell r="AM303">
            <v>950</v>
          </cell>
          <cell r="AN303">
            <v>0</v>
          </cell>
          <cell r="AO303">
            <v>0</v>
          </cell>
          <cell r="AP303">
            <v>0</v>
          </cell>
          <cell r="AQ303">
            <v>0</v>
          </cell>
          <cell r="AR303">
            <v>0</v>
          </cell>
          <cell r="AS303">
            <v>0</v>
          </cell>
          <cell r="AT303">
            <v>0</v>
          </cell>
          <cell r="AU303">
            <v>0</v>
          </cell>
          <cell r="AV303">
            <v>0</v>
          </cell>
          <cell r="AW303">
            <v>0</v>
          </cell>
          <cell r="AX303">
            <v>0</v>
          </cell>
          <cell r="AY303">
            <v>0</v>
          </cell>
          <cell r="AZ303">
            <v>0</v>
          </cell>
          <cell r="BB303">
            <v>0</v>
          </cell>
        </row>
        <row r="304">
          <cell r="A304" t="str">
            <v>0972</v>
          </cell>
          <cell r="B304" t="str">
            <v>南皮国名冲压件厂</v>
          </cell>
          <cell r="C304" t="str">
            <v>灯镜配件</v>
          </cell>
          <cell r="J304">
            <v>0</v>
          </cell>
          <cell r="N304">
            <v>0</v>
          </cell>
          <cell r="R304">
            <v>0</v>
          </cell>
          <cell r="V304">
            <v>0</v>
          </cell>
          <cell r="Z304">
            <v>0</v>
          </cell>
          <cell r="AD304">
            <v>0</v>
          </cell>
          <cell r="AG304">
            <v>2206.6999999999998</v>
          </cell>
          <cell r="AH304">
            <v>0</v>
          </cell>
          <cell r="AI304">
            <v>0</v>
          </cell>
          <cell r="AJ304">
            <v>2206.6999999999998</v>
          </cell>
          <cell r="AK304">
            <v>0</v>
          </cell>
          <cell r="AL304">
            <v>0</v>
          </cell>
          <cell r="AM304">
            <v>2206.6999999999998</v>
          </cell>
          <cell r="AN304">
            <v>0</v>
          </cell>
          <cell r="AO304">
            <v>215.19</v>
          </cell>
          <cell r="AQ304">
            <v>0</v>
          </cell>
          <cell r="AR304">
            <v>215.19</v>
          </cell>
          <cell r="AS304">
            <v>8994.5</v>
          </cell>
          <cell r="AT304">
            <v>0</v>
          </cell>
          <cell r="AU304">
            <v>0</v>
          </cell>
          <cell r="AV304">
            <v>9209.69</v>
          </cell>
          <cell r="AW304">
            <v>0</v>
          </cell>
          <cell r="AX304">
            <v>0</v>
          </cell>
          <cell r="AY304">
            <v>9209.69</v>
          </cell>
          <cell r="AZ304">
            <v>0</v>
          </cell>
        </row>
        <row r="305">
          <cell r="A305" t="str">
            <v>0974</v>
          </cell>
          <cell r="B305" t="str">
            <v>苏州瑞尔福精密模具有限公司</v>
          </cell>
          <cell r="C305" t="str">
            <v>灯镜配件</v>
          </cell>
          <cell r="J305">
            <v>0</v>
          </cell>
          <cell r="N305">
            <v>0</v>
          </cell>
          <cell r="R305">
            <v>0</v>
          </cell>
          <cell r="U305">
            <v>24064.639999999999</v>
          </cell>
          <cell r="V305">
            <v>24064.639999999999</v>
          </cell>
          <cell r="W305">
            <v>24064.639999999999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J305">
            <v>0</v>
          </cell>
          <cell r="AK305">
            <v>0</v>
          </cell>
          <cell r="AL305">
            <v>0</v>
          </cell>
          <cell r="AO305">
            <v>0</v>
          </cell>
          <cell r="AP305">
            <v>0</v>
          </cell>
          <cell r="AQ305">
            <v>0</v>
          </cell>
          <cell r="AR305">
            <v>0</v>
          </cell>
          <cell r="AS305">
            <v>0</v>
          </cell>
          <cell r="AT305">
            <v>0</v>
          </cell>
          <cell r="AU305">
            <v>0</v>
          </cell>
          <cell r="AV305">
            <v>0</v>
          </cell>
          <cell r="AW305">
            <v>0</v>
          </cell>
          <cell r="AX305">
            <v>0</v>
          </cell>
          <cell r="AY305">
            <v>0</v>
          </cell>
          <cell r="AZ305">
            <v>0</v>
          </cell>
          <cell r="BB305">
            <v>0</v>
          </cell>
        </row>
        <row r="306">
          <cell r="A306" t="str">
            <v>0979</v>
          </cell>
          <cell r="B306" t="str">
            <v>沃尔瓦格涂料（廊坊）有限公司</v>
          </cell>
          <cell r="C306" t="str">
            <v>喷涂用漆</v>
          </cell>
          <cell r="J306">
            <v>0</v>
          </cell>
          <cell r="N306">
            <v>0</v>
          </cell>
          <cell r="Q306">
            <v>138445.19</v>
          </cell>
          <cell r="R306">
            <v>0</v>
          </cell>
          <cell r="S306">
            <v>0</v>
          </cell>
          <cell r="T306">
            <v>138445.19</v>
          </cell>
          <cell r="U306">
            <v>48907.53</v>
          </cell>
          <cell r="V306">
            <v>0</v>
          </cell>
          <cell r="W306">
            <v>0</v>
          </cell>
          <cell r="X306">
            <v>187352.72</v>
          </cell>
          <cell r="Y306">
            <v>79895.19</v>
          </cell>
          <cell r="Z306">
            <v>0</v>
          </cell>
          <cell r="AA306">
            <v>0</v>
          </cell>
          <cell r="AB306">
            <v>267247.90999999997</v>
          </cell>
          <cell r="AC306">
            <v>21056.42</v>
          </cell>
          <cell r="AD306">
            <v>138445.19</v>
          </cell>
          <cell r="AE306">
            <v>0</v>
          </cell>
          <cell r="AF306">
            <v>288304.33</v>
          </cell>
          <cell r="AG306">
            <v>67085.84</v>
          </cell>
          <cell r="AH306">
            <v>187352.72</v>
          </cell>
          <cell r="AI306">
            <v>150000</v>
          </cell>
          <cell r="AJ306">
            <v>205390.17</v>
          </cell>
          <cell r="AK306">
            <v>145706.95000000001</v>
          </cell>
          <cell r="AL306">
            <v>117247.91</v>
          </cell>
          <cell r="AM306">
            <v>0</v>
          </cell>
          <cell r="AN306">
            <v>351097.12</v>
          </cell>
          <cell r="AO306">
            <v>278899.28000000003</v>
          </cell>
          <cell r="AP306">
            <v>138304.32999999999</v>
          </cell>
          <cell r="AQ306">
            <v>190000</v>
          </cell>
          <cell r="AR306">
            <v>439996.4</v>
          </cell>
          <cell r="AS306">
            <v>558706.49</v>
          </cell>
          <cell r="AT306">
            <v>15390.17</v>
          </cell>
          <cell r="AU306">
            <v>0</v>
          </cell>
          <cell r="AV306">
            <v>998702.89</v>
          </cell>
          <cell r="AW306">
            <v>201573.47</v>
          </cell>
          <cell r="AX306">
            <v>161097.12</v>
          </cell>
          <cell r="AY306">
            <v>100000</v>
          </cell>
          <cell r="AZ306">
            <v>1100276.3600000001</v>
          </cell>
          <cell r="BB306">
            <v>339996.4</v>
          </cell>
        </row>
        <row r="307">
          <cell r="A307" t="str">
            <v>0983</v>
          </cell>
          <cell r="B307" t="str">
            <v>黄骅市神农百草堂药品连锁有限公司</v>
          </cell>
          <cell r="C307" t="str">
            <v>零购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450</v>
          </cell>
          <cell r="Z307">
            <v>450</v>
          </cell>
          <cell r="AA307">
            <v>450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>
            <v>0</v>
          </cell>
          <cell r="AO307">
            <v>0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U307">
            <v>0</v>
          </cell>
          <cell r="AV307">
            <v>0</v>
          </cell>
          <cell r="AW307">
            <v>0</v>
          </cell>
          <cell r="AX307">
            <v>0</v>
          </cell>
          <cell r="AY307">
            <v>0</v>
          </cell>
          <cell r="AZ307">
            <v>0</v>
          </cell>
          <cell r="BB307">
            <v>0</v>
          </cell>
        </row>
        <row r="308">
          <cell r="A308" t="str">
            <v>0984</v>
          </cell>
          <cell r="B308" t="str">
            <v>高碑店京华橡胶制品有限责任公司</v>
          </cell>
          <cell r="C308" t="str">
            <v>灯镜胶垫</v>
          </cell>
          <cell r="J308">
            <v>0</v>
          </cell>
          <cell r="N308">
            <v>0</v>
          </cell>
          <cell r="R308">
            <v>0</v>
          </cell>
          <cell r="V308">
            <v>0</v>
          </cell>
          <cell r="Z308">
            <v>0</v>
          </cell>
          <cell r="AD308">
            <v>0</v>
          </cell>
          <cell r="AG308">
            <v>23938.91</v>
          </cell>
          <cell r="AH308">
            <v>0</v>
          </cell>
          <cell r="AI308">
            <v>0</v>
          </cell>
          <cell r="AJ308">
            <v>23938.91</v>
          </cell>
          <cell r="AK308">
            <v>0</v>
          </cell>
          <cell r="AL308">
            <v>0</v>
          </cell>
          <cell r="AM308">
            <v>0</v>
          </cell>
          <cell r="AN308">
            <v>23938.91</v>
          </cell>
          <cell r="AO308">
            <v>0</v>
          </cell>
          <cell r="AP308">
            <v>0</v>
          </cell>
          <cell r="AQ308">
            <v>0</v>
          </cell>
          <cell r="AR308">
            <v>23938.91</v>
          </cell>
          <cell r="AS308">
            <v>0</v>
          </cell>
          <cell r="AT308">
            <v>23938.91</v>
          </cell>
          <cell r="AU308">
            <v>20000</v>
          </cell>
          <cell r="AV308">
            <v>3938.91</v>
          </cell>
          <cell r="AW308">
            <v>0</v>
          </cell>
          <cell r="AX308">
            <v>3938.91</v>
          </cell>
          <cell r="AY308">
            <v>0</v>
          </cell>
          <cell r="AZ308">
            <v>3938.91</v>
          </cell>
          <cell r="BB308">
            <v>3938.91</v>
          </cell>
        </row>
        <row r="309">
          <cell r="A309" t="str">
            <v>0985</v>
          </cell>
          <cell r="B309" t="str">
            <v>上海誉星电子有限公司</v>
          </cell>
          <cell r="C309" t="str">
            <v>工具类</v>
          </cell>
          <cell r="J309">
            <v>0</v>
          </cell>
          <cell r="N309">
            <v>0</v>
          </cell>
          <cell r="R309">
            <v>0</v>
          </cell>
          <cell r="V309">
            <v>0</v>
          </cell>
          <cell r="Z309">
            <v>0</v>
          </cell>
          <cell r="AD309">
            <v>0</v>
          </cell>
          <cell r="AH309">
            <v>0</v>
          </cell>
          <cell r="AL309">
            <v>0</v>
          </cell>
          <cell r="AO309">
            <v>8000</v>
          </cell>
          <cell r="AP309">
            <v>0</v>
          </cell>
          <cell r="AQ309">
            <v>8000</v>
          </cell>
          <cell r="AR309">
            <v>0</v>
          </cell>
          <cell r="AS309">
            <v>0</v>
          </cell>
          <cell r="AT309">
            <v>0</v>
          </cell>
          <cell r="AU309">
            <v>0</v>
          </cell>
          <cell r="AV309">
            <v>0</v>
          </cell>
          <cell r="AW309">
            <v>0</v>
          </cell>
          <cell r="AX309">
            <v>0</v>
          </cell>
          <cell r="AY309">
            <v>0</v>
          </cell>
          <cell r="AZ309">
            <v>0</v>
          </cell>
          <cell r="BB309">
            <v>0</v>
          </cell>
        </row>
        <row r="310">
          <cell r="A310" t="str">
            <v>0989</v>
          </cell>
          <cell r="B310" t="str">
            <v>昆山鸿毅达精密模具有限公司</v>
          </cell>
          <cell r="C310" t="str">
            <v>面罩</v>
          </cell>
          <cell r="J310">
            <v>0</v>
          </cell>
          <cell r="N310">
            <v>0</v>
          </cell>
          <cell r="R310">
            <v>0</v>
          </cell>
          <cell r="U310">
            <v>5568</v>
          </cell>
          <cell r="V310">
            <v>0</v>
          </cell>
          <cell r="W310">
            <v>0</v>
          </cell>
          <cell r="X310">
            <v>5568</v>
          </cell>
          <cell r="Y310">
            <v>18723.84</v>
          </cell>
          <cell r="Z310">
            <v>0</v>
          </cell>
          <cell r="AA310">
            <v>0</v>
          </cell>
          <cell r="AB310">
            <v>24291.84</v>
          </cell>
          <cell r="AC310">
            <v>0</v>
          </cell>
          <cell r="AD310">
            <v>0</v>
          </cell>
          <cell r="AE310">
            <v>0</v>
          </cell>
          <cell r="AF310">
            <v>24291.84</v>
          </cell>
          <cell r="AG310">
            <v>0</v>
          </cell>
          <cell r="AH310">
            <v>5568</v>
          </cell>
          <cell r="AI310">
            <v>0</v>
          </cell>
          <cell r="AJ310">
            <v>24291.84</v>
          </cell>
          <cell r="AK310">
            <v>0</v>
          </cell>
          <cell r="AL310">
            <v>24291.84</v>
          </cell>
          <cell r="AM310">
            <v>0</v>
          </cell>
          <cell r="AN310">
            <v>24291.84</v>
          </cell>
          <cell r="AO310">
            <v>0</v>
          </cell>
          <cell r="AP310">
            <v>24291.84</v>
          </cell>
          <cell r="AQ310">
            <v>0</v>
          </cell>
          <cell r="AR310">
            <v>24291.84</v>
          </cell>
          <cell r="AS310">
            <v>0</v>
          </cell>
          <cell r="AT310">
            <v>24291.84</v>
          </cell>
          <cell r="AU310">
            <v>0</v>
          </cell>
          <cell r="AV310">
            <v>24291.84</v>
          </cell>
          <cell r="AW310">
            <v>0</v>
          </cell>
          <cell r="AX310">
            <v>24291.84</v>
          </cell>
          <cell r="AY310">
            <v>0</v>
          </cell>
          <cell r="AZ310">
            <v>24291.84</v>
          </cell>
          <cell r="BB310">
            <v>24291.84</v>
          </cell>
        </row>
        <row r="311">
          <cell r="A311" t="str">
            <v>0990</v>
          </cell>
          <cell r="B311" t="str">
            <v>宁波瑞元模塑有限公司</v>
          </cell>
          <cell r="C311" t="str">
            <v>面罩</v>
          </cell>
          <cell r="I311">
            <v>17824</v>
          </cell>
          <cell r="J311">
            <v>17824</v>
          </cell>
          <cell r="K311">
            <v>17824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0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>
            <v>0</v>
          </cell>
          <cell r="AE311">
            <v>0</v>
          </cell>
          <cell r="AF311">
            <v>0</v>
          </cell>
          <cell r="AG311">
            <v>0</v>
          </cell>
          <cell r="AH311">
            <v>0</v>
          </cell>
          <cell r="AI311">
            <v>0</v>
          </cell>
          <cell r="AJ311">
            <v>0</v>
          </cell>
          <cell r="AK311">
            <v>0</v>
          </cell>
          <cell r="AL311">
            <v>0</v>
          </cell>
          <cell r="AO311">
            <v>0</v>
          </cell>
          <cell r="AP311">
            <v>0</v>
          </cell>
          <cell r="AQ311">
            <v>0</v>
          </cell>
          <cell r="AR311">
            <v>0</v>
          </cell>
          <cell r="AS311">
            <v>0</v>
          </cell>
          <cell r="AT311">
            <v>0</v>
          </cell>
          <cell r="AU311">
            <v>0</v>
          </cell>
          <cell r="AV311">
            <v>0</v>
          </cell>
          <cell r="AW311">
            <v>0</v>
          </cell>
          <cell r="AX311">
            <v>0</v>
          </cell>
          <cell r="AY311">
            <v>0</v>
          </cell>
          <cell r="AZ311">
            <v>0</v>
          </cell>
          <cell r="BB311">
            <v>0</v>
          </cell>
        </row>
        <row r="312">
          <cell r="A312" t="str">
            <v>0993</v>
          </cell>
          <cell r="B312" t="str">
            <v>黄骅市石港路兆荣装饰家园</v>
          </cell>
          <cell r="C312" t="str">
            <v>自喷漆</v>
          </cell>
          <cell r="G312">
            <v>415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0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  <cell r="AE312">
            <v>0</v>
          </cell>
          <cell r="AF312">
            <v>0</v>
          </cell>
          <cell r="AG312">
            <v>0</v>
          </cell>
          <cell r="AH312">
            <v>0</v>
          </cell>
          <cell r="AI312">
            <v>0</v>
          </cell>
          <cell r="AJ312">
            <v>0</v>
          </cell>
          <cell r="AK312">
            <v>0</v>
          </cell>
          <cell r="AL312">
            <v>0</v>
          </cell>
          <cell r="AO312">
            <v>0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U312">
            <v>0</v>
          </cell>
          <cell r="AV312">
            <v>0</v>
          </cell>
          <cell r="AW312">
            <v>0</v>
          </cell>
          <cell r="AX312">
            <v>0</v>
          </cell>
          <cell r="AY312">
            <v>0</v>
          </cell>
          <cell r="AZ312">
            <v>0</v>
          </cell>
          <cell r="BB312">
            <v>0</v>
          </cell>
        </row>
        <row r="313">
          <cell r="A313" t="str">
            <v>0994</v>
          </cell>
          <cell r="B313" t="str">
            <v>涿州市天彤压铸制品有限公司</v>
          </cell>
          <cell r="C313" t="str">
            <v>转轴</v>
          </cell>
          <cell r="E313">
            <v>0</v>
          </cell>
          <cell r="F313">
            <v>8700</v>
          </cell>
          <cell r="G313">
            <v>0</v>
          </cell>
          <cell r="H313">
            <v>8700</v>
          </cell>
          <cell r="I313">
            <v>0</v>
          </cell>
          <cell r="J313">
            <v>0</v>
          </cell>
          <cell r="K313">
            <v>0</v>
          </cell>
          <cell r="L313">
            <v>8700</v>
          </cell>
          <cell r="M313">
            <v>0</v>
          </cell>
          <cell r="N313">
            <v>8700</v>
          </cell>
          <cell r="O313">
            <v>0</v>
          </cell>
          <cell r="P313">
            <v>8700</v>
          </cell>
          <cell r="Q313">
            <v>13195</v>
          </cell>
          <cell r="R313">
            <v>8700</v>
          </cell>
          <cell r="S313">
            <v>0</v>
          </cell>
          <cell r="T313">
            <v>21895</v>
          </cell>
          <cell r="U313">
            <v>0</v>
          </cell>
          <cell r="V313">
            <v>8700</v>
          </cell>
          <cell r="W313">
            <v>8700</v>
          </cell>
          <cell r="X313">
            <v>13195</v>
          </cell>
          <cell r="Y313">
            <v>0</v>
          </cell>
          <cell r="Z313">
            <v>0</v>
          </cell>
          <cell r="AA313">
            <v>0</v>
          </cell>
          <cell r="AB313">
            <v>13195</v>
          </cell>
          <cell r="AC313">
            <v>0</v>
          </cell>
          <cell r="AD313">
            <v>13195</v>
          </cell>
          <cell r="AE313">
            <v>0</v>
          </cell>
          <cell r="AF313">
            <v>13195</v>
          </cell>
          <cell r="AG313">
            <v>5800</v>
          </cell>
          <cell r="AH313">
            <v>13195</v>
          </cell>
          <cell r="AI313">
            <v>0</v>
          </cell>
          <cell r="AJ313">
            <v>18995</v>
          </cell>
          <cell r="AK313">
            <v>0</v>
          </cell>
          <cell r="AL313">
            <v>13195</v>
          </cell>
          <cell r="AM313">
            <v>0</v>
          </cell>
          <cell r="AN313">
            <v>18995</v>
          </cell>
          <cell r="AO313">
            <v>0</v>
          </cell>
          <cell r="AP313">
            <v>13195</v>
          </cell>
          <cell r="AQ313">
            <v>0</v>
          </cell>
          <cell r="AR313">
            <v>18995</v>
          </cell>
          <cell r="AS313">
            <v>0</v>
          </cell>
          <cell r="AT313">
            <v>18995</v>
          </cell>
          <cell r="AU313">
            <v>0</v>
          </cell>
          <cell r="AV313">
            <v>18995</v>
          </cell>
          <cell r="AW313">
            <v>0</v>
          </cell>
          <cell r="AX313">
            <v>18995</v>
          </cell>
          <cell r="AY313">
            <v>18995</v>
          </cell>
          <cell r="AZ313">
            <v>0</v>
          </cell>
          <cell r="BB313">
            <v>0</v>
          </cell>
        </row>
        <row r="314">
          <cell r="A314" t="str">
            <v>0995</v>
          </cell>
          <cell r="B314" t="str">
            <v>富港科技天津有限公司</v>
          </cell>
          <cell r="C314" t="str">
            <v>保鲜膜</v>
          </cell>
          <cell r="G314">
            <v>0</v>
          </cell>
          <cell r="H314">
            <v>2040</v>
          </cell>
          <cell r="I314">
            <v>0</v>
          </cell>
          <cell r="J314">
            <v>0</v>
          </cell>
          <cell r="K314">
            <v>0</v>
          </cell>
          <cell r="L314">
            <v>2040</v>
          </cell>
          <cell r="M314">
            <v>1224</v>
          </cell>
          <cell r="N314">
            <v>2040</v>
          </cell>
          <cell r="O314">
            <v>2040</v>
          </cell>
          <cell r="P314">
            <v>1224</v>
          </cell>
          <cell r="Q314">
            <v>0</v>
          </cell>
          <cell r="R314">
            <v>1224</v>
          </cell>
          <cell r="S314">
            <v>1224</v>
          </cell>
          <cell r="T314">
            <v>0</v>
          </cell>
          <cell r="U314">
            <v>2400</v>
          </cell>
          <cell r="V314">
            <v>2400</v>
          </cell>
          <cell r="W314">
            <v>2400</v>
          </cell>
          <cell r="X314">
            <v>0</v>
          </cell>
          <cell r="Y314">
            <v>2400</v>
          </cell>
          <cell r="Z314">
            <v>2400</v>
          </cell>
          <cell r="AA314">
            <v>2400</v>
          </cell>
          <cell r="AB314">
            <v>0</v>
          </cell>
          <cell r="AC314">
            <v>0</v>
          </cell>
          <cell r="AD314">
            <v>0</v>
          </cell>
          <cell r="AE314">
            <v>0</v>
          </cell>
          <cell r="AF314">
            <v>0</v>
          </cell>
          <cell r="AG314">
            <v>0</v>
          </cell>
          <cell r="AH314">
            <v>0</v>
          </cell>
          <cell r="AI314">
            <v>0</v>
          </cell>
          <cell r="AJ314">
            <v>0</v>
          </cell>
          <cell r="AK314">
            <v>2400</v>
          </cell>
          <cell r="AL314">
            <v>0</v>
          </cell>
          <cell r="AM314">
            <v>0</v>
          </cell>
          <cell r="AN314">
            <v>2400</v>
          </cell>
          <cell r="AO314">
            <v>0</v>
          </cell>
          <cell r="AP314">
            <v>2400</v>
          </cell>
          <cell r="AQ314">
            <v>2400</v>
          </cell>
          <cell r="AR314">
            <v>0</v>
          </cell>
          <cell r="AS314">
            <v>3200</v>
          </cell>
          <cell r="AT314">
            <v>0</v>
          </cell>
          <cell r="AU314">
            <v>0</v>
          </cell>
          <cell r="AV314">
            <v>3200</v>
          </cell>
          <cell r="AW314">
            <v>6000</v>
          </cell>
          <cell r="AX314">
            <v>0</v>
          </cell>
          <cell r="AY314">
            <v>0</v>
          </cell>
          <cell r="AZ314">
            <v>9200</v>
          </cell>
          <cell r="BB314">
            <v>0</v>
          </cell>
        </row>
        <row r="315">
          <cell r="A315" t="str">
            <v>0996</v>
          </cell>
          <cell r="B315" t="str">
            <v>宁波精成车业有限公司</v>
          </cell>
          <cell r="C315" t="str">
            <v>调整机构</v>
          </cell>
          <cell r="E315">
            <v>0</v>
          </cell>
          <cell r="F315">
            <v>450195.54</v>
          </cell>
          <cell r="G315">
            <v>0</v>
          </cell>
          <cell r="H315">
            <v>638579.54</v>
          </cell>
          <cell r="I315">
            <v>286984</v>
          </cell>
          <cell r="J315">
            <v>0</v>
          </cell>
          <cell r="K315">
            <v>0</v>
          </cell>
          <cell r="L315">
            <v>925563.54</v>
          </cell>
          <cell r="M315">
            <v>108344</v>
          </cell>
          <cell r="N315">
            <v>450195.54</v>
          </cell>
          <cell r="O315">
            <v>300000</v>
          </cell>
          <cell r="P315">
            <v>733907.54</v>
          </cell>
          <cell r="Q315">
            <v>119478.6</v>
          </cell>
          <cell r="R315">
            <v>338579.54</v>
          </cell>
          <cell r="S315">
            <v>0</v>
          </cell>
          <cell r="T315">
            <v>853386.14</v>
          </cell>
          <cell r="U315">
            <v>60907</v>
          </cell>
          <cell r="V315">
            <v>625563.54</v>
          </cell>
          <cell r="W315">
            <v>375955.79</v>
          </cell>
          <cell r="X315">
            <v>538337.35</v>
          </cell>
          <cell r="Y315">
            <v>848953.41</v>
          </cell>
          <cell r="Z315">
            <v>357951.75</v>
          </cell>
          <cell r="AA315">
            <v>0</v>
          </cell>
          <cell r="AB315">
            <v>1387290.76</v>
          </cell>
          <cell r="AC315">
            <v>765952.86</v>
          </cell>
          <cell r="AD315">
            <v>477430.35</v>
          </cell>
          <cell r="AE315">
            <v>300000</v>
          </cell>
          <cell r="AF315">
            <v>1853243.62</v>
          </cell>
          <cell r="AG315">
            <v>269350.71999999997</v>
          </cell>
          <cell r="AH315">
            <v>238337.35</v>
          </cell>
          <cell r="AI315">
            <v>300000</v>
          </cell>
          <cell r="AJ315">
            <v>1822594.34</v>
          </cell>
          <cell r="AK315">
            <v>181367.71</v>
          </cell>
          <cell r="AL315">
            <v>787290.76</v>
          </cell>
          <cell r="AM315">
            <v>0</v>
          </cell>
          <cell r="AN315">
            <v>2003962.05</v>
          </cell>
          <cell r="AO315">
            <v>886295.8</v>
          </cell>
          <cell r="AP315">
            <v>1553243.62</v>
          </cell>
          <cell r="AQ315">
            <v>1000000</v>
          </cell>
          <cell r="AR315">
            <v>1890257.85</v>
          </cell>
          <cell r="AS315">
            <v>240277.57</v>
          </cell>
          <cell r="AT315">
            <v>822594.34</v>
          </cell>
          <cell r="AU315">
            <v>0</v>
          </cell>
          <cell r="AV315">
            <v>2130535.42</v>
          </cell>
          <cell r="AW315">
            <v>27120</v>
          </cell>
          <cell r="AX315">
            <v>1003962.05</v>
          </cell>
          <cell r="AY315">
            <v>1010000</v>
          </cell>
          <cell r="AZ315">
            <v>1147655.42</v>
          </cell>
          <cell r="BB315">
            <v>880257.85</v>
          </cell>
        </row>
        <row r="316">
          <cell r="A316" t="str">
            <v>0997</v>
          </cell>
          <cell r="B316" t="str">
            <v>天津市腾达宇恒科技有限公司</v>
          </cell>
          <cell r="C316" t="str">
            <v>面罩</v>
          </cell>
          <cell r="D316">
            <v>246316.26</v>
          </cell>
          <cell r="E316">
            <v>244996.26</v>
          </cell>
          <cell r="F316">
            <v>109316.65</v>
          </cell>
          <cell r="G316">
            <v>100000</v>
          </cell>
          <cell r="H316">
            <v>137034.34</v>
          </cell>
          <cell r="I316">
            <v>15678.4</v>
          </cell>
          <cell r="J316">
            <v>9316.6499999999905</v>
          </cell>
          <cell r="K316">
            <v>0</v>
          </cell>
          <cell r="L316">
            <v>152712.74</v>
          </cell>
          <cell r="M316">
            <v>0</v>
          </cell>
          <cell r="N316">
            <v>137034.34</v>
          </cell>
          <cell r="O316">
            <v>50000</v>
          </cell>
          <cell r="P316">
            <v>102712.74</v>
          </cell>
          <cell r="Q316">
            <v>0</v>
          </cell>
          <cell r="R316">
            <v>102712.74</v>
          </cell>
          <cell r="S316">
            <v>0</v>
          </cell>
          <cell r="T316">
            <v>102712.74</v>
          </cell>
          <cell r="U316">
            <v>0</v>
          </cell>
          <cell r="V316">
            <v>102712.74</v>
          </cell>
          <cell r="W316">
            <v>0</v>
          </cell>
          <cell r="X316">
            <v>102712.74</v>
          </cell>
          <cell r="Y316">
            <v>0</v>
          </cell>
          <cell r="Z316">
            <v>102712.74</v>
          </cell>
          <cell r="AA316">
            <v>0</v>
          </cell>
          <cell r="AB316">
            <v>102712.74</v>
          </cell>
          <cell r="AC316">
            <v>0</v>
          </cell>
          <cell r="AD316">
            <v>102712.74</v>
          </cell>
          <cell r="AE316">
            <v>102712.74</v>
          </cell>
          <cell r="AF316">
            <v>0</v>
          </cell>
          <cell r="AG316">
            <v>0</v>
          </cell>
          <cell r="AH316">
            <v>0</v>
          </cell>
          <cell r="AI316">
            <v>0</v>
          </cell>
          <cell r="AJ316">
            <v>0</v>
          </cell>
          <cell r="AK316">
            <v>0</v>
          </cell>
          <cell r="AL316">
            <v>0</v>
          </cell>
          <cell r="AM316">
            <v>0</v>
          </cell>
          <cell r="AN316">
            <v>0</v>
          </cell>
          <cell r="AO316">
            <v>0</v>
          </cell>
          <cell r="AP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  <cell r="AU316">
            <v>0</v>
          </cell>
          <cell r="AV316">
            <v>0</v>
          </cell>
          <cell r="AW316">
            <v>308968</v>
          </cell>
          <cell r="AX316">
            <v>0</v>
          </cell>
          <cell r="AY316">
            <v>0</v>
          </cell>
          <cell r="AZ316">
            <v>308968</v>
          </cell>
          <cell r="BB316">
            <v>0</v>
          </cell>
        </row>
        <row r="317">
          <cell r="A317" t="str">
            <v>0998</v>
          </cell>
          <cell r="B317" t="str">
            <v>天津精美特表面技术有限公司</v>
          </cell>
          <cell r="C317" t="str">
            <v>镜壳</v>
          </cell>
          <cell r="J317">
            <v>0</v>
          </cell>
          <cell r="M317">
            <v>857849.99</v>
          </cell>
          <cell r="N317">
            <v>0</v>
          </cell>
          <cell r="O317">
            <v>0</v>
          </cell>
          <cell r="P317">
            <v>857849.99</v>
          </cell>
          <cell r="Q317">
            <v>0</v>
          </cell>
          <cell r="R317">
            <v>0</v>
          </cell>
          <cell r="S317">
            <v>0</v>
          </cell>
          <cell r="T317">
            <v>857849.99</v>
          </cell>
          <cell r="U317">
            <v>783968.1</v>
          </cell>
          <cell r="V317">
            <v>857849.99</v>
          </cell>
          <cell r="W317">
            <v>0</v>
          </cell>
          <cell r="X317">
            <v>1641818.09</v>
          </cell>
          <cell r="Y317">
            <v>332548.65000000002</v>
          </cell>
          <cell r="Z317">
            <v>857849.99</v>
          </cell>
          <cell r="AA317">
            <v>5000</v>
          </cell>
          <cell r="AB317">
            <v>1969366.74</v>
          </cell>
          <cell r="AC317">
            <v>260408.72</v>
          </cell>
          <cell r="AD317">
            <v>1636818.09</v>
          </cell>
          <cell r="AE317">
            <v>0</v>
          </cell>
          <cell r="AF317">
            <v>2229775.46</v>
          </cell>
          <cell r="AG317">
            <v>247202.64</v>
          </cell>
          <cell r="AH317">
            <v>1969366.74</v>
          </cell>
          <cell r="AI317">
            <v>750000</v>
          </cell>
          <cell r="AJ317">
            <v>1726978.1</v>
          </cell>
          <cell r="AK317">
            <v>273708.78000000003</v>
          </cell>
          <cell r="AL317">
            <v>1479775.46</v>
          </cell>
          <cell r="AM317">
            <v>0</v>
          </cell>
          <cell r="AN317">
            <v>2000686.88</v>
          </cell>
          <cell r="AO317">
            <v>301269.73</v>
          </cell>
          <cell r="AP317">
            <v>1726978.1</v>
          </cell>
          <cell r="AQ317">
            <v>500000</v>
          </cell>
          <cell r="AR317">
            <v>1801956.61</v>
          </cell>
          <cell r="AS317">
            <v>209652.28</v>
          </cell>
          <cell r="AT317">
            <v>273708.78000000003</v>
          </cell>
          <cell r="AU317">
            <v>500000</v>
          </cell>
          <cell r="AV317">
            <v>1511608.89</v>
          </cell>
          <cell r="AW317">
            <v>290630.92</v>
          </cell>
          <cell r="AX317">
            <v>1301956.6100000001</v>
          </cell>
          <cell r="AY317">
            <v>500000</v>
          </cell>
          <cell r="AZ317">
            <v>1302239.81</v>
          </cell>
          <cell r="BB317">
            <v>1011608.89</v>
          </cell>
        </row>
        <row r="318">
          <cell r="A318" t="str">
            <v>0999</v>
          </cell>
          <cell r="B318" t="str">
            <v>美视伊汽车镜控（苏州）有限公司</v>
          </cell>
          <cell r="C318" t="str">
            <v>调整机构</v>
          </cell>
          <cell r="E318">
            <v>409978.8</v>
          </cell>
          <cell r="F318">
            <v>0</v>
          </cell>
          <cell r="G318">
            <v>104504.4</v>
          </cell>
          <cell r="H318">
            <v>0</v>
          </cell>
          <cell r="I318">
            <v>104504.4</v>
          </cell>
          <cell r="J318">
            <v>104504.4</v>
          </cell>
          <cell r="K318">
            <v>104504.4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66502.8</v>
          </cell>
          <cell r="R318">
            <v>66502.8</v>
          </cell>
          <cell r="S318">
            <v>66502.8</v>
          </cell>
          <cell r="T318">
            <v>0</v>
          </cell>
          <cell r="U318">
            <v>317806.40000000002</v>
          </cell>
          <cell r="V318">
            <v>317806.40000000002</v>
          </cell>
          <cell r="W318">
            <v>317806.40000000002</v>
          </cell>
          <cell r="X318">
            <v>0</v>
          </cell>
          <cell r="Y318">
            <v>100947.42</v>
          </cell>
          <cell r="Z318">
            <v>100947.42</v>
          </cell>
          <cell r="AA318">
            <v>100947.42</v>
          </cell>
          <cell r="AB318">
            <v>0</v>
          </cell>
          <cell r="AC318">
            <v>238913.64</v>
          </cell>
          <cell r="AD318">
            <v>238913.64</v>
          </cell>
          <cell r="AE318">
            <v>238913.64</v>
          </cell>
          <cell r="AF318">
            <v>0</v>
          </cell>
          <cell r="AG318">
            <v>100947.42</v>
          </cell>
          <cell r="AH318">
            <v>100947.42</v>
          </cell>
          <cell r="AI318">
            <v>100947.42</v>
          </cell>
          <cell r="AJ318">
            <v>0</v>
          </cell>
          <cell r="AK318">
            <v>410908.69</v>
          </cell>
          <cell r="AL318">
            <v>410908.69</v>
          </cell>
          <cell r="AM318">
            <v>410908.69</v>
          </cell>
          <cell r="AN318">
            <v>0</v>
          </cell>
          <cell r="AO318">
            <v>193227.46</v>
          </cell>
          <cell r="AP318">
            <v>193227.46</v>
          </cell>
          <cell r="AQ318">
            <v>193227.46</v>
          </cell>
          <cell r="AR318">
            <v>0</v>
          </cell>
          <cell r="AS318">
            <v>134121.96</v>
          </cell>
          <cell r="AT318">
            <v>134121.96</v>
          </cell>
          <cell r="AU318">
            <v>134121.96</v>
          </cell>
          <cell r="AV318">
            <v>0</v>
          </cell>
          <cell r="AW318">
            <v>230655.6</v>
          </cell>
          <cell r="AX318">
            <v>230655.6</v>
          </cell>
          <cell r="AY318">
            <v>230655.6</v>
          </cell>
          <cell r="AZ318">
            <v>0</v>
          </cell>
          <cell r="BB318">
            <v>0</v>
          </cell>
        </row>
        <row r="319">
          <cell r="A319" t="str">
            <v>1000</v>
          </cell>
          <cell r="B319" t="str">
            <v>上海奔德汽车零部件有限公司</v>
          </cell>
          <cell r="C319" t="str">
            <v>线束</v>
          </cell>
          <cell r="E319">
            <v>61319.05</v>
          </cell>
          <cell r="F319">
            <v>63944.22</v>
          </cell>
          <cell r="G319">
            <v>10000</v>
          </cell>
          <cell r="H319">
            <v>109915.68</v>
          </cell>
          <cell r="I319">
            <v>76449.41</v>
          </cell>
          <cell r="K319">
            <v>0</v>
          </cell>
          <cell r="L319">
            <v>186365.09</v>
          </cell>
          <cell r="M319">
            <v>0</v>
          </cell>
          <cell r="N319">
            <v>53944.22</v>
          </cell>
          <cell r="O319">
            <v>150000</v>
          </cell>
          <cell r="P319">
            <v>36365.089999999997</v>
          </cell>
          <cell r="Q319">
            <v>90226.880000000005</v>
          </cell>
          <cell r="S319">
            <v>0</v>
          </cell>
          <cell r="T319">
            <v>126591.97</v>
          </cell>
          <cell r="U319">
            <v>86314.41</v>
          </cell>
          <cell r="V319">
            <v>36365.089999999997</v>
          </cell>
          <cell r="W319">
            <v>68000</v>
          </cell>
          <cell r="X319">
            <v>144906.38</v>
          </cell>
          <cell r="Y319">
            <v>99302.7</v>
          </cell>
          <cell r="AA319">
            <v>0</v>
          </cell>
          <cell r="AB319">
            <v>244209.08</v>
          </cell>
          <cell r="AC319">
            <v>95291</v>
          </cell>
          <cell r="AD319">
            <v>58591.97</v>
          </cell>
          <cell r="AE319">
            <v>0</v>
          </cell>
          <cell r="AF319">
            <v>339500.08</v>
          </cell>
          <cell r="AG319">
            <v>103401.13</v>
          </cell>
          <cell r="AH319">
            <v>144906.38</v>
          </cell>
          <cell r="AI319">
            <v>90000</v>
          </cell>
          <cell r="AJ319">
            <v>352901.21</v>
          </cell>
          <cell r="AK319">
            <v>131994.4</v>
          </cell>
          <cell r="AL319">
            <v>154209.07999999999</v>
          </cell>
          <cell r="AM319">
            <v>0</v>
          </cell>
          <cell r="AN319">
            <v>484895.61</v>
          </cell>
          <cell r="AO319">
            <v>179260.04</v>
          </cell>
          <cell r="AP319">
            <v>249500.08</v>
          </cell>
          <cell r="AQ319">
            <v>100000</v>
          </cell>
          <cell r="AR319">
            <v>564155.65</v>
          </cell>
          <cell r="AS319">
            <v>39755.89</v>
          </cell>
          <cell r="AT319">
            <v>252901.21</v>
          </cell>
          <cell r="AU319">
            <v>60000</v>
          </cell>
          <cell r="AV319">
            <v>543911.54</v>
          </cell>
          <cell r="AW319">
            <v>82555</v>
          </cell>
          <cell r="AX319">
            <v>324895.61</v>
          </cell>
          <cell r="AY319">
            <v>0</v>
          </cell>
          <cell r="AZ319">
            <v>626466.54</v>
          </cell>
          <cell r="BB319">
            <v>504155.65</v>
          </cell>
        </row>
        <row r="320">
          <cell r="A320" t="str">
            <v>1001</v>
          </cell>
          <cell r="B320" t="str">
            <v>温州万泰橡塑股份有限公司</v>
          </cell>
          <cell r="C320" t="str">
            <v>手柄减震垫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120</v>
          </cell>
          <cell r="R320">
            <v>120</v>
          </cell>
          <cell r="S320">
            <v>120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0</v>
          </cell>
          <cell r="Y320">
            <v>0</v>
          </cell>
          <cell r="Z320">
            <v>0</v>
          </cell>
          <cell r="AA320">
            <v>0</v>
          </cell>
          <cell r="AB320">
            <v>0</v>
          </cell>
          <cell r="AC320">
            <v>144</v>
          </cell>
          <cell r="AD320">
            <v>144</v>
          </cell>
          <cell r="AE320">
            <v>144</v>
          </cell>
          <cell r="AF320">
            <v>0</v>
          </cell>
          <cell r="AG320">
            <v>0</v>
          </cell>
          <cell r="AH320">
            <v>0</v>
          </cell>
          <cell r="AI320">
            <v>0</v>
          </cell>
          <cell r="AJ320">
            <v>0</v>
          </cell>
          <cell r="AK320">
            <v>0</v>
          </cell>
          <cell r="AL320">
            <v>0</v>
          </cell>
          <cell r="AM320">
            <v>0</v>
          </cell>
          <cell r="AN320">
            <v>0</v>
          </cell>
          <cell r="AO320">
            <v>0</v>
          </cell>
          <cell r="AP320">
            <v>0</v>
          </cell>
          <cell r="AQ320">
            <v>0</v>
          </cell>
          <cell r="AR320">
            <v>0</v>
          </cell>
          <cell r="AS320">
            <v>1800</v>
          </cell>
          <cell r="AT320">
            <v>0</v>
          </cell>
          <cell r="AU320">
            <v>0</v>
          </cell>
          <cell r="AV320">
            <v>1800</v>
          </cell>
          <cell r="AW320">
            <v>0</v>
          </cell>
          <cell r="AX320">
            <v>0</v>
          </cell>
          <cell r="AY320">
            <v>0</v>
          </cell>
          <cell r="AZ320">
            <v>0</v>
          </cell>
          <cell r="BB320">
            <v>0</v>
          </cell>
        </row>
        <row r="321">
          <cell r="A321" t="str">
            <v>1002</v>
          </cell>
          <cell r="B321" t="str">
            <v>北京瑞德佑业科技有限公司</v>
          </cell>
          <cell r="C321" t="str">
            <v>双面胶垫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5700</v>
          </cell>
          <cell r="N321">
            <v>5700</v>
          </cell>
          <cell r="O321">
            <v>5700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>
            <v>0</v>
          </cell>
          <cell r="Y321">
            <v>0</v>
          </cell>
          <cell r="Z321">
            <v>0</v>
          </cell>
          <cell r="AA321">
            <v>0</v>
          </cell>
          <cell r="AB321">
            <v>0</v>
          </cell>
          <cell r="AC321">
            <v>0</v>
          </cell>
          <cell r="AD321">
            <v>0</v>
          </cell>
          <cell r="AE321">
            <v>0</v>
          </cell>
          <cell r="AF321">
            <v>0</v>
          </cell>
          <cell r="AG321">
            <v>10486.4</v>
          </cell>
          <cell r="AH321">
            <v>10486.4</v>
          </cell>
          <cell r="AI321">
            <v>10486.4</v>
          </cell>
          <cell r="AJ321">
            <v>0</v>
          </cell>
          <cell r="AK321">
            <v>24813.5</v>
          </cell>
          <cell r="AL321">
            <v>24813.5</v>
          </cell>
          <cell r="AM321">
            <v>24813.5</v>
          </cell>
          <cell r="AN321">
            <v>0</v>
          </cell>
          <cell r="AO321">
            <v>58073</v>
          </cell>
          <cell r="AP321">
            <v>58073</v>
          </cell>
          <cell r="AQ321">
            <v>58073</v>
          </cell>
          <cell r="AR321">
            <v>0</v>
          </cell>
          <cell r="AS321">
            <v>29493</v>
          </cell>
          <cell r="AT321">
            <v>29493</v>
          </cell>
          <cell r="AU321">
            <v>29493</v>
          </cell>
          <cell r="AV321">
            <v>0</v>
          </cell>
          <cell r="AW321">
            <v>0</v>
          </cell>
          <cell r="AX321">
            <v>0</v>
          </cell>
          <cell r="AY321">
            <v>0</v>
          </cell>
          <cell r="AZ321">
            <v>0</v>
          </cell>
          <cell r="BB321">
            <v>0</v>
          </cell>
        </row>
        <row r="322">
          <cell r="A322" t="str">
            <v>1004</v>
          </cell>
          <cell r="B322" t="str">
            <v>嘉兴市南湖区东栅街道嘉环中电子产品经营部</v>
          </cell>
          <cell r="C322" t="str">
            <v>尼龙垫片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0</v>
          </cell>
          <cell r="Z322">
            <v>0</v>
          </cell>
          <cell r="AA322">
            <v>0</v>
          </cell>
          <cell r="AB322">
            <v>0</v>
          </cell>
          <cell r="AC322">
            <v>418</v>
          </cell>
          <cell r="AD322">
            <v>418</v>
          </cell>
          <cell r="AE322">
            <v>418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</v>
          </cell>
          <cell r="AK322">
            <v>0</v>
          </cell>
          <cell r="AL322">
            <v>0</v>
          </cell>
          <cell r="AM322">
            <v>0</v>
          </cell>
          <cell r="AN322">
            <v>0</v>
          </cell>
          <cell r="AO322">
            <v>0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U322">
            <v>0</v>
          </cell>
          <cell r="AV322">
            <v>0</v>
          </cell>
          <cell r="AW322">
            <v>0</v>
          </cell>
          <cell r="AX322">
            <v>0</v>
          </cell>
          <cell r="AY322">
            <v>0</v>
          </cell>
          <cell r="AZ322">
            <v>0</v>
          </cell>
          <cell r="BB322">
            <v>0</v>
          </cell>
        </row>
        <row r="323">
          <cell r="A323" t="str">
            <v>1007</v>
          </cell>
          <cell r="B323" t="str">
            <v>宜科（天津）电子有限公司</v>
          </cell>
          <cell r="C323" t="str">
            <v>零购</v>
          </cell>
          <cell r="E323">
            <v>2800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>
            <v>0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E323">
            <v>0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>
            <v>0</v>
          </cell>
          <cell r="AK323">
            <v>0</v>
          </cell>
          <cell r="AL323">
            <v>0</v>
          </cell>
          <cell r="AO323">
            <v>0</v>
          </cell>
          <cell r="AP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  <cell r="AU323">
            <v>0</v>
          </cell>
          <cell r="AV323">
            <v>0</v>
          </cell>
          <cell r="AW323">
            <v>0</v>
          </cell>
          <cell r="AX323">
            <v>0</v>
          </cell>
          <cell r="AY323">
            <v>0</v>
          </cell>
          <cell r="AZ323">
            <v>0</v>
          </cell>
          <cell r="BB323">
            <v>0</v>
          </cell>
        </row>
        <row r="324">
          <cell r="A324" t="str">
            <v>1009</v>
          </cell>
          <cell r="B324" t="str">
            <v>昆山福如斯精密机械有限公司</v>
          </cell>
          <cell r="C324" t="str">
            <v>焊接机</v>
          </cell>
          <cell r="J324">
            <v>0</v>
          </cell>
          <cell r="N324">
            <v>0</v>
          </cell>
          <cell r="Q324">
            <v>145000</v>
          </cell>
          <cell r="R324">
            <v>0</v>
          </cell>
          <cell r="S324">
            <v>130500</v>
          </cell>
          <cell r="T324">
            <v>14500</v>
          </cell>
          <cell r="U324">
            <v>0</v>
          </cell>
          <cell r="V324">
            <v>14500</v>
          </cell>
          <cell r="W324">
            <v>0</v>
          </cell>
          <cell r="X324">
            <v>14500</v>
          </cell>
          <cell r="Y324">
            <v>0</v>
          </cell>
          <cell r="Z324">
            <v>14500</v>
          </cell>
          <cell r="AA324">
            <v>0</v>
          </cell>
          <cell r="AB324">
            <v>14500</v>
          </cell>
          <cell r="AC324">
            <v>0</v>
          </cell>
          <cell r="AD324">
            <v>14500</v>
          </cell>
          <cell r="AE324">
            <v>0</v>
          </cell>
          <cell r="AF324">
            <v>14500</v>
          </cell>
          <cell r="AG324">
            <v>0</v>
          </cell>
          <cell r="AH324">
            <v>14500</v>
          </cell>
          <cell r="AI324">
            <v>0</v>
          </cell>
          <cell r="AJ324">
            <v>14500</v>
          </cell>
          <cell r="AK324">
            <v>0</v>
          </cell>
          <cell r="AL324">
            <v>14500</v>
          </cell>
          <cell r="AM324">
            <v>0</v>
          </cell>
          <cell r="AN324">
            <v>14500</v>
          </cell>
          <cell r="AO324">
            <v>0</v>
          </cell>
          <cell r="AP324">
            <v>14500</v>
          </cell>
          <cell r="AQ324">
            <v>0</v>
          </cell>
          <cell r="AR324">
            <v>14500</v>
          </cell>
          <cell r="AS324">
            <v>0</v>
          </cell>
          <cell r="AT324">
            <v>14500</v>
          </cell>
          <cell r="AU324">
            <v>0</v>
          </cell>
          <cell r="AV324">
            <v>14500</v>
          </cell>
          <cell r="AW324">
            <v>0</v>
          </cell>
          <cell r="AX324">
            <v>14500</v>
          </cell>
          <cell r="AY324">
            <v>0</v>
          </cell>
          <cell r="AZ324">
            <v>14500</v>
          </cell>
          <cell r="BB324">
            <v>14500</v>
          </cell>
        </row>
        <row r="325">
          <cell r="A325" t="str">
            <v>1010</v>
          </cell>
          <cell r="B325" t="str">
            <v>北京盛奥金华包装有限公司</v>
          </cell>
          <cell r="C325" t="str">
            <v>包装类</v>
          </cell>
          <cell r="J325">
            <v>0</v>
          </cell>
          <cell r="N325">
            <v>0</v>
          </cell>
          <cell r="Q325">
            <v>2529</v>
          </cell>
          <cell r="S325">
            <v>2529</v>
          </cell>
          <cell r="T325">
            <v>0</v>
          </cell>
          <cell r="U325">
            <v>0</v>
          </cell>
          <cell r="W325">
            <v>0</v>
          </cell>
          <cell r="X325">
            <v>0</v>
          </cell>
          <cell r="Y325">
            <v>0</v>
          </cell>
          <cell r="AA325">
            <v>0</v>
          </cell>
          <cell r="AB325">
            <v>0</v>
          </cell>
          <cell r="AC325">
            <v>0</v>
          </cell>
          <cell r="AE325">
            <v>0</v>
          </cell>
          <cell r="AF325">
            <v>0</v>
          </cell>
          <cell r="AG325">
            <v>0</v>
          </cell>
          <cell r="AI325">
            <v>0</v>
          </cell>
          <cell r="AJ325">
            <v>0</v>
          </cell>
          <cell r="AK325">
            <v>0</v>
          </cell>
          <cell r="AO325">
            <v>0</v>
          </cell>
          <cell r="AQ325">
            <v>0</v>
          </cell>
          <cell r="AR325">
            <v>0</v>
          </cell>
          <cell r="AS325">
            <v>0</v>
          </cell>
          <cell r="AU325">
            <v>0</v>
          </cell>
          <cell r="AV325">
            <v>0</v>
          </cell>
          <cell r="AW325">
            <v>0</v>
          </cell>
          <cell r="AY325">
            <v>0</v>
          </cell>
          <cell r="AZ325">
            <v>0</v>
          </cell>
        </row>
        <row r="326">
          <cell r="A326" t="str">
            <v>1011</v>
          </cell>
          <cell r="B326" t="str">
            <v>北京好伯特科技有限公司</v>
          </cell>
          <cell r="C326" t="str">
            <v>插座护套</v>
          </cell>
          <cell r="J326">
            <v>0</v>
          </cell>
          <cell r="N326">
            <v>0</v>
          </cell>
          <cell r="R326">
            <v>0</v>
          </cell>
          <cell r="V326">
            <v>0</v>
          </cell>
          <cell r="Z326">
            <v>0</v>
          </cell>
          <cell r="AC326">
            <v>2000</v>
          </cell>
          <cell r="AD326">
            <v>2000</v>
          </cell>
          <cell r="AE326">
            <v>2000</v>
          </cell>
          <cell r="AF326">
            <v>0</v>
          </cell>
          <cell r="AG326">
            <v>0</v>
          </cell>
          <cell r="AH326">
            <v>0</v>
          </cell>
          <cell r="AI326">
            <v>0</v>
          </cell>
          <cell r="AJ326">
            <v>0</v>
          </cell>
          <cell r="AK326">
            <v>0</v>
          </cell>
          <cell r="AL326">
            <v>0</v>
          </cell>
          <cell r="AM326">
            <v>0</v>
          </cell>
          <cell r="AN326">
            <v>0</v>
          </cell>
          <cell r="AO326">
            <v>0</v>
          </cell>
          <cell r="AP326">
            <v>0</v>
          </cell>
          <cell r="AQ326">
            <v>0</v>
          </cell>
          <cell r="AR326">
            <v>0</v>
          </cell>
          <cell r="AS326">
            <v>0</v>
          </cell>
          <cell r="AT326">
            <v>0</v>
          </cell>
          <cell r="AU326">
            <v>0</v>
          </cell>
          <cell r="AV326">
            <v>0</v>
          </cell>
          <cell r="AW326">
            <v>0</v>
          </cell>
          <cell r="AX326">
            <v>0</v>
          </cell>
          <cell r="AY326">
            <v>0</v>
          </cell>
          <cell r="AZ326">
            <v>0</v>
          </cell>
          <cell r="BB326">
            <v>0</v>
          </cell>
        </row>
        <row r="327">
          <cell r="A327" t="str">
            <v>1012</v>
          </cell>
          <cell r="B327" t="str">
            <v>北京中恒海润金铭科技设备有限公司</v>
          </cell>
          <cell r="C327" t="str">
            <v>设备</v>
          </cell>
          <cell r="G327">
            <v>17500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0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0</v>
          </cell>
          <cell r="AE327">
            <v>0</v>
          </cell>
          <cell r="AF327">
            <v>0</v>
          </cell>
          <cell r="AG327">
            <v>0</v>
          </cell>
          <cell r="AH327">
            <v>0</v>
          </cell>
          <cell r="AI327">
            <v>0</v>
          </cell>
          <cell r="AJ327">
            <v>0</v>
          </cell>
          <cell r="AK327">
            <v>0</v>
          </cell>
          <cell r="AL327">
            <v>0</v>
          </cell>
          <cell r="AO327">
            <v>0</v>
          </cell>
          <cell r="AP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0</v>
          </cell>
          <cell r="AU327">
            <v>0</v>
          </cell>
          <cell r="AV327">
            <v>0</v>
          </cell>
          <cell r="AW327">
            <v>0</v>
          </cell>
          <cell r="AX327">
            <v>0</v>
          </cell>
          <cell r="AY327">
            <v>0</v>
          </cell>
          <cell r="AZ327">
            <v>0</v>
          </cell>
          <cell r="BB327">
            <v>0</v>
          </cell>
        </row>
        <row r="328">
          <cell r="A328" t="str">
            <v>1014</v>
          </cell>
          <cell r="B328" t="str">
            <v>佛山市顺德区聚达汽车部件有限公司</v>
          </cell>
          <cell r="C328" t="str">
            <v>镜片</v>
          </cell>
          <cell r="I328">
            <v>80886.8</v>
          </cell>
          <cell r="J328">
            <v>0</v>
          </cell>
          <cell r="K328">
            <v>0</v>
          </cell>
          <cell r="L328">
            <v>80886.8</v>
          </cell>
          <cell r="M328">
            <v>15296.12</v>
          </cell>
          <cell r="N328">
            <v>0</v>
          </cell>
          <cell r="O328">
            <v>0</v>
          </cell>
          <cell r="P328">
            <v>96182.92</v>
          </cell>
          <cell r="Q328">
            <v>0</v>
          </cell>
          <cell r="R328">
            <v>0</v>
          </cell>
          <cell r="S328">
            <v>0</v>
          </cell>
          <cell r="T328">
            <v>96182.92</v>
          </cell>
          <cell r="U328">
            <v>0</v>
          </cell>
          <cell r="V328">
            <v>80886.8</v>
          </cell>
          <cell r="W328">
            <v>0</v>
          </cell>
          <cell r="X328">
            <v>96182.92</v>
          </cell>
          <cell r="Y328">
            <v>119263.4</v>
          </cell>
          <cell r="Z328">
            <v>96182.92</v>
          </cell>
          <cell r="AA328">
            <v>0</v>
          </cell>
          <cell r="AB328">
            <v>215446.32</v>
          </cell>
          <cell r="AC328">
            <v>87254.080000000002</v>
          </cell>
          <cell r="AD328">
            <v>96182.92</v>
          </cell>
          <cell r="AE328">
            <v>50000</v>
          </cell>
          <cell r="AF328">
            <v>252700.4</v>
          </cell>
          <cell r="AG328">
            <v>0</v>
          </cell>
          <cell r="AH328">
            <v>46182.92</v>
          </cell>
          <cell r="AI328">
            <v>0</v>
          </cell>
          <cell r="AJ328">
            <v>252700.4</v>
          </cell>
          <cell r="AK328">
            <v>0</v>
          </cell>
          <cell r="AL328">
            <v>165446.32</v>
          </cell>
          <cell r="AM328">
            <v>0</v>
          </cell>
          <cell r="AN328">
            <v>252700.4</v>
          </cell>
          <cell r="AO328">
            <v>85179.4</v>
          </cell>
          <cell r="AP328">
            <v>252700.4</v>
          </cell>
          <cell r="AQ328">
            <v>100000</v>
          </cell>
          <cell r="AR328">
            <v>237879.8</v>
          </cell>
          <cell r="AS328">
            <v>74509.94</v>
          </cell>
          <cell r="AT328">
            <v>152700.4</v>
          </cell>
          <cell r="AU328">
            <v>6715.36</v>
          </cell>
          <cell r="AV328">
            <v>305674.38</v>
          </cell>
          <cell r="AW328">
            <v>27370.86</v>
          </cell>
          <cell r="AX328">
            <v>145985.04</v>
          </cell>
          <cell r="AY328">
            <v>130000</v>
          </cell>
          <cell r="AZ328">
            <v>203045.24</v>
          </cell>
          <cell r="BB328">
            <v>101164.44</v>
          </cell>
        </row>
        <row r="329">
          <cell r="A329" t="str">
            <v>1015</v>
          </cell>
          <cell r="B329" t="str">
            <v>黄骅市鑫鹏商贸有限公司</v>
          </cell>
          <cell r="C329" t="str">
            <v>零购</v>
          </cell>
          <cell r="AS329">
            <v>9780</v>
          </cell>
          <cell r="AT329">
            <v>9780</v>
          </cell>
          <cell r="AU329">
            <v>9780</v>
          </cell>
          <cell r="AV329">
            <v>0</v>
          </cell>
          <cell r="AW329">
            <v>0</v>
          </cell>
          <cell r="AX329">
            <v>0</v>
          </cell>
          <cell r="AY329">
            <v>0</v>
          </cell>
          <cell r="AZ329">
            <v>0</v>
          </cell>
          <cell r="BB329">
            <v>0</v>
          </cell>
        </row>
        <row r="330">
          <cell r="A330" t="str">
            <v>1016</v>
          </cell>
          <cell r="B330" t="str">
            <v>苏州耀腾光电有限公司</v>
          </cell>
          <cell r="C330" t="str">
            <v>灯镜合件</v>
          </cell>
          <cell r="G330">
            <v>0</v>
          </cell>
          <cell r="H330">
            <v>65374.98</v>
          </cell>
          <cell r="I330">
            <v>55040.6</v>
          </cell>
          <cell r="J330">
            <v>0</v>
          </cell>
          <cell r="K330">
            <v>0</v>
          </cell>
          <cell r="L330">
            <v>120415.58</v>
          </cell>
          <cell r="M330">
            <v>0</v>
          </cell>
          <cell r="N330">
            <v>0</v>
          </cell>
          <cell r="O330">
            <v>0</v>
          </cell>
          <cell r="P330">
            <v>120415.58</v>
          </cell>
          <cell r="Q330">
            <v>13150.28</v>
          </cell>
          <cell r="R330">
            <v>65374.98</v>
          </cell>
          <cell r="S330">
            <v>65000</v>
          </cell>
          <cell r="T330">
            <v>68565.86</v>
          </cell>
          <cell r="U330">
            <v>143915.63</v>
          </cell>
          <cell r="V330">
            <v>55415.58</v>
          </cell>
          <cell r="W330">
            <v>60000</v>
          </cell>
          <cell r="X330">
            <v>152481.49</v>
          </cell>
          <cell r="Y330">
            <v>94755.6</v>
          </cell>
          <cell r="AA330">
            <v>0</v>
          </cell>
          <cell r="AB330">
            <v>247237.09</v>
          </cell>
          <cell r="AC330">
            <v>0</v>
          </cell>
          <cell r="AD330">
            <v>8565.86</v>
          </cell>
          <cell r="AE330">
            <v>0</v>
          </cell>
          <cell r="AF330">
            <v>247237.09</v>
          </cell>
          <cell r="AG330">
            <v>228839.99</v>
          </cell>
          <cell r="AH330">
            <v>152481.49</v>
          </cell>
          <cell r="AI330">
            <v>150000</v>
          </cell>
          <cell r="AJ330">
            <v>326077.08</v>
          </cell>
          <cell r="AK330">
            <v>51331.38</v>
          </cell>
          <cell r="AL330">
            <v>97237.09</v>
          </cell>
          <cell r="AM330">
            <v>0</v>
          </cell>
          <cell r="AN330">
            <v>377408.46</v>
          </cell>
          <cell r="AO330">
            <v>0</v>
          </cell>
          <cell r="AP330">
            <v>97237.09</v>
          </cell>
          <cell r="AQ330">
            <v>50000</v>
          </cell>
          <cell r="AR330">
            <v>327408.46000000002</v>
          </cell>
          <cell r="AS330">
            <v>0</v>
          </cell>
          <cell r="AT330">
            <v>276077.08</v>
          </cell>
          <cell r="AU330">
            <v>0</v>
          </cell>
          <cell r="AV330">
            <v>327408.46000000002</v>
          </cell>
          <cell r="AW330">
            <v>0</v>
          </cell>
          <cell r="AX330">
            <v>327408.46000000002</v>
          </cell>
          <cell r="AY330">
            <v>20000</v>
          </cell>
          <cell r="AZ330">
            <v>307408.46000000002</v>
          </cell>
          <cell r="BB330">
            <v>307408.46000000002</v>
          </cell>
        </row>
        <row r="331">
          <cell r="A331" t="str">
            <v>1017</v>
          </cell>
          <cell r="B331" t="str">
            <v>沧州茂源电器部件有限公司</v>
          </cell>
          <cell r="C331" t="str">
            <v>阻尼片</v>
          </cell>
          <cell r="J331">
            <v>0</v>
          </cell>
          <cell r="N331">
            <v>0</v>
          </cell>
          <cell r="Q331">
            <v>2800</v>
          </cell>
          <cell r="R331">
            <v>0</v>
          </cell>
          <cell r="S331">
            <v>0</v>
          </cell>
          <cell r="T331">
            <v>2800</v>
          </cell>
          <cell r="U331">
            <v>0</v>
          </cell>
          <cell r="V331">
            <v>0</v>
          </cell>
          <cell r="W331">
            <v>2800</v>
          </cell>
          <cell r="X331">
            <v>0</v>
          </cell>
          <cell r="Y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>
            <v>2645.33</v>
          </cell>
          <cell r="AH331">
            <v>0</v>
          </cell>
          <cell r="AI331">
            <v>0</v>
          </cell>
          <cell r="AJ331">
            <v>2645.33</v>
          </cell>
          <cell r="AK331">
            <v>0</v>
          </cell>
          <cell r="AL331">
            <v>0</v>
          </cell>
          <cell r="AM331">
            <v>2645.33</v>
          </cell>
          <cell r="AN331">
            <v>0</v>
          </cell>
          <cell r="AO331">
            <v>0</v>
          </cell>
          <cell r="AQ331">
            <v>0</v>
          </cell>
          <cell r="AR331">
            <v>0</v>
          </cell>
          <cell r="AS331">
            <v>0</v>
          </cell>
          <cell r="AT331">
            <v>0</v>
          </cell>
          <cell r="AU331">
            <v>0</v>
          </cell>
          <cell r="AV331">
            <v>0</v>
          </cell>
          <cell r="AW331">
            <v>5290.66</v>
          </cell>
          <cell r="AX331">
            <v>0</v>
          </cell>
          <cell r="AY331">
            <v>0</v>
          </cell>
          <cell r="AZ331">
            <v>5290.66</v>
          </cell>
          <cell r="BB331">
            <v>0</v>
          </cell>
        </row>
        <row r="332">
          <cell r="A332" t="str">
            <v>1018</v>
          </cell>
          <cell r="B332" t="str">
            <v>北京逸伦众程自动化控制设备有限公司</v>
          </cell>
          <cell r="C332" t="str">
            <v>劳保耗材</v>
          </cell>
          <cell r="J332">
            <v>0</v>
          </cell>
          <cell r="N332">
            <v>0</v>
          </cell>
          <cell r="R332">
            <v>0</v>
          </cell>
          <cell r="V332">
            <v>0</v>
          </cell>
          <cell r="Y332">
            <v>138805.97</v>
          </cell>
          <cell r="Z332">
            <v>0</v>
          </cell>
          <cell r="AA332">
            <v>50000</v>
          </cell>
          <cell r="AB332">
            <v>88805.97</v>
          </cell>
          <cell r="AC332">
            <v>0</v>
          </cell>
          <cell r="AD332">
            <v>88805.97</v>
          </cell>
          <cell r="AE332">
            <v>0</v>
          </cell>
          <cell r="AF332">
            <v>88805.97</v>
          </cell>
          <cell r="AG332">
            <v>0</v>
          </cell>
          <cell r="AH332">
            <v>88805.97</v>
          </cell>
          <cell r="AI332">
            <v>0</v>
          </cell>
          <cell r="AJ332">
            <v>88805.97</v>
          </cell>
          <cell r="AK332">
            <v>0</v>
          </cell>
          <cell r="AL332">
            <v>88805.97</v>
          </cell>
          <cell r="AM332">
            <v>0</v>
          </cell>
          <cell r="AN332">
            <v>88805.97</v>
          </cell>
          <cell r="AO332">
            <v>0</v>
          </cell>
          <cell r="AP332">
            <v>88805.97</v>
          </cell>
          <cell r="AQ332">
            <v>0</v>
          </cell>
          <cell r="AR332">
            <v>88805.97</v>
          </cell>
          <cell r="AS332">
            <v>0</v>
          </cell>
          <cell r="AT332">
            <v>88805.97</v>
          </cell>
          <cell r="AU332">
            <v>0</v>
          </cell>
          <cell r="AV332">
            <v>88805.97</v>
          </cell>
          <cell r="AW332">
            <v>0</v>
          </cell>
          <cell r="AX332">
            <v>88805.97</v>
          </cell>
          <cell r="AY332">
            <v>0</v>
          </cell>
          <cell r="AZ332">
            <v>88805.97</v>
          </cell>
          <cell r="BB332">
            <v>88805.97</v>
          </cell>
        </row>
        <row r="333">
          <cell r="A333" t="str">
            <v>1019</v>
          </cell>
          <cell r="B333" t="str">
            <v>佛山市立久光电科技有限公司</v>
          </cell>
          <cell r="C333" t="str">
            <v>迎宾灯</v>
          </cell>
          <cell r="G333">
            <v>144211.20000000001</v>
          </cell>
          <cell r="H333">
            <v>0</v>
          </cell>
          <cell r="I333">
            <v>108789.32</v>
          </cell>
          <cell r="J333">
            <v>108789.32</v>
          </cell>
          <cell r="K333">
            <v>108789.32</v>
          </cell>
          <cell r="L333">
            <v>0</v>
          </cell>
          <cell r="M333">
            <v>115779.6</v>
          </cell>
          <cell r="N333">
            <v>115779.6</v>
          </cell>
          <cell r="O333">
            <v>115779.6</v>
          </cell>
          <cell r="P333">
            <v>0</v>
          </cell>
          <cell r="Q333">
            <v>180264</v>
          </cell>
          <cell r="R333">
            <v>180264</v>
          </cell>
          <cell r="S333">
            <v>180264</v>
          </cell>
          <cell r="T333">
            <v>0</v>
          </cell>
          <cell r="U333">
            <v>88966.5</v>
          </cell>
          <cell r="V333">
            <v>88966.5</v>
          </cell>
          <cell r="W333">
            <v>88966.5</v>
          </cell>
          <cell r="X333">
            <v>0</v>
          </cell>
          <cell r="Y333">
            <v>112785.3</v>
          </cell>
          <cell r="Z333">
            <v>117785.3</v>
          </cell>
          <cell r="AA333">
            <v>117785.3</v>
          </cell>
          <cell r="AB333">
            <v>0</v>
          </cell>
          <cell r="AC333">
            <v>43900.5</v>
          </cell>
          <cell r="AD333">
            <v>43900.5</v>
          </cell>
          <cell r="AE333">
            <v>43900.5</v>
          </cell>
          <cell r="AF333">
            <v>0</v>
          </cell>
          <cell r="AG333">
            <v>82796.34</v>
          </cell>
          <cell r="AH333">
            <v>77796.34</v>
          </cell>
          <cell r="AI333">
            <v>77796.34</v>
          </cell>
          <cell r="AJ333">
            <v>0</v>
          </cell>
          <cell r="AK333">
            <v>0</v>
          </cell>
          <cell r="AL333">
            <v>0</v>
          </cell>
          <cell r="AM333">
            <v>0</v>
          </cell>
          <cell r="AN333">
            <v>0</v>
          </cell>
          <cell r="AO333">
            <v>129436.84</v>
          </cell>
          <cell r="AP333">
            <v>129436.84</v>
          </cell>
          <cell r="AQ333">
            <v>129436.84</v>
          </cell>
          <cell r="AR333">
            <v>0</v>
          </cell>
          <cell r="AS333">
            <v>103030.01</v>
          </cell>
          <cell r="AT333">
            <v>103030.01</v>
          </cell>
          <cell r="AU333">
            <v>103030.01</v>
          </cell>
          <cell r="AV333">
            <v>0</v>
          </cell>
          <cell r="AW333">
            <v>43900.5</v>
          </cell>
          <cell r="AX333">
            <v>43900.5</v>
          </cell>
          <cell r="AY333">
            <v>43900.5</v>
          </cell>
          <cell r="AZ333">
            <v>0</v>
          </cell>
          <cell r="BB333">
            <v>0</v>
          </cell>
        </row>
        <row r="334">
          <cell r="A334" t="str">
            <v>1021</v>
          </cell>
          <cell r="B334" t="str">
            <v>安路普（北京）汽车技术有限公司</v>
          </cell>
          <cell r="C334" t="str">
            <v>气囊气阀</v>
          </cell>
          <cell r="J334">
            <v>0</v>
          </cell>
          <cell r="N334">
            <v>0</v>
          </cell>
          <cell r="Q334">
            <v>2174940.89</v>
          </cell>
          <cell r="S334">
            <v>0</v>
          </cell>
          <cell r="T334">
            <v>2174940.89</v>
          </cell>
          <cell r="U334">
            <v>1571391.91</v>
          </cell>
          <cell r="W334">
            <v>0</v>
          </cell>
          <cell r="X334">
            <v>3746332.8</v>
          </cell>
          <cell r="Y334">
            <v>2728179.87</v>
          </cell>
          <cell r="AA334">
            <v>0</v>
          </cell>
          <cell r="AB334">
            <v>6474512.6699999999</v>
          </cell>
          <cell r="AC334">
            <v>551815.62</v>
          </cell>
          <cell r="AE334">
            <v>0</v>
          </cell>
          <cell r="AF334">
            <v>7026328.29</v>
          </cell>
          <cell r="AG334">
            <v>651917.55000000005</v>
          </cell>
          <cell r="AI334">
            <v>44415.22</v>
          </cell>
          <cell r="AJ334">
            <v>7633830.6200000001</v>
          </cell>
          <cell r="AK334">
            <v>450424.73</v>
          </cell>
          <cell r="AM334">
            <v>0</v>
          </cell>
          <cell r="AN334">
            <v>8084255.3499999996</v>
          </cell>
          <cell r="AO334">
            <v>607915.65</v>
          </cell>
          <cell r="AQ334">
            <v>404237.1</v>
          </cell>
          <cell r="AR334">
            <v>8287933.9000000004</v>
          </cell>
          <cell r="AS334">
            <v>905524</v>
          </cell>
          <cell r="AU334">
            <v>0</v>
          </cell>
          <cell r="AV334">
            <v>9193457.9000000004</v>
          </cell>
          <cell r="AW334">
            <v>1241157.3600000001</v>
          </cell>
          <cell r="AY334">
            <v>1030000</v>
          </cell>
          <cell r="AZ334">
            <v>9404615.2599999998</v>
          </cell>
        </row>
        <row r="335">
          <cell r="A335" t="str">
            <v>1023</v>
          </cell>
          <cell r="B335" t="str">
            <v>重庆鑫颐塑胶有限责任公司</v>
          </cell>
          <cell r="C335" t="str">
            <v>卡扣</v>
          </cell>
          <cell r="G335">
            <v>640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160</v>
          </cell>
          <cell r="N335">
            <v>160</v>
          </cell>
          <cell r="O335">
            <v>160</v>
          </cell>
          <cell r="P335">
            <v>0</v>
          </cell>
          <cell r="Q335">
            <v>300</v>
          </cell>
          <cell r="R335">
            <v>300</v>
          </cell>
          <cell r="S335">
            <v>300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0</v>
          </cell>
          <cell r="Z335">
            <v>0</v>
          </cell>
          <cell r="AA335">
            <v>0</v>
          </cell>
          <cell r="AB335">
            <v>0</v>
          </cell>
          <cell r="AC335">
            <v>600</v>
          </cell>
          <cell r="AD335">
            <v>600</v>
          </cell>
          <cell r="AE335">
            <v>600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L335">
            <v>0</v>
          </cell>
          <cell r="AM335">
            <v>0</v>
          </cell>
          <cell r="AN335">
            <v>0</v>
          </cell>
          <cell r="AO335">
            <v>6000</v>
          </cell>
          <cell r="AP335">
            <v>6000</v>
          </cell>
          <cell r="AQ335">
            <v>6000</v>
          </cell>
          <cell r="AR335">
            <v>0</v>
          </cell>
          <cell r="AS335">
            <v>0</v>
          </cell>
          <cell r="AT335">
            <v>0</v>
          </cell>
          <cell r="AU335">
            <v>0</v>
          </cell>
          <cell r="AV335">
            <v>0</v>
          </cell>
          <cell r="AW335">
            <v>0</v>
          </cell>
          <cell r="AX335">
            <v>0</v>
          </cell>
          <cell r="AY335">
            <v>0</v>
          </cell>
          <cell r="AZ335">
            <v>0</v>
          </cell>
          <cell r="BB335">
            <v>0</v>
          </cell>
        </row>
        <row r="336">
          <cell r="A336" t="str">
            <v>1024</v>
          </cell>
          <cell r="B336" t="str">
            <v>沧县星宇精密铸造有限公司</v>
          </cell>
          <cell r="C336" t="str">
            <v>灯镜配件</v>
          </cell>
          <cell r="J336">
            <v>0</v>
          </cell>
          <cell r="N336">
            <v>0</v>
          </cell>
          <cell r="R336">
            <v>0</v>
          </cell>
          <cell r="U336">
            <v>29631.040000000001</v>
          </cell>
          <cell r="V336">
            <v>0</v>
          </cell>
          <cell r="W336">
            <v>29631.040000000001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>
            <v>0</v>
          </cell>
          <cell r="AE336">
            <v>0</v>
          </cell>
          <cell r="AF336">
            <v>0</v>
          </cell>
          <cell r="AG336">
            <v>0</v>
          </cell>
          <cell r="AH336">
            <v>0</v>
          </cell>
          <cell r="AI336">
            <v>0</v>
          </cell>
          <cell r="AJ336">
            <v>0</v>
          </cell>
          <cell r="AK336">
            <v>0</v>
          </cell>
          <cell r="AL336">
            <v>0</v>
          </cell>
          <cell r="AO336">
            <v>0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U336">
            <v>0</v>
          </cell>
          <cell r="AV336">
            <v>0</v>
          </cell>
          <cell r="AW336">
            <v>0</v>
          </cell>
          <cell r="AX336">
            <v>0</v>
          </cell>
          <cell r="AY336">
            <v>0</v>
          </cell>
          <cell r="AZ336">
            <v>0</v>
          </cell>
          <cell r="BB336">
            <v>0</v>
          </cell>
        </row>
        <row r="337">
          <cell r="A337" t="str">
            <v>1025</v>
          </cell>
          <cell r="B337" t="str">
            <v>常熟市创新电器厂</v>
          </cell>
          <cell r="C337" t="str">
            <v>灯镜配件</v>
          </cell>
          <cell r="E337">
            <v>2810.4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0</v>
          </cell>
          <cell r="Z337">
            <v>0</v>
          </cell>
          <cell r="AA337">
            <v>0</v>
          </cell>
          <cell r="AB337">
            <v>0</v>
          </cell>
          <cell r="AC337">
            <v>3747.2</v>
          </cell>
          <cell r="AD337">
            <v>3747.2</v>
          </cell>
          <cell r="AE337">
            <v>3747.2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>
            <v>0</v>
          </cell>
          <cell r="AM337">
            <v>0</v>
          </cell>
          <cell r="AN337">
            <v>0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AW337">
            <v>0</v>
          </cell>
          <cell r="AX337">
            <v>0</v>
          </cell>
          <cell r="AY337">
            <v>0</v>
          </cell>
          <cell r="AZ337">
            <v>0</v>
          </cell>
          <cell r="BB337">
            <v>0</v>
          </cell>
        </row>
        <row r="338">
          <cell r="A338" t="str">
            <v>1027</v>
          </cell>
          <cell r="B338" t="str">
            <v>上海沪熙商贸有限公司</v>
          </cell>
          <cell r="C338" t="str">
            <v>灯镜配件</v>
          </cell>
          <cell r="J338">
            <v>0</v>
          </cell>
          <cell r="N338">
            <v>0</v>
          </cell>
          <cell r="R338">
            <v>0</v>
          </cell>
          <cell r="V338">
            <v>0</v>
          </cell>
          <cell r="Z338">
            <v>0</v>
          </cell>
          <cell r="AD338">
            <v>0</v>
          </cell>
          <cell r="AH338">
            <v>0</v>
          </cell>
          <cell r="AL338">
            <v>0</v>
          </cell>
          <cell r="AO338">
            <v>7545.78</v>
          </cell>
          <cell r="AP338">
            <v>0</v>
          </cell>
          <cell r="AQ338">
            <v>0</v>
          </cell>
          <cell r="AR338">
            <v>7545.78</v>
          </cell>
          <cell r="AS338">
            <v>28400</v>
          </cell>
          <cell r="AT338">
            <v>0</v>
          </cell>
          <cell r="AU338">
            <v>21745.78</v>
          </cell>
          <cell r="AV338">
            <v>14200</v>
          </cell>
          <cell r="AW338">
            <v>0</v>
          </cell>
          <cell r="AY338">
            <v>14200</v>
          </cell>
          <cell r="AZ338">
            <v>0</v>
          </cell>
        </row>
        <row r="339">
          <cell r="A339" t="str">
            <v>1029</v>
          </cell>
          <cell r="B339" t="str">
            <v>黄骅市联视电子科技有限公司</v>
          </cell>
          <cell r="C339" t="str">
            <v>监控</v>
          </cell>
          <cell r="I339">
            <v>276000</v>
          </cell>
          <cell r="J339">
            <v>0</v>
          </cell>
          <cell r="K339">
            <v>193200</v>
          </cell>
          <cell r="L339">
            <v>82800</v>
          </cell>
          <cell r="M339">
            <v>0</v>
          </cell>
          <cell r="N339">
            <v>82800</v>
          </cell>
          <cell r="O339">
            <v>69000</v>
          </cell>
          <cell r="P339">
            <v>13800</v>
          </cell>
          <cell r="Q339">
            <v>0</v>
          </cell>
          <cell r="R339">
            <v>13800</v>
          </cell>
          <cell r="S339">
            <v>0</v>
          </cell>
          <cell r="T339">
            <v>13800</v>
          </cell>
          <cell r="U339">
            <v>0</v>
          </cell>
          <cell r="V339">
            <v>13800</v>
          </cell>
          <cell r="W339">
            <v>0</v>
          </cell>
          <cell r="X339">
            <v>13800</v>
          </cell>
          <cell r="Y339">
            <v>0</v>
          </cell>
          <cell r="Z339">
            <v>13800</v>
          </cell>
          <cell r="AA339">
            <v>0</v>
          </cell>
          <cell r="AB339">
            <v>13800</v>
          </cell>
          <cell r="AC339">
            <v>0</v>
          </cell>
          <cell r="AD339">
            <v>13800</v>
          </cell>
          <cell r="AE339">
            <v>0</v>
          </cell>
          <cell r="AF339">
            <v>13800</v>
          </cell>
          <cell r="AG339">
            <v>0</v>
          </cell>
          <cell r="AH339">
            <v>13800</v>
          </cell>
          <cell r="AI339">
            <v>0</v>
          </cell>
          <cell r="AJ339">
            <v>13800</v>
          </cell>
          <cell r="AK339">
            <v>0</v>
          </cell>
          <cell r="AL339">
            <v>13800</v>
          </cell>
          <cell r="AM339">
            <v>0</v>
          </cell>
          <cell r="AN339">
            <v>13800</v>
          </cell>
          <cell r="AO339">
            <v>0</v>
          </cell>
          <cell r="AP339">
            <v>13800</v>
          </cell>
          <cell r="AQ339">
            <v>0</v>
          </cell>
          <cell r="AR339">
            <v>13800</v>
          </cell>
          <cell r="AS339">
            <v>0</v>
          </cell>
          <cell r="AT339">
            <v>13800</v>
          </cell>
          <cell r="AU339">
            <v>0</v>
          </cell>
          <cell r="AV339">
            <v>13800</v>
          </cell>
          <cell r="AW339">
            <v>0</v>
          </cell>
          <cell r="AX339">
            <v>13800</v>
          </cell>
          <cell r="AY339">
            <v>0</v>
          </cell>
          <cell r="AZ339">
            <v>13800</v>
          </cell>
          <cell r="BB339">
            <v>13800</v>
          </cell>
        </row>
        <row r="340">
          <cell r="A340" t="str">
            <v>1031</v>
          </cell>
          <cell r="B340" t="str">
            <v>温州万福机电有限公司</v>
          </cell>
          <cell r="C340" t="str">
            <v>台阶螺栓</v>
          </cell>
          <cell r="E340">
            <v>0</v>
          </cell>
          <cell r="F340">
            <v>9540</v>
          </cell>
          <cell r="G340">
            <v>0</v>
          </cell>
          <cell r="H340">
            <v>9540</v>
          </cell>
          <cell r="I340">
            <v>0</v>
          </cell>
          <cell r="J340">
            <v>9540</v>
          </cell>
          <cell r="K340">
            <v>9540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12243</v>
          </cell>
          <cell r="R340">
            <v>0</v>
          </cell>
          <cell r="S340">
            <v>0</v>
          </cell>
          <cell r="T340">
            <v>12243</v>
          </cell>
          <cell r="U340">
            <v>0</v>
          </cell>
          <cell r="V340">
            <v>12243</v>
          </cell>
          <cell r="W340">
            <v>12243</v>
          </cell>
          <cell r="X340">
            <v>0</v>
          </cell>
          <cell r="Y340">
            <v>10230</v>
          </cell>
          <cell r="Z340">
            <v>0</v>
          </cell>
          <cell r="AA340">
            <v>0</v>
          </cell>
          <cell r="AB340">
            <v>10230</v>
          </cell>
          <cell r="AC340">
            <v>10230</v>
          </cell>
          <cell r="AD340">
            <v>10230</v>
          </cell>
          <cell r="AE340">
            <v>10230</v>
          </cell>
          <cell r="AF340">
            <v>10230</v>
          </cell>
          <cell r="AG340">
            <v>0</v>
          </cell>
          <cell r="AH340">
            <v>10230</v>
          </cell>
          <cell r="AI340">
            <v>10230</v>
          </cell>
          <cell r="AJ340">
            <v>0</v>
          </cell>
          <cell r="AK340">
            <v>15742</v>
          </cell>
          <cell r="AL340">
            <v>0</v>
          </cell>
          <cell r="AM340">
            <v>0</v>
          </cell>
          <cell r="AN340">
            <v>15742</v>
          </cell>
          <cell r="AO340">
            <v>21179</v>
          </cell>
          <cell r="AP340">
            <v>0</v>
          </cell>
          <cell r="AQ340">
            <v>0</v>
          </cell>
          <cell r="AR340">
            <v>36921</v>
          </cell>
          <cell r="AS340">
            <v>0</v>
          </cell>
          <cell r="AT340">
            <v>15742</v>
          </cell>
          <cell r="AU340">
            <v>15742</v>
          </cell>
          <cell r="AV340">
            <v>21179</v>
          </cell>
          <cell r="AW340">
            <v>0</v>
          </cell>
          <cell r="AX340">
            <v>20000</v>
          </cell>
          <cell r="AY340">
            <v>20000</v>
          </cell>
          <cell r="AZ340">
            <v>1179</v>
          </cell>
          <cell r="BB340">
            <v>0</v>
          </cell>
        </row>
        <row r="341">
          <cell r="A341" t="str">
            <v>1032</v>
          </cell>
          <cell r="B341" t="str">
            <v>沧州坤翔化工机电有限公司</v>
          </cell>
          <cell r="C341" t="str">
            <v>辅助件</v>
          </cell>
          <cell r="J341">
            <v>0</v>
          </cell>
          <cell r="N341">
            <v>0</v>
          </cell>
          <cell r="R341">
            <v>0</v>
          </cell>
          <cell r="V341">
            <v>0</v>
          </cell>
          <cell r="Y341">
            <v>4226</v>
          </cell>
          <cell r="Z341">
            <v>0</v>
          </cell>
          <cell r="AA341">
            <v>0</v>
          </cell>
          <cell r="AB341">
            <v>4226</v>
          </cell>
          <cell r="AC341">
            <v>0</v>
          </cell>
          <cell r="AD341">
            <v>4226</v>
          </cell>
          <cell r="AE341">
            <v>4226</v>
          </cell>
          <cell r="AF341">
            <v>0</v>
          </cell>
          <cell r="AG341">
            <v>0</v>
          </cell>
          <cell r="AH341">
            <v>0</v>
          </cell>
          <cell r="AI341">
            <v>0</v>
          </cell>
          <cell r="AJ341">
            <v>0</v>
          </cell>
          <cell r="AK341">
            <v>0</v>
          </cell>
          <cell r="AL341">
            <v>0</v>
          </cell>
          <cell r="AM341">
            <v>0</v>
          </cell>
          <cell r="AN341">
            <v>0</v>
          </cell>
          <cell r="AO341">
            <v>0</v>
          </cell>
          <cell r="AP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U341">
            <v>0</v>
          </cell>
          <cell r="AV341">
            <v>0</v>
          </cell>
          <cell r="AW341">
            <v>0</v>
          </cell>
          <cell r="AX341">
            <v>0</v>
          </cell>
          <cell r="AY341">
            <v>0</v>
          </cell>
          <cell r="AZ341">
            <v>0</v>
          </cell>
          <cell r="BB341">
            <v>0</v>
          </cell>
        </row>
        <row r="342">
          <cell r="A342" t="str">
            <v>1033</v>
          </cell>
          <cell r="B342" t="str">
            <v>天津洲海科技发展有限公司</v>
          </cell>
          <cell r="C342" t="str">
            <v>注塑料</v>
          </cell>
          <cell r="G342">
            <v>0</v>
          </cell>
          <cell r="H342">
            <v>80977.37</v>
          </cell>
          <cell r="I342">
            <v>35053.32</v>
          </cell>
          <cell r="J342">
            <v>0</v>
          </cell>
          <cell r="K342">
            <v>0</v>
          </cell>
          <cell r="L342">
            <v>116030.69</v>
          </cell>
          <cell r="M342">
            <v>201294.44</v>
          </cell>
          <cell r="N342">
            <v>0</v>
          </cell>
          <cell r="O342">
            <v>0</v>
          </cell>
          <cell r="P342">
            <v>317325.13</v>
          </cell>
          <cell r="Q342">
            <v>226138</v>
          </cell>
          <cell r="R342">
            <v>80977.37</v>
          </cell>
          <cell r="S342">
            <v>0</v>
          </cell>
          <cell r="T342">
            <v>543463.13</v>
          </cell>
          <cell r="U342">
            <v>74327.360000000001</v>
          </cell>
          <cell r="V342">
            <v>116030.69</v>
          </cell>
          <cell r="W342">
            <v>0</v>
          </cell>
          <cell r="X342">
            <v>617790.49</v>
          </cell>
          <cell r="Y342">
            <v>15452.98</v>
          </cell>
          <cell r="Z342">
            <v>317325.13</v>
          </cell>
          <cell r="AA342">
            <v>0</v>
          </cell>
          <cell r="AB342">
            <v>633243.47</v>
          </cell>
          <cell r="AC342">
            <v>98251.86</v>
          </cell>
          <cell r="AD342">
            <v>543463.13</v>
          </cell>
          <cell r="AE342">
            <v>0</v>
          </cell>
          <cell r="AF342">
            <v>731495.33</v>
          </cell>
          <cell r="AG342">
            <v>0</v>
          </cell>
          <cell r="AH342">
            <v>617790.49</v>
          </cell>
          <cell r="AI342">
            <v>0</v>
          </cell>
          <cell r="AJ342">
            <v>731495.33</v>
          </cell>
          <cell r="AK342">
            <v>0</v>
          </cell>
          <cell r="AL342">
            <v>633243.47</v>
          </cell>
          <cell r="AM342">
            <v>0</v>
          </cell>
          <cell r="AN342">
            <v>731495.33</v>
          </cell>
          <cell r="AO342">
            <v>0</v>
          </cell>
          <cell r="AP342">
            <v>731495.33</v>
          </cell>
          <cell r="AQ342">
            <v>0</v>
          </cell>
          <cell r="AR342">
            <v>731495.33</v>
          </cell>
          <cell r="AS342">
            <v>0</v>
          </cell>
          <cell r="AT342">
            <v>731495.33</v>
          </cell>
          <cell r="AU342">
            <v>0</v>
          </cell>
          <cell r="AV342">
            <v>731495.33</v>
          </cell>
          <cell r="AW342">
            <v>24721.72</v>
          </cell>
          <cell r="AX342">
            <v>731495.33</v>
          </cell>
          <cell r="AY342">
            <v>717210.05</v>
          </cell>
          <cell r="AZ342">
            <v>39007</v>
          </cell>
          <cell r="BB342">
            <v>14285.279999999901</v>
          </cell>
        </row>
        <row r="343">
          <cell r="A343" t="str">
            <v>1038</v>
          </cell>
          <cell r="B343" t="str">
            <v>黄骅市俊有塑染经销处</v>
          </cell>
          <cell r="C343" t="str">
            <v>色母</v>
          </cell>
          <cell r="J343">
            <v>0</v>
          </cell>
          <cell r="N343">
            <v>0</v>
          </cell>
          <cell r="R343">
            <v>0</v>
          </cell>
          <cell r="V343">
            <v>0</v>
          </cell>
          <cell r="Z343">
            <v>0</v>
          </cell>
          <cell r="AC343">
            <v>1500</v>
          </cell>
          <cell r="AD343">
            <v>1500</v>
          </cell>
          <cell r="AE343">
            <v>1500</v>
          </cell>
          <cell r="AF343">
            <v>0</v>
          </cell>
          <cell r="AG343">
            <v>0</v>
          </cell>
          <cell r="AH343">
            <v>0</v>
          </cell>
          <cell r="AI343">
            <v>0</v>
          </cell>
          <cell r="AJ343">
            <v>0</v>
          </cell>
          <cell r="AK343">
            <v>0</v>
          </cell>
          <cell r="AL343">
            <v>0</v>
          </cell>
          <cell r="AM343">
            <v>0</v>
          </cell>
          <cell r="AN343">
            <v>0</v>
          </cell>
          <cell r="AO343">
            <v>0</v>
          </cell>
          <cell r="AP343">
            <v>0</v>
          </cell>
          <cell r="AQ343">
            <v>0</v>
          </cell>
          <cell r="AR343">
            <v>0</v>
          </cell>
          <cell r="AS343">
            <v>0</v>
          </cell>
          <cell r="AT343">
            <v>0</v>
          </cell>
          <cell r="AU343">
            <v>0</v>
          </cell>
          <cell r="AV343">
            <v>0</v>
          </cell>
          <cell r="AW343">
            <v>0</v>
          </cell>
          <cell r="AX343">
            <v>0</v>
          </cell>
          <cell r="AY343">
            <v>0</v>
          </cell>
          <cell r="AZ343">
            <v>0</v>
          </cell>
          <cell r="BB343">
            <v>0</v>
          </cell>
        </row>
        <row r="344">
          <cell r="A344" t="str">
            <v>1034</v>
          </cell>
          <cell r="B344" t="str">
            <v>深圳市森瑞普电子有限公司</v>
          </cell>
          <cell r="C344" t="str">
            <v>设备零部件</v>
          </cell>
          <cell r="G344">
            <v>5500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0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K344">
            <v>0</v>
          </cell>
          <cell r="AL344">
            <v>0</v>
          </cell>
          <cell r="AO344">
            <v>0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U344">
            <v>0</v>
          </cell>
          <cell r="AV344">
            <v>0</v>
          </cell>
          <cell r="AW344">
            <v>0</v>
          </cell>
          <cell r="AX344">
            <v>0</v>
          </cell>
          <cell r="AY344">
            <v>0</v>
          </cell>
          <cell r="AZ344">
            <v>0</v>
          </cell>
          <cell r="BB344">
            <v>0</v>
          </cell>
        </row>
        <row r="345">
          <cell r="A345" t="str">
            <v>1036</v>
          </cell>
          <cell r="B345" t="str">
            <v>黄骅市西环路宏大电热仪表电器经销处</v>
          </cell>
          <cell r="C345" t="str">
            <v>五金电料</v>
          </cell>
          <cell r="G345">
            <v>4000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0</v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>
            <v>0</v>
          </cell>
          <cell r="AE345">
            <v>0</v>
          </cell>
          <cell r="AF345">
            <v>0</v>
          </cell>
          <cell r="AG345">
            <v>0</v>
          </cell>
          <cell r="AH345">
            <v>0</v>
          </cell>
          <cell r="AI345">
            <v>0</v>
          </cell>
          <cell r="AJ345">
            <v>0</v>
          </cell>
          <cell r="AK345">
            <v>0</v>
          </cell>
          <cell r="AL345">
            <v>0</v>
          </cell>
          <cell r="AO345">
            <v>0</v>
          </cell>
          <cell r="AP345">
            <v>0</v>
          </cell>
          <cell r="AQ345">
            <v>0</v>
          </cell>
          <cell r="AR345">
            <v>0</v>
          </cell>
          <cell r="AS345">
            <v>0</v>
          </cell>
          <cell r="AT345">
            <v>0</v>
          </cell>
          <cell r="AU345">
            <v>0</v>
          </cell>
          <cell r="AV345">
            <v>0</v>
          </cell>
          <cell r="AW345">
            <v>0</v>
          </cell>
          <cell r="AX345">
            <v>0</v>
          </cell>
          <cell r="AY345">
            <v>0</v>
          </cell>
          <cell r="AZ345">
            <v>0</v>
          </cell>
          <cell r="BB345">
            <v>0</v>
          </cell>
        </row>
        <row r="346">
          <cell r="A346" t="str">
            <v>1037</v>
          </cell>
          <cell r="B346" t="str">
            <v>黄骅市恒茂土产门市部</v>
          </cell>
          <cell r="C346" t="str">
            <v>劳保用品</v>
          </cell>
          <cell r="G346">
            <v>4151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0</v>
          </cell>
          <cell r="Z346">
            <v>0</v>
          </cell>
          <cell r="AA346">
            <v>0</v>
          </cell>
          <cell r="AB346">
            <v>0</v>
          </cell>
          <cell r="AC346">
            <v>0</v>
          </cell>
          <cell r="AD346">
            <v>0</v>
          </cell>
          <cell r="AE346">
            <v>0</v>
          </cell>
          <cell r="AF346">
            <v>0</v>
          </cell>
          <cell r="AG346">
            <v>0</v>
          </cell>
          <cell r="AH346">
            <v>0</v>
          </cell>
          <cell r="AI346">
            <v>0</v>
          </cell>
          <cell r="AJ346">
            <v>0</v>
          </cell>
          <cell r="AK346">
            <v>0</v>
          </cell>
          <cell r="AL346">
            <v>0</v>
          </cell>
          <cell r="AO346">
            <v>0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U346">
            <v>0</v>
          </cell>
          <cell r="AV346">
            <v>0</v>
          </cell>
          <cell r="AW346">
            <v>0</v>
          </cell>
          <cell r="AX346">
            <v>0</v>
          </cell>
          <cell r="AY346">
            <v>0</v>
          </cell>
          <cell r="AZ346">
            <v>0</v>
          </cell>
          <cell r="BB346">
            <v>0</v>
          </cell>
        </row>
        <row r="347">
          <cell r="A347" t="str">
            <v>1039</v>
          </cell>
          <cell r="B347" t="str">
            <v>黄骅市誉焱制衣厂</v>
          </cell>
          <cell r="C347" t="str">
            <v>劳保 -工服</v>
          </cell>
          <cell r="G347">
            <v>0</v>
          </cell>
          <cell r="H347">
            <v>31680</v>
          </cell>
          <cell r="I347">
            <v>0</v>
          </cell>
          <cell r="J347">
            <v>0</v>
          </cell>
          <cell r="K347">
            <v>0</v>
          </cell>
          <cell r="L347">
            <v>31680</v>
          </cell>
          <cell r="M347">
            <v>0</v>
          </cell>
          <cell r="N347">
            <v>31680</v>
          </cell>
          <cell r="O347">
            <v>31680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0</v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>
            <v>0</v>
          </cell>
          <cell r="AE347">
            <v>0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K347">
            <v>0</v>
          </cell>
          <cell r="AL347">
            <v>0</v>
          </cell>
          <cell r="AO347">
            <v>0</v>
          </cell>
          <cell r="AP347">
            <v>0</v>
          </cell>
          <cell r="AQ347">
            <v>0</v>
          </cell>
          <cell r="AR347">
            <v>0</v>
          </cell>
          <cell r="AS347">
            <v>0</v>
          </cell>
          <cell r="AT347">
            <v>0</v>
          </cell>
          <cell r="AU347">
            <v>0</v>
          </cell>
          <cell r="AV347">
            <v>0</v>
          </cell>
          <cell r="AW347">
            <v>0</v>
          </cell>
          <cell r="AX347">
            <v>0</v>
          </cell>
          <cell r="AY347">
            <v>0</v>
          </cell>
          <cell r="AZ347">
            <v>0</v>
          </cell>
          <cell r="BB347">
            <v>0</v>
          </cell>
        </row>
        <row r="348">
          <cell r="A348" t="str">
            <v>1040</v>
          </cell>
          <cell r="B348" t="str">
            <v>黄骅市宝丽洁家政有限公司</v>
          </cell>
          <cell r="C348" t="str">
            <v>房屋维修</v>
          </cell>
          <cell r="G348">
            <v>0</v>
          </cell>
          <cell r="H348">
            <v>45000</v>
          </cell>
          <cell r="I348">
            <v>0</v>
          </cell>
          <cell r="J348">
            <v>45000</v>
          </cell>
          <cell r="K348">
            <v>0</v>
          </cell>
          <cell r="L348">
            <v>45000</v>
          </cell>
          <cell r="M348">
            <v>0</v>
          </cell>
          <cell r="N348">
            <v>45000</v>
          </cell>
          <cell r="O348">
            <v>0</v>
          </cell>
          <cell r="P348">
            <v>45000</v>
          </cell>
          <cell r="Q348">
            <v>0</v>
          </cell>
          <cell r="R348">
            <v>45000</v>
          </cell>
          <cell r="S348">
            <v>0</v>
          </cell>
          <cell r="T348">
            <v>45000</v>
          </cell>
          <cell r="U348">
            <v>0</v>
          </cell>
          <cell r="V348">
            <v>45000</v>
          </cell>
          <cell r="W348">
            <v>0</v>
          </cell>
          <cell r="X348">
            <v>45000</v>
          </cell>
          <cell r="Y348">
            <v>0</v>
          </cell>
          <cell r="Z348">
            <v>45000</v>
          </cell>
          <cell r="AA348">
            <v>45000</v>
          </cell>
          <cell r="AB348">
            <v>0</v>
          </cell>
          <cell r="AC348">
            <v>0</v>
          </cell>
          <cell r="AD348">
            <v>0</v>
          </cell>
          <cell r="AE348">
            <v>0</v>
          </cell>
          <cell r="AF348">
            <v>0</v>
          </cell>
          <cell r="AG348">
            <v>0</v>
          </cell>
          <cell r="AH348">
            <v>0</v>
          </cell>
          <cell r="AI348">
            <v>0</v>
          </cell>
          <cell r="AJ348">
            <v>0</v>
          </cell>
          <cell r="AK348">
            <v>0</v>
          </cell>
          <cell r="AL348">
            <v>0</v>
          </cell>
          <cell r="AO348">
            <v>0</v>
          </cell>
          <cell r="AP348">
            <v>0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U348">
            <v>0</v>
          </cell>
          <cell r="AV348">
            <v>0</v>
          </cell>
          <cell r="AW348">
            <v>0</v>
          </cell>
          <cell r="AX348">
            <v>0</v>
          </cell>
          <cell r="AY348">
            <v>0</v>
          </cell>
          <cell r="AZ348">
            <v>0</v>
          </cell>
          <cell r="BB348">
            <v>0</v>
          </cell>
        </row>
        <row r="349">
          <cell r="A349" t="str">
            <v>1041</v>
          </cell>
          <cell r="B349" t="str">
            <v>北京宏达翔科技有限公司</v>
          </cell>
          <cell r="C349" t="str">
            <v>设备零部件</v>
          </cell>
          <cell r="G349">
            <v>0</v>
          </cell>
          <cell r="H349">
            <v>65729.539999999994</v>
          </cell>
          <cell r="I349">
            <v>0</v>
          </cell>
          <cell r="J349">
            <v>65729.539999999994</v>
          </cell>
          <cell r="K349">
            <v>65729.539999999994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0</v>
          </cell>
          <cell r="Z349">
            <v>0</v>
          </cell>
          <cell r="AA349">
            <v>0</v>
          </cell>
          <cell r="AB349">
            <v>0</v>
          </cell>
          <cell r="AC349">
            <v>75259.5</v>
          </cell>
          <cell r="AD349">
            <v>75259.5</v>
          </cell>
          <cell r="AE349">
            <v>75259.5</v>
          </cell>
          <cell r="AF349">
            <v>0</v>
          </cell>
          <cell r="AG349">
            <v>0</v>
          </cell>
          <cell r="AH349">
            <v>0</v>
          </cell>
          <cell r="AI349">
            <v>0</v>
          </cell>
          <cell r="AJ349">
            <v>0</v>
          </cell>
          <cell r="AK349">
            <v>68690.5</v>
          </cell>
          <cell r="AL349">
            <v>0</v>
          </cell>
          <cell r="AM349">
            <v>0</v>
          </cell>
          <cell r="AN349">
            <v>68690.5</v>
          </cell>
          <cell r="AO349">
            <v>69383.5</v>
          </cell>
          <cell r="AP349">
            <v>138074</v>
          </cell>
          <cell r="AQ349">
            <v>138074</v>
          </cell>
          <cell r="AR349">
            <v>0</v>
          </cell>
          <cell r="AS349">
            <v>170949</v>
          </cell>
          <cell r="AT349">
            <v>0</v>
          </cell>
          <cell r="AU349">
            <v>0</v>
          </cell>
          <cell r="AV349">
            <v>170949</v>
          </cell>
          <cell r="AW349">
            <v>44789</v>
          </cell>
          <cell r="AX349">
            <v>0</v>
          </cell>
          <cell r="AY349">
            <v>0</v>
          </cell>
          <cell r="AZ349">
            <v>215738</v>
          </cell>
          <cell r="BB349">
            <v>0</v>
          </cell>
        </row>
        <row r="350">
          <cell r="A350" t="str">
            <v>1042</v>
          </cell>
          <cell r="B350" t="str">
            <v>诸暨市豪南机械配件经营部</v>
          </cell>
          <cell r="C350" t="str">
            <v>设备零部件</v>
          </cell>
          <cell r="J350">
            <v>0</v>
          </cell>
          <cell r="N350">
            <v>0</v>
          </cell>
          <cell r="Q350">
            <v>248</v>
          </cell>
          <cell r="R350">
            <v>248</v>
          </cell>
          <cell r="S350">
            <v>248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0</v>
          </cell>
          <cell r="Z350">
            <v>0</v>
          </cell>
          <cell r="AA350">
            <v>0</v>
          </cell>
          <cell r="AB350">
            <v>0</v>
          </cell>
          <cell r="AC350">
            <v>465</v>
          </cell>
          <cell r="AD350">
            <v>465</v>
          </cell>
          <cell r="AE350">
            <v>465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J350">
            <v>0</v>
          </cell>
          <cell r="AK350">
            <v>0</v>
          </cell>
          <cell r="AL350">
            <v>0</v>
          </cell>
          <cell r="AM350">
            <v>0</v>
          </cell>
          <cell r="AN350">
            <v>0</v>
          </cell>
          <cell r="AO350">
            <v>0</v>
          </cell>
          <cell r="AP350">
            <v>0</v>
          </cell>
          <cell r="AQ350">
            <v>0</v>
          </cell>
          <cell r="AR350">
            <v>0</v>
          </cell>
          <cell r="AS350">
            <v>4588</v>
          </cell>
          <cell r="AT350">
            <v>4588</v>
          </cell>
          <cell r="AU350">
            <v>4588</v>
          </cell>
          <cell r="AV350">
            <v>0</v>
          </cell>
          <cell r="AW350">
            <v>0</v>
          </cell>
          <cell r="AX350">
            <v>0</v>
          </cell>
          <cell r="AY350">
            <v>0</v>
          </cell>
          <cell r="AZ350">
            <v>0</v>
          </cell>
          <cell r="BB350">
            <v>0</v>
          </cell>
        </row>
        <row r="351">
          <cell r="A351" t="str">
            <v>1043</v>
          </cell>
          <cell r="B351" t="str">
            <v>浙江路得坦摩汽车股份有限公司</v>
          </cell>
          <cell r="C351" t="str">
            <v>可变阻尼器</v>
          </cell>
          <cell r="I351">
            <v>335079.11</v>
          </cell>
          <cell r="J351">
            <v>0</v>
          </cell>
          <cell r="K351">
            <v>0</v>
          </cell>
          <cell r="L351">
            <v>335079.11</v>
          </cell>
          <cell r="M351">
            <v>373417.68</v>
          </cell>
          <cell r="N351">
            <v>0</v>
          </cell>
          <cell r="O351">
            <v>0</v>
          </cell>
          <cell r="P351">
            <v>708496.79</v>
          </cell>
          <cell r="Q351">
            <v>978510.58</v>
          </cell>
          <cell r="R351">
            <v>0</v>
          </cell>
          <cell r="S351">
            <v>200000</v>
          </cell>
          <cell r="T351">
            <v>1487007.37</v>
          </cell>
          <cell r="U351">
            <v>244690.2</v>
          </cell>
          <cell r="V351">
            <v>135079.10999999999</v>
          </cell>
          <cell r="W351">
            <v>200000</v>
          </cell>
          <cell r="X351">
            <v>1531697.57</v>
          </cell>
          <cell r="Y351">
            <v>729992.43</v>
          </cell>
          <cell r="Z351">
            <v>308496.78999999998</v>
          </cell>
          <cell r="AA351">
            <v>0</v>
          </cell>
          <cell r="AB351">
            <v>2261690</v>
          </cell>
          <cell r="AC351">
            <v>247741.2</v>
          </cell>
          <cell r="AD351">
            <v>1287007.3700000001</v>
          </cell>
          <cell r="AE351">
            <v>200000</v>
          </cell>
          <cell r="AF351">
            <v>2309431.2000000002</v>
          </cell>
          <cell r="AG351">
            <v>247741.2</v>
          </cell>
          <cell r="AH351">
            <v>1331697.57</v>
          </cell>
          <cell r="AI351">
            <v>0</v>
          </cell>
          <cell r="AJ351">
            <v>2557172.4</v>
          </cell>
          <cell r="AK351">
            <v>247741.2</v>
          </cell>
          <cell r="AL351">
            <v>2061690</v>
          </cell>
          <cell r="AM351">
            <v>880000</v>
          </cell>
          <cell r="AN351">
            <v>1924913.6</v>
          </cell>
          <cell r="AO351">
            <v>520298.73</v>
          </cell>
          <cell r="AP351">
            <v>1429431.2</v>
          </cell>
          <cell r="AQ351">
            <v>1390000</v>
          </cell>
          <cell r="AR351">
            <v>1055212.33</v>
          </cell>
          <cell r="AS351">
            <v>360564.29</v>
          </cell>
          <cell r="AT351">
            <v>287172.40000000002</v>
          </cell>
          <cell r="AU351">
            <v>400000</v>
          </cell>
          <cell r="AV351">
            <v>1015776.62</v>
          </cell>
          <cell r="AW351">
            <v>791175.79</v>
          </cell>
          <cell r="AX351">
            <v>134913.60000000001</v>
          </cell>
          <cell r="AY351">
            <v>0</v>
          </cell>
          <cell r="AZ351">
            <v>1808952.41</v>
          </cell>
          <cell r="BB351">
            <v>655212.32999999996</v>
          </cell>
        </row>
        <row r="352">
          <cell r="A352" t="str">
            <v>1044</v>
          </cell>
          <cell r="B352" t="str">
            <v>曲阜陆航座椅辅料有限公司</v>
          </cell>
          <cell r="C352" t="str">
            <v>黑毛粘</v>
          </cell>
          <cell r="J352">
            <v>0</v>
          </cell>
          <cell r="M352">
            <v>60180</v>
          </cell>
          <cell r="N352">
            <v>0</v>
          </cell>
          <cell r="O352">
            <v>0</v>
          </cell>
          <cell r="P352">
            <v>60180</v>
          </cell>
          <cell r="Q352">
            <v>30600</v>
          </cell>
          <cell r="R352">
            <v>60180</v>
          </cell>
          <cell r="S352">
            <v>60180</v>
          </cell>
          <cell r="T352">
            <v>30600</v>
          </cell>
          <cell r="U352">
            <v>0</v>
          </cell>
          <cell r="V352">
            <v>30600</v>
          </cell>
          <cell r="W352">
            <v>0</v>
          </cell>
          <cell r="X352">
            <v>30600</v>
          </cell>
          <cell r="Y352">
            <v>30600</v>
          </cell>
          <cell r="Z352">
            <v>30600</v>
          </cell>
          <cell r="AA352">
            <v>0</v>
          </cell>
          <cell r="AB352">
            <v>61200</v>
          </cell>
          <cell r="AC352">
            <v>0</v>
          </cell>
          <cell r="AD352">
            <v>61200</v>
          </cell>
          <cell r="AE352">
            <v>61200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J352">
            <v>0</v>
          </cell>
          <cell r="AK352">
            <v>18360</v>
          </cell>
          <cell r="AL352">
            <v>0</v>
          </cell>
          <cell r="AM352">
            <v>18360</v>
          </cell>
          <cell r="AN352">
            <v>18360</v>
          </cell>
          <cell r="AO352">
            <v>0</v>
          </cell>
          <cell r="AP352">
            <v>18360</v>
          </cell>
          <cell r="AQ352">
            <v>18360</v>
          </cell>
          <cell r="AR352">
            <v>0</v>
          </cell>
          <cell r="AS352">
            <v>0</v>
          </cell>
          <cell r="AT352">
            <v>0</v>
          </cell>
          <cell r="AU352">
            <v>0</v>
          </cell>
          <cell r="AV352">
            <v>0</v>
          </cell>
          <cell r="AW352">
            <v>43456.81</v>
          </cell>
          <cell r="AX352">
            <v>0</v>
          </cell>
          <cell r="AY352">
            <v>0</v>
          </cell>
          <cell r="AZ352">
            <v>43456.81</v>
          </cell>
          <cell r="BB352">
            <v>43456.81</v>
          </cell>
        </row>
        <row r="353">
          <cell r="A353" t="str">
            <v>1045</v>
          </cell>
          <cell r="B353" t="str">
            <v>上海绽奇工贸有限公司</v>
          </cell>
          <cell r="C353" t="str">
            <v>卡条</v>
          </cell>
          <cell r="I353">
            <v>35958.6</v>
          </cell>
          <cell r="J353">
            <v>0</v>
          </cell>
          <cell r="K353">
            <v>0</v>
          </cell>
          <cell r="L353">
            <v>35958.6</v>
          </cell>
          <cell r="M353">
            <v>0</v>
          </cell>
          <cell r="N353">
            <v>0</v>
          </cell>
          <cell r="O353">
            <v>35958.6</v>
          </cell>
          <cell r="P353">
            <v>0</v>
          </cell>
          <cell r="Q353">
            <v>10036.799999999999</v>
          </cell>
          <cell r="R353">
            <v>0</v>
          </cell>
          <cell r="S353">
            <v>0</v>
          </cell>
          <cell r="T353">
            <v>10036.799999999999</v>
          </cell>
          <cell r="U353">
            <v>27479.7</v>
          </cell>
          <cell r="V353">
            <v>0</v>
          </cell>
          <cell r="W353">
            <v>10036.799999999999</v>
          </cell>
          <cell r="X353">
            <v>27479.7</v>
          </cell>
          <cell r="Y353">
            <v>17379.2</v>
          </cell>
          <cell r="Z353">
            <v>0</v>
          </cell>
          <cell r="AA353">
            <v>0</v>
          </cell>
          <cell r="AB353">
            <v>44858.9</v>
          </cell>
          <cell r="AC353">
            <v>8080.4</v>
          </cell>
          <cell r="AD353">
            <v>27479.7</v>
          </cell>
          <cell r="AE353">
            <v>44858.9</v>
          </cell>
          <cell r="AF353">
            <v>8080.4</v>
          </cell>
          <cell r="AG353">
            <v>0</v>
          </cell>
          <cell r="AH353">
            <v>0</v>
          </cell>
          <cell r="AI353">
            <v>0</v>
          </cell>
          <cell r="AJ353">
            <v>8080.4</v>
          </cell>
          <cell r="AK353">
            <v>16949.54</v>
          </cell>
          <cell r="AL353">
            <v>8080.4</v>
          </cell>
          <cell r="AM353">
            <v>0</v>
          </cell>
          <cell r="AN353">
            <v>8080.4</v>
          </cell>
          <cell r="AO353">
            <v>14724.4</v>
          </cell>
          <cell r="AP353">
            <v>8080.4</v>
          </cell>
          <cell r="AQ353">
            <v>8080.4</v>
          </cell>
          <cell r="AR353">
            <v>31673.94</v>
          </cell>
          <cell r="AS353">
            <v>0</v>
          </cell>
          <cell r="AT353">
            <v>0</v>
          </cell>
          <cell r="AU353">
            <v>0</v>
          </cell>
          <cell r="AV353">
            <v>31673.94</v>
          </cell>
          <cell r="AW353">
            <v>37242.76</v>
          </cell>
          <cell r="AX353">
            <v>31673.94</v>
          </cell>
          <cell r="AY353">
            <v>0</v>
          </cell>
          <cell r="AZ353">
            <v>68916.7</v>
          </cell>
          <cell r="BB353">
            <v>31673.94</v>
          </cell>
        </row>
        <row r="354">
          <cell r="A354" t="str">
            <v>1046</v>
          </cell>
          <cell r="B354" t="str">
            <v>沭阳县嘉福商贸中心</v>
          </cell>
          <cell r="C354" t="str">
            <v>电泳配件</v>
          </cell>
          <cell r="I354">
            <v>1872.5</v>
          </cell>
          <cell r="J354">
            <v>0</v>
          </cell>
          <cell r="K354">
            <v>0</v>
          </cell>
          <cell r="L354">
            <v>1872.5</v>
          </cell>
          <cell r="M354">
            <v>0</v>
          </cell>
          <cell r="N354">
            <v>0</v>
          </cell>
          <cell r="O354">
            <v>0</v>
          </cell>
          <cell r="P354">
            <v>1872.5</v>
          </cell>
          <cell r="Q354">
            <v>0</v>
          </cell>
          <cell r="R354">
            <v>1872.5</v>
          </cell>
          <cell r="S354">
            <v>1872.5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0</v>
          </cell>
          <cell r="Z354">
            <v>0</v>
          </cell>
          <cell r="AA354">
            <v>0</v>
          </cell>
          <cell r="AB354">
            <v>0</v>
          </cell>
          <cell r="AC354">
            <v>0</v>
          </cell>
          <cell r="AD354">
            <v>0</v>
          </cell>
          <cell r="AE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J354">
            <v>0</v>
          </cell>
          <cell r="AK354">
            <v>0</v>
          </cell>
          <cell r="AL354">
            <v>0</v>
          </cell>
          <cell r="AO354">
            <v>0</v>
          </cell>
          <cell r="AP354">
            <v>0</v>
          </cell>
          <cell r="AQ354">
            <v>0</v>
          </cell>
          <cell r="AR354">
            <v>0</v>
          </cell>
          <cell r="AS354">
            <v>0</v>
          </cell>
          <cell r="AT354">
            <v>0</v>
          </cell>
          <cell r="AU354">
            <v>0</v>
          </cell>
          <cell r="AV354">
            <v>0</v>
          </cell>
          <cell r="AW354">
            <v>0</v>
          </cell>
          <cell r="AX354">
            <v>0</v>
          </cell>
          <cell r="AY354">
            <v>0</v>
          </cell>
          <cell r="AZ354">
            <v>0</v>
          </cell>
          <cell r="BB354">
            <v>0</v>
          </cell>
        </row>
        <row r="355">
          <cell r="A355" t="str">
            <v>1047</v>
          </cell>
          <cell r="B355" t="str">
            <v>沧州梦依恋商贸有限公司</v>
          </cell>
          <cell r="C355" t="str">
            <v>绣花</v>
          </cell>
          <cell r="J355">
            <v>0</v>
          </cell>
          <cell r="M355">
            <v>44780</v>
          </cell>
          <cell r="N355">
            <v>44740</v>
          </cell>
          <cell r="O355">
            <v>44740</v>
          </cell>
          <cell r="P355">
            <v>40</v>
          </cell>
          <cell r="Q355">
            <v>0</v>
          </cell>
          <cell r="R355">
            <v>0</v>
          </cell>
          <cell r="S355">
            <v>0</v>
          </cell>
          <cell r="T355">
            <v>40</v>
          </cell>
          <cell r="U355">
            <v>0</v>
          </cell>
          <cell r="V355">
            <v>40</v>
          </cell>
          <cell r="W355">
            <v>40</v>
          </cell>
          <cell r="X355">
            <v>0</v>
          </cell>
          <cell r="Y355">
            <v>100000</v>
          </cell>
          <cell r="Z355">
            <v>99960</v>
          </cell>
          <cell r="AA355">
            <v>99960</v>
          </cell>
          <cell r="AB355">
            <v>40</v>
          </cell>
          <cell r="AC355">
            <v>0</v>
          </cell>
          <cell r="AD355">
            <v>0</v>
          </cell>
          <cell r="AE355">
            <v>0</v>
          </cell>
          <cell r="AF355">
            <v>40</v>
          </cell>
          <cell r="AG355">
            <v>0</v>
          </cell>
          <cell r="AH355">
            <v>0</v>
          </cell>
          <cell r="AI355">
            <v>0</v>
          </cell>
          <cell r="AJ355">
            <v>40</v>
          </cell>
          <cell r="AK355">
            <v>0</v>
          </cell>
          <cell r="AL355">
            <v>0</v>
          </cell>
          <cell r="AM355">
            <v>0</v>
          </cell>
          <cell r="AN355">
            <v>40</v>
          </cell>
          <cell r="AO355">
            <v>30000</v>
          </cell>
          <cell r="AP355">
            <v>30000</v>
          </cell>
          <cell r="AQ355">
            <v>30000</v>
          </cell>
          <cell r="AR355">
            <v>40</v>
          </cell>
          <cell r="AS355">
            <v>0</v>
          </cell>
          <cell r="AT355">
            <v>0</v>
          </cell>
          <cell r="AU355">
            <v>0</v>
          </cell>
          <cell r="AV355">
            <v>40</v>
          </cell>
          <cell r="AW355">
            <v>0</v>
          </cell>
          <cell r="AX355">
            <v>0</v>
          </cell>
          <cell r="AY355">
            <v>0</v>
          </cell>
          <cell r="AZ355">
            <v>40</v>
          </cell>
          <cell r="BB355">
            <v>0</v>
          </cell>
        </row>
        <row r="356">
          <cell r="A356" t="str">
            <v>1049</v>
          </cell>
          <cell r="B356" t="str">
            <v>上海工博商贸有限公司</v>
          </cell>
          <cell r="C356" t="str">
            <v>零购</v>
          </cell>
          <cell r="J356">
            <v>0</v>
          </cell>
          <cell r="N356">
            <v>0</v>
          </cell>
          <cell r="R356">
            <v>0</v>
          </cell>
          <cell r="V356">
            <v>0</v>
          </cell>
          <cell r="Y356">
            <v>560</v>
          </cell>
          <cell r="Z356">
            <v>560</v>
          </cell>
          <cell r="AA356">
            <v>560</v>
          </cell>
          <cell r="AB356">
            <v>0</v>
          </cell>
          <cell r="AC356">
            <v>0</v>
          </cell>
          <cell r="AD356">
            <v>0</v>
          </cell>
          <cell r="AE356">
            <v>0</v>
          </cell>
          <cell r="AF356">
            <v>0</v>
          </cell>
          <cell r="AG356">
            <v>0</v>
          </cell>
          <cell r="AH356">
            <v>0</v>
          </cell>
          <cell r="AI356">
            <v>0</v>
          </cell>
          <cell r="AJ356">
            <v>0</v>
          </cell>
          <cell r="AK356">
            <v>0</v>
          </cell>
          <cell r="AL356">
            <v>0</v>
          </cell>
          <cell r="AO356">
            <v>0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U356">
            <v>0</v>
          </cell>
          <cell r="AV356">
            <v>0</v>
          </cell>
          <cell r="AW356">
            <v>0</v>
          </cell>
          <cell r="AX356">
            <v>0</v>
          </cell>
          <cell r="AY356">
            <v>0</v>
          </cell>
          <cell r="AZ356">
            <v>0</v>
          </cell>
          <cell r="BB356">
            <v>0</v>
          </cell>
        </row>
        <row r="357">
          <cell r="A357" t="str">
            <v>1050</v>
          </cell>
          <cell r="B357" t="str">
            <v>宿迁京狗电子商务有限公司</v>
          </cell>
          <cell r="C357" t="str">
            <v>设备配件</v>
          </cell>
          <cell r="I357">
            <v>830.6</v>
          </cell>
          <cell r="J357">
            <v>0</v>
          </cell>
          <cell r="K357">
            <v>0</v>
          </cell>
          <cell r="L357">
            <v>830.6</v>
          </cell>
          <cell r="M357">
            <v>0</v>
          </cell>
          <cell r="N357">
            <v>0</v>
          </cell>
          <cell r="O357">
            <v>0</v>
          </cell>
          <cell r="P357">
            <v>830.6</v>
          </cell>
          <cell r="Q357">
            <v>0</v>
          </cell>
          <cell r="R357">
            <v>830.6</v>
          </cell>
          <cell r="S357">
            <v>830.6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0</v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D357">
            <v>0</v>
          </cell>
          <cell r="AE357">
            <v>0</v>
          </cell>
          <cell r="AF357">
            <v>0</v>
          </cell>
          <cell r="AG357">
            <v>0</v>
          </cell>
          <cell r="AH357">
            <v>0</v>
          </cell>
          <cell r="AI357">
            <v>0</v>
          </cell>
          <cell r="AJ357">
            <v>0</v>
          </cell>
          <cell r="AK357">
            <v>0</v>
          </cell>
          <cell r="AL357">
            <v>0</v>
          </cell>
          <cell r="AO357">
            <v>0</v>
          </cell>
          <cell r="AP357">
            <v>0</v>
          </cell>
          <cell r="AQ357">
            <v>0</v>
          </cell>
          <cell r="AR357">
            <v>0</v>
          </cell>
          <cell r="AS357">
            <v>0</v>
          </cell>
          <cell r="AT357">
            <v>0</v>
          </cell>
          <cell r="AU357">
            <v>0</v>
          </cell>
          <cell r="AV357">
            <v>0</v>
          </cell>
          <cell r="AW357">
            <v>0</v>
          </cell>
          <cell r="AX357">
            <v>0</v>
          </cell>
          <cell r="AY357">
            <v>0</v>
          </cell>
          <cell r="AZ357">
            <v>0</v>
          </cell>
          <cell r="BB357">
            <v>0</v>
          </cell>
        </row>
        <row r="358">
          <cell r="A358" t="str">
            <v>1052</v>
          </cell>
          <cell r="B358" t="str">
            <v>广州市朋普机电技术有限公司</v>
          </cell>
          <cell r="C358" t="str">
            <v>发泡设备维修</v>
          </cell>
          <cell r="J358">
            <v>0</v>
          </cell>
          <cell r="N358">
            <v>0</v>
          </cell>
          <cell r="Q358">
            <v>2830</v>
          </cell>
          <cell r="R358">
            <v>0</v>
          </cell>
          <cell r="S358">
            <v>2830</v>
          </cell>
          <cell r="T358">
            <v>0</v>
          </cell>
          <cell r="U358">
            <v>6500</v>
          </cell>
          <cell r="V358">
            <v>0</v>
          </cell>
          <cell r="W358">
            <v>6500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>
            <v>0</v>
          </cell>
          <cell r="AE358">
            <v>0</v>
          </cell>
          <cell r="AF358">
            <v>0</v>
          </cell>
          <cell r="AG358">
            <v>0</v>
          </cell>
          <cell r="AH358">
            <v>0</v>
          </cell>
          <cell r="AI358">
            <v>0</v>
          </cell>
          <cell r="AJ358">
            <v>0</v>
          </cell>
          <cell r="AK358">
            <v>81590</v>
          </cell>
          <cell r="AL358">
            <v>0</v>
          </cell>
          <cell r="AM358">
            <v>81590</v>
          </cell>
          <cell r="AN358">
            <v>0</v>
          </cell>
          <cell r="AO358">
            <v>0</v>
          </cell>
          <cell r="AP358">
            <v>0</v>
          </cell>
          <cell r="AQ358">
            <v>0</v>
          </cell>
          <cell r="AR358">
            <v>0</v>
          </cell>
          <cell r="AS358">
            <v>0</v>
          </cell>
          <cell r="AT358">
            <v>0</v>
          </cell>
          <cell r="AU358">
            <v>0</v>
          </cell>
          <cell r="AV358">
            <v>0</v>
          </cell>
          <cell r="AW358">
            <v>0</v>
          </cell>
          <cell r="AX358">
            <v>0</v>
          </cell>
          <cell r="AY358">
            <v>0</v>
          </cell>
          <cell r="AZ358">
            <v>0</v>
          </cell>
          <cell r="BB358">
            <v>0</v>
          </cell>
        </row>
        <row r="359">
          <cell r="A359" t="str">
            <v>1053</v>
          </cell>
          <cell r="B359" t="str">
            <v>北京小箱环保科技有限公司</v>
          </cell>
          <cell r="C359" t="str">
            <v>包装类</v>
          </cell>
          <cell r="I359">
            <v>21900</v>
          </cell>
          <cell r="J359">
            <v>21900</v>
          </cell>
          <cell r="K359">
            <v>21900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0</v>
          </cell>
          <cell r="Z359">
            <v>0</v>
          </cell>
          <cell r="AA359">
            <v>0</v>
          </cell>
          <cell r="AB359">
            <v>0</v>
          </cell>
          <cell r="AC359">
            <v>0</v>
          </cell>
          <cell r="AD359">
            <v>0</v>
          </cell>
          <cell r="AE359">
            <v>0</v>
          </cell>
          <cell r="AF359">
            <v>0</v>
          </cell>
          <cell r="AG359">
            <v>0</v>
          </cell>
          <cell r="AH359">
            <v>0</v>
          </cell>
          <cell r="AI359">
            <v>0</v>
          </cell>
          <cell r="AJ359">
            <v>0</v>
          </cell>
          <cell r="AK359">
            <v>0</v>
          </cell>
          <cell r="AL359">
            <v>0</v>
          </cell>
          <cell r="AO359">
            <v>0</v>
          </cell>
          <cell r="AP359">
            <v>0</v>
          </cell>
          <cell r="AQ359">
            <v>0</v>
          </cell>
          <cell r="AR359">
            <v>0</v>
          </cell>
          <cell r="AS359">
            <v>0</v>
          </cell>
          <cell r="AT359">
            <v>0</v>
          </cell>
          <cell r="AU359">
            <v>0</v>
          </cell>
          <cell r="AV359">
            <v>0</v>
          </cell>
          <cell r="AW359">
            <v>0</v>
          </cell>
          <cell r="AX359">
            <v>0</v>
          </cell>
          <cell r="AY359">
            <v>0</v>
          </cell>
          <cell r="AZ359">
            <v>0</v>
          </cell>
          <cell r="BB359">
            <v>0</v>
          </cell>
        </row>
        <row r="360">
          <cell r="A360" t="str">
            <v>1054</v>
          </cell>
          <cell r="B360" t="str">
            <v>嘉兴市松玖机电设备有限公司</v>
          </cell>
          <cell r="C360" t="str">
            <v>设备配件</v>
          </cell>
          <cell r="J360">
            <v>0</v>
          </cell>
          <cell r="M360">
            <v>2380</v>
          </cell>
          <cell r="N360">
            <v>2380</v>
          </cell>
          <cell r="O360">
            <v>2380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0</v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>
            <v>0</v>
          </cell>
          <cell r="AE360">
            <v>0</v>
          </cell>
          <cell r="AF360">
            <v>0</v>
          </cell>
          <cell r="AG360">
            <v>0</v>
          </cell>
          <cell r="AH360">
            <v>0</v>
          </cell>
          <cell r="AI360">
            <v>0</v>
          </cell>
          <cell r="AJ360">
            <v>0</v>
          </cell>
          <cell r="AK360">
            <v>0</v>
          </cell>
          <cell r="AL360">
            <v>0</v>
          </cell>
          <cell r="AO360">
            <v>0</v>
          </cell>
          <cell r="AP360">
            <v>0</v>
          </cell>
          <cell r="AQ360">
            <v>0</v>
          </cell>
          <cell r="AR360">
            <v>0</v>
          </cell>
          <cell r="AS360">
            <v>0</v>
          </cell>
          <cell r="AT360">
            <v>0</v>
          </cell>
          <cell r="AU360">
            <v>0</v>
          </cell>
          <cell r="AV360">
            <v>0</v>
          </cell>
          <cell r="AW360">
            <v>0</v>
          </cell>
          <cell r="AX360">
            <v>0</v>
          </cell>
          <cell r="AY360">
            <v>0</v>
          </cell>
          <cell r="AZ360">
            <v>0</v>
          </cell>
          <cell r="BB360">
            <v>0</v>
          </cell>
        </row>
        <row r="361">
          <cell r="A361" t="str">
            <v>1055</v>
          </cell>
          <cell r="B361" t="str">
            <v>河北聚福家用电器有限公司</v>
          </cell>
          <cell r="C361" t="str">
            <v>标识牌</v>
          </cell>
          <cell r="I361">
            <v>33906.300000000003</v>
          </cell>
          <cell r="J361">
            <v>0</v>
          </cell>
          <cell r="K361">
            <v>0</v>
          </cell>
          <cell r="L361">
            <v>33906.300000000003</v>
          </cell>
          <cell r="M361">
            <v>0</v>
          </cell>
          <cell r="N361">
            <v>33906.300000000003</v>
          </cell>
          <cell r="O361">
            <v>33906.300000000003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0</v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D361">
            <v>0</v>
          </cell>
          <cell r="AE361">
            <v>0</v>
          </cell>
          <cell r="AF361">
            <v>0</v>
          </cell>
          <cell r="AG361">
            <v>0</v>
          </cell>
          <cell r="AH361">
            <v>0</v>
          </cell>
          <cell r="AI361">
            <v>0</v>
          </cell>
          <cell r="AJ361">
            <v>0</v>
          </cell>
          <cell r="AK361">
            <v>0</v>
          </cell>
          <cell r="AL361">
            <v>0</v>
          </cell>
          <cell r="AO361">
            <v>0</v>
          </cell>
          <cell r="AP361">
            <v>0</v>
          </cell>
          <cell r="AQ361">
            <v>0</v>
          </cell>
          <cell r="AR361">
            <v>0</v>
          </cell>
          <cell r="AS361">
            <v>0</v>
          </cell>
          <cell r="AT361">
            <v>0</v>
          </cell>
          <cell r="AU361">
            <v>0</v>
          </cell>
          <cell r="AV361">
            <v>0</v>
          </cell>
          <cell r="AW361">
            <v>0</v>
          </cell>
          <cell r="AX361">
            <v>0</v>
          </cell>
          <cell r="AY361">
            <v>0</v>
          </cell>
          <cell r="AZ361">
            <v>0</v>
          </cell>
          <cell r="BB361">
            <v>0</v>
          </cell>
        </row>
        <row r="362">
          <cell r="A362" t="str">
            <v>1056</v>
          </cell>
          <cell r="B362" t="str">
            <v>黄骅市明昶电料门市部</v>
          </cell>
          <cell r="C362" t="str">
            <v>电料</v>
          </cell>
          <cell r="I362">
            <v>1096</v>
          </cell>
          <cell r="J362">
            <v>0</v>
          </cell>
          <cell r="K362">
            <v>0</v>
          </cell>
          <cell r="L362">
            <v>1096</v>
          </cell>
          <cell r="M362">
            <v>0</v>
          </cell>
          <cell r="N362">
            <v>1096</v>
          </cell>
          <cell r="O362">
            <v>1096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0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K362">
            <v>0</v>
          </cell>
          <cell r="AL362">
            <v>0</v>
          </cell>
          <cell r="AO362">
            <v>0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U362">
            <v>0</v>
          </cell>
          <cell r="AV362">
            <v>0</v>
          </cell>
          <cell r="AW362">
            <v>0</v>
          </cell>
          <cell r="AX362">
            <v>0</v>
          </cell>
          <cell r="AY362">
            <v>0</v>
          </cell>
          <cell r="AZ362">
            <v>0</v>
          </cell>
          <cell r="BB362">
            <v>0</v>
          </cell>
        </row>
        <row r="363">
          <cell r="A363" t="str">
            <v>1057</v>
          </cell>
          <cell r="B363" t="str">
            <v>北京符式百乐机电有限公司</v>
          </cell>
          <cell r="C363" t="str">
            <v>条形码</v>
          </cell>
          <cell r="J363">
            <v>0</v>
          </cell>
          <cell r="N363">
            <v>0</v>
          </cell>
          <cell r="R363">
            <v>0</v>
          </cell>
          <cell r="V363">
            <v>0</v>
          </cell>
          <cell r="Z363">
            <v>0</v>
          </cell>
          <cell r="AD363">
            <v>0</v>
          </cell>
          <cell r="AG363">
            <v>550</v>
          </cell>
          <cell r="AH363">
            <v>550</v>
          </cell>
          <cell r="AI363">
            <v>550</v>
          </cell>
          <cell r="AJ363">
            <v>0</v>
          </cell>
          <cell r="AK363">
            <v>0</v>
          </cell>
          <cell r="AL363">
            <v>0</v>
          </cell>
          <cell r="AM363">
            <v>0</v>
          </cell>
          <cell r="AN363">
            <v>0</v>
          </cell>
          <cell r="AO363">
            <v>0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U363">
            <v>0</v>
          </cell>
          <cell r="AV363">
            <v>0</v>
          </cell>
          <cell r="AW363">
            <v>0</v>
          </cell>
          <cell r="AX363">
            <v>0</v>
          </cell>
          <cell r="AY363">
            <v>0</v>
          </cell>
          <cell r="AZ363">
            <v>0</v>
          </cell>
          <cell r="BB363">
            <v>0</v>
          </cell>
        </row>
        <row r="364">
          <cell r="A364" t="str">
            <v>1058</v>
          </cell>
          <cell r="B364" t="str">
            <v>黄骅市翔华电子设备经销处</v>
          </cell>
          <cell r="C364" t="str">
            <v>数字监控系统</v>
          </cell>
          <cell r="I364">
            <v>24000</v>
          </cell>
          <cell r="J364">
            <v>0</v>
          </cell>
          <cell r="K364">
            <v>0</v>
          </cell>
          <cell r="L364">
            <v>24000</v>
          </cell>
          <cell r="M364">
            <v>0</v>
          </cell>
          <cell r="N364">
            <v>24000</v>
          </cell>
          <cell r="O364">
            <v>0</v>
          </cell>
          <cell r="P364">
            <v>24000</v>
          </cell>
          <cell r="Q364">
            <v>0</v>
          </cell>
          <cell r="R364">
            <v>24000</v>
          </cell>
          <cell r="S364">
            <v>0</v>
          </cell>
          <cell r="T364">
            <v>24000</v>
          </cell>
          <cell r="U364">
            <v>0</v>
          </cell>
          <cell r="V364">
            <v>24000</v>
          </cell>
          <cell r="W364">
            <v>0</v>
          </cell>
          <cell r="X364">
            <v>24000</v>
          </cell>
          <cell r="Y364">
            <v>0</v>
          </cell>
          <cell r="Z364">
            <v>24000</v>
          </cell>
          <cell r="AA364">
            <v>0</v>
          </cell>
          <cell r="AB364">
            <v>24000</v>
          </cell>
          <cell r="AC364">
            <v>0</v>
          </cell>
          <cell r="AD364">
            <v>24000</v>
          </cell>
          <cell r="AE364">
            <v>0</v>
          </cell>
          <cell r="AF364">
            <v>24000</v>
          </cell>
          <cell r="AG364">
            <v>0</v>
          </cell>
          <cell r="AH364">
            <v>24000</v>
          </cell>
          <cell r="AI364">
            <v>0</v>
          </cell>
          <cell r="AJ364">
            <v>24000</v>
          </cell>
          <cell r="AK364">
            <v>0</v>
          </cell>
          <cell r="AL364">
            <v>24000</v>
          </cell>
          <cell r="AM364">
            <v>0</v>
          </cell>
          <cell r="AN364">
            <v>24000</v>
          </cell>
          <cell r="AO364">
            <v>0</v>
          </cell>
          <cell r="AP364">
            <v>24000</v>
          </cell>
          <cell r="AQ364">
            <v>24000</v>
          </cell>
          <cell r="AR364">
            <v>0</v>
          </cell>
          <cell r="AS364">
            <v>0</v>
          </cell>
          <cell r="AT364">
            <v>0</v>
          </cell>
          <cell r="AU364">
            <v>0</v>
          </cell>
          <cell r="AV364">
            <v>0</v>
          </cell>
          <cell r="AW364">
            <v>0</v>
          </cell>
          <cell r="AX364">
            <v>0</v>
          </cell>
          <cell r="AY364">
            <v>0</v>
          </cell>
          <cell r="AZ364">
            <v>0</v>
          </cell>
          <cell r="BB364">
            <v>0</v>
          </cell>
        </row>
        <row r="365">
          <cell r="A365" t="str">
            <v>1059</v>
          </cell>
          <cell r="B365" t="str">
            <v>沧县同硕焊接安装门市部</v>
          </cell>
          <cell r="C365" t="str">
            <v>维修费</v>
          </cell>
          <cell r="I365">
            <v>28000</v>
          </cell>
          <cell r="J365">
            <v>0</v>
          </cell>
          <cell r="K365">
            <v>0</v>
          </cell>
          <cell r="L365">
            <v>28000</v>
          </cell>
          <cell r="M365">
            <v>0</v>
          </cell>
          <cell r="N365">
            <v>0</v>
          </cell>
          <cell r="O365">
            <v>0</v>
          </cell>
          <cell r="P365">
            <v>28000</v>
          </cell>
          <cell r="Q365">
            <v>0</v>
          </cell>
          <cell r="R365">
            <v>0</v>
          </cell>
          <cell r="S365">
            <v>0</v>
          </cell>
          <cell r="T365">
            <v>28000</v>
          </cell>
          <cell r="U365">
            <v>0</v>
          </cell>
          <cell r="V365">
            <v>28000</v>
          </cell>
          <cell r="W365">
            <v>28000</v>
          </cell>
          <cell r="X365">
            <v>0</v>
          </cell>
          <cell r="Y365">
            <v>0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K365">
            <v>0</v>
          </cell>
          <cell r="AL365">
            <v>0</v>
          </cell>
          <cell r="AO365">
            <v>0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U365">
            <v>0</v>
          </cell>
          <cell r="AV365">
            <v>0</v>
          </cell>
          <cell r="AW365">
            <v>0</v>
          </cell>
          <cell r="AX365">
            <v>0</v>
          </cell>
          <cell r="AY365">
            <v>0</v>
          </cell>
          <cell r="AZ365">
            <v>0</v>
          </cell>
          <cell r="BB365">
            <v>0</v>
          </cell>
        </row>
        <row r="366">
          <cell r="A366" t="str">
            <v>1060</v>
          </cell>
          <cell r="B366" t="str">
            <v>黄骅市益成五金门市部</v>
          </cell>
          <cell r="C366" t="str">
            <v>帆布</v>
          </cell>
          <cell r="I366">
            <v>2860</v>
          </cell>
          <cell r="J366">
            <v>2860</v>
          </cell>
          <cell r="K366">
            <v>2860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3300</v>
          </cell>
          <cell r="Z366">
            <v>3300</v>
          </cell>
          <cell r="AA366">
            <v>3300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J366">
            <v>0</v>
          </cell>
          <cell r="AK366">
            <v>0</v>
          </cell>
          <cell r="AL366">
            <v>0</v>
          </cell>
          <cell r="AO366">
            <v>0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V366">
            <v>0</v>
          </cell>
          <cell r="AW366">
            <v>0</v>
          </cell>
          <cell r="AX366">
            <v>0</v>
          </cell>
          <cell r="AY366">
            <v>0</v>
          </cell>
          <cell r="AZ366">
            <v>0</v>
          </cell>
          <cell r="BB366">
            <v>0</v>
          </cell>
        </row>
        <row r="367">
          <cell r="A367" t="str">
            <v>1061</v>
          </cell>
          <cell r="B367" t="str">
            <v>天津市佰盟科技发展有限公司</v>
          </cell>
          <cell r="C367" t="str">
            <v>零购</v>
          </cell>
          <cell r="J367">
            <v>0</v>
          </cell>
          <cell r="N367">
            <v>0</v>
          </cell>
          <cell r="Q367">
            <v>36000</v>
          </cell>
          <cell r="R367">
            <v>36000</v>
          </cell>
          <cell r="S367">
            <v>36000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0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>
            <v>0</v>
          </cell>
          <cell r="AG367">
            <v>0</v>
          </cell>
          <cell r="AH367">
            <v>0</v>
          </cell>
          <cell r="AI367">
            <v>0</v>
          </cell>
          <cell r="AJ367">
            <v>0</v>
          </cell>
          <cell r="AK367">
            <v>0</v>
          </cell>
          <cell r="AL367">
            <v>0</v>
          </cell>
          <cell r="AO367">
            <v>0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U367">
            <v>0</v>
          </cell>
          <cell r="AV367">
            <v>0</v>
          </cell>
          <cell r="AW367">
            <v>0</v>
          </cell>
          <cell r="AX367">
            <v>0</v>
          </cell>
          <cell r="AY367">
            <v>0</v>
          </cell>
          <cell r="AZ367">
            <v>0</v>
          </cell>
          <cell r="BB367">
            <v>0</v>
          </cell>
        </row>
        <row r="368">
          <cell r="A368" t="str">
            <v>1062</v>
          </cell>
          <cell r="B368" t="str">
            <v>天津宝盈电脑机械有限公司</v>
          </cell>
          <cell r="C368" t="str">
            <v>设备</v>
          </cell>
          <cell r="J368">
            <v>0</v>
          </cell>
          <cell r="M368">
            <v>169600</v>
          </cell>
          <cell r="N368">
            <v>0</v>
          </cell>
          <cell r="O368">
            <v>169600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0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K368">
            <v>0</v>
          </cell>
          <cell r="AL368">
            <v>0</v>
          </cell>
          <cell r="AO368">
            <v>0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  <cell r="AY368">
            <v>0</v>
          </cell>
          <cell r="AZ368">
            <v>0</v>
          </cell>
          <cell r="BB368">
            <v>0</v>
          </cell>
        </row>
        <row r="369">
          <cell r="A369" t="str">
            <v>1064</v>
          </cell>
          <cell r="B369" t="str">
            <v>派博乐安全设备有限公司</v>
          </cell>
          <cell r="C369" t="str">
            <v>电器设备元件</v>
          </cell>
          <cell r="J369">
            <v>0</v>
          </cell>
          <cell r="N369">
            <v>0</v>
          </cell>
          <cell r="Q369">
            <v>16694.72</v>
          </cell>
          <cell r="R369">
            <v>0</v>
          </cell>
          <cell r="S369">
            <v>16694.72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0</v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>
            <v>0</v>
          </cell>
          <cell r="AG369">
            <v>16834.740000000002</v>
          </cell>
          <cell r="AH369">
            <v>0</v>
          </cell>
          <cell r="AI369">
            <v>16834.740000000002</v>
          </cell>
          <cell r="AJ369">
            <v>0</v>
          </cell>
          <cell r="AK369">
            <v>0</v>
          </cell>
          <cell r="AL369">
            <v>0</v>
          </cell>
          <cell r="AM369">
            <v>0</v>
          </cell>
          <cell r="AN369">
            <v>0</v>
          </cell>
          <cell r="AO369">
            <v>16834.740000000002</v>
          </cell>
          <cell r="AP369">
            <v>0</v>
          </cell>
          <cell r="AQ369">
            <v>16834.740000000002</v>
          </cell>
          <cell r="AR369">
            <v>0</v>
          </cell>
          <cell r="AS369">
            <v>0</v>
          </cell>
          <cell r="AT369">
            <v>0</v>
          </cell>
          <cell r="AU369">
            <v>0</v>
          </cell>
          <cell r="AV369">
            <v>0</v>
          </cell>
          <cell r="AW369">
            <v>0</v>
          </cell>
          <cell r="AX369">
            <v>0</v>
          </cell>
          <cell r="AY369">
            <v>0</v>
          </cell>
          <cell r="AZ369">
            <v>0</v>
          </cell>
          <cell r="BB369">
            <v>0</v>
          </cell>
        </row>
        <row r="370">
          <cell r="A370" t="str">
            <v>1065</v>
          </cell>
          <cell r="B370" t="str">
            <v>纳新塑化（上海）有限公司</v>
          </cell>
          <cell r="C370" t="str">
            <v>注塑料</v>
          </cell>
          <cell r="J370">
            <v>0</v>
          </cell>
          <cell r="N370">
            <v>0</v>
          </cell>
          <cell r="Q370">
            <v>33408</v>
          </cell>
          <cell r="R370">
            <v>0</v>
          </cell>
          <cell r="S370">
            <v>33408</v>
          </cell>
          <cell r="T370">
            <v>0</v>
          </cell>
          <cell r="U370">
            <v>0</v>
          </cell>
          <cell r="W370">
            <v>0</v>
          </cell>
          <cell r="X370">
            <v>0</v>
          </cell>
          <cell r="Y370">
            <v>108480</v>
          </cell>
          <cell r="AA370">
            <v>108480</v>
          </cell>
          <cell r="AB370">
            <v>0</v>
          </cell>
          <cell r="AC370">
            <v>40454</v>
          </cell>
          <cell r="AE370">
            <v>0</v>
          </cell>
          <cell r="AF370">
            <v>40454</v>
          </cell>
          <cell r="AG370">
            <v>38193.99</v>
          </cell>
          <cell r="AI370">
            <v>0</v>
          </cell>
          <cell r="AJ370">
            <v>78647.990000000005</v>
          </cell>
          <cell r="AK370">
            <v>114582</v>
          </cell>
          <cell r="AL370">
            <v>0</v>
          </cell>
          <cell r="AM370">
            <v>0</v>
          </cell>
          <cell r="AN370">
            <v>193229.99</v>
          </cell>
          <cell r="AO370">
            <v>171873</v>
          </cell>
          <cell r="AP370">
            <v>40454</v>
          </cell>
          <cell r="AQ370">
            <v>40454</v>
          </cell>
          <cell r="AR370">
            <v>324648.99</v>
          </cell>
          <cell r="AS370">
            <v>267358</v>
          </cell>
          <cell r="AT370">
            <v>38193.99</v>
          </cell>
          <cell r="AU370">
            <v>133678.99</v>
          </cell>
          <cell r="AV370">
            <v>458328</v>
          </cell>
          <cell r="AW370">
            <v>95485</v>
          </cell>
          <cell r="AX370">
            <v>19097</v>
          </cell>
          <cell r="AY370">
            <v>30000</v>
          </cell>
          <cell r="AZ370">
            <v>619298</v>
          </cell>
          <cell r="BB370">
            <v>160970</v>
          </cell>
        </row>
        <row r="371">
          <cell r="A371" t="str">
            <v>1066</v>
          </cell>
          <cell r="B371" t="str">
            <v>中机寰宇认证检验有限公司</v>
          </cell>
          <cell r="C371" t="str">
            <v>检测认证费</v>
          </cell>
          <cell r="J371">
            <v>0</v>
          </cell>
          <cell r="N371">
            <v>0</v>
          </cell>
          <cell r="R371">
            <v>0</v>
          </cell>
          <cell r="U371">
            <v>6600</v>
          </cell>
          <cell r="V371">
            <v>0</v>
          </cell>
          <cell r="W371">
            <v>1800</v>
          </cell>
          <cell r="X371">
            <v>4800</v>
          </cell>
          <cell r="Y371">
            <v>0</v>
          </cell>
          <cell r="Z371">
            <v>4800</v>
          </cell>
          <cell r="AA371">
            <v>0</v>
          </cell>
          <cell r="AB371">
            <v>4800</v>
          </cell>
          <cell r="AC371">
            <v>0</v>
          </cell>
          <cell r="AD371">
            <v>4800</v>
          </cell>
          <cell r="AE371">
            <v>0</v>
          </cell>
          <cell r="AF371">
            <v>4800</v>
          </cell>
          <cell r="AG371">
            <v>0</v>
          </cell>
          <cell r="AH371">
            <v>4800</v>
          </cell>
          <cell r="AI371">
            <v>0</v>
          </cell>
          <cell r="AJ371">
            <v>4800</v>
          </cell>
          <cell r="AK371">
            <v>0</v>
          </cell>
          <cell r="AL371">
            <v>4800</v>
          </cell>
          <cell r="AM371">
            <v>0</v>
          </cell>
          <cell r="AN371">
            <v>4800</v>
          </cell>
          <cell r="AO371">
            <v>0</v>
          </cell>
          <cell r="AP371">
            <v>4800</v>
          </cell>
          <cell r="AQ371">
            <v>0</v>
          </cell>
          <cell r="AR371">
            <v>4800</v>
          </cell>
          <cell r="AS371">
            <v>0</v>
          </cell>
          <cell r="AT371">
            <v>4800</v>
          </cell>
          <cell r="AU371">
            <v>0</v>
          </cell>
          <cell r="AV371">
            <v>4800</v>
          </cell>
          <cell r="AW371">
            <v>0</v>
          </cell>
          <cell r="AX371">
            <v>4800</v>
          </cell>
          <cell r="AY371">
            <v>0</v>
          </cell>
          <cell r="AZ371">
            <v>4800</v>
          </cell>
          <cell r="BB371">
            <v>4800</v>
          </cell>
        </row>
        <row r="372">
          <cell r="A372" t="str">
            <v>1067</v>
          </cell>
          <cell r="B372" t="str">
            <v>山东隆华新材料股份有限公司</v>
          </cell>
          <cell r="C372" t="str">
            <v>化工原料</v>
          </cell>
          <cell r="J372">
            <v>0</v>
          </cell>
          <cell r="N372">
            <v>0</v>
          </cell>
          <cell r="Q372">
            <v>78320</v>
          </cell>
          <cell r="R372">
            <v>78320</v>
          </cell>
          <cell r="S372">
            <v>78320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0</v>
          </cell>
          <cell r="Y372">
            <v>0</v>
          </cell>
          <cell r="Z372">
            <v>0</v>
          </cell>
          <cell r="AA372">
            <v>0</v>
          </cell>
          <cell r="AB372">
            <v>0</v>
          </cell>
          <cell r="AC372">
            <v>0</v>
          </cell>
          <cell r="AD372">
            <v>0</v>
          </cell>
          <cell r="AE372">
            <v>0</v>
          </cell>
          <cell r="AF372">
            <v>0</v>
          </cell>
          <cell r="AG372">
            <v>0</v>
          </cell>
          <cell r="AH372">
            <v>0</v>
          </cell>
          <cell r="AI372">
            <v>0</v>
          </cell>
          <cell r="AJ372">
            <v>0</v>
          </cell>
          <cell r="AK372">
            <v>0</v>
          </cell>
          <cell r="AL372">
            <v>0</v>
          </cell>
          <cell r="AO372">
            <v>0</v>
          </cell>
          <cell r="AP372">
            <v>0</v>
          </cell>
          <cell r="AQ372">
            <v>0</v>
          </cell>
          <cell r="AR372">
            <v>0</v>
          </cell>
          <cell r="AS372">
            <v>0</v>
          </cell>
          <cell r="AT372">
            <v>0</v>
          </cell>
          <cell r="AU372">
            <v>0</v>
          </cell>
          <cell r="AV372">
            <v>0</v>
          </cell>
          <cell r="AW372">
            <v>0</v>
          </cell>
          <cell r="AX372">
            <v>0</v>
          </cell>
          <cell r="AY372">
            <v>0</v>
          </cell>
          <cell r="AZ372">
            <v>0</v>
          </cell>
          <cell r="BB372">
            <v>0</v>
          </cell>
        </row>
        <row r="373">
          <cell r="A373" t="str">
            <v>1068</v>
          </cell>
          <cell r="B373" t="str">
            <v>青州市万向机械有限公司</v>
          </cell>
          <cell r="C373" t="str">
            <v>铸件</v>
          </cell>
          <cell r="J373">
            <v>0</v>
          </cell>
          <cell r="N373">
            <v>0</v>
          </cell>
          <cell r="R373">
            <v>0</v>
          </cell>
          <cell r="V373">
            <v>0</v>
          </cell>
          <cell r="Z373">
            <v>0</v>
          </cell>
          <cell r="AD373">
            <v>0</v>
          </cell>
          <cell r="AG373">
            <v>45195.199999999997</v>
          </cell>
          <cell r="AH373">
            <v>0</v>
          </cell>
          <cell r="AI373">
            <v>45195.199999999997</v>
          </cell>
          <cell r="AJ373">
            <v>0</v>
          </cell>
          <cell r="AK373">
            <v>0</v>
          </cell>
          <cell r="AL373">
            <v>0</v>
          </cell>
          <cell r="AM373">
            <v>0</v>
          </cell>
          <cell r="AN373">
            <v>0</v>
          </cell>
          <cell r="AO373">
            <v>0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U373">
            <v>0</v>
          </cell>
          <cell r="AV373">
            <v>0</v>
          </cell>
          <cell r="AW373">
            <v>0</v>
          </cell>
          <cell r="AX373">
            <v>0</v>
          </cell>
          <cell r="AY373">
            <v>0</v>
          </cell>
          <cell r="AZ373">
            <v>0</v>
          </cell>
          <cell r="BB373">
            <v>0</v>
          </cell>
        </row>
        <row r="374">
          <cell r="A374" t="str">
            <v>1069</v>
          </cell>
          <cell r="B374" t="str">
            <v>塑宝环保机械（太仓）有限公司</v>
          </cell>
          <cell r="C374" t="str">
            <v>设备</v>
          </cell>
          <cell r="J374">
            <v>0</v>
          </cell>
          <cell r="N374">
            <v>0</v>
          </cell>
          <cell r="Q374">
            <v>13600</v>
          </cell>
          <cell r="R374">
            <v>0</v>
          </cell>
          <cell r="S374">
            <v>13600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0</v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>
            <v>0</v>
          </cell>
          <cell r="AE374">
            <v>0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J374">
            <v>0</v>
          </cell>
          <cell r="AK374">
            <v>0</v>
          </cell>
          <cell r="AL374">
            <v>0</v>
          </cell>
          <cell r="AO374">
            <v>0</v>
          </cell>
          <cell r="AP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  <cell r="AU374">
            <v>0</v>
          </cell>
          <cell r="AV374">
            <v>0</v>
          </cell>
          <cell r="AW374">
            <v>0</v>
          </cell>
          <cell r="AX374">
            <v>0</v>
          </cell>
          <cell r="AY374">
            <v>0</v>
          </cell>
          <cell r="AZ374">
            <v>0</v>
          </cell>
          <cell r="BB374">
            <v>0</v>
          </cell>
        </row>
        <row r="375">
          <cell r="A375" t="str">
            <v>1070</v>
          </cell>
          <cell r="B375" t="str">
            <v>温州市瓯海茶山同悦海绵制品厂</v>
          </cell>
          <cell r="C375" t="str">
            <v>灯镜辅料</v>
          </cell>
          <cell r="J375">
            <v>0</v>
          </cell>
          <cell r="N375">
            <v>0</v>
          </cell>
          <cell r="Q375">
            <v>500</v>
          </cell>
          <cell r="R375">
            <v>500</v>
          </cell>
          <cell r="S375">
            <v>500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>
            <v>0</v>
          </cell>
          <cell r="Y375">
            <v>0</v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>
            <v>0</v>
          </cell>
          <cell r="AE375">
            <v>0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J375">
            <v>0</v>
          </cell>
          <cell r="AK375">
            <v>0</v>
          </cell>
          <cell r="AL375">
            <v>0</v>
          </cell>
          <cell r="AO375">
            <v>0</v>
          </cell>
          <cell r="AP375">
            <v>0</v>
          </cell>
          <cell r="AQ375">
            <v>0</v>
          </cell>
          <cell r="AR375">
            <v>0</v>
          </cell>
          <cell r="AS375">
            <v>3000</v>
          </cell>
          <cell r="AT375">
            <v>3000</v>
          </cell>
          <cell r="AU375">
            <v>3000</v>
          </cell>
          <cell r="AV375">
            <v>0</v>
          </cell>
          <cell r="AW375">
            <v>0</v>
          </cell>
          <cell r="AX375">
            <v>0</v>
          </cell>
          <cell r="AY375">
            <v>0</v>
          </cell>
          <cell r="AZ375">
            <v>0</v>
          </cell>
          <cell r="BB375">
            <v>0</v>
          </cell>
        </row>
        <row r="376">
          <cell r="A376" t="str">
            <v>1072</v>
          </cell>
          <cell r="B376" t="str">
            <v>黄骅市亚星玻璃钢有限公司</v>
          </cell>
          <cell r="C376" t="str">
            <v>危废室改造</v>
          </cell>
          <cell r="J376">
            <v>0</v>
          </cell>
          <cell r="N376">
            <v>0</v>
          </cell>
          <cell r="Q376">
            <v>15876</v>
          </cell>
          <cell r="R376">
            <v>0</v>
          </cell>
          <cell r="S376">
            <v>0</v>
          </cell>
          <cell r="T376">
            <v>15876</v>
          </cell>
          <cell r="U376">
            <v>0</v>
          </cell>
          <cell r="V376">
            <v>15876</v>
          </cell>
          <cell r="W376">
            <v>15876</v>
          </cell>
          <cell r="X376">
            <v>0</v>
          </cell>
          <cell r="Y376">
            <v>0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J376">
            <v>0</v>
          </cell>
          <cell r="AK376">
            <v>0</v>
          </cell>
          <cell r="AL376">
            <v>0</v>
          </cell>
          <cell r="AO376">
            <v>0</v>
          </cell>
          <cell r="AP376">
            <v>0</v>
          </cell>
          <cell r="AQ376">
            <v>0</v>
          </cell>
          <cell r="AR376">
            <v>0</v>
          </cell>
          <cell r="AS376">
            <v>0</v>
          </cell>
          <cell r="AT376">
            <v>0</v>
          </cell>
          <cell r="AU376">
            <v>0</v>
          </cell>
          <cell r="AV376">
            <v>0</v>
          </cell>
          <cell r="AW376">
            <v>0</v>
          </cell>
          <cell r="AX376">
            <v>0</v>
          </cell>
          <cell r="AY376">
            <v>0</v>
          </cell>
          <cell r="AZ376">
            <v>0</v>
          </cell>
          <cell r="BB376">
            <v>0</v>
          </cell>
        </row>
        <row r="377">
          <cell r="A377" t="str">
            <v>1073</v>
          </cell>
          <cell r="B377" t="str">
            <v>华瑞志勤科技发展（北京）有限公司</v>
          </cell>
          <cell r="C377" t="str">
            <v>机器人保养费</v>
          </cell>
          <cell r="J377">
            <v>0</v>
          </cell>
          <cell r="N377">
            <v>0</v>
          </cell>
          <cell r="Q377">
            <v>37000</v>
          </cell>
          <cell r="R377">
            <v>0</v>
          </cell>
          <cell r="S377">
            <v>0</v>
          </cell>
          <cell r="T377">
            <v>37000</v>
          </cell>
          <cell r="U377">
            <v>0</v>
          </cell>
          <cell r="V377">
            <v>37000</v>
          </cell>
          <cell r="W377">
            <v>0</v>
          </cell>
          <cell r="X377">
            <v>37000</v>
          </cell>
          <cell r="Y377">
            <v>0</v>
          </cell>
          <cell r="Z377">
            <v>37000</v>
          </cell>
          <cell r="AA377">
            <v>0</v>
          </cell>
          <cell r="AB377">
            <v>37000</v>
          </cell>
          <cell r="AC377">
            <v>0</v>
          </cell>
          <cell r="AD377">
            <v>37000</v>
          </cell>
          <cell r="AE377">
            <v>0</v>
          </cell>
          <cell r="AF377">
            <v>37000</v>
          </cell>
          <cell r="AG377">
            <v>0</v>
          </cell>
          <cell r="AH377">
            <v>37000</v>
          </cell>
          <cell r="AI377">
            <v>0</v>
          </cell>
          <cell r="AJ377">
            <v>37000</v>
          </cell>
          <cell r="AK377">
            <v>0</v>
          </cell>
          <cell r="AL377">
            <v>37000</v>
          </cell>
          <cell r="AM377">
            <v>37000</v>
          </cell>
          <cell r="AN377">
            <v>0</v>
          </cell>
          <cell r="AO377">
            <v>0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U377">
            <v>0</v>
          </cell>
          <cell r="AV377">
            <v>0</v>
          </cell>
          <cell r="AW377">
            <v>0</v>
          </cell>
          <cell r="AX377">
            <v>0</v>
          </cell>
          <cell r="AY377">
            <v>0</v>
          </cell>
          <cell r="AZ377">
            <v>0</v>
          </cell>
          <cell r="BB377">
            <v>0</v>
          </cell>
        </row>
        <row r="378">
          <cell r="A378" t="str">
            <v>1074</v>
          </cell>
          <cell r="B378" t="str">
            <v>雄县五顺革塑有限公司</v>
          </cell>
          <cell r="C378" t="str">
            <v>缝纫辅料</v>
          </cell>
          <cell r="J378">
            <v>0</v>
          </cell>
          <cell r="N378">
            <v>0</v>
          </cell>
          <cell r="R378">
            <v>0</v>
          </cell>
          <cell r="U378">
            <v>4326</v>
          </cell>
          <cell r="V378">
            <v>4326</v>
          </cell>
          <cell r="W378">
            <v>4326</v>
          </cell>
          <cell r="X378">
            <v>0</v>
          </cell>
          <cell r="Y378">
            <v>6327</v>
          </cell>
          <cell r="Z378">
            <v>6327</v>
          </cell>
          <cell r="AA378">
            <v>6327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  <cell r="AO378">
            <v>3424.4</v>
          </cell>
          <cell r="AP378">
            <v>3424.4</v>
          </cell>
          <cell r="AQ378">
            <v>3424.4</v>
          </cell>
          <cell r="AR378">
            <v>0</v>
          </cell>
          <cell r="AS378">
            <v>5121.6000000000004</v>
          </cell>
          <cell r="AT378">
            <v>5121.6000000000004</v>
          </cell>
          <cell r="AU378">
            <v>5121.6000000000004</v>
          </cell>
          <cell r="AV378">
            <v>0</v>
          </cell>
          <cell r="AW378">
            <v>0</v>
          </cell>
          <cell r="AX378">
            <v>0</v>
          </cell>
          <cell r="AY378">
            <v>0</v>
          </cell>
          <cell r="AZ378">
            <v>0</v>
          </cell>
          <cell r="BB378">
            <v>0</v>
          </cell>
        </row>
        <row r="379">
          <cell r="A379" t="str">
            <v>1076</v>
          </cell>
          <cell r="B379" t="str">
            <v>北京正保远见教育科技有限公司</v>
          </cell>
          <cell r="C379" t="str">
            <v>培训费</v>
          </cell>
          <cell r="J379">
            <v>0</v>
          </cell>
          <cell r="N379">
            <v>0</v>
          </cell>
          <cell r="Q379">
            <v>560.38</v>
          </cell>
          <cell r="R379">
            <v>0</v>
          </cell>
          <cell r="S379">
            <v>0</v>
          </cell>
          <cell r="T379">
            <v>560.38</v>
          </cell>
          <cell r="U379">
            <v>-560.38</v>
          </cell>
          <cell r="V379">
            <v>560.38</v>
          </cell>
          <cell r="W379">
            <v>0</v>
          </cell>
          <cell r="X379">
            <v>0</v>
          </cell>
          <cell r="Y379">
            <v>0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  <cell r="AO379">
            <v>0</v>
          </cell>
          <cell r="AP379">
            <v>0</v>
          </cell>
          <cell r="AQ379">
            <v>0</v>
          </cell>
          <cell r="AR379">
            <v>0</v>
          </cell>
          <cell r="AS379">
            <v>0</v>
          </cell>
          <cell r="AT379">
            <v>0</v>
          </cell>
          <cell r="AU379">
            <v>0</v>
          </cell>
          <cell r="AV379">
            <v>0</v>
          </cell>
          <cell r="AW379">
            <v>0</v>
          </cell>
          <cell r="AX379">
            <v>0</v>
          </cell>
          <cell r="AY379">
            <v>0</v>
          </cell>
          <cell r="AZ379">
            <v>0</v>
          </cell>
          <cell r="BB379">
            <v>0</v>
          </cell>
        </row>
        <row r="380">
          <cell r="A380" t="str">
            <v>1077</v>
          </cell>
          <cell r="B380" t="str">
            <v>舟山市德鑫科机械有限公司</v>
          </cell>
          <cell r="C380" t="str">
            <v>设备维修</v>
          </cell>
          <cell r="J380">
            <v>0</v>
          </cell>
          <cell r="N380">
            <v>0</v>
          </cell>
          <cell r="R380">
            <v>0</v>
          </cell>
          <cell r="V380">
            <v>0</v>
          </cell>
          <cell r="Y380">
            <v>12000</v>
          </cell>
          <cell r="Z380">
            <v>12000</v>
          </cell>
          <cell r="AA380">
            <v>12000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O380">
            <v>0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U380">
            <v>0</v>
          </cell>
          <cell r="AV380">
            <v>0</v>
          </cell>
          <cell r="AW380">
            <v>0</v>
          </cell>
          <cell r="AX380">
            <v>0</v>
          </cell>
          <cell r="AY380">
            <v>0</v>
          </cell>
          <cell r="AZ380">
            <v>0</v>
          </cell>
          <cell r="BB380">
            <v>0</v>
          </cell>
        </row>
        <row r="381">
          <cell r="A381" t="str">
            <v>1078</v>
          </cell>
          <cell r="B381" t="str">
            <v>苏州智华汽车电子有限公司</v>
          </cell>
          <cell r="C381" t="str">
            <v>灯镜配件</v>
          </cell>
          <cell r="AO381">
            <v>550022.98</v>
          </cell>
          <cell r="AQ381">
            <v>0</v>
          </cell>
          <cell r="AR381">
            <v>550022.98</v>
          </cell>
          <cell r="AS381">
            <v>0</v>
          </cell>
          <cell r="AT381">
            <v>0</v>
          </cell>
          <cell r="AU381">
            <v>0</v>
          </cell>
          <cell r="AV381">
            <v>550022.98</v>
          </cell>
          <cell r="AW381">
            <v>8723.6</v>
          </cell>
          <cell r="AX381">
            <v>0</v>
          </cell>
          <cell r="AY381">
            <v>0</v>
          </cell>
          <cell r="AZ381">
            <v>558746.57999999996</v>
          </cell>
          <cell r="BB381">
            <v>550022.98</v>
          </cell>
        </row>
        <row r="382">
          <cell r="A382" t="str">
            <v>1079</v>
          </cell>
          <cell r="B382" t="str">
            <v>象山天星汽配有限责任公司</v>
          </cell>
          <cell r="C382" t="str">
            <v>灯镜配件</v>
          </cell>
          <cell r="J382">
            <v>0</v>
          </cell>
          <cell r="N382">
            <v>0</v>
          </cell>
          <cell r="R382">
            <v>0</v>
          </cell>
          <cell r="V382">
            <v>0</v>
          </cell>
          <cell r="Z382">
            <v>0</v>
          </cell>
          <cell r="AD382">
            <v>0</v>
          </cell>
          <cell r="AH382">
            <v>0</v>
          </cell>
          <cell r="AK382">
            <v>31577.62</v>
          </cell>
          <cell r="AL382">
            <v>0</v>
          </cell>
          <cell r="AM382">
            <v>0</v>
          </cell>
          <cell r="AN382">
            <v>31577.62</v>
          </cell>
          <cell r="AO382">
            <v>6321.26</v>
          </cell>
          <cell r="AP382">
            <v>0</v>
          </cell>
          <cell r="AQ382">
            <v>0</v>
          </cell>
          <cell r="AR382">
            <v>37898.879999999997</v>
          </cell>
          <cell r="AS382">
            <v>7811.63</v>
          </cell>
          <cell r="AT382">
            <v>0</v>
          </cell>
          <cell r="AU382">
            <v>0</v>
          </cell>
          <cell r="AV382">
            <v>45710.51</v>
          </cell>
          <cell r="AW382">
            <v>3417.6</v>
          </cell>
          <cell r="AX382">
            <v>31577.62</v>
          </cell>
          <cell r="AY382">
            <v>0</v>
          </cell>
          <cell r="AZ382">
            <v>49128.11</v>
          </cell>
          <cell r="BB382">
            <v>37898.879999999997</v>
          </cell>
        </row>
        <row r="383">
          <cell r="A383" t="str">
            <v>1080</v>
          </cell>
          <cell r="B383" t="str">
            <v>南京聚隆科技股份有限公司</v>
          </cell>
          <cell r="C383" t="str">
            <v>注塑料</v>
          </cell>
          <cell r="J383">
            <v>0</v>
          </cell>
          <cell r="N383">
            <v>0</v>
          </cell>
          <cell r="R383">
            <v>0</v>
          </cell>
          <cell r="U383">
            <v>0</v>
          </cell>
          <cell r="V383">
            <v>50000</v>
          </cell>
          <cell r="W383">
            <v>50000</v>
          </cell>
          <cell r="X383">
            <v>0</v>
          </cell>
          <cell r="Y383">
            <v>50000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O383">
            <v>0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U383">
            <v>0</v>
          </cell>
          <cell r="AV383">
            <v>0</v>
          </cell>
          <cell r="AW383">
            <v>0</v>
          </cell>
          <cell r="AX383">
            <v>0</v>
          </cell>
          <cell r="AY383">
            <v>0</v>
          </cell>
          <cell r="AZ383">
            <v>0</v>
          </cell>
          <cell r="BB383">
            <v>0</v>
          </cell>
        </row>
        <row r="384">
          <cell r="A384" t="str">
            <v>1081</v>
          </cell>
          <cell r="B384" t="str">
            <v>天津金发新材料有限公司</v>
          </cell>
          <cell r="C384" t="str">
            <v>注塑料</v>
          </cell>
          <cell r="J384">
            <v>0</v>
          </cell>
          <cell r="N384">
            <v>0</v>
          </cell>
          <cell r="R384">
            <v>0</v>
          </cell>
          <cell r="U384">
            <v>260000</v>
          </cell>
          <cell r="V384">
            <v>0</v>
          </cell>
          <cell r="W384">
            <v>0</v>
          </cell>
          <cell r="X384">
            <v>260000</v>
          </cell>
          <cell r="Y384">
            <v>385000</v>
          </cell>
          <cell r="Z384">
            <v>0</v>
          </cell>
          <cell r="AA384">
            <v>0</v>
          </cell>
          <cell r="AB384">
            <v>645000</v>
          </cell>
          <cell r="AC384">
            <v>0</v>
          </cell>
          <cell r="AD384">
            <v>0</v>
          </cell>
          <cell r="AE384">
            <v>250000</v>
          </cell>
          <cell r="AF384">
            <v>395000</v>
          </cell>
          <cell r="AG384">
            <v>192500</v>
          </cell>
          <cell r="AH384">
            <v>10000</v>
          </cell>
          <cell r="AI384">
            <v>0</v>
          </cell>
          <cell r="AJ384">
            <v>587500</v>
          </cell>
          <cell r="AK384">
            <v>0</v>
          </cell>
          <cell r="AL384">
            <v>395000</v>
          </cell>
          <cell r="AM384">
            <v>299315.56</v>
          </cell>
          <cell r="AN384">
            <v>288184.44</v>
          </cell>
          <cell r="AO384">
            <v>271000</v>
          </cell>
          <cell r="AP384">
            <v>95684.44</v>
          </cell>
          <cell r="AQ384">
            <v>98000</v>
          </cell>
          <cell r="AR384">
            <v>461184.44</v>
          </cell>
          <cell r="AS384">
            <v>704325</v>
          </cell>
          <cell r="AT384">
            <v>190184.44</v>
          </cell>
          <cell r="AU384">
            <v>190000</v>
          </cell>
          <cell r="AV384">
            <v>975509.44</v>
          </cell>
          <cell r="AW384">
            <v>419500</v>
          </cell>
          <cell r="AX384">
            <v>184.44000000000199</v>
          </cell>
          <cell r="AY384">
            <v>0</v>
          </cell>
          <cell r="AZ384">
            <v>1395009.44</v>
          </cell>
          <cell r="BB384">
            <v>271184.44</v>
          </cell>
        </row>
        <row r="385">
          <cell r="A385" t="str">
            <v>1082</v>
          </cell>
          <cell r="B385" t="str">
            <v>黄骅市大新模具有限公司</v>
          </cell>
          <cell r="C385" t="str">
            <v>模具维修</v>
          </cell>
          <cell r="J385">
            <v>0</v>
          </cell>
          <cell r="N385">
            <v>0</v>
          </cell>
          <cell r="R385">
            <v>0</v>
          </cell>
          <cell r="U385">
            <v>4180</v>
          </cell>
          <cell r="V385">
            <v>4180</v>
          </cell>
          <cell r="W385">
            <v>4180</v>
          </cell>
          <cell r="X385">
            <v>0</v>
          </cell>
          <cell r="Y385">
            <v>0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O385">
            <v>0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U385">
            <v>0</v>
          </cell>
          <cell r="AV385">
            <v>0</v>
          </cell>
          <cell r="AW385">
            <v>0</v>
          </cell>
          <cell r="AX385">
            <v>0</v>
          </cell>
          <cell r="AY385">
            <v>0</v>
          </cell>
          <cell r="AZ385">
            <v>0</v>
          </cell>
          <cell r="BB385">
            <v>0</v>
          </cell>
        </row>
        <row r="386">
          <cell r="A386" t="str">
            <v>1083</v>
          </cell>
          <cell r="B386" t="str">
            <v>东莞市卡索电子科技有限公司</v>
          </cell>
          <cell r="C386" t="str">
            <v>设备零部件</v>
          </cell>
          <cell r="J386">
            <v>0</v>
          </cell>
          <cell r="N386">
            <v>0</v>
          </cell>
          <cell r="R386">
            <v>0</v>
          </cell>
          <cell r="V386">
            <v>0</v>
          </cell>
          <cell r="Z386">
            <v>0</v>
          </cell>
          <cell r="AC386">
            <v>16000</v>
          </cell>
          <cell r="AD386">
            <v>16000</v>
          </cell>
          <cell r="AE386">
            <v>16000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L386">
            <v>0</v>
          </cell>
          <cell r="AM386">
            <v>0</v>
          </cell>
          <cell r="AN386">
            <v>0</v>
          </cell>
          <cell r="AO386">
            <v>0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U386">
            <v>0</v>
          </cell>
          <cell r="AV386">
            <v>0</v>
          </cell>
          <cell r="AW386">
            <v>0</v>
          </cell>
          <cell r="AX386">
            <v>0</v>
          </cell>
          <cell r="AY386">
            <v>0</v>
          </cell>
          <cell r="AZ386">
            <v>0</v>
          </cell>
          <cell r="BB386">
            <v>0</v>
          </cell>
        </row>
        <row r="387">
          <cell r="A387" t="str">
            <v>1084</v>
          </cell>
          <cell r="B387" t="str">
            <v>徐州华夏电子有限公司</v>
          </cell>
          <cell r="C387" t="str">
            <v>灯镜配件</v>
          </cell>
          <cell r="J387">
            <v>0</v>
          </cell>
          <cell r="N387">
            <v>0</v>
          </cell>
          <cell r="R387">
            <v>0</v>
          </cell>
          <cell r="V387">
            <v>0</v>
          </cell>
          <cell r="Y387">
            <v>67544.06</v>
          </cell>
          <cell r="Z387">
            <v>0</v>
          </cell>
          <cell r="AA387">
            <v>0</v>
          </cell>
          <cell r="AB387">
            <v>67544.06</v>
          </cell>
          <cell r="AC387">
            <v>161000.15</v>
          </cell>
          <cell r="AD387">
            <v>0</v>
          </cell>
          <cell r="AE387">
            <v>0</v>
          </cell>
          <cell r="AF387">
            <v>228544.21</v>
          </cell>
          <cell r="AG387">
            <v>173181.55</v>
          </cell>
          <cell r="AH387">
            <v>0</v>
          </cell>
          <cell r="AI387">
            <v>0</v>
          </cell>
          <cell r="AJ387">
            <v>401725.76</v>
          </cell>
          <cell r="AK387">
            <v>34758.800000000003</v>
          </cell>
          <cell r="AL387">
            <v>67544.06</v>
          </cell>
          <cell r="AM387">
            <v>0</v>
          </cell>
          <cell r="AN387">
            <v>436484.56</v>
          </cell>
          <cell r="AO387">
            <v>46736.800000000003</v>
          </cell>
          <cell r="AP387">
            <v>228544.21</v>
          </cell>
          <cell r="AQ387">
            <v>50000</v>
          </cell>
          <cell r="AR387">
            <v>433221.36</v>
          </cell>
          <cell r="AS387">
            <v>0</v>
          </cell>
          <cell r="AT387">
            <v>351725.76</v>
          </cell>
          <cell r="AU387">
            <v>0</v>
          </cell>
          <cell r="AV387">
            <v>433221.36</v>
          </cell>
          <cell r="AW387">
            <v>0</v>
          </cell>
          <cell r="AX387">
            <v>386484.56</v>
          </cell>
          <cell r="AY387">
            <v>200000</v>
          </cell>
          <cell r="AZ387">
            <v>233221.36</v>
          </cell>
          <cell r="BB387">
            <v>233221.36</v>
          </cell>
        </row>
        <row r="388">
          <cell r="A388" t="str">
            <v>1085</v>
          </cell>
          <cell r="B388" t="str">
            <v>春雨（东莞）五金制品有限公司</v>
          </cell>
          <cell r="C388" t="str">
            <v>灯镜配件</v>
          </cell>
          <cell r="J388">
            <v>0</v>
          </cell>
          <cell r="N388">
            <v>0</v>
          </cell>
          <cell r="R388">
            <v>0</v>
          </cell>
          <cell r="V388">
            <v>0</v>
          </cell>
          <cell r="Z388">
            <v>0</v>
          </cell>
          <cell r="AC388">
            <v>52884</v>
          </cell>
          <cell r="AD388">
            <v>52884</v>
          </cell>
          <cell r="AE388">
            <v>52884</v>
          </cell>
          <cell r="AF388">
            <v>0</v>
          </cell>
          <cell r="AG388">
            <v>0</v>
          </cell>
          <cell r="AH388">
            <v>0</v>
          </cell>
          <cell r="AI388">
            <v>0</v>
          </cell>
          <cell r="AJ388">
            <v>0</v>
          </cell>
          <cell r="AK388">
            <v>0</v>
          </cell>
          <cell r="AL388">
            <v>0</v>
          </cell>
          <cell r="AM388">
            <v>0</v>
          </cell>
          <cell r="AN388">
            <v>0</v>
          </cell>
          <cell r="AO388">
            <v>0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U388">
            <v>0</v>
          </cell>
          <cell r="AV388">
            <v>0</v>
          </cell>
          <cell r="AW388">
            <v>0</v>
          </cell>
          <cell r="AX388">
            <v>0</v>
          </cell>
          <cell r="AY388">
            <v>0</v>
          </cell>
          <cell r="AZ388">
            <v>0</v>
          </cell>
          <cell r="BB388">
            <v>0</v>
          </cell>
        </row>
        <row r="389">
          <cell r="A389" t="str">
            <v>1086</v>
          </cell>
          <cell r="B389" t="str">
            <v>慕斯汽车后视镜系统（无锡）有限公司</v>
          </cell>
          <cell r="C389" t="str">
            <v>灯镜配件</v>
          </cell>
          <cell r="J389">
            <v>0</v>
          </cell>
          <cell r="N389">
            <v>0</v>
          </cell>
          <cell r="R389">
            <v>0</v>
          </cell>
          <cell r="V389">
            <v>0</v>
          </cell>
          <cell r="Z389">
            <v>0</v>
          </cell>
          <cell r="AD389">
            <v>0</v>
          </cell>
          <cell r="AG389">
            <v>87365.96</v>
          </cell>
          <cell r="AH389">
            <v>0</v>
          </cell>
          <cell r="AI389">
            <v>0</v>
          </cell>
          <cell r="AJ389">
            <v>87365.96</v>
          </cell>
          <cell r="AK389">
            <v>128613.89</v>
          </cell>
          <cell r="AL389">
            <v>0</v>
          </cell>
          <cell r="AM389">
            <v>42845.760000000002</v>
          </cell>
          <cell r="AN389">
            <v>173134.09</v>
          </cell>
          <cell r="AO389">
            <v>0</v>
          </cell>
          <cell r="AP389">
            <v>44520.2</v>
          </cell>
          <cell r="AQ389">
            <v>0</v>
          </cell>
          <cell r="AR389">
            <v>173134.09</v>
          </cell>
          <cell r="AS389">
            <v>0</v>
          </cell>
          <cell r="AT389">
            <v>44520.2</v>
          </cell>
          <cell r="AU389">
            <v>10000</v>
          </cell>
          <cell r="AV389">
            <v>163134.09</v>
          </cell>
          <cell r="AW389">
            <v>0</v>
          </cell>
          <cell r="AX389">
            <v>163134.09</v>
          </cell>
          <cell r="AY389">
            <v>100000</v>
          </cell>
          <cell r="AZ389">
            <v>63134.09</v>
          </cell>
          <cell r="BB389">
            <v>63134.09</v>
          </cell>
        </row>
        <row r="390">
          <cell r="A390" t="str">
            <v>1087</v>
          </cell>
          <cell r="B390" t="str">
            <v>黄骅市富丽达不锈钢制品经销处</v>
          </cell>
          <cell r="C390" t="str">
            <v>辅料</v>
          </cell>
          <cell r="J390">
            <v>0</v>
          </cell>
          <cell r="N390">
            <v>0</v>
          </cell>
          <cell r="R390">
            <v>0</v>
          </cell>
          <cell r="U390">
            <v>2300</v>
          </cell>
          <cell r="V390">
            <v>2300</v>
          </cell>
          <cell r="W390">
            <v>2300</v>
          </cell>
          <cell r="X390">
            <v>0</v>
          </cell>
          <cell r="Y390">
            <v>0</v>
          </cell>
          <cell r="Z390">
            <v>0</v>
          </cell>
          <cell r="AA390">
            <v>0</v>
          </cell>
          <cell r="AB390">
            <v>0</v>
          </cell>
          <cell r="AC390">
            <v>0</v>
          </cell>
          <cell r="AD390">
            <v>0</v>
          </cell>
          <cell r="AE390">
            <v>0</v>
          </cell>
          <cell r="AF390">
            <v>0</v>
          </cell>
          <cell r="AG390">
            <v>0</v>
          </cell>
          <cell r="AH390">
            <v>0</v>
          </cell>
          <cell r="AI390">
            <v>0</v>
          </cell>
          <cell r="AJ390">
            <v>0</v>
          </cell>
          <cell r="AK390">
            <v>0</v>
          </cell>
          <cell r="AL390">
            <v>0</v>
          </cell>
          <cell r="AO390">
            <v>0</v>
          </cell>
          <cell r="AP390">
            <v>0</v>
          </cell>
          <cell r="AQ390">
            <v>0</v>
          </cell>
          <cell r="AR390">
            <v>0</v>
          </cell>
          <cell r="AS390">
            <v>0</v>
          </cell>
          <cell r="AT390">
            <v>0</v>
          </cell>
          <cell r="AU390">
            <v>0</v>
          </cell>
          <cell r="AV390">
            <v>0</v>
          </cell>
          <cell r="AW390">
            <v>0</v>
          </cell>
          <cell r="AX390">
            <v>0</v>
          </cell>
          <cell r="AY390">
            <v>0</v>
          </cell>
          <cell r="AZ390">
            <v>0</v>
          </cell>
          <cell r="BB390">
            <v>0</v>
          </cell>
        </row>
        <row r="391">
          <cell r="A391" t="str">
            <v>1088</v>
          </cell>
          <cell r="B391" t="str">
            <v>陕西华臻工贸服务有限公司</v>
          </cell>
          <cell r="C391" t="str">
            <v>售后服务</v>
          </cell>
          <cell r="AT391">
            <v>0</v>
          </cell>
          <cell r="AX391">
            <v>0</v>
          </cell>
        </row>
        <row r="392">
          <cell r="A392" t="str">
            <v>1089</v>
          </cell>
          <cell r="B392" t="str">
            <v>北京华北轻合金有限公司</v>
          </cell>
          <cell r="C392" t="str">
            <v>灯镜配件</v>
          </cell>
          <cell r="J392">
            <v>0</v>
          </cell>
          <cell r="N392">
            <v>0</v>
          </cell>
          <cell r="R392">
            <v>0</v>
          </cell>
          <cell r="V392">
            <v>0</v>
          </cell>
          <cell r="Y392">
            <v>17534.439999999999</v>
          </cell>
          <cell r="Z392">
            <v>0</v>
          </cell>
          <cell r="AA392">
            <v>0</v>
          </cell>
          <cell r="AB392">
            <v>17534.439999999999</v>
          </cell>
          <cell r="AC392">
            <v>0</v>
          </cell>
          <cell r="AD392">
            <v>0</v>
          </cell>
          <cell r="AE392">
            <v>0</v>
          </cell>
          <cell r="AF392">
            <v>17534.439999999999</v>
          </cell>
          <cell r="AG392">
            <v>19638.560000000001</v>
          </cell>
          <cell r="AH392">
            <v>0</v>
          </cell>
          <cell r="AI392">
            <v>0</v>
          </cell>
          <cell r="AJ392">
            <v>37173</v>
          </cell>
          <cell r="AK392">
            <v>0</v>
          </cell>
          <cell r="AL392">
            <v>17534.439999999999</v>
          </cell>
          <cell r="AM392">
            <v>0</v>
          </cell>
          <cell r="AN392">
            <v>37173</v>
          </cell>
          <cell r="AO392">
            <v>0</v>
          </cell>
          <cell r="AP392">
            <v>17534.439999999999</v>
          </cell>
          <cell r="AQ392">
            <v>0</v>
          </cell>
          <cell r="AR392">
            <v>37173</v>
          </cell>
          <cell r="AS392">
            <v>0</v>
          </cell>
          <cell r="AT392">
            <v>37173</v>
          </cell>
          <cell r="AU392">
            <v>0</v>
          </cell>
          <cell r="AV392">
            <v>37173</v>
          </cell>
          <cell r="AW392">
            <v>0</v>
          </cell>
          <cell r="AX392">
            <v>37173</v>
          </cell>
          <cell r="AY392">
            <v>0</v>
          </cell>
          <cell r="AZ392">
            <v>37173</v>
          </cell>
          <cell r="BB392">
            <v>37173</v>
          </cell>
        </row>
        <row r="393">
          <cell r="A393" t="str">
            <v>1090</v>
          </cell>
          <cell r="B393" t="str">
            <v>深圳市宏升风机设备有限公司</v>
          </cell>
          <cell r="C393" t="str">
            <v>设备</v>
          </cell>
          <cell r="J393">
            <v>0</v>
          </cell>
          <cell r="N393">
            <v>0</v>
          </cell>
          <cell r="R393">
            <v>0</v>
          </cell>
          <cell r="V393">
            <v>0</v>
          </cell>
          <cell r="Z393">
            <v>0</v>
          </cell>
          <cell r="AD393">
            <v>0</v>
          </cell>
          <cell r="AG393">
            <v>13400</v>
          </cell>
          <cell r="AH393">
            <v>0</v>
          </cell>
          <cell r="AI393">
            <v>13400</v>
          </cell>
          <cell r="AJ393">
            <v>0</v>
          </cell>
          <cell r="AK393">
            <v>0</v>
          </cell>
          <cell r="AL393">
            <v>0</v>
          </cell>
          <cell r="AM393">
            <v>0</v>
          </cell>
          <cell r="AN393">
            <v>0</v>
          </cell>
          <cell r="AO393">
            <v>0</v>
          </cell>
          <cell r="AP393">
            <v>0</v>
          </cell>
          <cell r="AQ393">
            <v>0</v>
          </cell>
          <cell r="AR393">
            <v>0</v>
          </cell>
          <cell r="AS393">
            <v>0</v>
          </cell>
          <cell r="AT393">
            <v>0</v>
          </cell>
          <cell r="AU393">
            <v>0</v>
          </cell>
          <cell r="AV393">
            <v>0</v>
          </cell>
          <cell r="AW393">
            <v>0</v>
          </cell>
          <cell r="AX393">
            <v>0</v>
          </cell>
          <cell r="AY393">
            <v>0</v>
          </cell>
          <cell r="AZ393">
            <v>0</v>
          </cell>
          <cell r="BB393">
            <v>0</v>
          </cell>
        </row>
        <row r="394">
          <cell r="A394" t="str">
            <v>1091</v>
          </cell>
          <cell r="B394" t="str">
            <v>苏州泰克优自动化科技有限公司</v>
          </cell>
          <cell r="C394" t="str">
            <v>设备</v>
          </cell>
          <cell r="J394">
            <v>0</v>
          </cell>
          <cell r="N394">
            <v>0</v>
          </cell>
          <cell r="R394">
            <v>0</v>
          </cell>
          <cell r="U394">
            <v>0</v>
          </cell>
          <cell r="V394">
            <v>0</v>
          </cell>
          <cell r="W394">
            <v>7100</v>
          </cell>
          <cell r="X394">
            <v>0</v>
          </cell>
          <cell r="Y394">
            <v>0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J394">
            <v>0</v>
          </cell>
          <cell r="AK394">
            <v>0</v>
          </cell>
          <cell r="AL394">
            <v>0</v>
          </cell>
          <cell r="AO394">
            <v>7100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  <cell r="AU394">
            <v>0</v>
          </cell>
          <cell r="AV394">
            <v>0</v>
          </cell>
          <cell r="AW394">
            <v>0</v>
          </cell>
          <cell r="AX394">
            <v>0</v>
          </cell>
          <cell r="AY394">
            <v>0</v>
          </cell>
          <cell r="AZ394">
            <v>0</v>
          </cell>
          <cell r="BB394">
            <v>0</v>
          </cell>
        </row>
        <row r="395">
          <cell r="A395" t="str">
            <v>1092</v>
          </cell>
          <cell r="B395" t="str">
            <v>黄骅市同德商贸有限公司</v>
          </cell>
          <cell r="C395" t="str">
            <v>设备配件</v>
          </cell>
          <cell r="J395">
            <v>0</v>
          </cell>
          <cell r="N395">
            <v>0</v>
          </cell>
          <cell r="R395">
            <v>0</v>
          </cell>
          <cell r="V395">
            <v>0</v>
          </cell>
          <cell r="Y395">
            <v>2900</v>
          </cell>
          <cell r="Z395">
            <v>2900</v>
          </cell>
          <cell r="AA395">
            <v>2900</v>
          </cell>
          <cell r="AB395">
            <v>0</v>
          </cell>
          <cell r="AC395">
            <v>0</v>
          </cell>
          <cell r="AD395">
            <v>0</v>
          </cell>
          <cell r="AE395">
            <v>0</v>
          </cell>
          <cell r="AF395">
            <v>0</v>
          </cell>
          <cell r="AG395">
            <v>0</v>
          </cell>
          <cell r="AH395">
            <v>0</v>
          </cell>
          <cell r="AI395">
            <v>0</v>
          </cell>
          <cell r="AJ395">
            <v>0</v>
          </cell>
          <cell r="AK395">
            <v>0</v>
          </cell>
          <cell r="AL395">
            <v>0</v>
          </cell>
          <cell r="AO395">
            <v>0</v>
          </cell>
          <cell r="AP395">
            <v>0</v>
          </cell>
          <cell r="AQ395">
            <v>0</v>
          </cell>
          <cell r="AR395">
            <v>0</v>
          </cell>
          <cell r="AS395">
            <v>0</v>
          </cell>
          <cell r="AT395">
            <v>0</v>
          </cell>
          <cell r="AU395">
            <v>0</v>
          </cell>
          <cell r="AV395">
            <v>0</v>
          </cell>
          <cell r="AW395">
            <v>0</v>
          </cell>
          <cell r="AX395">
            <v>0</v>
          </cell>
          <cell r="AY395">
            <v>0</v>
          </cell>
          <cell r="AZ395">
            <v>0</v>
          </cell>
          <cell r="BB395">
            <v>0</v>
          </cell>
        </row>
        <row r="396">
          <cell r="A396" t="str">
            <v>1094</v>
          </cell>
          <cell r="B396" t="str">
            <v>中山市锐星新材料科技有限公司</v>
          </cell>
          <cell r="C396" t="str">
            <v>注塑料</v>
          </cell>
          <cell r="J396">
            <v>0</v>
          </cell>
          <cell r="N396">
            <v>0</v>
          </cell>
          <cell r="R396">
            <v>0</v>
          </cell>
          <cell r="V396">
            <v>0</v>
          </cell>
          <cell r="Z396">
            <v>0</v>
          </cell>
          <cell r="AD396">
            <v>0</v>
          </cell>
          <cell r="AG396">
            <v>14000</v>
          </cell>
          <cell r="AH396">
            <v>14000</v>
          </cell>
          <cell r="AI396">
            <v>14000</v>
          </cell>
          <cell r="AJ396">
            <v>0</v>
          </cell>
          <cell r="AK396">
            <v>0</v>
          </cell>
          <cell r="AL396">
            <v>0</v>
          </cell>
          <cell r="AM396">
            <v>0</v>
          </cell>
          <cell r="AN396">
            <v>0</v>
          </cell>
          <cell r="AO396">
            <v>0</v>
          </cell>
          <cell r="AP396">
            <v>0</v>
          </cell>
          <cell r="AQ396">
            <v>0</v>
          </cell>
          <cell r="AR396">
            <v>0</v>
          </cell>
          <cell r="AS396">
            <v>0</v>
          </cell>
          <cell r="AT396">
            <v>0</v>
          </cell>
          <cell r="AU396">
            <v>0</v>
          </cell>
          <cell r="AV396">
            <v>0</v>
          </cell>
          <cell r="AW396">
            <v>42000</v>
          </cell>
          <cell r="AX396">
            <v>42000</v>
          </cell>
          <cell r="AY396">
            <v>42000</v>
          </cell>
          <cell r="AZ396">
            <v>0</v>
          </cell>
          <cell r="BB396">
            <v>0</v>
          </cell>
        </row>
        <row r="397">
          <cell r="A397" t="str">
            <v>1095</v>
          </cell>
          <cell r="B397" t="str">
            <v>黄骅市博杰汽车部件有限公司</v>
          </cell>
          <cell r="C397" t="str">
            <v>金属零部件</v>
          </cell>
          <cell r="J397">
            <v>0</v>
          </cell>
          <cell r="N397">
            <v>0</v>
          </cell>
          <cell r="R397">
            <v>0</v>
          </cell>
          <cell r="V397">
            <v>0</v>
          </cell>
          <cell r="Y397">
            <v>230289.99</v>
          </cell>
          <cell r="Z397">
            <v>0</v>
          </cell>
          <cell r="AA397">
            <v>0</v>
          </cell>
          <cell r="AB397">
            <v>230289.99</v>
          </cell>
          <cell r="AC397">
            <v>0</v>
          </cell>
          <cell r="AD397">
            <v>0</v>
          </cell>
          <cell r="AE397">
            <v>120000</v>
          </cell>
          <cell r="AF397">
            <v>110289.99</v>
          </cell>
          <cell r="AG397">
            <v>0</v>
          </cell>
          <cell r="AI397">
            <v>0</v>
          </cell>
          <cell r="AJ397">
            <v>110289.99</v>
          </cell>
          <cell r="AK397">
            <v>0</v>
          </cell>
          <cell r="AL397">
            <v>110289.99</v>
          </cell>
          <cell r="AM397">
            <v>0</v>
          </cell>
          <cell r="AN397">
            <v>110289.99</v>
          </cell>
          <cell r="AO397">
            <v>30613.62</v>
          </cell>
          <cell r="AP397">
            <v>110289.99</v>
          </cell>
          <cell r="AQ397">
            <v>50000</v>
          </cell>
          <cell r="AR397">
            <v>90903.61</v>
          </cell>
          <cell r="AS397">
            <v>0</v>
          </cell>
          <cell r="AT397">
            <v>60289.99</v>
          </cell>
          <cell r="AU397">
            <v>10000</v>
          </cell>
          <cell r="AV397">
            <v>80903.61</v>
          </cell>
          <cell r="AW397">
            <v>166243.35999999999</v>
          </cell>
          <cell r="AX397">
            <v>50289.99</v>
          </cell>
          <cell r="AY397">
            <v>38800</v>
          </cell>
          <cell r="AZ397">
            <v>208346.97</v>
          </cell>
          <cell r="BB397">
            <v>42103.61</v>
          </cell>
        </row>
        <row r="398">
          <cell r="A398" t="str">
            <v>1096</v>
          </cell>
          <cell r="B398" t="str">
            <v>上工富怡智能制造（天津）有限公司</v>
          </cell>
          <cell r="C398" t="str">
            <v>缝纫机配件</v>
          </cell>
          <cell r="J398">
            <v>0</v>
          </cell>
          <cell r="N398">
            <v>0</v>
          </cell>
          <cell r="R398">
            <v>0</v>
          </cell>
          <cell r="V398">
            <v>0</v>
          </cell>
          <cell r="Y398">
            <v>1698</v>
          </cell>
          <cell r="Z398">
            <v>1698</v>
          </cell>
          <cell r="AA398">
            <v>1698</v>
          </cell>
          <cell r="AB398">
            <v>0</v>
          </cell>
          <cell r="AC398">
            <v>0</v>
          </cell>
          <cell r="AD398">
            <v>0</v>
          </cell>
          <cell r="AE398">
            <v>0</v>
          </cell>
          <cell r="AF398">
            <v>0</v>
          </cell>
          <cell r="AG398">
            <v>0</v>
          </cell>
          <cell r="AH398">
            <v>0</v>
          </cell>
          <cell r="AI398">
            <v>0</v>
          </cell>
          <cell r="AJ398">
            <v>0</v>
          </cell>
          <cell r="AK398">
            <v>0</v>
          </cell>
          <cell r="AL398">
            <v>0</v>
          </cell>
          <cell r="AO398">
            <v>0</v>
          </cell>
          <cell r="AP398">
            <v>0</v>
          </cell>
          <cell r="AQ398">
            <v>0</v>
          </cell>
          <cell r="AR398">
            <v>0</v>
          </cell>
          <cell r="AS398">
            <v>0</v>
          </cell>
          <cell r="AT398">
            <v>0</v>
          </cell>
          <cell r="AU398">
            <v>0</v>
          </cell>
          <cell r="AV398">
            <v>0</v>
          </cell>
          <cell r="AW398">
            <v>2141</v>
          </cell>
          <cell r="AX398">
            <v>0</v>
          </cell>
          <cell r="AY398">
            <v>0</v>
          </cell>
          <cell r="AZ398">
            <v>2141</v>
          </cell>
          <cell r="BB398">
            <v>0</v>
          </cell>
        </row>
        <row r="399">
          <cell r="A399" t="str">
            <v>1097</v>
          </cell>
          <cell r="B399" t="str">
            <v>西安光华荣昌汽车部件有限公司</v>
          </cell>
          <cell r="J399">
            <v>0</v>
          </cell>
          <cell r="N399">
            <v>0</v>
          </cell>
          <cell r="Y399">
            <v>13499.6</v>
          </cell>
          <cell r="AA399">
            <v>13499.6</v>
          </cell>
          <cell r="AB399">
            <v>0</v>
          </cell>
          <cell r="AC399">
            <v>3947.9</v>
          </cell>
          <cell r="AE399">
            <v>3947.9</v>
          </cell>
          <cell r="AF399">
            <v>0</v>
          </cell>
          <cell r="AG399">
            <v>0</v>
          </cell>
          <cell r="AI399">
            <v>0</v>
          </cell>
          <cell r="AJ399">
            <v>0</v>
          </cell>
          <cell r="AK399">
            <v>0</v>
          </cell>
          <cell r="AM399">
            <v>0</v>
          </cell>
          <cell r="AN399">
            <v>0</v>
          </cell>
          <cell r="AO399">
            <v>0</v>
          </cell>
          <cell r="AQ399">
            <v>0</v>
          </cell>
          <cell r="AR399">
            <v>0</v>
          </cell>
          <cell r="AS399">
            <v>0</v>
          </cell>
          <cell r="AU399">
            <v>0</v>
          </cell>
          <cell r="AV399">
            <v>0</v>
          </cell>
          <cell r="AW399">
            <v>0</v>
          </cell>
          <cell r="AY399">
            <v>0</v>
          </cell>
          <cell r="AZ399">
            <v>0</v>
          </cell>
        </row>
        <row r="400">
          <cell r="A400" t="str">
            <v>1099</v>
          </cell>
          <cell r="B400" t="str">
            <v>黄骅市新智环保技术有限公司</v>
          </cell>
          <cell r="C400" t="str">
            <v>危废处理</v>
          </cell>
          <cell r="J400">
            <v>0</v>
          </cell>
          <cell r="N400">
            <v>0</v>
          </cell>
          <cell r="R400">
            <v>0</v>
          </cell>
          <cell r="V400">
            <v>0</v>
          </cell>
          <cell r="Y400">
            <v>18967</v>
          </cell>
          <cell r="Z400">
            <v>0</v>
          </cell>
          <cell r="AA400">
            <v>0</v>
          </cell>
          <cell r="AB400">
            <v>18967</v>
          </cell>
          <cell r="AC400">
            <v>0</v>
          </cell>
          <cell r="AD400">
            <v>18967</v>
          </cell>
          <cell r="AE400">
            <v>18967</v>
          </cell>
          <cell r="AF400">
            <v>0</v>
          </cell>
          <cell r="AG400">
            <v>0</v>
          </cell>
          <cell r="AH400">
            <v>0</v>
          </cell>
          <cell r="AI400">
            <v>0</v>
          </cell>
          <cell r="AJ400">
            <v>0</v>
          </cell>
          <cell r="AK400">
            <v>0</v>
          </cell>
          <cell r="AL400">
            <v>0</v>
          </cell>
          <cell r="AM400">
            <v>0</v>
          </cell>
          <cell r="AN400">
            <v>0</v>
          </cell>
          <cell r="AO400">
            <v>5000</v>
          </cell>
          <cell r="AP400">
            <v>0</v>
          </cell>
          <cell r="AQ400">
            <v>5000</v>
          </cell>
          <cell r="AR400">
            <v>0</v>
          </cell>
          <cell r="AS400">
            <v>0</v>
          </cell>
          <cell r="AT400">
            <v>0</v>
          </cell>
          <cell r="AU400">
            <v>0</v>
          </cell>
          <cell r="AV400">
            <v>0</v>
          </cell>
          <cell r="AW400">
            <v>0</v>
          </cell>
          <cell r="AX400">
            <v>0</v>
          </cell>
          <cell r="AY400">
            <v>0</v>
          </cell>
          <cell r="AZ400">
            <v>0</v>
          </cell>
          <cell r="BB400">
            <v>0</v>
          </cell>
        </row>
        <row r="401">
          <cell r="A401" t="str">
            <v>1100</v>
          </cell>
          <cell r="B401" t="str">
            <v>黄骅市屯鑫五金经销部</v>
          </cell>
          <cell r="C401" t="str">
            <v>标准件</v>
          </cell>
          <cell r="J401">
            <v>0</v>
          </cell>
          <cell r="N401">
            <v>0</v>
          </cell>
          <cell r="R401">
            <v>0</v>
          </cell>
          <cell r="V401">
            <v>0</v>
          </cell>
          <cell r="Y401">
            <v>1020</v>
          </cell>
          <cell r="Z401">
            <v>0</v>
          </cell>
          <cell r="AA401">
            <v>0</v>
          </cell>
          <cell r="AB401">
            <v>1020</v>
          </cell>
          <cell r="AC401">
            <v>0</v>
          </cell>
          <cell r="AD401">
            <v>1020</v>
          </cell>
          <cell r="AE401">
            <v>1020</v>
          </cell>
          <cell r="AF401">
            <v>0</v>
          </cell>
          <cell r="AG401">
            <v>0</v>
          </cell>
          <cell r="AH401">
            <v>0</v>
          </cell>
          <cell r="AI401">
            <v>0</v>
          </cell>
          <cell r="AJ401">
            <v>0</v>
          </cell>
          <cell r="AK401">
            <v>2000</v>
          </cell>
          <cell r="AL401">
            <v>0</v>
          </cell>
          <cell r="AM401">
            <v>0</v>
          </cell>
          <cell r="AN401">
            <v>2000</v>
          </cell>
          <cell r="AO401">
            <v>0</v>
          </cell>
          <cell r="AP401">
            <v>0</v>
          </cell>
          <cell r="AQ401">
            <v>0</v>
          </cell>
          <cell r="AR401">
            <v>0</v>
          </cell>
          <cell r="AS401">
            <v>0</v>
          </cell>
          <cell r="AT401">
            <v>0</v>
          </cell>
          <cell r="AU401">
            <v>0</v>
          </cell>
          <cell r="AV401">
            <v>0</v>
          </cell>
          <cell r="AW401">
            <v>0</v>
          </cell>
          <cell r="AX401">
            <v>0</v>
          </cell>
          <cell r="AY401">
            <v>0</v>
          </cell>
          <cell r="AZ401">
            <v>0</v>
          </cell>
          <cell r="BB401">
            <v>0</v>
          </cell>
        </row>
        <row r="402">
          <cell r="A402" t="str">
            <v>1101</v>
          </cell>
          <cell r="B402" t="str">
            <v>黄骅市慧勤五金电料经销处</v>
          </cell>
          <cell r="C402" t="str">
            <v>电料</v>
          </cell>
          <cell r="J402">
            <v>0</v>
          </cell>
          <cell r="N402">
            <v>0</v>
          </cell>
          <cell r="R402">
            <v>0</v>
          </cell>
          <cell r="V402">
            <v>0</v>
          </cell>
          <cell r="Y402">
            <v>10971</v>
          </cell>
          <cell r="Z402">
            <v>0</v>
          </cell>
          <cell r="AA402">
            <v>0</v>
          </cell>
          <cell r="AB402">
            <v>10971</v>
          </cell>
          <cell r="AC402">
            <v>0</v>
          </cell>
          <cell r="AD402">
            <v>10971</v>
          </cell>
          <cell r="AE402">
            <v>10971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0</v>
          </cell>
          <cell r="AK402">
            <v>0</v>
          </cell>
          <cell r="AL402">
            <v>0</v>
          </cell>
          <cell r="AM402">
            <v>0</v>
          </cell>
          <cell r="AN402">
            <v>0</v>
          </cell>
          <cell r="AO402">
            <v>0</v>
          </cell>
          <cell r="AP402">
            <v>0</v>
          </cell>
          <cell r="AQ402">
            <v>0</v>
          </cell>
          <cell r="AR402">
            <v>0</v>
          </cell>
          <cell r="AS402">
            <v>0</v>
          </cell>
          <cell r="AT402">
            <v>0</v>
          </cell>
          <cell r="AU402">
            <v>0</v>
          </cell>
          <cell r="AV402">
            <v>0</v>
          </cell>
          <cell r="AW402">
            <v>0</v>
          </cell>
          <cell r="AX402">
            <v>0</v>
          </cell>
          <cell r="AY402">
            <v>0</v>
          </cell>
          <cell r="AZ402">
            <v>0</v>
          </cell>
          <cell r="BB402">
            <v>0</v>
          </cell>
        </row>
        <row r="403">
          <cell r="A403" t="str">
            <v>1103</v>
          </cell>
          <cell r="B403" t="str">
            <v>诸城市正大服装辅料有限公司</v>
          </cell>
          <cell r="C403" t="str">
            <v>缝纫辅料</v>
          </cell>
          <cell r="J403">
            <v>0</v>
          </cell>
          <cell r="N403">
            <v>0</v>
          </cell>
          <cell r="R403">
            <v>0</v>
          </cell>
          <cell r="V403">
            <v>0</v>
          </cell>
          <cell r="Z403">
            <v>0</v>
          </cell>
          <cell r="AC403">
            <v>3822.79</v>
          </cell>
          <cell r="AD403">
            <v>0</v>
          </cell>
          <cell r="AE403">
            <v>0</v>
          </cell>
          <cell r="AF403">
            <v>3822.79</v>
          </cell>
          <cell r="AG403">
            <v>0</v>
          </cell>
          <cell r="AH403">
            <v>0</v>
          </cell>
          <cell r="AI403">
            <v>0</v>
          </cell>
          <cell r="AJ403">
            <v>3822.79</v>
          </cell>
          <cell r="AK403">
            <v>0</v>
          </cell>
          <cell r="AL403">
            <v>0</v>
          </cell>
          <cell r="AM403">
            <v>0</v>
          </cell>
          <cell r="AN403">
            <v>3822.79</v>
          </cell>
          <cell r="AO403">
            <v>0</v>
          </cell>
          <cell r="AP403">
            <v>3822.79</v>
          </cell>
          <cell r="AQ403">
            <v>3822.79</v>
          </cell>
          <cell r="AR403">
            <v>0</v>
          </cell>
          <cell r="AS403">
            <v>0</v>
          </cell>
          <cell r="AT403">
            <v>0</v>
          </cell>
          <cell r="AU403">
            <v>0</v>
          </cell>
          <cell r="AV403">
            <v>0</v>
          </cell>
          <cell r="AW403">
            <v>0</v>
          </cell>
          <cell r="AX403">
            <v>0</v>
          </cell>
          <cell r="AY403">
            <v>0</v>
          </cell>
          <cell r="AZ403">
            <v>0</v>
          </cell>
          <cell r="BB403">
            <v>0</v>
          </cell>
        </row>
        <row r="404">
          <cell r="A404" t="str">
            <v>1105</v>
          </cell>
          <cell r="B404" t="str">
            <v>厦门凯平化工有限公司</v>
          </cell>
          <cell r="C404" t="str">
            <v>化工原料</v>
          </cell>
          <cell r="J404">
            <v>0</v>
          </cell>
          <cell r="N404">
            <v>0</v>
          </cell>
          <cell r="R404">
            <v>0</v>
          </cell>
          <cell r="V404">
            <v>0</v>
          </cell>
          <cell r="Z404">
            <v>0</v>
          </cell>
          <cell r="AC404">
            <v>25904.69</v>
          </cell>
          <cell r="AD404">
            <v>0</v>
          </cell>
          <cell r="AE404">
            <v>0</v>
          </cell>
          <cell r="AF404">
            <v>25904.69</v>
          </cell>
          <cell r="AG404">
            <v>0</v>
          </cell>
          <cell r="AH404">
            <v>0</v>
          </cell>
          <cell r="AI404">
            <v>0</v>
          </cell>
          <cell r="AJ404">
            <v>25904.69</v>
          </cell>
          <cell r="AK404">
            <v>129523.43</v>
          </cell>
          <cell r="AL404">
            <v>0</v>
          </cell>
          <cell r="AM404">
            <v>0</v>
          </cell>
          <cell r="AN404">
            <v>155428.12</v>
          </cell>
          <cell r="AO404">
            <v>0</v>
          </cell>
          <cell r="AP404">
            <v>0</v>
          </cell>
          <cell r="AQ404">
            <v>0</v>
          </cell>
          <cell r="AR404">
            <v>155428.12</v>
          </cell>
          <cell r="AS404">
            <v>259046.85</v>
          </cell>
          <cell r="AT404">
            <v>0</v>
          </cell>
          <cell r="AU404">
            <v>0</v>
          </cell>
          <cell r="AV404">
            <v>414474.97</v>
          </cell>
          <cell r="AW404">
            <v>101028.27</v>
          </cell>
          <cell r="AX404">
            <v>100000</v>
          </cell>
          <cell r="AY404">
            <v>100000</v>
          </cell>
          <cell r="AZ404">
            <v>415503.24</v>
          </cell>
          <cell r="BB404">
            <v>0</v>
          </cell>
        </row>
        <row r="405">
          <cell r="A405" t="str">
            <v>1106</v>
          </cell>
          <cell r="B405" t="str">
            <v>天津市宝驰汽车部件有限公司</v>
          </cell>
          <cell r="C405" t="str">
            <v>座椅配件</v>
          </cell>
          <cell r="J405">
            <v>0</v>
          </cell>
          <cell r="N405">
            <v>0</v>
          </cell>
          <cell r="R405">
            <v>0</v>
          </cell>
          <cell r="V405">
            <v>0</v>
          </cell>
          <cell r="Z405">
            <v>0</v>
          </cell>
          <cell r="AD405">
            <v>0</v>
          </cell>
          <cell r="AH405">
            <v>0</v>
          </cell>
          <cell r="AL405">
            <v>0</v>
          </cell>
          <cell r="AO405">
            <v>164308.20000000001</v>
          </cell>
          <cell r="AP405">
            <v>0</v>
          </cell>
          <cell r="AQ405">
            <v>0</v>
          </cell>
          <cell r="AR405">
            <v>164308.20000000001</v>
          </cell>
          <cell r="AS405">
            <v>0</v>
          </cell>
          <cell r="AT405">
            <v>0</v>
          </cell>
          <cell r="AU405">
            <v>0</v>
          </cell>
          <cell r="AV405">
            <v>164308.20000000001</v>
          </cell>
          <cell r="AW405">
            <v>0</v>
          </cell>
          <cell r="AX405">
            <v>0</v>
          </cell>
          <cell r="AY405">
            <v>0</v>
          </cell>
          <cell r="AZ405">
            <v>164308.20000000001</v>
          </cell>
          <cell r="BB405">
            <v>164308.20000000001</v>
          </cell>
        </row>
        <row r="406">
          <cell r="A406" t="str">
            <v>1107</v>
          </cell>
          <cell r="B406" t="str">
            <v>河北艺能锅炉有限责任公司</v>
          </cell>
          <cell r="C406" t="str">
            <v>设备</v>
          </cell>
          <cell r="J406">
            <v>0</v>
          </cell>
          <cell r="N406">
            <v>0</v>
          </cell>
          <cell r="R406">
            <v>0</v>
          </cell>
          <cell r="V406">
            <v>0</v>
          </cell>
          <cell r="Z406">
            <v>0</v>
          </cell>
          <cell r="AC406">
            <v>0</v>
          </cell>
          <cell r="AD406">
            <v>0</v>
          </cell>
          <cell r="AE406">
            <v>50000</v>
          </cell>
          <cell r="AF406">
            <v>0</v>
          </cell>
          <cell r="AG406">
            <v>50000</v>
          </cell>
          <cell r="AH406">
            <v>0</v>
          </cell>
          <cell r="AI406">
            <v>0</v>
          </cell>
          <cell r="AJ406">
            <v>0</v>
          </cell>
          <cell r="AK406">
            <v>160000</v>
          </cell>
          <cell r="AL406">
            <v>0</v>
          </cell>
          <cell r="AM406">
            <v>160000</v>
          </cell>
          <cell r="AN406">
            <v>0</v>
          </cell>
          <cell r="AO406">
            <v>0</v>
          </cell>
          <cell r="AP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  <cell r="AU406">
            <v>0</v>
          </cell>
          <cell r="AV406">
            <v>0</v>
          </cell>
          <cell r="AW406">
            <v>0</v>
          </cell>
          <cell r="AX406">
            <v>0</v>
          </cell>
          <cell r="AY406">
            <v>0</v>
          </cell>
          <cell r="AZ406">
            <v>0</v>
          </cell>
          <cell r="BB406">
            <v>0</v>
          </cell>
        </row>
        <row r="407">
          <cell r="A407" t="str">
            <v>1108</v>
          </cell>
          <cell r="B407" t="str">
            <v>旷达汽车饰件系统有限公司</v>
          </cell>
          <cell r="C407" t="str">
            <v>面料</v>
          </cell>
          <cell r="J407">
            <v>0</v>
          </cell>
          <cell r="N407">
            <v>0</v>
          </cell>
          <cell r="R407">
            <v>0</v>
          </cell>
          <cell r="V407">
            <v>0</v>
          </cell>
          <cell r="Z407">
            <v>0</v>
          </cell>
          <cell r="AC407">
            <v>2052907.5</v>
          </cell>
          <cell r="AD407">
            <v>0</v>
          </cell>
          <cell r="AE407">
            <v>500000</v>
          </cell>
          <cell r="AF407">
            <v>1552907.5</v>
          </cell>
          <cell r="AG407">
            <v>84679.13</v>
          </cell>
          <cell r="AI407">
            <v>0</v>
          </cell>
          <cell r="AJ407">
            <v>1637586.63</v>
          </cell>
          <cell r="AK407">
            <v>265953.90000000002</v>
          </cell>
          <cell r="AM407">
            <v>0</v>
          </cell>
          <cell r="AN407">
            <v>1903540.53</v>
          </cell>
          <cell r="AO407">
            <v>283283.46999999997</v>
          </cell>
          <cell r="AP407">
            <v>1552907.5</v>
          </cell>
          <cell r="AQ407">
            <v>0</v>
          </cell>
          <cell r="AR407">
            <v>2186824</v>
          </cell>
          <cell r="AS407">
            <v>157247.34</v>
          </cell>
          <cell r="AT407">
            <v>1637586.63</v>
          </cell>
          <cell r="AU407">
            <v>200000</v>
          </cell>
          <cell r="AV407">
            <v>2144071.34</v>
          </cell>
          <cell r="AW407">
            <v>1125060.3</v>
          </cell>
          <cell r="AX407">
            <v>1703540.53</v>
          </cell>
          <cell r="AY407">
            <v>0</v>
          </cell>
          <cell r="AZ407">
            <v>3269131.64</v>
          </cell>
          <cell r="BB407">
            <v>1986824</v>
          </cell>
        </row>
        <row r="408">
          <cell r="A408" t="str">
            <v>1109</v>
          </cell>
          <cell r="B408" t="str">
            <v>东来涂料技术（上海）股份有限公司</v>
          </cell>
          <cell r="C408" t="str">
            <v>喷涂漆</v>
          </cell>
          <cell r="J408">
            <v>0</v>
          </cell>
          <cell r="N408">
            <v>0</v>
          </cell>
          <cell r="R408">
            <v>0</v>
          </cell>
          <cell r="V408">
            <v>0</v>
          </cell>
          <cell r="Z408">
            <v>0</v>
          </cell>
          <cell r="AC408">
            <v>70060.600000000006</v>
          </cell>
          <cell r="AD408">
            <v>0</v>
          </cell>
          <cell r="AE408">
            <v>0</v>
          </cell>
          <cell r="AF408">
            <v>70060.600000000006</v>
          </cell>
          <cell r="AG408">
            <v>0</v>
          </cell>
          <cell r="AH408">
            <v>0</v>
          </cell>
          <cell r="AI408">
            <v>0</v>
          </cell>
          <cell r="AJ408">
            <v>70060.600000000006</v>
          </cell>
          <cell r="AK408">
            <v>277188.84000000003</v>
          </cell>
          <cell r="AL408">
            <v>0</v>
          </cell>
          <cell r="AM408">
            <v>0</v>
          </cell>
          <cell r="AN408">
            <v>347249.44</v>
          </cell>
          <cell r="AO408">
            <v>52129.5</v>
          </cell>
          <cell r="AP408">
            <v>70060.600000000006</v>
          </cell>
          <cell r="AQ408">
            <v>0</v>
          </cell>
          <cell r="AR408">
            <v>399378.94</v>
          </cell>
          <cell r="AS408">
            <v>0</v>
          </cell>
          <cell r="AT408">
            <v>70060.600000000006</v>
          </cell>
          <cell r="AU408">
            <v>0</v>
          </cell>
          <cell r="AV408">
            <v>399378.94</v>
          </cell>
          <cell r="AW408">
            <v>0</v>
          </cell>
          <cell r="AX408">
            <v>347249.44</v>
          </cell>
          <cell r="AY408">
            <v>100000</v>
          </cell>
          <cell r="AZ408">
            <v>299378.94</v>
          </cell>
          <cell r="BB408">
            <v>299378.94</v>
          </cell>
        </row>
        <row r="409">
          <cell r="A409" t="str">
            <v>1110</v>
          </cell>
          <cell r="B409" t="str">
            <v>沧州众智鑫成人力资源服务有限公司</v>
          </cell>
          <cell r="C409" t="str">
            <v>劳务</v>
          </cell>
          <cell r="J409">
            <v>0</v>
          </cell>
          <cell r="N409">
            <v>0</v>
          </cell>
          <cell r="R409">
            <v>0</v>
          </cell>
          <cell r="V409">
            <v>0</v>
          </cell>
          <cell r="Z409">
            <v>0</v>
          </cell>
          <cell r="AC409">
            <v>144115.43</v>
          </cell>
          <cell r="AD409">
            <v>0</v>
          </cell>
          <cell r="AE409">
            <v>144115.43</v>
          </cell>
          <cell r="AF409">
            <v>0</v>
          </cell>
          <cell r="AG409">
            <v>0</v>
          </cell>
          <cell r="AH409">
            <v>0</v>
          </cell>
          <cell r="AI409">
            <v>0</v>
          </cell>
          <cell r="AJ409">
            <v>0</v>
          </cell>
          <cell r="AK409">
            <v>117056.18</v>
          </cell>
          <cell r="AL409">
            <v>0</v>
          </cell>
          <cell r="AM409">
            <v>0</v>
          </cell>
          <cell r="AN409">
            <v>117056.18</v>
          </cell>
          <cell r="AO409">
            <v>0</v>
          </cell>
          <cell r="AP409">
            <v>117056.18</v>
          </cell>
          <cell r="AQ409">
            <v>0</v>
          </cell>
          <cell r="AR409">
            <v>117056.18</v>
          </cell>
          <cell r="AS409">
            <v>105360.85</v>
          </cell>
          <cell r="AT409">
            <v>117056.18</v>
          </cell>
          <cell r="AU409">
            <v>0</v>
          </cell>
          <cell r="AV409">
            <v>222417.03</v>
          </cell>
          <cell r="AW409">
            <v>254168.2</v>
          </cell>
          <cell r="AX409">
            <v>222417.03</v>
          </cell>
          <cell r="AY409">
            <v>0</v>
          </cell>
          <cell r="AZ409">
            <v>254168.2</v>
          </cell>
          <cell r="BB409">
            <v>222417.03</v>
          </cell>
        </row>
        <row r="410">
          <cell r="A410" t="str">
            <v>1112</v>
          </cell>
          <cell r="B410" t="str">
            <v>任丘市焊材厂</v>
          </cell>
          <cell r="C410" t="str">
            <v>焊机配件</v>
          </cell>
          <cell r="J410">
            <v>0</v>
          </cell>
          <cell r="N410">
            <v>0</v>
          </cell>
          <cell r="R410">
            <v>0</v>
          </cell>
          <cell r="V410">
            <v>0</v>
          </cell>
          <cell r="Z410">
            <v>0</v>
          </cell>
          <cell r="AD410">
            <v>0</v>
          </cell>
          <cell r="AH410">
            <v>0</v>
          </cell>
          <cell r="AK410">
            <v>64690</v>
          </cell>
          <cell r="AL410">
            <v>0</v>
          </cell>
          <cell r="AM410">
            <v>0</v>
          </cell>
          <cell r="AN410">
            <v>64690</v>
          </cell>
          <cell r="AO410">
            <v>0</v>
          </cell>
          <cell r="AP410">
            <v>0</v>
          </cell>
          <cell r="AQ410">
            <v>0</v>
          </cell>
          <cell r="AR410">
            <v>64690</v>
          </cell>
          <cell r="AS410">
            <v>0</v>
          </cell>
          <cell r="AT410">
            <v>30000</v>
          </cell>
          <cell r="AU410">
            <v>30000</v>
          </cell>
          <cell r="AV410">
            <v>34690</v>
          </cell>
          <cell r="AW410">
            <v>0</v>
          </cell>
          <cell r="AX410">
            <v>34690</v>
          </cell>
          <cell r="AY410">
            <v>34690</v>
          </cell>
          <cell r="AZ410">
            <v>0</v>
          </cell>
          <cell r="BB410">
            <v>0</v>
          </cell>
        </row>
        <row r="411">
          <cell r="A411" t="str">
            <v>1113</v>
          </cell>
          <cell r="B411" t="str">
            <v>黄骅市和顺易大件吊装搬运有限公司</v>
          </cell>
          <cell r="C411" t="str">
            <v>搬运费</v>
          </cell>
          <cell r="J411">
            <v>0</v>
          </cell>
          <cell r="N411">
            <v>0</v>
          </cell>
          <cell r="R411">
            <v>0</v>
          </cell>
          <cell r="V411">
            <v>0</v>
          </cell>
          <cell r="Z411">
            <v>0</v>
          </cell>
          <cell r="AC411">
            <v>40000</v>
          </cell>
          <cell r="AD411">
            <v>0</v>
          </cell>
          <cell r="AE411">
            <v>0</v>
          </cell>
          <cell r="AF411">
            <v>40000</v>
          </cell>
          <cell r="AG411">
            <v>0</v>
          </cell>
          <cell r="AH411">
            <v>40000</v>
          </cell>
          <cell r="AI411">
            <v>0</v>
          </cell>
          <cell r="AJ411">
            <v>40000</v>
          </cell>
          <cell r="AK411">
            <v>0</v>
          </cell>
          <cell r="AL411">
            <v>40000</v>
          </cell>
          <cell r="AM411">
            <v>0</v>
          </cell>
          <cell r="AN411">
            <v>40000</v>
          </cell>
          <cell r="AO411">
            <v>0</v>
          </cell>
          <cell r="AP411">
            <v>40000</v>
          </cell>
          <cell r="AQ411">
            <v>0</v>
          </cell>
          <cell r="AR411">
            <v>40000</v>
          </cell>
          <cell r="AS411">
            <v>0</v>
          </cell>
          <cell r="AT411">
            <v>40000</v>
          </cell>
          <cell r="AU411">
            <v>0</v>
          </cell>
          <cell r="AV411">
            <v>40000</v>
          </cell>
          <cell r="AW411">
            <v>0</v>
          </cell>
          <cell r="AX411">
            <v>40000</v>
          </cell>
          <cell r="AY411">
            <v>0</v>
          </cell>
          <cell r="AZ411">
            <v>40000</v>
          </cell>
          <cell r="BB411">
            <v>40000</v>
          </cell>
        </row>
        <row r="412">
          <cell r="A412" t="str">
            <v>1115</v>
          </cell>
          <cell r="B412" t="str">
            <v>天津思锐自动化技术有限公司</v>
          </cell>
          <cell r="C412" t="str">
            <v>设备</v>
          </cell>
          <cell r="J412">
            <v>0</v>
          </cell>
          <cell r="N412">
            <v>0</v>
          </cell>
          <cell r="R412">
            <v>0</v>
          </cell>
          <cell r="V412">
            <v>0</v>
          </cell>
          <cell r="Z412">
            <v>0</v>
          </cell>
          <cell r="AD412">
            <v>0</v>
          </cell>
          <cell r="AH412">
            <v>0</v>
          </cell>
          <cell r="AK412">
            <v>25990</v>
          </cell>
          <cell r="AL412">
            <v>0</v>
          </cell>
          <cell r="AM412">
            <v>25990</v>
          </cell>
          <cell r="AN412">
            <v>0</v>
          </cell>
          <cell r="AO412">
            <v>0</v>
          </cell>
          <cell r="AP412">
            <v>0</v>
          </cell>
          <cell r="AQ412">
            <v>0</v>
          </cell>
          <cell r="AR412">
            <v>0</v>
          </cell>
          <cell r="AS412">
            <v>51980</v>
          </cell>
          <cell r="AT412">
            <v>0</v>
          </cell>
          <cell r="AU412">
            <v>25990</v>
          </cell>
          <cell r="AV412">
            <v>25990</v>
          </cell>
          <cell r="AW412">
            <v>0</v>
          </cell>
          <cell r="AX412">
            <v>25990</v>
          </cell>
          <cell r="AY412">
            <v>0</v>
          </cell>
          <cell r="AZ412">
            <v>25990</v>
          </cell>
          <cell r="BB412">
            <v>25990</v>
          </cell>
        </row>
        <row r="413">
          <cell r="A413" t="str">
            <v>1116</v>
          </cell>
          <cell r="B413" t="str">
            <v>北京怀安知恒机电设备有限公司</v>
          </cell>
          <cell r="C413" t="str">
            <v>设备备件</v>
          </cell>
          <cell r="J413">
            <v>0</v>
          </cell>
          <cell r="N413">
            <v>0</v>
          </cell>
          <cell r="R413">
            <v>0</v>
          </cell>
          <cell r="V413">
            <v>0</v>
          </cell>
          <cell r="Z413">
            <v>0</v>
          </cell>
          <cell r="AD413">
            <v>0</v>
          </cell>
          <cell r="AH413">
            <v>0</v>
          </cell>
          <cell r="AL413">
            <v>0</v>
          </cell>
          <cell r="AO413">
            <v>14000</v>
          </cell>
          <cell r="AP413">
            <v>0</v>
          </cell>
          <cell r="AQ413">
            <v>14000</v>
          </cell>
          <cell r="AR413">
            <v>0</v>
          </cell>
          <cell r="AS413">
            <v>0</v>
          </cell>
          <cell r="AT413">
            <v>0</v>
          </cell>
          <cell r="AU413">
            <v>0</v>
          </cell>
          <cell r="AV413">
            <v>0</v>
          </cell>
          <cell r="AW413">
            <v>0</v>
          </cell>
          <cell r="AX413">
            <v>0</v>
          </cell>
          <cell r="AY413">
            <v>0</v>
          </cell>
          <cell r="AZ413">
            <v>0</v>
          </cell>
          <cell r="BB413">
            <v>0</v>
          </cell>
        </row>
        <row r="414">
          <cell r="A414" t="str">
            <v>1117</v>
          </cell>
          <cell r="B414" t="str">
            <v>辽宁德威纤维制品有限公司</v>
          </cell>
          <cell r="C414" t="str">
            <v>无纺布</v>
          </cell>
          <cell r="J414">
            <v>0</v>
          </cell>
          <cell r="N414">
            <v>0</v>
          </cell>
          <cell r="R414">
            <v>0</v>
          </cell>
          <cell r="V414">
            <v>0</v>
          </cell>
          <cell r="Z414">
            <v>0</v>
          </cell>
          <cell r="AD414">
            <v>0</v>
          </cell>
          <cell r="AH414">
            <v>0</v>
          </cell>
          <cell r="AL414">
            <v>0</v>
          </cell>
          <cell r="AO414">
            <v>9272.52</v>
          </cell>
          <cell r="AP414">
            <v>0</v>
          </cell>
          <cell r="AQ414">
            <v>0</v>
          </cell>
          <cell r="AR414">
            <v>9272.52</v>
          </cell>
          <cell r="AS414">
            <v>23969.84</v>
          </cell>
          <cell r="AT414">
            <v>0</v>
          </cell>
          <cell r="AU414">
            <v>0</v>
          </cell>
          <cell r="AV414">
            <v>33242.36</v>
          </cell>
          <cell r="AW414">
            <v>0</v>
          </cell>
          <cell r="AX414">
            <v>0</v>
          </cell>
          <cell r="AY414">
            <v>0</v>
          </cell>
          <cell r="AZ414">
            <v>33242.36</v>
          </cell>
          <cell r="BB414">
            <v>9272.52</v>
          </cell>
        </row>
        <row r="415">
          <cell r="A415" t="str">
            <v>1119</v>
          </cell>
          <cell r="B415" t="str">
            <v>广州泰昌汽车部件有限公司</v>
          </cell>
          <cell r="C415" t="str">
            <v>座椅配件</v>
          </cell>
          <cell r="J415">
            <v>0</v>
          </cell>
          <cell r="N415">
            <v>0</v>
          </cell>
          <cell r="R415">
            <v>0</v>
          </cell>
          <cell r="V415">
            <v>0</v>
          </cell>
          <cell r="Z415">
            <v>0</v>
          </cell>
          <cell r="AD415">
            <v>0</v>
          </cell>
          <cell r="AG415">
            <v>264636.06</v>
          </cell>
          <cell r="AH415">
            <v>0</v>
          </cell>
          <cell r="AI415">
            <v>59267.07</v>
          </cell>
          <cell r="AJ415">
            <v>205368.99</v>
          </cell>
          <cell r="AK415">
            <v>243786.2</v>
          </cell>
          <cell r="AM415">
            <v>300000</v>
          </cell>
          <cell r="AN415">
            <v>149155.19</v>
          </cell>
          <cell r="AO415">
            <v>348266</v>
          </cell>
          <cell r="AQ415">
            <v>140000</v>
          </cell>
          <cell r="AR415">
            <v>357421.19</v>
          </cell>
          <cell r="AS415">
            <v>0</v>
          </cell>
          <cell r="AT415">
            <v>149155.19</v>
          </cell>
          <cell r="AU415">
            <v>250000</v>
          </cell>
          <cell r="AV415">
            <v>107421.19</v>
          </cell>
          <cell r="AW415">
            <v>218655</v>
          </cell>
          <cell r="AX415">
            <v>107421.19</v>
          </cell>
          <cell r="AY415">
            <v>100000</v>
          </cell>
          <cell r="AZ415">
            <v>226076.19</v>
          </cell>
          <cell r="BB415">
            <v>7421.19</v>
          </cell>
        </row>
        <row r="416">
          <cell r="A416" t="str">
            <v>1121</v>
          </cell>
          <cell r="B416" t="str">
            <v>河北航凌电路板有限公司</v>
          </cell>
          <cell r="C416" t="str">
            <v>灯镜配件</v>
          </cell>
          <cell r="J416">
            <v>0</v>
          </cell>
          <cell r="N416">
            <v>0</v>
          </cell>
          <cell r="R416">
            <v>0</v>
          </cell>
          <cell r="V416">
            <v>0</v>
          </cell>
          <cell r="Z416">
            <v>0</v>
          </cell>
          <cell r="AD416">
            <v>0</v>
          </cell>
          <cell r="AH416">
            <v>0</v>
          </cell>
          <cell r="AL416">
            <v>0</v>
          </cell>
          <cell r="AO416">
            <v>269740.49</v>
          </cell>
          <cell r="AP416">
            <v>0</v>
          </cell>
          <cell r="AQ416">
            <v>50000</v>
          </cell>
          <cell r="AR416">
            <v>219740.49</v>
          </cell>
          <cell r="AS416">
            <v>47460</v>
          </cell>
          <cell r="AU416">
            <v>0</v>
          </cell>
          <cell r="AV416">
            <v>267200.49</v>
          </cell>
          <cell r="AW416">
            <v>93564</v>
          </cell>
          <cell r="AY416">
            <v>0</v>
          </cell>
          <cell r="AZ416">
            <v>360764.49</v>
          </cell>
          <cell r="BB416">
            <v>219740.49</v>
          </cell>
        </row>
        <row r="417">
          <cell r="A417" t="str">
            <v>1122</v>
          </cell>
          <cell r="B417" t="str">
            <v>黄骅市建材市场港骅钢材经销部</v>
          </cell>
          <cell r="C417" t="str">
            <v>钢材</v>
          </cell>
          <cell r="J417">
            <v>0</v>
          </cell>
          <cell r="N417">
            <v>0</v>
          </cell>
          <cell r="R417">
            <v>0</v>
          </cell>
          <cell r="V417">
            <v>0</v>
          </cell>
          <cell r="Z417">
            <v>0</v>
          </cell>
          <cell r="AD417">
            <v>0</v>
          </cell>
          <cell r="AG417">
            <v>7488</v>
          </cell>
          <cell r="AH417">
            <v>7488</v>
          </cell>
          <cell r="AI417">
            <v>7488</v>
          </cell>
          <cell r="AJ417">
            <v>0</v>
          </cell>
          <cell r="AK417">
            <v>0</v>
          </cell>
          <cell r="AL417">
            <v>0</v>
          </cell>
          <cell r="AM417">
            <v>0</v>
          </cell>
          <cell r="AN417">
            <v>0</v>
          </cell>
          <cell r="AO417">
            <v>0</v>
          </cell>
          <cell r="AP417">
            <v>0</v>
          </cell>
          <cell r="AQ417">
            <v>0</v>
          </cell>
          <cell r="AR417">
            <v>0</v>
          </cell>
          <cell r="AS417">
            <v>0</v>
          </cell>
          <cell r="AT417">
            <v>0</v>
          </cell>
          <cell r="AU417">
            <v>0</v>
          </cell>
          <cell r="AV417">
            <v>0</v>
          </cell>
          <cell r="AW417">
            <v>0</v>
          </cell>
          <cell r="AX417">
            <v>0</v>
          </cell>
          <cell r="AY417">
            <v>0</v>
          </cell>
          <cell r="AZ417">
            <v>0</v>
          </cell>
          <cell r="BB417">
            <v>0</v>
          </cell>
        </row>
        <row r="418">
          <cell r="A418" t="str">
            <v>1123</v>
          </cell>
          <cell r="B418" t="str">
            <v>天津市远丰化工产品贸易有限公司</v>
          </cell>
          <cell r="C418" t="str">
            <v>化工原料</v>
          </cell>
          <cell r="J418">
            <v>0</v>
          </cell>
          <cell r="N418">
            <v>0</v>
          </cell>
          <cell r="R418">
            <v>0</v>
          </cell>
          <cell r="V418">
            <v>0</v>
          </cell>
          <cell r="Z418">
            <v>0</v>
          </cell>
          <cell r="AD418">
            <v>0</v>
          </cell>
          <cell r="AG418">
            <v>806988</v>
          </cell>
          <cell r="AH418">
            <v>0</v>
          </cell>
          <cell r="AI418">
            <v>500000</v>
          </cell>
          <cell r="AJ418">
            <v>306988</v>
          </cell>
          <cell r="AK418">
            <v>691220</v>
          </cell>
          <cell r="AL418">
            <v>306988</v>
          </cell>
          <cell r="AM418">
            <v>1000684.44</v>
          </cell>
          <cell r="AN418">
            <v>0</v>
          </cell>
          <cell r="AO418">
            <v>1402476.44</v>
          </cell>
          <cell r="AP418">
            <v>0</v>
          </cell>
          <cell r="AQ418">
            <v>1400000</v>
          </cell>
          <cell r="AR418">
            <v>0</v>
          </cell>
          <cell r="AS418">
            <v>1537946</v>
          </cell>
          <cell r="AT418">
            <v>0</v>
          </cell>
          <cell r="AU418">
            <v>1537946</v>
          </cell>
          <cell r="AV418">
            <v>0</v>
          </cell>
          <cell r="AW418">
            <v>1601310</v>
          </cell>
          <cell r="AX418">
            <v>0</v>
          </cell>
          <cell r="AY418">
            <v>1601310</v>
          </cell>
          <cell r="AZ418">
            <v>0</v>
          </cell>
          <cell r="BB418">
            <v>0</v>
          </cell>
        </row>
        <row r="419">
          <cell r="A419" t="str">
            <v>1124</v>
          </cell>
          <cell r="B419" t="str">
            <v>沧州旭兴五金制品有限公司</v>
          </cell>
          <cell r="C419" t="str">
            <v>非标件</v>
          </cell>
          <cell r="J419">
            <v>0</v>
          </cell>
          <cell r="N419">
            <v>0</v>
          </cell>
          <cell r="R419">
            <v>0</v>
          </cell>
          <cell r="V419">
            <v>0</v>
          </cell>
          <cell r="Z419">
            <v>0</v>
          </cell>
          <cell r="AD419">
            <v>0</v>
          </cell>
          <cell r="AH419">
            <v>0</v>
          </cell>
          <cell r="AL419">
            <v>0</v>
          </cell>
          <cell r="AO419">
            <v>220682.8</v>
          </cell>
          <cell r="AP419">
            <v>0</v>
          </cell>
          <cell r="AQ419">
            <v>80000</v>
          </cell>
          <cell r="AR419">
            <v>140682.79999999999</v>
          </cell>
          <cell r="AS419">
            <v>0</v>
          </cell>
          <cell r="AT419">
            <v>140682.79999999999</v>
          </cell>
          <cell r="AU419">
            <v>90000</v>
          </cell>
          <cell r="AV419">
            <v>50682.8</v>
          </cell>
          <cell r="AW419">
            <v>0</v>
          </cell>
          <cell r="AX419">
            <v>50682.8</v>
          </cell>
          <cell r="AY419">
            <v>50000</v>
          </cell>
          <cell r="AZ419">
            <v>682.8</v>
          </cell>
          <cell r="BB419">
            <v>682.8</v>
          </cell>
        </row>
        <row r="420">
          <cell r="A420" t="str">
            <v>1125</v>
          </cell>
          <cell r="B420" t="str">
            <v>安路普（北京）汽车技术有限公司黄骅分公司</v>
          </cell>
          <cell r="J420">
            <v>0</v>
          </cell>
          <cell r="N420">
            <v>0</v>
          </cell>
          <cell r="AK420">
            <v>27887.27</v>
          </cell>
          <cell r="AM420">
            <v>0</v>
          </cell>
          <cell r="AN420">
            <v>27887.27</v>
          </cell>
          <cell r="AO420">
            <v>0</v>
          </cell>
          <cell r="AQ420">
            <v>0</v>
          </cell>
          <cell r="AR420">
            <v>0</v>
          </cell>
          <cell r="AS420">
            <v>0</v>
          </cell>
          <cell r="AU420">
            <v>0</v>
          </cell>
          <cell r="AV420">
            <v>0</v>
          </cell>
          <cell r="AW420">
            <v>1324.68</v>
          </cell>
          <cell r="AY420">
            <v>0</v>
          </cell>
          <cell r="AZ420">
            <v>1324.68</v>
          </cell>
        </row>
        <row r="421">
          <cell r="A421" t="str">
            <v>1126</v>
          </cell>
          <cell r="B421" t="str">
            <v>浙江佳龙电子有限公司</v>
          </cell>
          <cell r="C421" t="str">
            <v>灯镜配件</v>
          </cell>
          <cell r="J421">
            <v>0</v>
          </cell>
          <cell r="N421">
            <v>0</v>
          </cell>
          <cell r="R421">
            <v>0</v>
          </cell>
          <cell r="V421">
            <v>0</v>
          </cell>
          <cell r="Z421">
            <v>0</v>
          </cell>
          <cell r="AD421">
            <v>0</v>
          </cell>
          <cell r="AH421">
            <v>0</v>
          </cell>
          <cell r="AL421">
            <v>0</v>
          </cell>
          <cell r="AO421">
            <v>5590</v>
          </cell>
          <cell r="AP421">
            <v>0</v>
          </cell>
          <cell r="AQ421">
            <v>0</v>
          </cell>
          <cell r="AR421">
            <v>5590</v>
          </cell>
          <cell r="AS421">
            <v>0</v>
          </cell>
          <cell r="AT421">
            <v>5590</v>
          </cell>
          <cell r="AU421">
            <v>0</v>
          </cell>
          <cell r="AV421">
            <v>5590</v>
          </cell>
          <cell r="AW421">
            <v>10010</v>
          </cell>
          <cell r="AX421">
            <v>5590</v>
          </cell>
          <cell r="AY421">
            <v>0</v>
          </cell>
          <cell r="AZ421">
            <v>15600</v>
          </cell>
          <cell r="BB421">
            <v>15600</v>
          </cell>
        </row>
        <row r="422">
          <cell r="A422" t="str">
            <v>1128</v>
          </cell>
          <cell r="B422" t="str">
            <v>天津联一劳务服务有限公司</v>
          </cell>
          <cell r="C422" t="str">
            <v>劳务</v>
          </cell>
          <cell r="J422">
            <v>0</v>
          </cell>
          <cell r="N422">
            <v>0</v>
          </cell>
          <cell r="R422">
            <v>0</v>
          </cell>
          <cell r="V422">
            <v>0</v>
          </cell>
          <cell r="Z422">
            <v>0</v>
          </cell>
          <cell r="AD422">
            <v>0</v>
          </cell>
          <cell r="AH422">
            <v>0</v>
          </cell>
          <cell r="AK422">
            <v>18621.75</v>
          </cell>
          <cell r="AL422">
            <v>0</v>
          </cell>
          <cell r="AM422">
            <v>0</v>
          </cell>
          <cell r="AN422">
            <v>18621.75</v>
          </cell>
          <cell r="AO422">
            <v>12157.88</v>
          </cell>
          <cell r="AP422">
            <v>18621.75</v>
          </cell>
          <cell r="AQ422">
            <v>30779.63</v>
          </cell>
          <cell r="AR422">
            <v>0</v>
          </cell>
          <cell r="AS422">
            <v>0</v>
          </cell>
          <cell r="AT422">
            <v>0</v>
          </cell>
          <cell r="AU422">
            <v>0</v>
          </cell>
          <cell r="AV422">
            <v>0</v>
          </cell>
          <cell r="AW422">
            <v>27064.58</v>
          </cell>
          <cell r="AX422">
            <v>0</v>
          </cell>
          <cell r="AY422">
            <v>0</v>
          </cell>
          <cell r="AZ422">
            <v>27064.58</v>
          </cell>
          <cell r="BB422">
            <v>0</v>
          </cell>
        </row>
        <row r="423">
          <cell r="A423" t="str">
            <v>1129</v>
          </cell>
          <cell r="B423" t="str">
            <v>黄骅市赵福增运输队</v>
          </cell>
          <cell r="C423" t="str">
            <v>运费</v>
          </cell>
          <cell r="J423">
            <v>0</v>
          </cell>
          <cell r="N423">
            <v>0</v>
          </cell>
          <cell r="R423">
            <v>0</v>
          </cell>
          <cell r="V423">
            <v>0</v>
          </cell>
          <cell r="Z423">
            <v>0</v>
          </cell>
          <cell r="AD423">
            <v>0</v>
          </cell>
          <cell r="AH423">
            <v>0</v>
          </cell>
          <cell r="AK423">
            <v>614523</v>
          </cell>
          <cell r="AL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614523</v>
          </cell>
          <cell r="AS423">
            <v>1918501</v>
          </cell>
          <cell r="AT423">
            <v>0</v>
          </cell>
          <cell r="AU423">
            <v>0</v>
          </cell>
          <cell r="AV423">
            <v>2533024</v>
          </cell>
          <cell r="AW423">
            <v>0</v>
          </cell>
          <cell r="AX423">
            <v>0</v>
          </cell>
          <cell r="AY423">
            <v>0</v>
          </cell>
          <cell r="AZ423">
            <v>2533024</v>
          </cell>
          <cell r="BB423">
            <v>614523</v>
          </cell>
        </row>
        <row r="424">
          <cell r="A424" t="str">
            <v>1135</v>
          </cell>
          <cell r="B424" t="str">
            <v>黄骅市广兴建筑安装工程有限公司</v>
          </cell>
          <cell r="C424" t="str">
            <v>工程款</v>
          </cell>
          <cell r="J424">
            <v>0</v>
          </cell>
          <cell r="N424">
            <v>0</v>
          </cell>
          <cell r="R424">
            <v>0</v>
          </cell>
          <cell r="V424">
            <v>0</v>
          </cell>
          <cell r="Z424">
            <v>0</v>
          </cell>
          <cell r="AD424">
            <v>0</v>
          </cell>
          <cell r="AH424">
            <v>0</v>
          </cell>
          <cell r="AL424">
            <v>0</v>
          </cell>
          <cell r="AO424">
            <v>10488</v>
          </cell>
          <cell r="AP424">
            <v>0</v>
          </cell>
          <cell r="AQ424">
            <v>10488</v>
          </cell>
          <cell r="AR424">
            <v>0</v>
          </cell>
          <cell r="AS424">
            <v>0</v>
          </cell>
          <cell r="AT424">
            <v>0</v>
          </cell>
          <cell r="AU424">
            <v>0</v>
          </cell>
          <cell r="AV424">
            <v>0</v>
          </cell>
          <cell r="AW424">
            <v>0</v>
          </cell>
          <cell r="AX424">
            <v>0</v>
          </cell>
          <cell r="AY424">
            <v>0</v>
          </cell>
          <cell r="AZ424">
            <v>0</v>
          </cell>
          <cell r="BB424">
            <v>0</v>
          </cell>
        </row>
        <row r="425">
          <cell r="A425" t="str">
            <v>1136</v>
          </cell>
          <cell r="B425" t="str">
            <v>河北省雄县龙华橡塑有限公司</v>
          </cell>
          <cell r="AS425">
            <v>48500</v>
          </cell>
          <cell r="AT425">
            <v>48500</v>
          </cell>
          <cell r="AU425">
            <v>48500</v>
          </cell>
          <cell r="AV425">
            <v>0</v>
          </cell>
          <cell r="AW425">
            <v>157500</v>
          </cell>
          <cell r="AX425">
            <v>157500</v>
          </cell>
          <cell r="AY425">
            <v>157500</v>
          </cell>
          <cell r="AZ425">
            <v>0</v>
          </cell>
          <cell r="BB425">
            <v>0</v>
          </cell>
        </row>
        <row r="426">
          <cell r="A426" t="str">
            <v>1137</v>
          </cell>
          <cell r="B426" t="str">
            <v>石家庄跨越物流有限公司</v>
          </cell>
          <cell r="C426" t="str">
            <v>运费</v>
          </cell>
          <cell r="AS426">
            <v>294604.31</v>
          </cell>
          <cell r="AT426">
            <v>85965.31</v>
          </cell>
          <cell r="AU426">
            <v>85965.31</v>
          </cell>
          <cell r="AV426">
            <v>208639</v>
          </cell>
          <cell r="AW426">
            <v>0</v>
          </cell>
          <cell r="AX426">
            <v>0</v>
          </cell>
          <cell r="AY426">
            <v>0</v>
          </cell>
          <cell r="AZ426">
            <v>208639</v>
          </cell>
          <cell r="BB426">
            <v>228689.66</v>
          </cell>
        </row>
        <row r="427">
          <cell r="A427" t="str">
            <v>1138</v>
          </cell>
          <cell r="B427" t="str">
            <v>河北宏通制管有限公司</v>
          </cell>
          <cell r="C427" t="str">
            <v>钢管</v>
          </cell>
          <cell r="AS427">
            <v>7457.97</v>
          </cell>
          <cell r="AT427">
            <v>0</v>
          </cell>
          <cell r="AU427">
            <v>0</v>
          </cell>
          <cell r="AV427">
            <v>7457.97</v>
          </cell>
          <cell r="AW427">
            <v>0</v>
          </cell>
          <cell r="AX427">
            <v>0</v>
          </cell>
          <cell r="AY427">
            <v>0</v>
          </cell>
          <cell r="AZ427">
            <v>0</v>
          </cell>
          <cell r="BB427">
            <v>0</v>
          </cell>
        </row>
        <row r="428">
          <cell r="A428" t="str">
            <v>1141</v>
          </cell>
          <cell r="B428" t="str">
            <v>黄骅市祯祥金属制品有限责任公司</v>
          </cell>
          <cell r="C428" t="str">
            <v>零购</v>
          </cell>
          <cell r="AS428">
            <v>5031.3</v>
          </cell>
          <cell r="AT428">
            <v>5031.3</v>
          </cell>
          <cell r="AU428">
            <v>5031.3</v>
          </cell>
          <cell r="AV428">
            <v>0</v>
          </cell>
          <cell r="AW428">
            <v>95323.4</v>
          </cell>
          <cell r="AX428">
            <v>95323.4</v>
          </cell>
          <cell r="AY428">
            <v>95323.4</v>
          </cell>
          <cell r="AZ428">
            <v>0</v>
          </cell>
          <cell r="BB428">
            <v>0</v>
          </cell>
        </row>
        <row r="429">
          <cell r="A429" t="str">
            <v>1142</v>
          </cell>
          <cell r="B429" t="str">
            <v>海兴厚德不锈钢制品有限公司</v>
          </cell>
          <cell r="C429" t="str">
            <v>铸件</v>
          </cell>
          <cell r="AT429">
            <v>0</v>
          </cell>
          <cell r="AX429">
            <v>0</v>
          </cell>
          <cell r="BB429">
            <v>0</v>
          </cell>
        </row>
        <row r="430">
          <cell r="A430" t="str">
            <v>1144</v>
          </cell>
          <cell r="B430" t="str">
            <v>天津昱纬汽车管件有限公司</v>
          </cell>
          <cell r="C430" t="str">
            <v>钢管</v>
          </cell>
          <cell r="AT430">
            <v>0</v>
          </cell>
          <cell r="AW430">
            <v>32054.400000000001</v>
          </cell>
          <cell r="AX430">
            <v>32054.400000000001</v>
          </cell>
          <cell r="AY430">
            <v>32054.400000000001</v>
          </cell>
          <cell r="AZ430">
            <v>0</v>
          </cell>
          <cell r="BB430">
            <v>0</v>
          </cell>
        </row>
        <row r="431">
          <cell r="A431" t="str">
            <v>1145</v>
          </cell>
          <cell r="B431" t="str">
            <v>跨越速运集团有限公司</v>
          </cell>
          <cell r="C431" t="str">
            <v>运费</v>
          </cell>
          <cell r="AT431">
            <v>0</v>
          </cell>
          <cell r="AX431">
            <v>0</v>
          </cell>
          <cell r="BB431">
            <v>0</v>
          </cell>
        </row>
        <row r="432">
          <cell r="A432" t="str">
            <v>1148</v>
          </cell>
          <cell r="B432" t="str">
            <v>赵月刚</v>
          </cell>
          <cell r="C432" t="str">
            <v>运费</v>
          </cell>
          <cell r="AS432">
            <v>33200</v>
          </cell>
          <cell r="AT432">
            <v>0</v>
          </cell>
          <cell r="AU432">
            <v>0</v>
          </cell>
          <cell r="AV432">
            <v>33200</v>
          </cell>
          <cell r="AW432">
            <v>0</v>
          </cell>
          <cell r="AX432">
            <v>0</v>
          </cell>
          <cell r="AY432">
            <v>33200</v>
          </cell>
          <cell r="AZ432">
            <v>0</v>
          </cell>
        </row>
        <row r="433">
          <cell r="A433" t="str">
            <v>1152</v>
          </cell>
          <cell r="B433" t="str">
            <v>沧州市奥睿机械设备有限公司</v>
          </cell>
          <cell r="C433" t="str">
            <v>焊丝</v>
          </cell>
          <cell r="AW433">
            <v>76579</v>
          </cell>
          <cell r="AX433">
            <v>76579</v>
          </cell>
          <cell r="AY433">
            <v>76579</v>
          </cell>
          <cell r="AZ433">
            <v>0</v>
          </cell>
          <cell r="BB433">
            <v>0</v>
          </cell>
        </row>
        <row r="434">
          <cell r="A434" t="str">
            <v>1159</v>
          </cell>
          <cell r="B434" t="str">
            <v>北京华丰广告有限公司</v>
          </cell>
          <cell r="C434" t="str">
            <v>工装</v>
          </cell>
          <cell r="AW434">
            <v>52500</v>
          </cell>
          <cell r="AY434">
            <v>30000</v>
          </cell>
          <cell r="AZ434">
            <v>22500</v>
          </cell>
          <cell r="BB434">
            <v>0</v>
          </cell>
        </row>
        <row r="435">
          <cell r="A435" t="str">
            <v>1169</v>
          </cell>
          <cell r="B435" t="str">
            <v>天津宏达翔科技有限公司</v>
          </cell>
          <cell r="BB435">
            <v>0</v>
          </cell>
        </row>
        <row r="436">
          <cell r="A436" t="str">
            <v>1167</v>
          </cell>
          <cell r="B436" t="str">
            <v>黄骅市双浩机电设备维修有限公司</v>
          </cell>
          <cell r="C436" t="str">
            <v>空调维修</v>
          </cell>
          <cell r="AW436">
            <v>15500</v>
          </cell>
          <cell r="AY436">
            <v>0</v>
          </cell>
          <cell r="AZ436">
            <v>15500</v>
          </cell>
          <cell r="BB436">
            <v>0</v>
          </cell>
        </row>
        <row r="437">
          <cell r="B437" t="str">
            <v>合  计</v>
          </cell>
          <cell r="D437">
            <v>115025806.83</v>
          </cell>
          <cell r="E437">
            <v>22486468.73</v>
          </cell>
          <cell r="F437">
            <v>114652789.23</v>
          </cell>
          <cell r="G437">
            <v>23557739.719999999</v>
          </cell>
          <cell r="H437">
            <v>110998925.03</v>
          </cell>
          <cell r="I437">
            <v>18015979.129999999</v>
          </cell>
          <cell r="J437">
            <v>80145192.920000002</v>
          </cell>
          <cell r="K437">
            <v>15252802.83</v>
          </cell>
          <cell r="L437">
            <v>114781478.39</v>
          </cell>
          <cell r="M437">
            <v>13469725.98</v>
          </cell>
          <cell r="N437">
            <v>86922890.439999998</v>
          </cell>
          <cell r="O437">
            <v>16954078.91</v>
          </cell>
          <cell r="P437">
            <v>111625472.73</v>
          </cell>
          <cell r="Q437">
            <v>23579037.559999999</v>
          </cell>
          <cell r="R437">
            <v>87497131.269999996</v>
          </cell>
          <cell r="S437">
            <v>13191710.890000001</v>
          </cell>
          <cell r="T437">
            <v>121764506.86</v>
          </cell>
          <cell r="U437">
            <v>22873826.489999998</v>
          </cell>
          <cell r="V437">
            <v>93205617.730000004</v>
          </cell>
          <cell r="W437">
            <v>22489867.120000001</v>
          </cell>
          <cell r="X437">
            <v>122963248.23</v>
          </cell>
          <cell r="Y437">
            <v>23803251.039999999</v>
          </cell>
          <cell r="Z437">
            <v>84779839.280000001</v>
          </cell>
          <cell r="AA437">
            <v>5933546.5199999996</v>
          </cell>
          <cell r="AB437">
            <v>140587904.37</v>
          </cell>
          <cell r="AC437">
            <v>25693508.780000001</v>
          </cell>
          <cell r="AD437">
            <v>101393398.70999999</v>
          </cell>
          <cell r="AE437">
            <v>36342843.329999998</v>
          </cell>
          <cell r="AF437">
            <v>129065674.3</v>
          </cell>
          <cell r="AG437">
            <v>19554727.98</v>
          </cell>
          <cell r="AH437">
            <v>91537612.579999894</v>
          </cell>
          <cell r="AI437">
            <v>17810158.25</v>
          </cell>
          <cell r="AJ437">
            <v>130203998.84</v>
          </cell>
          <cell r="AK437">
            <v>19225946.960000001</v>
          </cell>
          <cell r="AL437">
            <v>94851871.549999997</v>
          </cell>
          <cell r="AM437">
            <v>13293182.09</v>
          </cell>
          <cell r="AN437">
            <v>132396851.47</v>
          </cell>
          <cell r="AO437">
            <v>20103380.93</v>
          </cell>
          <cell r="AP437">
            <v>104623463.64</v>
          </cell>
          <cell r="AQ437">
            <v>25643486.27</v>
          </cell>
          <cell r="AR437">
            <v>129963526.86</v>
          </cell>
          <cell r="AS437">
            <v>20281570.100000001</v>
          </cell>
          <cell r="AT437">
            <v>92596061.159999996</v>
          </cell>
          <cell r="AU437">
            <v>11978321.210000001</v>
          </cell>
          <cell r="AV437">
            <v>138876779.94999999</v>
          </cell>
          <cell r="AW437">
            <v>28254754.329999998</v>
          </cell>
          <cell r="AX437">
            <v>95646024.060000002</v>
          </cell>
          <cell r="AY437">
            <v>23201765.829999998</v>
          </cell>
          <cell r="AZ437">
            <v>143828601.87</v>
          </cell>
          <cell r="BA437">
            <v>0</v>
          </cell>
          <cell r="BB437">
            <v>97431608.510000005</v>
          </cell>
        </row>
        <row r="438">
          <cell r="A438" t="str">
            <v>0037</v>
          </cell>
          <cell r="B438" t="str">
            <v>北京光华荣昌汽车部件有限公司</v>
          </cell>
          <cell r="D438">
            <v>0</v>
          </cell>
          <cell r="G438">
            <v>9591973.0399999991</v>
          </cell>
          <cell r="H438">
            <v>0</v>
          </cell>
          <cell r="I438">
            <v>2438154.65</v>
          </cell>
          <cell r="K438">
            <v>2438154.65</v>
          </cell>
          <cell r="L438">
            <v>0</v>
          </cell>
          <cell r="M438">
            <v>0</v>
          </cell>
          <cell r="O438">
            <v>0</v>
          </cell>
          <cell r="P438">
            <v>0</v>
          </cell>
          <cell r="Q438">
            <v>1311934.56</v>
          </cell>
          <cell r="S438">
            <v>1311934.56</v>
          </cell>
          <cell r="T438">
            <v>0</v>
          </cell>
          <cell r="U438">
            <v>356774.57</v>
          </cell>
          <cell r="W438">
            <v>356774.57</v>
          </cell>
          <cell r="X438">
            <v>0</v>
          </cell>
          <cell r="Y438">
            <v>457514.09</v>
          </cell>
          <cell r="AA438">
            <v>457514.09</v>
          </cell>
          <cell r="AB438">
            <v>0</v>
          </cell>
          <cell r="AC438">
            <v>0</v>
          </cell>
          <cell r="AE438">
            <v>0</v>
          </cell>
          <cell r="AF438">
            <v>0</v>
          </cell>
          <cell r="AG438">
            <v>783.67</v>
          </cell>
          <cell r="AI438">
            <v>783.67</v>
          </cell>
          <cell r="AJ438">
            <v>0</v>
          </cell>
          <cell r="AK438">
            <v>55872.85</v>
          </cell>
          <cell r="AO438">
            <v>250497.83</v>
          </cell>
          <cell r="AQ438">
            <v>250497.83</v>
          </cell>
          <cell r="AR438">
            <v>0</v>
          </cell>
          <cell r="AS438">
            <v>0</v>
          </cell>
          <cell r="AT438">
            <v>0</v>
          </cell>
          <cell r="AU438">
            <v>0</v>
          </cell>
          <cell r="AV438">
            <v>0</v>
          </cell>
          <cell r="AW438">
            <v>2990618.33</v>
          </cell>
          <cell r="AX438">
            <v>2990618.33</v>
          </cell>
          <cell r="AY438">
            <v>2990618.33</v>
          </cell>
          <cell r="AZ438">
            <v>0</v>
          </cell>
          <cell r="BB438">
            <v>2990618.33</v>
          </cell>
        </row>
        <row r="439">
          <cell r="A439" t="str">
            <v>0685</v>
          </cell>
          <cell r="B439" t="str">
            <v>湖南光华荣昌汽车部件有限公司</v>
          </cell>
          <cell r="G439">
            <v>620406.78</v>
          </cell>
          <cell r="H439">
            <v>0</v>
          </cell>
          <cell r="I439">
            <v>0</v>
          </cell>
          <cell r="K439">
            <v>0</v>
          </cell>
          <cell r="L439">
            <v>0</v>
          </cell>
          <cell r="M439">
            <v>0</v>
          </cell>
          <cell r="O439">
            <v>0</v>
          </cell>
          <cell r="P439">
            <v>0</v>
          </cell>
          <cell r="Q439">
            <v>0</v>
          </cell>
          <cell r="S439">
            <v>0</v>
          </cell>
          <cell r="T439">
            <v>0</v>
          </cell>
          <cell r="U439">
            <v>0</v>
          </cell>
          <cell r="W439">
            <v>0</v>
          </cell>
          <cell r="X439">
            <v>0</v>
          </cell>
          <cell r="Y439">
            <v>0</v>
          </cell>
          <cell r="AA439">
            <v>0</v>
          </cell>
          <cell r="AB439">
            <v>0</v>
          </cell>
          <cell r="AC439">
            <v>0</v>
          </cell>
          <cell r="AE439">
            <v>0</v>
          </cell>
          <cell r="AF439">
            <v>0</v>
          </cell>
          <cell r="AG439">
            <v>0</v>
          </cell>
          <cell r="AI439">
            <v>0</v>
          </cell>
          <cell r="AJ439">
            <v>0</v>
          </cell>
          <cell r="AK439">
            <v>0</v>
          </cell>
          <cell r="AO439">
            <v>0</v>
          </cell>
          <cell r="AP439">
            <v>0</v>
          </cell>
          <cell r="AQ439">
            <v>0</v>
          </cell>
          <cell r="AR439">
            <v>0</v>
          </cell>
          <cell r="AS439">
            <v>0</v>
          </cell>
          <cell r="AT439">
            <v>0</v>
          </cell>
          <cell r="AU439">
            <v>0</v>
          </cell>
          <cell r="AV439">
            <v>0</v>
          </cell>
          <cell r="AW439">
            <v>0</v>
          </cell>
          <cell r="AX439">
            <v>0</v>
          </cell>
          <cell r="AY439">
            <v>0</v>
          </cell>
          <cell r="AZ439">
            <v>0</v>
          </cell>
          <cell r="BB439">
            <v>0</v>
          </cell>
        </row>
        <row r="440">
          <cell r="A440" t="str">
            <v>0780</v>
          </cell>
          <cell r="B440" t="str">
            <v>潍坊光华荣昌汽车技术有限公司</v>
          </cell>
          <cell r="C440" t="str">
            <v>内部关联</v>
          </cell>
          <cell r="D440">
            <v>0</v>
          </cell>
          <cell r="E440">
            <v>4567242.5</v>
          </cell>
          <cell r="F440">
            <v>0</v>
          </cell>
          <cell r="G440">
            <v>3481151.12</v>
          </cell>
          <cell r="H440">
            <v>0</v>
          </cell>
          <cell r="I440">
            <v>6145304.0099999998</v>
          </cell>
          <cell r="K440">
            <v>0</v>
          </cell>
          <cell r="L440">
            <v>6145304.0099999998</v>
          </cell>
          <cell r="M440">
            <v>3015291.23</v>
          </cell>
          <cell r="O440">
            <v>9160595.2400000002</v>
          </cell>
          <cell r="P440">
            <v>0</v>
          </cell>
          <cell r="Q440">
            <v>7530021.2400000002</v>
          </cell>
          <cell r="S440">
            <v>7530021.2400000002</v>
          </cell>
          <cell r="T440">
            <v>0</v>
          </cell>
          <cell r="U440">
            <v>3770826.83</v>
          </cell>
          <cell r="W440">
            <v>3770826.83</v>
          </cell>
          <cell r="X440">
            <v>0</v>
          </cell>
          <cell r="Y440">
            <v>4333919.8099999996</v>
          </cell>
          <cell r="AA440">
            <v>403096.56</v>
          </cell>
          <cell r="AB440">
            <v>3930823.25</v>
          </cell>
          <cell r="AC440">
            <v>3570190.45</v>
          </cell>
          <cell r="AE440">
            <v>3083819.49</v>
          </cell>
          <cell r="AF440">
            <v>3083819.49</v>
          </cell>
          <cell r="AG440">
            <v>4659575.12</v>
          </cell>
          <cell r="AI440">
            <v>1992977.17</v>
          </cell>
          <cell r="AJ440">
            <v>7083792.1600000001</v>
          </cell>
          <cell r="AK440">
            <v>4047077.39</v>
          </cell>
          <cell r="AO440">
            <v>5356152.71</v>
          </cell>
          <cell r="AQ440">
            <v>9730663.5099999998</v>
          </cell>
          <cell r="AR440">
            <v>2893397.56</v>
          </cell>
          <cell r="AS440">
            <v>5937864.8799999999</v>
          </cell>
          <cell r="AU440">
            <v>5481869.79</v>
          </cell>
          <cell r="AV440">
            <v>3349392.65</v>
          </cell>
          <cell r="AW440">
            <v>6104207.8799999999</v>
          </cell>
          <cell r="AX440">
            <v>4990000</v>
          </cell>
          <cell r="AY440">
            <v>4990000</v>
          </cell>
          <cell r="AZ440">
            <v>4063600.53</v>
          </cell>
          <cell r="BB440">
            <v>4990000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234"/>
  <sheetViews>
    <sheetView workbookViewId="0">
      <pane xSplit="5" ySplit="3" topLeftCell="AZ85" activePane="bottomRight" state="frozen"/>
      <selection pane="topRight"/>
      <selection pane="bottomLeft"/>
      <selection pane="bottomRight" activeCell="BJ45" sqref="BJ45:BJ183"/>
    </sheetView>
  </sheetViews>
  <sheetFormatPr defaultColWidth="8" defaultRowHeight="16.5"/>
  <cols>
    <col min="1" max="1" width="4.5" customWidth="1"/>
    <col min="2" max="2" width="6" style="2" customWidth="1"/>
    <col min="3" max="3" width="8.75" style="3" customWidth="1"/>
    <col min="4" max="4" width="23" style="3" customWidth="1"/>
    <col min="5" max="5" width="9.625" style="4" customWidth="1"/>
    <col min="6" max="9" width="10.375" style="5" customWidth="1"/>
    <col min="10" max="10" width="10.75" style="4" customWidth="1"/>
    <col min="11" max="11" width="10.875" style="4" customWidth="1"/>
    <col min="12" max="12" width="10.625" style="4" customWidth="1"/>
    <col min="13" max="14" width="10.75" style="4" customWidth="1"/>
    <col min="15" max="19" width="10.625" style="4" customWidth="1"/>
    <col min="20" max="20" width="11.125" style="4" customWidth="1"/>
    <col min="21" max="29" width="10.625" style="4" customWidth="1"/>
    <col min="30" max="41" width="10.625" style="6" customWidth="1"/>
    <col min="42" max="42" width="11.25" style="7" customWidth="1"/>
    <col min="43" max="52" width="10.625" style="8" customWidth="1"/>
    <col min="53" max="59" width="10.625" style="6" customWidth="1"/>
    <col min="60" max="60" width="10.875" style="10" customWidth="1"/>
    <col min="61" max="62" width="10.5" style="10" customWidth="1"/>
    <col min="63" max="63" width="17.75" style="10" customWidth="1"/>
    <col min="64" max="16384" width="8" style="3"/>
  </cols>
  <sheetData>
    <row r="1" spans="1:63">
      <c r="A1" s="3"/>
    </row>
    <row r="2" spans="1:63" ht="15" customHeight="1">
      <c r="A2" s="152" t="s">
        <v>0</v>
      </c>
      <c r="B2" s="153" t="s">
        <v>1</v>
      </c>
      <c r="C2" s="14"/>
      <c r="D2" s="155" t="s">
        <v>2</v>
      </c>
      <c r="E2" s="157" t="s">
        <v>3</v>
      </c>
      <c r="F2" s="16" t="s">
        <v>4</v>
      </c>
      <c r="G2" s="166" t="s">
        <v>5</v>
      </c>
      <c r="H2" s="166"/>
      <c r="I2" s="166" t="s">
        <v>6</v>
      </c>
      <c r="J2" s="167"/>
      <c r="K2" s="161" t="s">
        <v>7</v>
      </c>
      <c r="L2" s="161"/>
      <c r="M2" s="161"/>
      <c r="N2" s="162"/>
      <c r="O2" s="159" t="s">
        <v>8</v>
      </c>
      <c r="P2" s="159"/>
      <c r="Q2" s="159"/>
      <c r="R2" s="160"/>
      <c r="S2" s="161" t="s">
        <v>9</v>
      </c>
      <c r="T2" s="161"/>
      <c r="U2" s="161"/>
      <c r="V2" s="162"/>
      <c r="W2" s="159" t="s">
        <v>10</v>
      </c>
      <c r="X2" s="159"/>
      <c r="Y2" s="159"/>
      <c r="Z2" s="160"/>
      <c r="AA2" s="161" t="s">
        <v>11</v>
      </c>
      <c r="AB2" s="161"/>
      <c r="AC2" s="161"/>
      <c r="AD2" s="162"/>
      <c r="AE2" s="163" t="s">
        <v>12</v>
      </c>
      <c r="AF2" s="163"/>
      <c r="AG2" s="163"/>
      <c r="AH2" s="163"/>
      <c r="AI2" s="164" t="s">
        <v>13</v>
      </c>
      <c r="AJ2" s="164"/>
      <c r="AK2" s="164"/>
      <c r="AL2" s="164"/>
      <c r="AM2" s="165" t="s">
        <v>14</v>
      </c>
      <c r="AN2" s="165"/>
      <c r="AO2" s="165"/>
      <c r="AP2" s="165"/>
      <c r="AQ2" s="149" t="s">
        <v>15</v>
      </c>
      <c r="AR2" s="149"/>
      <c r="AS2" s="149"/>
      <c r="AT2" s="149"/>
      <c r="AU2" s="150" t="s">
        <v>16</v>
      </c>
      <c r="AV2" s="150"/>
      <c r="AW2" s="150"/>
      <c r="AX2" s="150"/>
      <c r="AY2" s="150" t="s">
        <v>17</v>
      </c>
      <c r="AZ2" s="150"/>
      <c r="BA2" s="151"/>
      <c r="BB2" s="151"/>
      <c r="BC2" s="151" t="s">
        <v>18</v>
      </c>
      <c r="BD2" s="151"/>
      <c r="BE2" s="151"/>
      <c r="BF2" s="151"/>
      <c r="BG2" s="53"/>
      <c r="BH2" s="54"/>
      <c r="BI2" s="55"/>
      <c r="BJ2" s="55"/>
      <c r="BK2" s="55"/>
    </row>
    <row r="3" spans="1:63" ht="18" customHeight="1">
      <c r="A3" s="152"/>
      <c r="B3" s="154"/>
      <c r="C3" s="19"/>
      <c r="D3" s="156"/>
      <c r="E3" s="158"/>
      <c r="F3" s="21" t="s">
        <v>19</v>
      </c>
      <c r="G3" s="22" t="s">
        <v>20</v>
      </c>
      <c r="H3" s="21" t="s">
        <v>19</v>
      </c>
      <c r="I3" s="22" t="s">
        <v>20</v>
      </c>
      <c r="J3" s="29" t="s">
        <v>19</v>
      </c>
      <c r="K3" s="30" t="s">
        <v>21</v>
      </c>
      <c r="L3" s="30" t="s">
        <v>22</v>
      </c>
      <c r="M3" s="30" t="s">
        <v>20</v>
      </c>
      <c r="N3" s="30" t="s">
        <v>19</v>
      </c>
      <c r="O3" s="30" t="s">
        <v>21</v>
      </c>
      <c r="P3" s="30" t="s">
        <v>22</v>
      </c>
      <c r="Q3" s="30" t="s">
        <v>20</v>
      </c>
      <c r="R3" s="30" t="s">
        <v>19</v>
      </c>
      <c r="S3" s="30" t="s">
        <v>21</v>
      </c>
      <c r="T3" s="30" t="s">
        <v>22</v>
      </c>
      <c r="U3" s="30" t="s">
        <v>20</v>
      </c>
      <c r="V3" s="30" t="s">
        <v>19</v>
      </c>
      <c r="W3" s="30" t="s">
        <v>21</v>
      </c>
      <c r="X3" s="30" t="s">
        <v>22</v>
      </c>
      <c r="Y3" s="30" t="s">
        <v>20</v>
      </c>
      <c r="Z3" s="30" t="s">
        <v>19</v>
      </c>
      <c r="AA3" s="30" t="s">
        <v>21</v>
      </c>
      <c r="AB3" s="30" t="s">
        <v>22</v>
      </c>
      <c r="AC3" s="30" t="s">
        <v>20</v>
      </c>
      <c r="AD3" s="30" t="s">
        <v>19</v>
      </c>
      <c r="AE3" s="30" t="s">
        <v>21</v>
      </c>
      <c r="AF3" s="30" t="s">
        <v>22</v>
      </c>
      <c r="AG3" s="30" t="s">
        <v>20</v>
      </c>
      <c r="AH3" s="30" t="s">
        <v>19</v>
      </c>
      <c r="AI3" s="36" t="s">
        <v>21</v>
      </c>
      <c r="AJ3" s="36" t="s">
        <v>22</v>
      </c>
      <c r="AK3" s="36" t="s">
        <v>20</v>
      </c>
      <c r="AL3" s="36" t="s">
        <v>19</v>
      </c>
      <c r="AM3" s="37" t="s">
        <v>21</v>
      </c>
      <c r="AN3" s="37" t="s">
        <v>22</v>
      </c>
      <c r="AO3" s="37" t="s">
        <v>20</v>
      </c>
      <c r="AP3" s="37" t="s">
        <v>19</v>
      </c>
      <c r="AQ3" s="40" t="s">
        <v>21</v>
      </c>
      <c r="AR3" s="40" t="s">
        <v>22</v>
      </c>
      <c r="AS3" s="40" t="s">
        <v>20</v>
      </c>
      <c r="AT3" s="40" t="s">
        <v>19</v>
      </c>
      <c r="AU3" s="128" t="s">
        <v>21</v>
      </c>
      <c r="AV3" s="128" t="s">
        <v>22</v>
      </c>
      <c r="AW3" s="128" t="s">
        <v>20</v>
      </c>
      <c r="AX3" s="128" t="s">
        <v>19</v>
      </c>
      <c r="AY3" s="128" t="s">
        <v>21</v>
      </c>
      <c r="AZ3" s="128" t="s">
        <v>22</v>
      </c>
      <c r="BA3" s="129" t="s">
        <v>20</v>
      </c>
      <c r="BB3" s="129" t="s">
        <v>19</v>
      </c>
      <c r="BC3" s="129" t="s">
        <v>21</v>
      </c>
      <c r="BD3" s="129" t="s">
        <v>22</v>
      </c>
      <c r="BE3" s="129" t="s">
        <v>20</v>
      </c>
      <c r="BF3" s="129" t="s">
        <v>19</v>
      </c>
      <c r="BG3" s="58" t="s">
        <v>23</v>
      </c>
      <c r="BH3" s="59" t="s">
        <v>24</v>
      </c>
      <c r="BI3" s="60" t="s">
        <v>25</v>
      </c>
      <c r="BJ3" s="60" t="s">
        <v>26</v>
      </c>
      <c r="BK3" s="62" t="s">
        <v>27</v>
      </c>
    </row>
    <row r="4" spans="1:63" ht="15.95" customHeight="1">
      <c r="A4" s="23">
        <f>ROW()-3</f>
        <v>1</v>
      </c>
      <c r="B4" s="24" t="s">
        <v>28</v>
      </c>
      <c r="C4" s="24" t="str">
        <f>VLOOKUP(B4,'[1]供应商 (2)'!$A$2:$D$144,4,0)</f>
        <v>1913005</v>
      </c>
      <c r="D4" s="25" t="s">
        <v>29</v>
      </c>
      <c r="E4" s="25" t="s">
        <v>30</v>
      </c>
      <c r="F4" s="16">
        <f>VLOOKUP(B4,'[2]应付账款7月底全部明细表 (3)'!$A$4:$D$403,4)</f>
        <v>0</v>
      </c>
      <c r="G4" s="16">
        <f>VLOOKUP(B4,'[2]应付账款7月底全部明细表 (3)'!$A:$E,5,0)</f>
        <v>0</v>
      </c>
      <c r="H4" s="16">
        <f>VLOOKUP(B4,'[2]应付账款7月底全部明细表 (3)'!$A$4:$F$401,6,0)</f>
        <v>120302.67</v>
      </c>
      <c r="I4" s="16">
        <f>VLOOKUP(B4,'[2]应付账款7月底全部明细表 (3)'!$A$4:$G$401,7,0)</f>
        <v>0</v>
      </c>
      <c r="J4" s="31">
        <f>VLOOKUP(B4,'[2]应付账款7月底全部明细表 (3)'!$A$4:$H$402,8,0)</f>
        <v>530044.72</v>
      </c>
      <c r="K4" s="31">
        <f>VLOOKUP(B4,'[3]应付账款7月底全部明细表 (3)'!$A:$I,9,0)</f>
        <v>390101.94</v>
      </c>
      <c r="L4" s="31">
        <f>VLOOKUP(B4,'[3]应付账款7月底全部明细表 (3)'!$A$4:$J$410,10,0)</f>
        <v>0</v>
      </c>
      <c r="M4" s="31">
        <f>VLOOKUP(B4,'[3]应付账款7月底全部明细表 (3)'!$A:$K,11,0)</f>
        <v>300000</v>
      </c>
      <c r="N4" s="31">
        <f>VLOOKUP(B4,'[3]应付账款7月底全部明细表 (3)'!$A:$L,12,0)</f>
        <v>620146.66</v>
      </c>
      <c r="O4" s="31">
        <f>VLOOKUP(B4,'[3]应付账款7月底全部明细表 (3)'!$A$4:$M$410,13,0)</f>
        <v>373762.25</v>
      </c>
      <c r="P4" s="31" t="e">
        <f>VLOOKUP(B4,'[3]应付账款7月底全部明细表 (3)'!$A$4:$N$410,14,0)</f>
        <v>#REF!</v>
      </c>
      <c r="Q4" s="31">
        <f>VLOOKUP(B4,'[3]应付账款7月底全部明细表 (3)'!$A$4:$O$410,15,0)</f>
        <v>0</v>
      </c>
      <c r="R4" s="31">
        <f>VLOOKUP(B4,'[3]应付账款7月底全部明细表 (3)'!$A$4:$P$410,16,0)</f>
        <v>993908.91</v>
      </c>
      <c r="S4" s="31">
        <f>VLOOKUP(B4,'[3]应付账款7月底全部明细表 (3)'!$A$4:$Q$407,17,0)</f>
        <v>436446.48</v>
      </c>
      <c r="T4" s="31">
        <f>VLOOKUP(B4,'[3]应付账款7月底全部明细表 (3)'!$A$4:$R$387,18,0)</f>
        <v>230044.72</v>
      </c>
      <c r="U4" s="31">
        <f>VLOOKUP(B4,'[3]应付账款7月底全部明细表 (3)'!$A$4:$S$410,19,0)</f>
        <v>300000</v>
      </c>
      <c r="V4" s="31">
        <f>VLOOKUP(B4,'[3]应付账款7月底全部明细表 (3)'!$A$4:$T$410,20,0)</f>
        <v>1130355.3899999999</v>
      </c>
      <c r="W4" s="31">
        <f>VLOOKUP(B4,'[3]应付账款7月底全部明细表 (3)'!$A$4:$U$410,21,0)</f>
        <v>498660.12</v>
      </c>
      <c r="X4" s="31">
        <f>VLOOKUP(B4,'[3]应付账款7月底全部明细表 (3)'!$A$4:$V$410,22,0)</f>
        <v>320146.65999999997</v>
      </c>
      <c r="Y4" s="31">
        <f>VLOOKUP(B4,'[3]应付账款7月底全部明细表 (3)'!$A$4:$W$410,23,0)</f>
        <v>302000</v>
      </c>
      <c r="Z4" s="31">
        <f>VLOOKUP(B4,'[3]应付账款7月底全部明细表 (3)'!$A$4:$X$410,24,0)</f>
        <v>1327015.51</v>
      </c>
      <c r="AA4" s="31">
        <f>VLOOKUP(B4,'[3]应付账款7月底全部明细表 (3)'!$A$4:$Y$8,25,0)</f>
        <v>301485.78000000102</v>
      </c>
      <c r="AB4" s="31">
        <f>VLOOKUP(B4,'[3]应付账款7月底全部明细表 (3)'!$A$4:$Z$410,26,0)</f>
        <v>391908.91</v>
      </c>
      <c r="AC4" s="31">
        <f>VLOOKUP(B4,'[3]应付账款7月底全部明细表 (3)'!$A$4:$AA$410,27,0)</f>
        <v>0</v>
      </c>
      <c r="AD4" s="31">
        <f>VLOOKUP(B4,'[3]应付账款7月底全部明细表 (3)'!$A$4:$AB$410,28,0)</f>
        <v>1628501.29</v>
      </c>
      <c r="AE4" s="31">
        <f>VLOOKUP(B4,'[3]应付账款7月底全部明细表 (3)'!$A$4:$AC$410,29,0)</f>
        <v>326330.53000000003</v>
      </c>
      <c r="AF4" s="31">
        <f>VLOOKUP(B4,'[3]应付账款7月底全部明细表 (3)'!$A$4:$AD$416,30,0)</f>
        <v>828355.39</v>
      </c>
      <c r="AG4" s="31">
        <f>VLOOKUP(B4,'[3]应付账款7月底全部明细表 (3)'!$A$4:$AE$410,31,0)</f>
        <v>90000</v>
      </c>
      <c r="AH4" s="31">
        <f>VLOOKUP(B4,'[3]应付账款7月底全部明细表 (3)'!$A$4:$AF$410,32,0)</f>
        <v>1864831.82</v>
      </c>
      <c r="AI4" s="31">
        <f>VLOOKUP(B4,'[3]应付账款7月底全部明细表 (3)'!$A$4:$AG$410,33,0)</f>
        <v>193675.79</v>
      </c>
      <c r="AJ4" s="31">
        <f>VLOOKUP(B4,'[3]应付账款7月底全部明细表 (3)'!$A$4:$AH$415,34,0)</f>
        <v>1237015.51</v>
      </c>
      <c r="AK4" s="31">
        <f>VLOOKUP(B4,'[3]应付账款7月底全部明细表 (3)'!$A$4:$AI$410,35,0)</f>
        <v>200000</v>
      </c>
      <c r="AL4" s="31">
        <f>VLOOKUP(B4,'[3]应付账款7月底全部明细表 (3)'!$A$4:$AJ$410,36,0)</f>
        <v>1858507.61</v>
      </c>
      <c r="AM4" s="31">
        <f>VLOOKUP(B4,'[3]应付账款7月底全部明细表 (3)'!$A$4:$AK$410,37,0)</f>
        <v>250397.53</v>
      </c>
      <c r="AN4" s="31">
        <f>VLOOKUP(B4,'[3]应付账款7月底全部明细表 (3)'!$A$4:$AL$415,38,0)</f>
        <v>1338501.29</v>
      </c>
      <c r="AO4" s="31" t="e">
        <f>VLOOKUP(B4,'[3]应付账款7月底全部明细表 (3)'!$A$4:$AM$410,39,0)</f>
        <v>#REF!</v>
      </c>
      <c r="AP4" s="31" t="e">
        <f>VLOOKUP(B4,'[3]应付账款7月底全部明细表 (3)'!$A$4:$AN$6,40,0)</f>
        <v>#REF!</v>
      </c>
      <c r="AQ4" s="42">
        <f>VLOOKUP(B4,'[3]应付账款7月底全部明细表 (3)'!$A$4:$AO$410,41,0)</f>
        <v>356540.53</v>
      </c>
      <c r="AR4" s="42">
        <f>VLOOKUP(B4,[4]应付账款明细表!$A$4:$AP$428,42,0)</f>
        <v>1664831.82</v>
      </c>
      <c r="AS4" s="42">
        <f>VLOOKUP(B4,'[3]应付账款7月底全部明细表 (3)'!$A$4:$AQ$410,43,0)</f>
        <v>0</v>
      </c>
      <c r="AT4" s="42">
        <f>VLOOKUP(B4,'[3]应付账款7月底全部明细表 (3)'!$A$4:$AR$410,44,0)</f>
        <v>2195445.67</v>
      </c>
      <c r="AU4" s="42">
        <f>VLOOKUP(B4,[4]应付账款明细表!$A$4:$AS$428,45,0)</f>
        <v>296432.17</v>
      </c>
      <c r="AV4" s="42">
        <f>VLOOKUP(B4,[4]应付账款明细表!$A$4:$AT$428,46,0)</f>
        <v>1858507.61</v>
      </c>
      <c r="AW4" s="42">
        <f>VLOOKUP(B4,[4]应付账款明细表!$A$4:$AU$428,47,0)</f>
        <v>10000</v>
      </c>
      <c r="AX4" s="42">
        <f>VLOOKUP(B4,[4]应付账款明细表!$A$4:$AV$428,48,0)</f>
        <v>2481877.84</v>
      </c>
      <c r="AY4" s="42"/>
      <c r="AZ4" s="42">
        <f>VLOOKUP(B4,[4]应付账款明细表!$A$4:$AX$428,50,0)</f>
        <v>0</v>
      </c>
      <c r="BA4" s="63"/>
      <c r="BB4" s="63"/>
      <c r="BC4" s="63"/>
      <c r="BD4" s="63"/>
      <c r="BE4" s="63"/>
      <c r="BF4" s="63"/>
      <c r="BG4" s="63"/>
      <c r="BH4" s="54">
        <f>K4+O4+S4+W4+AA4+AE4+AI4+AM4+AQ4+AU4+AY4+BC4</f>
        <v>3423833.12</v>
      </c>
      <c r="BI4" s="54">
        <f>BH4/10</f>
        <v>342383.31199999998</v>
      </c>
      <c r="BJ4" s="16">
        <f>AX4/BI4</f>
        <v>7.24882829569684</v>
      </c>
      <c r="BK4" s="54" t="str">
        <f>VLOOKUP(B4,'[3]应付账款7月底全部明细表 (3)'!$A$4:$BI$410,61,0)</f>
        <v>发票挂账两个月承兑付款</v>
      </c>
    </row>
    <row r="5" spans="1:63" ht="15.95" customHeight="1">
      <c r="A5" s="23">
        <f>ROW()-3</f>
        <v>2</v>
      </c>
      <c r="B5" s="24" t="s">
        <v>31</v>
      </c>
      <c r="C5" s="24" t="str">
        <f>VLOOKUP(B5,'[1]供应商 (2)'!$A$2:$D$144,4,0)</f>
        <v>1913006</v>
      </c>
      <c r="D5" s="25" t="s">
        <v>32</v>
      </c>
      <c r="E5" s="25" t="s">
        <v>30</v>
      </c>
      <c r="F5" s="16">
        <f>VLOOKUP(B5,'[2]应付账款7月底全部明细表 (3)'!$A$4:$D$403,4)</f>
        <v>5340551.96</v>
      </c>
      <c r="G5" s="16">
        <f>VLOOKUP(B5,'[2]应付账款7月底全部明细表 (3)'!$A:$E,5,0)</f>
        <v>1000000</v>
      </c>
      <c r="H5" s="16">
        <f>VLOOKUP(B5,'[2]应付账款7月底全部明细表 (3)'!$A$4:$F$401,6,0)</f>
        <v>4679989.68</v>
      </c>
      <c r="I5" s="16">
        <f>VLOOKUP(B5,'[2]应付账款7月底全部明细表 (3)'!$A$4:$G$401,7,0)</f>
        <v>501300</v>
      </c>
      <c r="J5" s="31">
        <f>VLOOKUP(B5,'[2]应付账款7月底全部明细表 (3)'!$A$4:$H$402,8,0)</f>
        <v>4452410.29</v>
      </c>
      <c r="K5" s="31">
        <f>VLOOKUP(B5,'[3]应付账款7月底全部明细表 (3)'!$A:$I,9,0)</f>
        <v>779105.34</v>
      </c>
      <c r="L5" s="31">
        <f>VLOOKUP(B5,'[3]应付账款7月底全部明细表 (3)'!$A$4:$J$410,10,0)</f>
        <v>3839251.96</v>
      </c>
      <c r="M5" s="31">
        <f>VLOOKUP(B5,'[3]应付账款7月底全部明细表 (3)'!$A:$K,11,0)</f>
        <v>700000</v>
      </c>
      <c r="N5" s="31">
        <f>VLOOKUP(B5,'[3]应付账款7月底全部明细表 (3)'!$A:$L,12,0)</f>
        <v>4531515.63</v>
      </c>
      <c r="O5" s="31">
        <f>VLOOKUP(B5,'[3]应付账款7月底全部明细表 (3)'!$A$4:$M$410,13,0)</f>
        <v>283096.68</v>
      </c>
      <c r="P5" s="31">
        <f>VLOOKUP(B5,'[3]应付账款7月底全部明细表 (3)'!$A$4:$N$410,14,0)</f>
        <v>3478689.68</v>
      </c>
      <c r="Q5" s="31">
        <f>VLOOKUP(B5,'[3]应付账款7月底全部明细表 (3)'!$A$4:$O$410,15,0)</f>
        <v>1330</v>
      </c>
      <c r="R5" s="31">
        <f>VLOOKUP(B5,'[3]应付账款7月底全部明细表 (3)'!$A$4:$P$410,16,0)</f>
        <v>4813282.3099999996</v>
      </c>
      <c r="S5" s="31">
        <f>VLOOKUP(B5,'[3]应付账款7月底全部明细表 (3)'!$A$4:$Q$407,17,0)</f>
        <v>400378.75</v>
      </c>
      <c r="T5" s="31">
        <f>VLOOKUP(B5,'[3]应付账款7月底全部明细表 (3)'!$A$4:$R$387,18,0)</f>
        <v>3751080.29</v>
      </c>
      <c r="U5" s="31">
        <f>VLOOKUP(B5,'[3]应付账款7月底全部明细表 (3)'!$A$4:$S$410,19,0)</f>
        <v>0</v>
      </c>
      <c r="V5" s="31">
        <f>VLOOKUP(B5,'[3]应付账款7月底全部明细表 (3)'!$A$4:$T$410,20,0)</f>
        <v>5213661.0599999996</v>
      </c>
      <c r="W5" s="31">
        <f>VLOOKUP(B5,'[3]应付账款7月底全部明细表 (3)'!$A$4:$U$410,21,0)</f>
        <v>511458.55</v>
      </c>
      <c r="X5" s="31">
        <f>VLOOKUP(B5,'[3]应付账款7月底全部明细表 (3)'!$A$4:$V$410,22,0)</f>
        <v>4530185.63</v>
      </c>
      <c r="Y5" s="31">
        <f>VLOOKUP(B5,'[3]应付账款7月底全部明细表 (3)'!$A$4:$W$410,23,0)</f>
        <v>603000</v>
      </c>
      <c r="Z5" s="31">
        <f>VLOOKUP(B5,'[3]应付账款7月底全部明细表 (3)'!$A$4:$X$410,24,0)</f>
        <v>5122119.6100000003</v>
      </c>
      <c r="AA5" s="31">
        <f>VLOOKUP(B5,'[3]应付账款7月底全部明细表 (3)'!$A$4:$Y$8,25,0)</f>
        <v>419662.53</v>
      </c>
      <c r="AB5" s="31">
        <f>VLOOKUP(B5,'[3]应付账款7月底全部明细表 (3)'!$A$4:$Z$410,26,0)</f>
        <v>4210282.3099999996</v>
      </c>
      <c r="AC5" s="31">
        <f>VLOOKUP(B5,'[3]应付账款7月底全部明细表 (3)'!$A$4:$AA$410,27,0)</f>
        <v>0</v>
      </c>
      <c r="AD5" s="31">
        <f>VLOOKUP(B5,'[3]应付账款7月底全部明细表 (3)'!$A$4:$AB$410,28,0)</f>
        <v>5541782.1399999997</v>
      </c>
      <c r="AE5" s="31">
        <f>VLOOKUP(B5,'[3]应付账款7月底全部明细表 (3)'!$A$4:$AC$410,29,0)</f>
        <v>210215.11</v>
      </c>
      <c r="AF5" s="31">
        <f>VLOOKUP(B5,'[3]应付账款7月底全部明细表 (3)'!$A$4:$AD$416,30,0)</f>
        <v>4610661.0599999996</v>
      </c>
      <c r="AG5" s="31">
        <f>VLOOKUP(B5,'[3]应付账款7月底全部明细表 (3)'!$A$4:$AE$410,31,0)</f>
        <v>1400000</v>
      </c>
      <c r="AH5" s="31">
        <f>VLOOKUP(B5,'[3]应付账款7月底全部明细表 (3)'!$A$4:$AF$410,32,0)</f>
        <v>4351997.25</v>
      </c>
      <c r="AI5" s="31">
        <f>VLOOKUP(B5,'[3]应付账款7月底全部明细表 (3)'!$A$4:$AG$410,33,0)</f>
        <v>176471.52</v>
      </c>
      <c r="AJ5" s="31">
        <f>VLOOKUP(B5,'[3]应付账款7月底全部明细表 (3)'!$A$4:$AH$415,34,0)</f>
        <v>3722119.61</v>
      </c>
      <c r="AK5" s="31">
        <f>VLOOKUP(B5,'[3]应付账款7月底全部明细表 (3)'!$A$4:$AI$410,35,0)</f>
        <v>201301.3</v>
      </c>
      <c r="AL5" s="31">
        <f>VLOOKUP(B5,'[3]应付账款7月底全部明细表 (3)'!$A$4:$AJ$410,36,0)</f>
        <v>4327167.47</v>
      </c>
      <c r="AM5" s="31">
        <f>VLOOKUP(B5,'[3]应付账款7月底全部明细表 (3)'!$A$4:$AK$410,37,0)</f>
        <v>287227.81</v>
      </c>
      <c r="AN5" s="31">
        <f>VLOOKUP(B5,'[3]应付账款7月底全部明细表 (3)'!$A$4:$AL$415,38,0)</f>
        <v>3940480.84</v>
      </c>
      <c r="AO5" s="31">
        <f>VLOOKUP(B5,'[3]应付账款7月底全部明细表 (3)'!$A$4:$AM$410,39,0)</f>
        <v>30900</v>
      </c>
      <c r="AP5" s="31">
        <f>VLOOKUP(B5,'[3]应付账款7月底全部明细表 (3)'!$A$4:$AN$6,40,0)</f>
        <v>4583495.28</v>
      </c>
      <c r="AQ5" s="42">
        <f>VLOOKUP(B5,'[3]应付账款7月底全部明细表 (3)'!$A$4:$AO$410,41,0)</f>
        <v>340312.39</v>
      </c>
      <c r="AR5" s="42">
        <f>VLOOKUP(B5,[4]应付账款明细表!$A$4:$AP$428,42,0)</f>
        <v>4119795.95</v>
      </c>
      <c r="AS5" s="42">
        <f>VLOOKUP(B5,'[3]应付账款7月底全部明细表 (3)'!$A$4:$AQ$410,43,0)</f>
        <v>707600</v>
      </c>
      <c r="AT5" s="42">
        <f>VLOOKUP(B5,'[3]应付账款7月底全部明细表 (3)'!$A$4:$AR$410,44,0)</f>
        <v>4216207.67</v>
      </c>
      <c r="AU5" s="42">
        <f>VLOOKUP(B5,[4]应付账款明细表!$A$4:$AS$428,45,0)</f>
        <v>351407.22</v>
      </c>
      <c r="AV5" s="42">
        <f>VLOOKUP(B5,[4]应付账款明细表!$A$4:$AT$428,46,0)</f>
        <v>3588667.47</v>
      </c>
      <c r="AW5" s="42">
        <f>VLOOKUP(B5,[4]应付账款明细表!$A$4:$AU$428,47,0)</f>
        <v>200000</v>
      </c>
      <c r="AX5" s="42">
        <f>VLOOKUP(B5,[4]应付账款明细表!$A$4:$AV$428,48,0)</f>
        <v>4367614.8899999997</v>
      </c>
      <c r="AY5" s="42"/>
      <c r="AZ5" s="42">
        <f>VLOOKUP(B5,[4]应付账款明细表!$A$4:$AX$428,50,0)</f>
        <v>3675895.28</v>
      </c>
      <c r="BA5" s="63"/>
      <c r="BB5" s="63"/>
      <c r="BC5" s="63"/>
      <c r="BD5" s="63"/>
      <c r="BE5" s="63"/>
      <c r="BF5" s="63"/>
      <c r="BG5" s="63"/>
      <c r="BH5" s="54">
        <f t="shared" ref="BH5:BH54" si="0">K5+O5+S5+W5+AA5+AE5+AI5+AM5+AQ5+AU5+AY5+BC5</f>
        <v>3759335.9</v>
      </c>
      <c r="BI5" s="54">
        <f t="shared" ref="BI5:BI68" si="1">BH5/10</f>
        <v>375933.59</v>
      </c>
      <c r="BJ5" s="16">
        <f t="shared" ref="BJ5:BJ68" si="2">AX5/BI5</f>
        <v>11.618049054887599</v>
      </c>
      <c r="BK5" s="54" t="str">
        <f>VLOOKUP(B5,'[3]应付账款7月底全部明细表 (3)'!$A$4:$BI$410,61,0)</f>
        <v>发票挂账两个月承兑付款</v>
      </c>
    </row>
    <row r="6" spans="1:63" ht="15.95" customHeight="1">
      <c r="A6" s="23">
        <f>ROW()-3</f>
        <v>3</v>
      </c>
      <c r="B6" s="24" t="s">
        <v>33</v>
      </c>
      <c r="C6" s="24" t="str">
        <f>VLOOKUP(B6,'[1]供应商 (2)'!$A$2:$D$144,4,0)</f>
        <v>1937016</v>
      </c>
      <c r="D6" s="25" t="s">
        <v>34</v>
      </c>
      <c r="E6" s="25" t="s">
        <v>35</v>
      </c>
      <c r="F6" s="16">
        <f>VLOOKUP(B6,'[2]应付账款7月底全部明细表 (3)'!$A$4:$D$403,4)</f>
        <v>290136.33</v>
      </c>
      <c r="G6" s="16">
        <f>VLOOKUP(B6,'[2]应付账款7月底全部明细表 (3)'!$A:$E,5,0)</f>
        <v>0</v>
      </c>
      <c r="H6" s="16">
        <f>VLOOKUP(B6,'[2]应付账款7月底全部明细表 (3)'!$A$4:$F$401,6,0)</f>
        <v>290136.33</v>
      </c>
      <c r="I6" s="16">
        <f>VLOOKUP(B6,'[2]应付账款7月底全部明细表 (3)'!$A$4:$G$401,7,0)</f>
        <v>0</v>
      </c>
      <c r="J6" s="31">
        <f>VLOOKUP(B6,'[2]应付账款7月底全部明细表 (3)'!$A$4:$H$402,8,0)</f>
        <v>388770.29</v>
      </c>
      <c r="K6" s="31">
        <f>VLOOKUP(B6,'[3]应付账款7月底全部明细表 (3)'!$A:$I,9,0)</f>
        <v>0</v>
      </c>
      <c r="L6" s="31">
        <f>VLOOKUP(B6,'[3]应付账款7月底全部明细表 (3)'!$A$4:$J$410,10,0)</f>
        <v>290136.33</v>
      </c>
      <c r="M6" s="31">
        <f>VLOOKUP(B6,'[3]应付账款7月底全部明细表 (3)'!$A:$K,11,0)</f>
        <v>0</v>
      </c>
      <c r="N6" s="31">
        <f>VLOOKUP(B6,'[3]应付账款7月底全部明细表 (3)'!$A:$L,12,0)</f>
        <v>388770.29</v>
      </c>
      <c r="O6" s="31">
        <f>VLOOKUP(B6,'[3]应付账款7月底全部明细表 (3)'!$A$4:$M$410,13,0)</f>
        <v>0</v>
      </c>
      <c r="P6" s="31">
        <f>VLOOKUP(B6,'[3]应付账款7月底全部明细表 (3)'!$A$4:$N$410,14,0)</f>
        <v>290136.33</v>
      </c>
      <c r="Q6" s="31">
        <f>VLOOKUP(B6,'[3]应付账款7月底全部明细表 (3)'!$A$4:$O$410,15,0)</f>
        <v>0</v>
      </c>
      <c r="R6" s="31">
        <f>VLOOKUP(B6,'[3]应付账款7月底全部明细表 (3)'!$A$4:$P$410,16,0)</f>
        <v>388770.29</v>
      </c>
      <c r="S6" s="31">
        <f>VLOOKUP(B6,'[3]应付账款7月底全部明细表 (3)'!$A$4:$Q$407,17,0)</f>
        <v>0</v>
      </c>
      <c r="T6" s="31">
        <f>VLOOKUP(B6,'[3]应付账款7月底全部明细表 (3)'!$A$4:$R$387,18,0)</f>
        <v>388770.29</v>
      </c>
      <c r="U6" s="31">
        <f>VLOOKUP(B6,'[3]应付账款7月底全部明细表 (3)'!$A$4:$S$410,19,0)</f>
        <v>0</v>
      </c>
      <c r="V6" s="31">
        <f>VLOOKUP(B6,'[3]应付账款7月底全部明细表 (3)'!$A$4:$T$410,20,0)</f>
        <v>388770.29</v>
      </c>
      <c r="W6" s="31">
        <f>VLOOKUP(B6,'[3]应付账款7月底全部明细表 (3)'!$A$4:$U$410,21,0)</f>
        <v>123443.57</v>
      </c>
      <c r="X6" s="31">
        <f>VLOOKUP(B6,'[3]应付账款7月底全部明细表 (3)'!$A$4:$V$410,22,0)</f>
        <v>388770.29</v>
      </c>
      <c r="Y6" s="31">
        <f>VLOOKUP(B6,'[3]应付账款7月底全部明细表 (3)'!$A$4:$W$410,23,0)</f>
        <v>50000</v>
      </c>
      <c r="Z6" s="31">
        <f>VLOOKUP(B6,'[3]应付账款7月底全部明细表 (3)'!$A$4:$X$410,24,0)</f>
        <v>462213.86</v>
      </c>
      <c r="AA6" s="31">
        <f>VLOOKUP(B6,'[3]应付账款7月底全部明细表 (3)'!$A$4:$Y$8,25,0)</f>
        <v>0</v>
      </c>
      <c r="AB6" s="31">
        <f>VLOOKUP(B6,'[3]应付账款7月底全部明细表 (3)'!$A$4:$Z$410,26,0)</f>
        <v>338770.29</v>
      </c>
      <c r="AC6" s="31">
        <f>VLOOKUP(B6,'[3]应付账款7月底全部明细表 (3)'!$A$4:$AA$410,27,0)</f>
        <v>0</v>
      </c>
      <c r="AD6" s="31">
        <f>VLOOKUP(B6,'[3]应付账款7月底全部明细表 (3)'!$A$4:$AB$410,28,0)</f>
        <v>462213.86</v>
      </c>
      <c r="AE6" s="31">
        <f>VLOOKUP(B6,'[3]应付账款7月底全部明细表 (3)'!$A$4:$AC$410,29,0)</f>
        <v>57754.65</v>
      </c>
      <c r="AF6" s="31">
        <f>VLOOKUP(B6,'[3]应付账款7月底全部明细表 (3)'!$A$4:$AD$416,30,0)</f>
        <v>338770.29</v>
      </c>
      <c r="AG6" s="31">
        <f>VLOOKUP(B6,'[3]应付账款7月底全部明细表 (3)'!$A$4:$AE$410,31,0)</f>
        <v>90000</v>
      </c>
      <c r="AH6" s="31">
        <f>VLOOKUP(B6,'[3]应付账款7月底全部明细表 (3)'!$A$4:$AF$410,32,0)</f>
        <v>429968.51</v>
      </c>
      <c r="AI6" s="31">
        <f>VLOOKUP(B6,'[3]应付账款7月底全部明细表 (3)'!$A$4:$AG$410,33,0)</f>
        <v>0</v>
      </c>
      <c r="AJ6" s="31">
        <f>VLOOKUP(B6,'[3]应付账款7月底全部明细表 (3)'!$A$4:$AH$415,34,0)</f>
        <v>372213.86</v>
      </c>
      <c r="AK6" s="31">
        <f>VLOOKUP(B6,'[3]应付账款7月底全部明细表 (3)'!$A$4:$AI$410,35,0)</f>
        <v>0</v>
      </c>
      <c r="AL6" s="31">
        <f>VLOOKUP(B6,'[3]应付账款7月底全部明细表 (3)'!$A$4:$AJ$410,36,0)</f>
        <v>429968.51</v>
      </c>
      <c r="AM6" s="31">
        <f>VLOOKUP(B6,'[3]应付账款7月底全部明细表 (3)'!$A$4:$AK$410,37,0)</f>
        <v>0</v>
      </c>
      <c r="AN6" s="31">
        <f>VLOOKUP(B6,'[3]应付账款7月底全部明细表 (3)'!$A$4:$AL$415,38,0)</f>
        <v>372213.86</v>
      </c>
      <c r="AO6" s="31">
        <f>VLOOKUP(B6,'[3]应付账款7月底全部明细表 (3)'!$A$4:$AM$410,39,0)</f>
        <v>0</v>
      </c>
      <c r="AP6" s="31">
        <f>VLOOKUP(B6,'[3]应付账款7月底全部明细表 (3)'!$A$4:$AN$6,40,0)</f>
        <v>429968.51</v>
      </c>
      <c r="AQ6" s="42">
        <f>VLOOKUP(B6,'[3]应付账款7月底全部明细表 (3)'!$A$4:$AO$410,41,0)</f>
        <v>52367.15</v>
      </c>
      <c r="AR6" s="42">
        <f>VLOOKUP(B6,[4]应付账款明细表!$A$4:$AP$428,42,0)</f>
        <v>429968.51</v>
      </c>
      <c r="AS6" s="42">
        <f>VLOOKUP(B6,'[3]应付账款7月底全部明细表 (3)'!$A$4:$AQ$410,43,0)</f>
        <v>30000</v>
      </c>
      <c r="AT6" s="42">
        <f>VLOOKUP(B6,'[3]应付账款7月底全部明细表 (3)'!$A$4:$AR$410,44,0)</f>
        <v>452335.66</v>
      </c>
      <c r="AU6" s="42">
        <f>VLOOKUP(B6,[4]应付账款明细表!$A$4:$AS$428,45,0)</f>
        <v>0</v>
      </c>
      <c r="AV6" s="42">
        <f>VLOOKUP(B6,[4]应付账款明细表!$A$4:$AT$428,46,0)</f>
        <v>399968.51</v>
      </c>
      <c r="AW6" s="42">
        <f>VLOOKUP(B6,[4]应付账款明细表!$A$4:$AU$428,47,0)</f>
        <v>10000</v>
      </c>
      <c r="AX6" s="42">
        <f>VLOOKUP(B6,[4]应付账款明细表!$A$4:$AV$428,48,0)</f>
        <v>442335.66</v>
      </c>
      <c r="AY6" s="42"/>
      <c r="AZ6" s="42">
        <f>VLOOKUP(B6,[4]应付账款明细表!$A$4:$AX$428,50,0)</f>
        <v>389968.51</v>
      </c>
      <c r="BA6" s="63"/>
      <c r="BB6" s="63"/>
      <c r="BC6" s="63"/>
      <c r="BD6" s="63"/>
      <c r="BE6" s="63"/>
      <c r="BF6" s="63"/>
      <c r="BG6" s="63"/>
      <c r="BH6" s="54">
        <f t="shared" si="0"/>
        <v>233565.37</v>
      </c>
      <c r="BI6" s="54">
        <f t="shared" si="1"/>
        <v>23356.537</v>
      </c>
      <c r="BJ6" s="16">
        <f t="shared" si="2"/>
        <v>18.938409405469699</v>
      </c>
      <c r="BK6" s="54" t="str">
        <f>VLOOKUP(B6,'[3]应付账款7月底全部明细表 (3)'!$A$4:$BI$410,61,0)</f>
        <v>发票挂账两个月承兑付款</v>
      </c>
    </row>
    <row r="7" spans="1:63" ht="15.95" customHeight="1">
      <c r="A7" s="23">
        <f>ROW()-3</f>
        <v>4</v>
      </c>
      <c r="B7" s="24" t="s">
        <v>36</v>
      </c>
      <c r="C7" s="24" t="str">
        <f>VLOOKUP(B7,'[1]供应商 (2)'!$A$2:$D$144,4,0)</f>
        <v>1937015</v>
      </c>
      <c r="D7" s="25" t="s">
        <v>37</v>
      </c>
      <c r="E7" s="25" t="s">
        <v>35</v>
      </c>
      <c r="F7" s="16">
        <f>VLOOKUP(B7,'[2]应付账款7月底全部明细表 (3)'!$A$4:$D$403,4)</f>
        <v>1578627.54</v>
      </c>
      <c r="G7" s="16">
        <f>VLOOKUP(B7,'[2]应付账款7月底全部明细表 (3)'!$A:$E,5,0)</f>
        <v>300</v>
      </c>
      <c r="H7" s="16">
        <f>VLOOKUP(B7,'[2]应付账款7月底全部明细表 (3)'!$A$4:$F$401,6,0)</f>
        <v>1783781.66</v>
      </c>
      <c r="I7" s="16">
        <f>VLOOKUP(B7,'[2]应付账款7月底全部明细表 (3)'!$A$4:$G$401,7,0)</f>
        <v>500500</v>
      </c>
      <c r="J7" s="31">
        <f>VLOOKUP(B7,'[2]应付账款7月底全部明细表 (3)'!$A$4:$H$402,8,0)</f>
        <v>1502357.72</v>
      </c>
      <c r="K7" s="31">
        <f>VLOOKUP(B7,'[3]应付账款7月底全部明细表 (3)'!$A:$I,9,0)</f>
        <v>256668.58</v>
      </c>
      <c r="L7" s="31">
        <f>VLOOKUP(B7,'[3]应付账款7月底全部明细表 (3)'!$A$4:$J$410,10,0)</f>
        <v>1077827.54</v>
      </c>
      <c r="M7" s="31">
        <f>VLOOKUP(B7,'[3]应付账款7月底全部明细表 (3)'!$A:$K,11,0)</f>
        <v>1800</v>
      </c>
      <c r="N7" s="31">
        <f>VLOOKUP(B7,'[3]应付账款7月底全部明细表 (3)'!$A:$L,12,0)</f>
        <v>1757226.3</v>
      </c>
      <c r="O7" s="31">
        <f>VLOOKUP(B7,'[3]应付账款7月底全部明细表 (3)'!$A$4:$M$410,13,0)</f>
        <v>155051.21</v>
      </c>
      <c r="P7" s="31">
        <f>VLOOKUP(B7,'[3]应付账款7月底全部明细表 (3)'!$A$4:$N$410,14,0)</f>
        <v>1281481.6599999999</v>
      </c>
      <c r="Q7" s="31">
        <f>VLOOKUP(B7,'[3]应付账款7月底全部明细表 (3)'!$A$4:$O$410,15,0)</f>
        <v>287349.90999999997</v>
      </c>
      <c r="R7" s="31">
        <f>VLOOKUP(B7,'[3]应付账款7月底全部明细表 (3)'!$A$4:$P$410,16,0)</f>
        <v>1624927.6</v>
      </c>
      <c r="S7" s="31">
        <f>VLOOKUP(B7,'[3]应付账款7月底全部明细表 (3)'!$A$4:$Q$407,17,0)</f>
        <v>182973.27</v>
      </c>
      <c r="T7" s="31">
        <f>VLOOKUP(B7,'[3]应付账款7月底全部明细表 (3)'!$A$4:$R$387,18,0)</f>
        <v>1213207.81</v>
      </c>
      <c r="U7" s="31">
        <f>VLOOKUP(B7,'[3]应付账款7月底全部明细表 (3)'!$A$4:$S$410,19,0)</f>
        <v>0</v>
      </c>
      <c r="V7" s="31">
        <f>VLOOKUP(B7,'[3]应付账款7月底全部明细表 (3)'!$A$4:$T$410,20,0)</f>
        <v>1807900.87</v>
      </c>
      <c r="W7" s="31">
        <f>VLOOKUP(B7,'[3]应付账款7月底全部明细表 (3)'!$A$4:$U$410,21,0)</f>
        <v>194821.5</v>
      </c>
      <c r="X7" s="31">
        <f>VLOOKUP(B7,'[3]应付账款7月底全部明细表 (3)'!$A$4:$V$410,22,0)</f>
        <v>1469876.39</v>
      </c>
      <c r="Y7" s="31">
        <f>VLOOKUP(B7,'[3]应付账款7月底全部明细表 (3)'!$A$4:$W$410,23,0)</f>
        <v>200000</v>
      </c>
      <c r="Z7" s="31">
        <f>VLOOKUP(B7,'[3]应付账款7月底全部明细表 (3)'!$A$4:$X$410,24,0)</f>
        <v>1802722.37</v>
      </c>
      <c r="AA7" s="31">
        <f>VLOOKUP(B7,'[3]应付账款7月底全部明细表 (3)'!$A$4:$Y$8,25,0)</f>
        <v>136320.07999999999</v>
      </c>
      <c r="AB7" s="31">
        <f>VLOOKUP(B7,'[3]应付账款7月底全部明细表 (3)'!$A$4:$Z$410,26,0)</f>
        <v>1424927.6</v>
      </c>
      <c r="AC7" s="31">
        <f>VLOOKUP(B7,'[3]应付账款7月底全部明细表 (3)'!$A$4:$AA$410,27,0)</f>
        <v>0</v>
      </c>
      <c r="AD7" s="31">
        <f>VLOOKUP(B7,'[3]应付账款7月底全部明细表 (3)'!$A$4:$AB$410,28,0)</f>
        <v>1939042.45</v>
      </c>
      <c r="AE7" s="31">
        <f>VLOOKUP(B7,'[3]应付账款7月底全部明细表 (3)'!$A$4:$AC$410,29,0)</f>
        <v>113485.57</v>
      </c>
      <c r="AF7" s="31">
        <f>VLOOKUP(B7,'[3]应付账款7月底全部明细表 (3)'!$A$4:$AD$416,30,0)</f>
        <v>1607900.87</v>
      </c>
      <c r="AG7" s="31">
        <f>VLOOKUP(B7,'[3]应付账款7月底全部明细表 (3)'!$A$4:$AE$410,31,0)</f>
        <v>607051.51</v>
      </c>
      <c r="AH7" s="31">
        <f>VLOOKUP(B7,'[3]应付账款7月底全部明细表 (3)'!$A$4:$AF$410,32,0)</f>
        <v>1445476.51</v>
      </c>
      <c r="AI7" s="31">
        <f>VLOOKUP(B7,'[3]应付账款7月底全部明细表 (3)'!$A$4:$AG$410,33,0)</f>
        <v>74976.350000000006</v>
      </c>
      <c r="AJ7" s="31">
        <f>VLOOKUP(B7,'[3]应付账款7月底全部明细表 (3)'!$A$4:$AH$415,34,0)</f>
        <v>1195670.8600000001</v>
      </c>
      <c r="AK7" s="31">
        <f>VLOOKUP(B7,'[3]应付账款7月底全部明细表 (3)'!$A$4:$AI$410,35,0)</f>
        <v>600000</v>
      </c>
      <c r="AL7" s="31">
        <f>VLOOKUP(B7,'[3]应付账款7月底全部明细表 (3)'!$A$4:$AJ$410,36,0)</f>
        <v>920452.86</v>
      </c>
      <c r="AM7" s="31">
        <f>VLOOKUP(B7,'[3]应付账款7月底全部明细表 (3)'!$A$4:$AK$410,37,0)</f>
        <v>0</v>
      </c>
      <c r="AN7" s="31">
        <f>VLOOKUP(B7,'[3]应付账款7月底全部明细表 (3)'!$A$4:$AL$415,38,0)</f>
        <v>731990.94</v>
      </c>
      <c r="AO7" s="31">
        <f>VLOOKUP(B7,'[3]应付账款7月底全部明细表 (3)'!$A$4:$AM$410,39,0)</f>
        <v>0</v>
      </c>
      <c r="AP7" s="31">
        <f>VLOOKUP(B7,'[3]应付账款7月底全部明细表 (3)'!$A$4:$AN$410,40,0)</f>
        <v>920452.86</v>
      </c>
      <c r="AQ7" s="42">
        <f>VLOOKUP(B7,'[3]应付账款7月底全部明细表 (3)'!$A$4:$AO$410,41,0)</f>
        <v>241167.79</v>
      </c>
      <c r="AR7" s="42">
        <f>VLOOKUP(B7,[4]应付账款明细表!$A$4:$AP$428,42,0)</f>
        <v>845476.51</v>
      </c>
      <c r="AS7" s="42">
        <f>VLOOKUP(B7,'[3]应付账款7月底全部明细表 (3)'!$A$4:$AQ$410,43,0)</f>
        <v>153330</v>
      </c>
      <c r="AT7" s="42">
        <f>VLOOKUP(B7,'[3]应付账款7月底全部明细表 (3)'!$A$4:$AR$410,44,0)</f>
        <v>1008290.65</v>
      </c>
      <c r="AU7" s="42">
        <f>VLOOKUP(B7,[4]应付账款明细表!$A$4:$AS$428,45,0)</f>
        <v>135664.32000000001</v>
      </c>
      <c r="AV7" s="42">
        <f>VLOOKUP(B7,[4]应付账款明细表!$A$4:$AT$428,46,0)</f>
        <v>767122.86</v>
      </c>
      <c r="AW7" s="42">
        <f>VLOOKUP(B7,[4]应付账款明细表!$A$4:$AU$428,47,0)</f>
        <v>0</v>
      </c>
      <c r="AX7" s="42">
        <f>VLOOKUP(B7,[4]应付账款明细表!$A$4:$AV$428,48,0)</f>
        <v>1143954.97</v>
      </c>
      <c r="AY7" s="42"/>
      <c r="AZ7" s="42">
        <f>VLOOKUP(B7,[4]应付账款明细表!$A$4:$AX$428,50,0)</f>
        <v>767122.86</v>
      </c>
      <c r="BA7" s="63"/>
      <c r="BB7" s="63"/>
      <c r="BC7" s="63"/>
      <c r="BD7" s="63"/>
      <c r="BE7" s="63"/>
      <c r="BF7" s="63"/>
      <c r="BG7" s="63"/>
      <c r="BH7" s="54">
        <f t="shared" si="0"/>
        <v>1491128.67</v>
      </c>
      <c r="BI7" s="54">
        <f t="shared" si="1"/>
        <v>149112.867</v>
      </c>
      <c r="BJ7" s="16">
        <f t="shared" si="2"/>
        <v>7.6717388178177801</v>
      </c>
      <c r="BK7" s="54" t="str">
        <f>VLOOKUP(B7,'[3]应付账款7月底全部明细表 (3)'!$A$4:$BI$410,61,0)</f>
        <v>发票挂账两个月承兑付款</v>
      </c>
    </row>
    <row r="8" spans="1:63" ht="15.95" customHeight="1">
      <c r="A8" s="23">
        <f t="shared" ref="A8:A22" si="3">ROW()-3</f>
        <v>5</v>
      </c>
      <c r="B8" s="24" t="s">
        <v>38</v>
      </c>
      <c r="C8" s="24">
        <f>VLOOKUP(B8,'[1]供应商 (2)'!$A$2:$D$144,4,0)</f>
        <v>1913010</v>
      </c>
      <c r="D8" s="25" t="s">
        <v>39</v>
      </c>
      <c r="E8" s="25" t="s">
        <v>35</v>
      </c>
      <c r="F8" s="16">
        <f>VLOOKUP(B8,'[2]应付账款7月底全部明细表 (3)'!$A$4:$D$403,4)</f>
        <v>6592.38</v>
      </c>
      <c r="G8" s="16">
        <f>VLOOKUP(B8,'[2]应付账款7月底全部明细表 (3)'!$A:$E,5,0)</f>
        <v>0</v>
      </c>
      <c r="H8" s="16">
        <f>VLOOKUP(B8,'[2]应付账款7月底全部明细表 (3)'!$A$4:$F$401,6,0)</f>
        <v>6592.38</v>
      </c>
      <c r="I8" s="16">
        <f>VLOOKUP(B8,'[2]应付账款7月底全部明细表 (3)'!$A$4:$G$401,7,0)</f>
        <v>0</v>
      </c>
      <c r="J8" s="31">
        <f>VLOOKUP(B8,'[2]应付账款7月底全部明细表 (3)'!$A$4:$H$402,8,0)</f>
        <v>6592.38</v>
      </c>
      <c r="K8" s="31">
        <f>VLOOKUP(B8,'[3]应付账款7月底全部明细表 (3)'!$A:$I,9,0)</f>
        <v>109083.3</v>
      </c>
      <c r="L8" s="31">
        <f>VLOOKUP(B8,'[3]应付账款7月底全部明细表 (3)'!$A$4:$J$410,10,0)</f>
        <v>6592.38</v>
      </c>
      <c r="M8" s="31">
        <f>VLOOKUP(B8,'[3]应付账款7月底全部明细表 (3)'!$A:$K,11,0)</f>
        <v>0</v>
      </c>
      <c r="N8" s="31">
        <f>VLOOKUP(B8,'[3]应付账款7月底全部明细表 (3)'!$A:$L,12,0)</f>
        <v>115675.68</v>
      </c>
      <c r="O8" s="31">
        <f>VLOOKUP(B8,'[3]应付账款7月底全部明细表 (3)'!$A$4:$M$410,13,0)</f>
        <v>0</v>
      </c>
      <c r="P8" s="31">
        <f>VLOOKUP(B8,'[3]应付账款7月底全部明细表 (3)'!$A$4:$N$410,14,0)</f>
        <v>6592.38</v>
      </c>
      <c r="Q8" s="31">
        <f>VLOOKUP(B8,'[3]应付账款7月底全部明细表 (3)'!$A$4:$O$410,15,0)</f>
        <v>0</v>
      </c>
      <c r="R8" s="31">
        <f>VLOOKUP(B8,'[3]应付账款7月底全部明细表 (3)'!$A$4:$P$410,16,0)</f>
        <v>115675.68</v>
      </c>
      <c r="S8" s="31">
        <f>VLOOKUP(B8,'[3]应付账款7月底全部明细表 (3)'!$A$4:$Q$407,17,0)</f>
        <v>0</v>
      </c>
      <c r="T8" s="31">
        <f>VLOOKUP(B8,'[3]应付账款7月底全部明细表 (3)'!$A$4:$R$387,18,0)</f>
        <v>6592.38</v>
      </c>
      <c r="U8" s="31">
        <f>VLOOKUP(B8,'[3]应付账款7月底全部明细表 (3)'!$A$4:$S$410,19,0)</f>
        <v>0</v>
      </c>
      <c r="V8" s="31">
        <f>VLOOKUP(B8,'[3]应付账款7月底全部明细表 (3)'!$A$4:$T$410,20,0)</f>
        <v>115675.68</v>
      </c>
      <c r="W8" s="31">
        <f>VLOOKUP(B8,'[3]应付账款7月底全部明细表 (3)'!$A$4:$U$410,21,0)</f>
        <v>0</v>
      </c>
      <c r="X8" s="31">
        <f>VLOOKUP(B8,'[3]应付账款7月底全部明细表 (3)'!$A$4:$V$410,22,0)</f>
        <v>115675.68</v>
      </c>
      <c r="Y8" s="31">
        <f>VLOOKUP(B8,'[3]应付账款7月底全部明细表 (3)'!$A$4:$W$410,23,0)</f>
        <v>50000</v>
      </c>
      <c r="Z8" s="31">
        <f>VLOOKUP(B8,'[3]应付账款7月底全部明细表 (3)'!$A$4:$X$410,24,0)</f>
        <v>65675.679999999993</v>
      </c>
      <c r="AA8" s="31">
        <f>VLOOKUP(B8,'[3]应付账款7月底全部明细表 (3)'!$A$4:$Y$8,25,0)</f>
        <v>42445.26</v>
      </c>
      <c r="AB8" s="31">
        <f>VLOOKUP(B8,'[3]应付账款7月底全部明细表 (3)'!$A$4:$Z$410,26,0)</f>
        <v>65675.679999999993</v>
      </c>
      <c r="AC8" s="31">
        <f>VLOOKUP(B8,'[3]应付账款7月底全部明细表 (3)'!$A$4:$AA$410,27,0)</f>
        <v>0</v>
      </c>
      <c r="AD8" s="31">
        <f>VLOOKUP(B8,'[3]应付账款7月底全部明细表 (3)'!$A$4:$AB$410,28,0)</f>
        <v>108120.94</v>
      </c>
      <c r="AE8" s="31">
        <f>VLOOKUP(B8,'[3]应付账款7月底全部明细表 (3)'!$A$4:$AC$410,29,0)</f>
        <v>0</v>
      </c>
      <c r="AF8" s="31">
        <f>VLOOKUP(B8,'[3]应付账款7月底全部明细表 (3)'!$A$4:$AD$416,30,0)</f>
        <v>65675.679999999993</v>
      </c>
      <c r="AG8" s="31">
        <f>VLOOKUP(B8,'[3]应付账款7月底全部明细表 (3)'!$A$4:$AE$410,31,0)</f>
        <v>0</v>
      </c>
      <c r="AH8" s="31">
        <f>VLOOKUP(B8,'[3]应付账款7月底全部明细表 (3)'!$A$4:$AF$410,32,0)</f>
        <v>108120.94</v>
      </c>
      <c r="AI8" s="31">
        <f>VLOOKUP(B8,'[3]应付账款7月底全部明细表 (3)'!$A$4:$AG$410,33,0)</f>
        <v>0</v>
      </c>
      <c r="AJ8" s="31">
        <f>VLOOKUP(B8,'[3]应付账款7月底全部明细表 (3)'!$A$4:$AH$415,34,0)</f>
        <v>65675.679999999993</v>
      </c>
      <c r="AK8" s="31">
        <f>VLOOKUP(B8,'[3]应付账款7月底全部明细表 (3)'!$A$4:$AI$410,35,0)</f>
        <v>0</v>
      </c>
      <c r="AL8" s="31">
        <f>VLOOKUP(B8,'[3]应付账款7月底全部明细表 (3)'!$A$4:$AJ$410,36,0)</f>
        <v>108120.94</v>
      </c>
      <c r="AM8" s="31">
        <f>VLOOKUP(B8,'[3]应付账款7月底全部明细表 (3)'!$A$4:$AK$410,37,0)</f>
        <v>0</v>
      </c>
      <c r="AN8" s="31">
        <f>VLOOKUP(B8,'[3]应付账款7月底全部明细表 (3)'!$A$4:$AL$415,38,0)</f>
        <v>108120.94</v>
      </c>
      <c r="AO8" s="31">
        <f>VLOOKUP(B8,'[3]应付账款7月底全部明细表 (3)'!$A$4:$AM$410,39,0)</f>
        <v>0</v>
      </c>
      <c r="AP8" s="31">
        <f>VLOOKUP(B8,'[3]应付账款7月底全部明细表 (3)'!$A$4:$AN$410,40,0)</f>
        <v>108120.94</v>
      </c>
      <c r="AQ8" s="42">
        <f>VLOOKUP(B8,'[3]应付账款7月底全部明细表 (3)'!$A$4:$AO$410,41,0)</f>
        <v>0</v>
      </c>
      <c r="AR8" s="42">
        <f>VLOOKUP(B8,[4]应付账款明细表!$A$4:$AP$428,42,0)</f>
        <v>108120.94</v>
      </c>
      <c r="AS8" s="42">
        <f>VLOOKUP(B8,'[3]应付账款7月底全部明细表 (3)'!$A$4:$AQ$410,43,0)</f>
        <v>0</v>
      </c>
      <c r="AT8" s="42">
        <f>VLOOKUP(B8,'[3]应付账款7月底全部明细表 (3)'!$A$4:$AR$410,44,0)</f>
        <v>108120.94</v>
      </c>
      <c r="AU8" s="42">
        <f>VLOOKUP(B8,[4]应付账款明细表!$A$4:$AS$428,45,0)</f>
        <v>0</v>
      </c>
      <c r="AV8" s="42">
        <f>VLOOKUP(B8,[4]应付账款明细表!$A$4:$AT$428,46,0)</f>
        <v>108120.94</v>
      </c>
      <c r="AW8" s="42">
        <f>VLOOKUP(B8,[4]应付账款明细表!$A$4:$AU$428,47,0)</f>
        <v>10000</v>
      </c>
      <c r="AX8" s="42">
        <f>VLOOKUP(B8,[4]应付账款明细表!$A$4:$AV$428,48,0)</f>
        <v>98120.94</v>
      </c>
      <c r="AY8" s="42"/>
      <c r="AZ8" s="42">
        <f>VLOOKUP(B8,[4]应付账款明细表!$A$4:$AX$428,50,0)</f>
        <v>98120.94</v>
      </c>
      <c r="BA8" s="63"/>
      <c r="BB8" s="63"/>
      <c r="BC8" s="63"/>
      <c r="BD8" s="63"/>
      <c r="BE8" s="63"/>
      <c r="BF8" s="63"/>
      <c r="BG8" s="63"/>
      <c r="BH8" s="54">
        <f t="shared" si="0"/>
        <v>151528.56</v>
      </c>
      <c r="BI8" s="54">
        <f t="shared" si="1"/>
        <v>15152.856</v>
      </c>
      <c r="BJ8" s="16">
        <f t="shared" si="2"/>
        <v>6.4754089922058302</v>
      </c>
      <c r="BK8" s="54" t="str">
        <f>VLOOKUP(B8,'[3]应付账款7月底全部明细表 (3)'!$A$4:$BI$410,61,0)</f>
        <v>发票挂账两个月承兑付款</v>
      </c>
    </row>
    <row r="9" spans="1:63" ht="15.95" customHeight="1">
      <c r="A9" s="23">
        <f t="shared" si="3"/>
        <v>6</v>
      </c>
      <c r="B9" s="24" t="s">
        <v>40</v>
      </c>
      <c r="C9" s="24" t="str">
        <f>VLOOKUP(B9,'[1]供应商 (2)'!$A$2:$D$144,4,0)</f>
        <v>1913027</v>
      </c>
      <c r="D9" s="25" t="s">
        <v>41</v>
      </c>
      <c r="E9" s="25" t="s">
        <v>35</v>
      </c>
      <c r="F9" s="16">
        <f>VLOOKUP(B9,'[2]应付账款7月底全部明细表 (3)'!$A$4:$D$403,4)</f>
        <v>796212.35</v>
      </c>
      <c r="G9" s="16">
        <f>VLOOKUP(B9,'[2]应付账款7月底全部明细表 (3)'!$A:$E,5,0)</f>
        <v>0</v>
      </c>
      <c r="H9" s="16">
        <f>VLOOKUP(B9,'[2]应付账款7月底全部明细表 (3)'!$A$4:$F$401,6,0)</f>
        <v>888666.35</v>
      </c>
      <c r="I9" s="16">
        <f>VLOOKUP(B9,'[2]应付账款7月底全部明细表 (3)'!$A$4:$G$401,7,0)</f>
        <v>151500</v>
      </c>
      <c r="J9" s="31">
        <f>VLOOKUP(B9,'[2]应付账款7月底全部明细表 (3)'!$A$4:$H$402,8,0)</f>
        <v>835332.05</v>
      </c>
      <c r="K9" s="31">
        <f>VLOOKUP(B9,'[3]应付账款7月底全部明细表 (3)'!$A:$I,9,0)</f>
        <v>0</v>
      </c>
      <c r="L9" s="31">
        <f>VLOOKUP(B9,'[3]应付账款7月底全部明细表 (3)'!$A$4:$J$410,10,0)</f>
        <v>644712.35</v>
      </c>
      <c r="M9" s="31">
        <f>VLOOKUP(B9,'[3]应付账款7月底全部明细表 (3)'!$A:$K,11,0)</f>
        <v>600</v>
      </c>
      <c r="N9" s="31">
        <f>VLOOKUP(B9,'[3]应付账款7月底全部明细表 (3)'!$A:$L,12,0)</f>
        <v>834732.05</v>
      </c>
      <c r="O9" s="31">
        <f>VLOOKUP(B9,'[3]应付账款7月底全部明细表 (3)'!$A$4:$M$410,13,0)</f>
        <v>144286.97</v>
      </c>
      <c r="P9" s="31">
        <f>VLOOKUP(B9,'[3]应付账款7月底全部明细表 (3)'!$A$4:$N$410,14,0)</f>
        <v>736566.35</v>
      </c>
      <c r="Q9" s="31">
        <f>VLOOKUP(B9,'[3]应付账款7月底全部明细表 (3)'!$A$4:$O$410,15,0)</f>
        <v>100000</v>
      </c>
      <c r="R9" s="31">
        <f>VLOOKUP(B9,'[3]应付账款7月底全部明细表 (3)'!$A$4:$P$410,16,0)</f>
        <v>879019.02</v>
      </c>
      <c r="S9" s="31">
        <f>VLOOKUP(B9,'[3]应付账款7月底全部明细表 (3)'!$A$4:$Q$407,17,0)</f>
        <v>118089.07</v>
      </c>
      <c r="T9" s="31">
        <f>VLOOKUP(B9,'[3]应付账款7月底全部明细表 (3)'!$A$4:$R$387,18,0)</f>
        <v>734732.05</v>
      </c>
      <c r="U9" s="31">
        <f>VLOOKUP(B9,'[3]应付账款7月底全部明细表 (3)'!$A$4:$S$410,19,0)</f>
        <v>3000</v>
      </c>
      <c r="V9" s="31">
        <f>VLOOKUP(B9,'[3]应付账款7月底全部明细表 (3)'!$A$4:$T$410,20,0)</f>
        <v>994108.09</v>
      </c>
      <c r="W9" s="31">
        <f>VLOOKUP(B9,'[3]应付账款7月底全部明细表 (3)'!$A$4:$U$410,21,0)</f>
        <v>109557.16</v>
      </c>
      <c r="X9" s="31">
        <f>VLOOKUP(B9,'[3]应付账款7月底全部明细表 (3)'!$A$4:$V$410,22,0)</f>
        <v>731732.05</v>
      </c>
      <c r="Y9" s="31">
        <f>VLOOKUP(B9,'[3]应付账款7月底全部明细表 (3)'!$A$4:$W$410,23,0)</f>
        <v>0</v>
      </c>
      <c r="Z9" s="31">
        <f>VLOOKUP(B9,'[3]应付账款7月底全部明细表 (3)'!$A$4:$X$410,24,0)</f>
        <v>1103665.25</v>
      </c>
      <c r="AA9" s="31">
        <f>VLOOKUP(B9,'[3]应付账款7月底全部明细表 (3)'!$A$4:$Y$410,25,0)</f>
        <v>105534.93</v>
      </c>
      <c r="AB9" s="31">
        <f>VLOOKUP(B9,'[3]应付账款7月底全部明细表 (3)'!$A$4:$Z$410,26,0)</f>
        <v>876019.02</v>
      </c>
      <c r="AC9" s="31">
        <f>VLOOKUP(B9,'[3]应付账款7月底全部明细表 (3)'!$A$4:$AA$410,27,0)</f>
        <v>0</v>
      </c>
      <c r="AD9" s="31">
        <f>VLOOKUP(B9,'[3]应付账款7月底全部明细表 (3)'!$A$4:$AB$410,28,0)</f>
        <v>1209200.18</v>
      </c>
      <c r="AE9" s="31">
        <f>VLOOKUP(B9,'[3]应付账款7月底全部明细表 (3)'!$A$4:$AC$410,29,0)</f>
        <v>0</v>
      </c>
      <c r="AF9" s="31">
        <f>VLOOKUP(B9,'[3]应付账款7月底全部明细表 (3)'!$A$4:$AD$416,30,0)</f>
        <v>994108.09</v>
      </c>
      <c r="AG9" s="31">
        <f>VLOOKUP(B9,'[3]应付账款7月底全部明细表 (3)'!$A$4:$AE$410,31,0)</f>
        <v>250000</v>
      </c>
      <c r="AH9" s="31">
        <f>VLOOKUP(B9,'[3]应付账款7月底全部明细表 (3)'!$A$4:$AF$410,32,0)</f>
        <v>959200.18</v>
      </c>
      <c r="AI9" s="31">
        <f>VLOOKUP(B9,'[3]应付账款7月底全部明细表 (3)'!$A$4:$AG$410,33,0)</f>
        <v>47962.06</v>
      </c>
      <c r="AJ9" s="31">
        <f>VLOOKUP(B9,'[3]应付账款7月底全部明细表 (3)'!$A$4:$AH$415,34,0)</f>
        <v>853665.25</v>
      </c>
      <c r="AK9" s="31">
        <f>VLOOKUP(B9,'[3]应付账款7月底全部明细表 (3)'!$A$4:$AI$410,35,0)</f>
        <v>0</v>
      </c>
      <c r="AL9" s="31">
        <f>VLOOKUP(B9,'[3]应付账款7月底全部明细表 (3)'!$A$4:$AJ$410,36,0)</f>
        <v>1007162.24</v>
      </c>
      <c r="AM9" s="31">
        <f>VLOOKUP(B9,'[3]应付账款7月底全部明细表 (3)'!$A$4:$AK$410,37,0)</f>
        <v>56847.63</v>
      </c>
      <c r="AN9" s="31">
        <f>VLOOKUP(B9,'[3]应付账款7月底全部明细表 (3)'!$A$4:$AL$415,38,0)</f>
        <v>959200.18</v>
      </c>
      <c r="AO9" s="31">
        <f>VLOOKUP(B9,'[3]应付账款7月底全部明细表 (3)'!$A$4:$AM$410,39,0)</f>
        <v>0</v>
      </c>
      <c r="AP9" s="31">
        <f>VLOOKUP(B9,'[3]应付账款7月底全部明细表 (3)'!$A$4:$AN$410,40,0)</f>
        <v>1064009.8700000001</v>
      </c>
      <c r="AQ9" s="42">
        <f>VLOOKUP(B9,'[3]应付账款7月底全部明细表 (3)'!$A$4:$AO$410,41,0)</f>
        <v>86168.46</v>
      </c>
      <c r="AR9" s="42">
        <f>VLOOKUP(B9,[4]应付账款明细表!$A$4:$AP$428,42,0)</f>
        <v>959200.18</v>
      </c>
      <c r="AS9" s="42">
        <f>VLOOKUP(B9,'[3]应付账款7月底全部明细表 (3)'!$A$4:$AQ$410,43,0)</f>
        <v>100000</v>
      </c>
      <c r="AT9" s="42">
        <f>VLOOKUP(B9,'[3]应付账款7月底全部明细表 (3)'!$A$4:$AR$410,44,0)</f>
        <v>1050178.33</v>
      </c>
      <c r="AU9" s="42">
        <f>VLOOKUP(B9,[4]应付账款明细表!$A$4:$AS$428,45,0)</f>
        <v>97651.92</v>
      </c>
      <c r="AV9" s="42">
        <f>VLOOKUP(B9,[4]应付账款明细表!$A$4:$AT$428,46,0)</f>
        <v>907162.24</v>
      </c>
      <c r="AW9" s="42">
        <f>VLOOKUP(B9,[4]应付账款明细表!$A$4:$AU$428,47,0)</f>
        <v>0</v>
      </c>
      <c r="AX9" s="42">
        <f>VLOOKUP(B9,[4]应付账款明细表!$A$4:$AV$428,48,0)</f>
        <v>1147830.25</v>
      </c>
      <c r="AY9" s="42"/>
      <c r="AZ9" s="42">
        <f>VLOOKUP(B9,[4]应付账款明细表!$A$4:$AX$428,50,0)</f>
        <v>964009.87</v>
      </c>
      <c r="BA9" s="63"/>
      <c r="BB9" s="63"/>
      <c r="BC9" s="63"/>
      <c r="BD9" s="63"/>
      <c r="BE9" s="63"/>
      <c r="BF9" s="63"/>
      <c r="BG9" s="63"/>
      <c r="BH9" s="54">
        <f t="shared" si="0"/>
        <v>766098.2</v>
      </c>
      <c r="BI9" s="54">
        <f t="shared" si="1"/>
        <v>76609.820000000007</v>
      </c>
      <c r="BJ9" s="16">
        <f t="shared" si="2"/>
        <v>14.9828083397142</v>
      </c>
      <c r="BK9" s="54" t="str">
        <f>VLOOKUP(B9,'[3]应付账款7月底全部明细表 (3)'!$A$4:$BI$410,61,0)</f>
        <v>发票挂账两个月承兑付款</v>
      </c>
    </row>
    <row r="10" spans="1:63" ht="15.95" customHeight="1">
      <c r="A10" s="23">
        <f t="shared" si="3"/>
        <v>7</v>
      </c>
      <c r="B10" s="24" t="s">
        <v>42</v>
      </c>
      <c r="C10" s="24" t="str">
        <f>VLOOKUP(B10,'[1]供应商 (2)'!$A$2:$D$144,4,0)</f>
        <v>1913020</v>
      </c>
      <c r="D10" s="25" t="s">
        <v>43</v>
      </c>
      <c r="E10" s="25" t="s">
        <v>35</v>
      </c>
      <c r="F10" s="16">
        <f>VLOOKUP(B10,'[2]应付账款7月底全部明细表 (3)'!$A$4:$D$403,4)</f>
        <v>234818.13</v>
      </c>
      <c r="G10" s="16">
        <f>VLOOKUP(B10,'[2]应付账款7月底全部明细表 (3)'!$A:$E,5,0)</f>
        <v>0</v>
      </c>
      <c r="H10" s="16">
        <f>VLOOKUP(B10,'[2]应付账款7月底全部明细表 (3)'!$A$4:$F$401,6,0)</f>
        <v>254601.05</v>
      </c>
      <c r="I10" s="16">
        <f>VLOOKUP(B10,'[2]应付账款7月底全部明细表 (3)'!$A$4:$G$401,7,0)</f>
        <v>0</v>
      </c>
      <c r="J10" s="31">
        <f>VLOOKUP(B10,'[2]应付账款7月底全部明细表 (3)'!$A$4:$H$402,8,0)</f>
        <v>278965.15999999997</v>
      </c>
      <c r="K10" s="31">
        <f>VLOOKUP(B10,'[3]应付账款7月底全部明细表 (3)'!$A:$I,9,0)</f>
        <v>27474.97</v>
      </c>
      <c r="L10" s="31">
        <f>VLOOKUP(B10,'[3]应付账款7月底全部明细表 (3)'!$A$4:$J$410,10,0)</f>
        <v>234818.13</v>
      </c>
      <c r="M10" s="31">
        <f>VLOOKUP(B10,'[3]应付账款7月底全部明细表 (3)'!$A:$K,11,0)</f>
        <v>0</v>
      </c>
      <c r="N10" s="31">
        <f>VLOOKUP(B10,'[3]应付账款7月底全部明细表 (3)'!$A:$L,12,0)</f>
        <v>306440.13</v>
      </c>
      <c r="O10" s="31">
        <f>VLOOKUP(B10,'[3]应付账款7月底全部明细表 (3)'!$A$4:$M$410,13,0)</f>
        <v>24609.39</v>
      </c>
      <c r="P10" s="31">
        <f>VLOOKUP(B10,'[3]应付账款7月底全部明细表 (3)'!$A$4:$N$410,14,0)</f>
        <v>254601.05</v>
      </c>
      <c r="Q10" s="31">
        <f>VLOOKUP(B10,'[3]应付账款7月底全部明细表 (3)'!$A$4:$O$410,15,0)</f>
        <v>50000</v>
      </c>
      <c r="R10" s="31">
        <f>VLOOKUP(B10,'[3]应付账款7月底全部明细表 (3)'!$A$4:$P$410,16,0)</f>
        <v>281049.52</v>
      </c>
      <c r="S10" s="31">
        <f>VLOOKUP(B10,'[3]应付账款7月底全部明细表 (3)'!$A$4:$Q$407,17,0)</f>
        <v>21596.94</v>
      </c>
      <c r="T10" s="31">
        <f>VLOOKUP(B10,'[3]应付账款7月底全部明细表 (3)'!$A$4:$R$387,18,0)</f>
        <v>228965.16</v>
      </c>
      <c r="U10" s="31">
        <f>VLOOKUP(B10,'[3]应付账款7月底全部明细表 (3)'!$A$4:$S$410,19,0)</f>
        <v>6051.54</v>
      </c>
      <c r="V10" s="31">
        <f>VLOOKUP(B10,'[3]应付账款7月底全部明细表 (3)'!$A$4:$T$410,20,0)</f>
        <v>296594.92</v>
      </c>
      <c r="W10" s="31">
        <f>VLOOKUP(B10,'[3]应付账款7月底全部明细表 (3)'!$A$4:$U$410,21,0)</f>
        <v>27132.07</v>
      </c>
      <c r="X10" s="31">
        <f>VLOOKUP(B10,'[3]应付账款7月底全部明细表 (3)'!$A$4:$V$410,22,0)</f>
        <v>250388.59</v>
      </c>
      <c r="Y10" s="31">
        <f>VLOOKUP(B10,'[3]应付账款7月底全部明细表 (3)'!$A$4:$W$410,23,0)</f>
        <v>0</v>
      </c>
      <c r="Z10" s="31">
        <f>VLOOKUP(B10,'[3]应付账款7月底全部明细表 (3)'!$A$4:$X$410,24,0)</f>
        <v>323726.99</v>
      </c>
      <c r="AA10" s="31">
        <f>VLOOKUP(B10,'[3]应付账款7月底全部明细表 (3)'!$A$4:$Y$410,25,0)</f>
        <v>31505.08</v>
      </c>
      <c r="AB10" s="31">
        <f>VLOOKUP(B10,'[3]应付账款7月底全部明细表 (3)'!$A$4:$Z$410,26,0)</f>
        <v>274997.98</v>
      </c>
      <c r="AC10" s="31">
        <f>VLOOKUP(B10,'[3]应付账款7月底全部明细表 (3)'!$A$4:$AA$410,27,0)</f>
        <v>0</v>
      </c>
      <c r="AD10" s="31">
        <f>VLOOKUP(B10,'[3]应付账款7月底全部明细表 (3)'!$A$4:$AB$410,28,0)</f>
        <v>355232.07</v>
      </c>
      <c r="AE10" s="31">
        <f>VLOOKUP(B10,'[3]应付账款7月底全部明细表 (3)'!$A$4:$AC$410,29,0)</f>
        <v>32076.37</v>
      </c>
      <c r="AF10" s="31">
        <f>VLOOKUP(B10,'[3]应付账款7月底全部明细表 (3)'!$A$4:$AD$416,30,0)</f>
        <v>296594.92</v>
      </c>
      <c r="AG10" s="31">
        <f>VLOOKUP(B10,'[3]应付账款7月底全部明细表 (3)'!$A$4:$AE$410,31,0)</f>
        <v>90000</v>
      </c>
      <c r="AH10" s="31">
        <f>VLOOKUP(B10,'[3]应付账款7月底全部明细表 (3)'!$A$4:$AF$410,32,0)</f>
        <v>297308.44</v>
      </c>
      <c r="AI10" s="31">
        <f>VLOOKUP(B10,'[3]应付账款7月底全部明细表 (3)'!$A$4:$AG$410,33,0)</f>
        <v>34525.11</v>
      </c>
      <c r="AJ10" s="31">
        <f>VLOOKUP(B10,'[3]应付账款7月底全部明细表 (3)'!$A$4:$AH$415,34,0)</f>
        <v>233726.99</v>
      </c>
      <c r="AK10" s="31">
        <f>VLOOKUP(B10,'[3]应付账款7月底全部明细表 (3)'!$A$4:$AI$410,35,0)</f>
        <v>4969.22</v>
      </c>
      <c r="AL10" s="31">
        <f>VLOOKUP(B10,'[3]应付账款7月底全部明细表 (3)'!$A$4:$AJ$410,36,0)</f>
        <v>326864.33</v>
      </c>
      <c r="AM10" s="31">
        <f>VLOOKUP(B10,'[3]应付账款7月底全部明细表 (3)'!$A$4:$AK$410,37,0)</f>
        <v>13559.25</v>
      </c>
      <c r="AN10" s="31">
        <f>VLOOKUP(B10,'[3]应付账款7月底全部明细表 (3)'!$A$4:$AL$415,38,0)</f>
        <v>260262.85</v>
      </c>
      <c r="AO10" s="31">
        <f>VLOOKUP(B10,'[3]应付账款7月底全部明细表 (3)'!$A$4:$AM$410,39,0)</f>
        <v>92000</v>
      </c>
      <c r="AP10" s="31">
        <f>VLOOKUP(B10,'[3]应付账款7月底全部明细表 (3)'!$A$4:$AN$410,40,0)</f>
        <v>248423.58</v>
      </c>
      <c r="AQ10" s="42">
        <f>VLOOKUP(B10,'[3]应付账款7月底全部明细表 (3)'!$A$4:$AO$410,41,0)</f>
        <v>12732.19</v>
      </c>
      <c r="AR10" s="42">
        <f>VLOOKUP(B10,[4]应付账款明细表!$A$4:$AP$428,42,0)</f>
        <v>200339.22</v>
      </c>
      <c r="AS10" s="42">
        <f>VLOOKUP(B10,'[3]应付账款7月底全部明细表 (3)'!$A$4:$AQ$410,43,0)</f>
        <v>51626.63</v>
      </c>
      <c r="AT10" s="42">
        <f>VLOOKUP(B10,'[3]应付账款7月底全部明细表 (3)'!$A$4:$AR$410,44,0)</f>
        <v>209529.14</v>
      </c>
      <c r="AU10" s="42">
        <f>VLOOKUP(B10,[4]应付账款明细表!$A$4:$AS$428,45,0)</f>
        <v>22037.19</v>
      </c>
      <c r="AV10" s="42">
        <f>VLOOKUP(B10,[4]应付账款明细表!$A$4:$AT$428,46,0)</f>
        <v>183237.7</v>
      </c>
      <c r="AW10" s="42">
        <f>VLOOKUP(B10,[4]应付账款明细表!$A$4:$AU$428,47,0)</f>
        <v>0</v>
      </c>
      <c r="AX10" s="42">
        <f>VLOOKUP(B10,[4]应付账款明细表!$A$4:$AV$428,48,0)</f>
        <v>231566.33</v>
      </c>
      <c r="AY10" s="42"/>
      <c r="AZ10" s="42">
        <f>VLOOKUP(B10,[4]应付账款明细表!$A$4:$AX$428,50,0)</f>
        <v>196796.95</v>
      </c>
      <c r="BA10" s="63"/>
      <c r="BB10" s="63"/>
      <c r="BC10" s="63"/>
      <c r="BD10" s="63"/>
      <c r="BE10" s="63"/>
      <c r="BF10" s="63"/>
      <c r="BG10" s="63"/>
      <c r="BH10" s="54">
        <f t="shared" si="0"/>
        <v>247248.56</v>
      </c>
      <c r="BI10" s="54">
        <f t="shared" si="1"/>
        <v>24724.856</v>
      </c>
      <c r="BJ10" s="16">
        <f t="shared" si="2"/>
        <v>9.3657301785701002</v>
      </c>
      <c r="BK10" s="54" t="str">
        <f>VLOOKUP(B10,'[3]应付账款7月底全部明细表 (3)'!$A$4:$BI$410,61,0)</f>
        <v>发票挂账两个月承兑付款</v>
      </c>
    </row>
    <row r="11" spans="1:63" ht="15.95" customHeight="1">
      <c r="A11" s="23">
        <f t="shared" si="3"/>
        <v>8</v>
      </c>
      <c r="B11" s="24" t="s">
        <v>44</v>
      </c>
      <c r="C11" s="24">
        <f>VLOOKUP(B11,'[1]供应商 (2)'!$A$2:$D$144,4,0)</f>
        <v>1913015</v>
      </c>
      <c r="D11" s="25" t="s">
        <v>45</v>
      </c>
      <c r="E11" s="25" t="s">
        <v>46</v>
      </c>
      <c r="F11" s="16">
        <f>VLOOKUP(B11,'[2]应付账款7月底全部明细表 (3)'!$A$4:$D$403,4)</f>
        <v>116391.03</v>
      </c>
      <c r="G11" s="16">
        <f>VLOOKUP(B11,'[2]应付账款7月底全部明细表 (3)'!$A:$E,5,0)</f>
        <v>0</v>
      </c>
      <c r="H11" s="16">
        <f>VLOOKUP(B11,'[2]应付账款7月底全部明细表 (3)'!$A$4:$F$401,6,0)</f>
        <v>116391.03</v>
      </c>
      <c r="I11" s="16">
        <f>VLOOKUP(B11,'[2]应付账款7月底全部明细表 (3)'!$A$4:$G$401,7,0)</f>
        <v>30000</v>
      </c>
      <c r="J11" s="31">
        <f>VLOOKUP(B11,'[2]应付账款7月底全部明细表 (3)'!$A$4:$H$402,8,0)</f>
        <v>155268.54999999999</v>
      </c>
      <c r="K11" s="31">
        <f>VLOOKUP(B11,'[3]应付账款7月底全部明细表 (3)'!$A:$I,9,0)</f>
        <v>24648.38</v>
      </c>
      <c r="L11" s="31">
        <f>VLOOKUP(B11,'[3]应付账款7月底全部明细表 (3)'!$A$4:$J$410,10,0)</f>
        <v>86391.03</v>
      </c>
      <c r="M11" s="31">
        <f>VLOOKUP(B11,'[3]应付账款7月底全部明细表 (3)'!$A:$K,11,0)</f>
        <v>0</v>
      </c>
      <c r="N11" s="31">
        <f>VLOOKUP(B11,'[3]应付账款7月底全部明细表 (3)'!$A:$L,12,0)</f>
        <v>179916.93</v>
      </c>
      <c r="O11" s="31">
        <f>VLOOKUP(B11,'[3]应付账款7月底全部明细表 (3)'!$A$4:$M$410,13,0)</f>
        <v>0</v>
      </c>
      <c r="P11" s="31">
        <f>VLOOKUP(B11,'[3]应付账款7月底全部明细表 (3)'!$A$4:$N$410,14,0)</f>
        <v>86391.03</v>
      </c>
      <c r="Q11" s="31">
        <f>VLOOKUP(B11,'[3]应付账款7月底全部明细表 (3)'!$A$4:$O$410,15,0)</f>
        <v>30000</v>
      </c>
      <c r="R11" s="31">
        <f>VLOOKUP(B11,'[3]应付账款7月底全部明细表 (3)'!$A$4:$P$410,16,0)</f>
        <v>149916.93</v>
      </c>
      <c r="S11" s="31">
        <f>VLOOKUP(B11,'[3]应付账款7月底全部明细表 (3)'!$A$4:$Q$407,17,0)</f>
        <v>39824.74</v>
      </c>
      <c r="T11" s="31">
        <f>VLOOKUP(B11,'[3]应付账款7月底全部明细表 (3)'!$A$4:$R$387,18,0)</f>
        <v>125268.55</v>
      </c>
      <c r="U11" s="31">
        <f>VLOOKUP(B11,'[3]应付账款7月底全部明细表 (3)'!$A$4:$S$410,19,0)</f>
        <v>0</v>
      </c>
      <c r="V11" s="31">
        <f>VLOOKUP(B11,'[3]应付账款7月底全部明细表 (3)'!$A$4:$T$410,20,0)</f>
        <v>189741.67</v>
      </c>
      <c r="W11" s="31">
        <f>VLOOKUP(B11,'[3]应付账款7月底全部明细表 (3)'!$A$4:$U$410,21,0)</f>
        <v>0</v>
      </c>
      <c r="X11" s="31">
        <f>VLOOKUP(B11,'[3]应付账款7月底全部明细表 (3)'!$A$4:$V$410,22,0)</f>
        <v>149916.93</v>
      </c>
      <c r="Y11" s="31">
        <f>VLOOKUP(B11,'[3]应付账款7月底全部明细表 (3)'!$A$4:$W$410,23,0)</f>
        <v>0</v>
      </c>
      <c r="Z11" s="31">
        <f>VLOOKUP(B11,'[3]应付账款7月底全部明细表 (3)'!$A$4:$X$410,24,0)</f>
        <v>189741.67</v>
      </c>
      <c r="AA11" s="31">
        <f>VLOOKUP(B11,'[3]应付账款7月底全部明细表 (3)'!$A$4:$Y$410,25,0)</f>
        <v>38637.760000000002</v>
      </c>
      <c r="AB11" s="31">
        <f>VLOOKUP(B11,'[3]应付账款7月底全部明细表 (3)'!$A$4:$Z$410,26,0)</f>
        <v>149916.93</v>
      </c>
      <c r="AC11" s="31">
        <f>VLOOKUP(B11,'[3]应付账款7月底全部明细表 (3)'!$A$4:$AA$410,27,0)</f>
        <v>0</v>
      </c>
      <c r="AD11" s="31">
        <f>VLOOKUP(B11,'[3]应付账款7月底全部明细表 (3)'!$A$4:$AB$410,28,0)</f>
        <v>228379.43</v>
      </c>
      <c r="AE11" s="31">
        <f>VLOOKUP(B11,'[3]应付账款7月底全部明细表 (3)'!$A$4:$AC$410,29,0)</f>
        <v>0</v>
      </c>
      <c r="AF11" s="31">
        <f>VLOOKUP(B11,'[3]应付账款7月底全部明细表 (3)'!$A$4:$AD$416,30,0)</f>
        <v>189741.67</v>
      </c>
      <c r="AG11" s="31">
        <f>VLOOKUP(B11,'[3]应付账款7月底全部明细表 (3)'!$A$4:$AE$410,31,0)</f>
        <v>90000</v>
      </c>
      <c r="AH11" s="31">
        <f>VLOOKUP(B11,'[3]应付账款7月底全部明细表 (3)'!$A$4:$AF$410,32,0)</f>
        <v>138379.43</v>
      </c>
      <c r="AI11" s="31">
        <f>VLOOKUP(B11,'[3]应付账款7月底全部明细表 (3)'!$A$4:$AG$410,33,0)</f>
        <v>0</v>
      </c>
      <c r="AJ11" s="31">
        <f>VLOOKUP(B11,'[3]应付账款7月底全部明细表 (3)'!$A$4:$AH$415,34,0)</f>
        <v>99741.67</v>
      </c>
      <c r="AK11" s="31">
        <f>VLOOKUP(B11,'[3]应付账款7月底全部明细表 (3)'!$A$4:$AI$410,35,0)</f>
        <v>0</v>
      </c>
      <c r="AL11" s="31">
        <f>VLOOKUP(B11,'[3]应付账款7月底全部明细表 (3)'!$A$4:$AJ$410,36,0)</f>
        <v>138379.43</v>
      </c>
      <c r="AM11" s="31">
        <f>VLOOKUP(B11,'[3]应付账款7月底全部明细表 (3)'!$A$4:$AK$410,37,0)</f>
        <v>57585.93</v>
      </c>
      <c r="AN11" s="31">
        <f>VLOOKUP(B11,'[3]应付账款7月底全部明细表 (3)'!$A$4:$AL$415,38,0)</f>
        <v>138379.43</v>
      </c>
      <c r="AO11" s="31">
        <f>VLOOKUP(B11,'[3]应付账款7月底全部明细表 (3)'!$A$4:$AM$410,39,0)</f>
        <v>0</v>
      </c>
      <c r="AP11" s="31">
        <f>VLOOKUP(B11,'[3]应付账款7月底全部明细表 (3)'!$A$4:$AN$410,40,0)</f>
        <v>195965.36</v>
      </c>
      <c r="AQ11" s="42">
        <f>VLOOKUP(B11,'[3]应付账款7月底全部明细表 (3)'!$A$4:$AO$410,41,0)</f>
        <v>0</v>
      </c>
      <c r="AR11" s="42">
        <f>VLOOKUP(B11,[4]应付账款明细表!$A$4:$AP$428,42,0)</f>
        <v>138379.43</v>
      </c>
      <c r="AS11" s="42">
        <f>VLOOKUP(B11,'[3]应付账款7月底全部明细表 (3)'!$A$4:$AQ$410,43,0)</f>
        <v>50000</v>
      </c>
      <c r="AT11" s="42">
        <f>VLOOKUP(B11,'[3]应付账款7月底全部明细表 (3)'!$A$4:$AR$410,44,0)</f>
        <v>145965.35999999999</v>
      </c>
      <c r="AU11" s="42">
        <f>VLOOKUP(B11,[4]应付账款明细表!$A$4:$AS$428,45,0)</f>
        <v>46940.44</v>
      </c>
      <c r="AV11" s="42">
        <f>VLOOKUP(B11,[4]应付账款明细表!$A$4:$AT$428,46,0)</f>
        <v>88379.43</v>
      </c>
      <c r="AW11" s="42">
        <f>VLOOKUP(B11,[4]应付账款明细表!$A$4:$AU$428,47,0)</f>
        <v>0</v>
      </c>
      <c r="AX11" s="42">
        <f>VLOOKUP(B11,[4]应付账款明细表!$A$4:$AV$428,48,0)</f>
        <v>192905.8</v>
      </c>
      <c r="AY11" s="42"/>
      <c r="AZ11" s="42">
        <f>VLOOKUP(B11,[4]应付账款明细表!$A$4:$AX$428,50,0)</f>
        <v>145965.35999999999</v>
      </c>
      <c r="BA11" s="63"/>
      <c r="BB11" s="63"/>
      <c r="BC11" s="63"/>
      <c r="BD11" s="63"/>
      <c r="BE11" s="63"/>
      <c r="BF11" s="63"/>
      <c r="BG11" s="63"/>
      <c r="BH11" s="54">
        <f t="shared" si="0"/>
        <v>207637.25</v>
      </c>
      <c r="BI11" s="54">
        <f t="shared" si="1"/>
        <v>20763.724999999999</v>
      </c>
      <c r="BJ11" s="16">
        <f t="shared" si="2"/>
        <v>9.2905198850399007</v>
      </c>
      <c r="BK11" s="54" t="str">
        <f>VLOOKUP(B11,'[3]应付账款7月底全部明细表 (3)'!$A$4:$BI$410,61,0)</f>
        <v>发票挂账两个月承兑付款</v>
      </c>
    </row>
    <row r="12" spans="1:63" ht="15.95" customHeight="1">
      <c r="A12" s="23">
        <f t="shared" si="3"/>
        <v>9</v>
      </c>
      <c r="B12" s="24" t="s">
        <v>47</v>
      </c>
      <c r="C12" s="24">
        <f>VLOOKUP(B12,'[1]供应商 (2)'!$A$2:$D$144,4,0)</f>
        <v>1913033</v>
      </c>
      <c r="D12" s="25" t="s">
        <v>48</v>
      </c>
      <c r="E12" s="25" t="s">
        <v>30</v>
      </c>
      <c r="F12" s="16">
        <f>VLOOKUP(B12,'[2]应付账款7月底全部明细表 (3)'!$A$4:$D$403,4)</f>
        <v>2974070.08</v>
      </c>
      <c r="G12" s="16">
        <f>VLOOKUP(B12,'[2]应付账款7月底全部明细表 (3)'!$A:$E,5,0)</f>
        <v>0</v>
      </c>
      <c r="H12" s="16">
        <f>VLOOKUP(B12,'[2]应付账款7月底全部明细表 (3)'!$A$4:$F$401,6,0)</f>
        <v>3477472.33</v>
      </c>
      <c r="I12" s="16">
        <f>VLOOKUP(B12,'[2]应付账款7月底全部明细表 (3)'!$A$4:$G$401,7,0)</f>
        <v>400000</v>
      </c>
      <c r="J12" s="31">
        <f>VLOOKUP(B12,'[2]应付账款7月底全部明细表 (3)'!$A$4:$H$402,8,0)</f>
        <v>3380421.07</v>
      </c>
      <c r="K12" s="31">
        <f>VLOOKUP(B12,'[3]应付账款7月底全部明细表 (3)'!$A:$I,9,0)</f>
        <v>506323.64</v>
      </c>
      <c r="L12" s="31">
        <f>VLOOKUP(B12,'[3]应付账款7月底全部明细表 (3)'!$A$4:$J$410,10,0)</f>
        <v>2574070.08</v>
      </c>
      <c r="M12" s="31">
        <f>VLOOKUP(B12,'[3]应付账款7月底全部明细表 (3)'!$A:$K,11,0)</f>
        <v>500000</v>
      </c>
      <c r="N12" s="31">
        <f>VLOOKUP(B12,'[3]应付账款7月底全部明细表 (3)'!$A:$L,12,0)</f>
        <v>3386744.71</v>
      </c>
      <c r="O12" s="31">
        <f>VLOOKUP(B12,'[3]应付账款7月底全部明细表 (3)'!$A$4:$M$410,13,0)</f>
        <v>274483.96999999997</v>
      </c>
      <c r="P12" s="31">
        <f>VLOOKUP(B12,'[3]应付账款7月底全部明细表 (3)'!$A$4:$N$410,14,0)</f>
        <v>2577472.33</v>
      </c>
      <c r="Q12" s="31">
        <f>VLOOKUP(B12,'[3]应付账款7月底全部明细表 (3)'!$A$4:$O$410,15,0)</f>
        <v>100000</v>
      </c>
      <c r="R12" s="31">
        <f>VLOOKUP(B12,'[3]应付账款7月底全部明细表 (3)'!$A$4:$P$410,16,0)</f>
        <v>3561228.68</v>
      </c>
      <c r="S12" s="31">
        <f>VLOOKUP(B12,'[3]应付账款7月底全部明细表 (3)'!$A$4:$Q$407,17,0)</f>
        <v>420652.07</v>
      </c>
      <c r="T12" s="31">
        <f>VLOOKUP(B12,'[3]应付账款7月底全部明细表 (3)'!$A$4:$R$387,18,0)</f>
        <v>2780421.07</v>
      </c>
      <c r="U12" s="31">
        <f>VLOOKUP(B12,'[3]应付账款7月底全部明细表 (3)'!$A$4:$S$410,19,0)</f>
        <v>0</v>
      </c>
      <c r="V12" s="31">
        <f>VLOOKUP(B12,'[3]应付账款7月底全部明细表 (3)'!$A$4:$T$410,20,0)</f>
        <v>3981880.75</v>
      </c>
      <c r="W12" s="31">
        <f>VLOOKUP(B12,'[3]应付账款7月底全部明细表 (3)'!$A$4:$U$410,21,0)</f>
        <v>499257.8</v>
      </c>
      <c r="X12" s="31">
        <f>VLOOKUP(B12,'[3]应付账款7月底全部明细表 (3)'!$A$4:$V$410,22,0)</f>
        <v>3286744.71</v>
      </c>
      <c r="Y12" s="31">
        <f>VLOOKUP(B12,'[3]应付账款7月底全部明细表 (3)'!$A$4:$W$410,23,0)</f>
        <v>400000</v>
      </c>
      <c r="Z12" s="31">
        <f>VLOOKUP(B12,'[3]应付账款7月底全部明细表 (3)'!$A$4:$X$410,24,0)</f>
        <v>4081138.55</v>
      </c>
      <c r="AA12" s="31">
        <f>VLOOKUP(B12,'[3]应付账款7月底全部明细表 (3)'!$A$4:$Y$410,25,0)</f>
        <v>511954.72</v>
      </c>
      <c r="AB12" s="31">
        <f>VLOOKUP(B12,'[3]应付账款7月底全部明细表 (3)'!$A$4:$Z$410,26,0)</f>
        <v>3161228.68</v>
      </c>
      <c r="AC12" s="31">
        <f>VLOOKUP(B12,'[3]应付账款7月底全部明细表 (3)'!$A$4:$AA$410,27,0)</f>
        <v>200000</v>
      </c>
      <c r="AD12" s="31">
        <f>VLOOKUP(B12,'[3]应付账款7月底全部明细表 (3)'!$A$4:$AB$410,28,0)</f>
        <v>4393093.2699999996</v>
      </c>
      <c r="AE12" s="31">
        <f>VLOOKUP(B12,'[3]应付账款7月底全部明细表 (3)'!$A$4:$AC$410,29,0)</f>
        <v>477973.1</v>
      </c>
      <c r="AF12" s="31">
        <f>VLOOKUP(B12,'[3]应付账款7月底全部明细表 (3)'!$A$4:$AD$416,30,0)</f>
        <v>3381880.75</v>
      </c>
      <c r="AG12" s="31">
        <f>VLOOKUP(B12,'[3]应付账款7月底全部明细表 (3)'!$A$4:$AE$410,31,0)</f>
        <v>700000</v>
      </c>
      <c r="AH12" s="31">
        <f>VLOOKUP(B12,'[3]应付账款7月底全部明细表 (3)'!$A$4:$AF$410,32,0)</f>
        <v>4171066.37</v>
      </c>
      <c r="AI12" s="31">
        <f>VLOOKUP(B12,'[3]应付账款7月底全部明细表 (3)'!$A$4:$AG$410,33,0)</f>
        <v>225877.33</v>
      </c>
      <c r="AJ12" s="31">
        <f>VLOOKUP(B12,'[3]应付账款7月底全部明细表 (3)'!$A$4:$AH$415,34,0)</f>
        <v>3181138.55</v>
      </c>
      <c r="AK12" s="31">
        <f>VLOOKUP(B12,'[3]应付账款7月底全部明细表 (3)'!$A$4:$AI$410,35,0)</f>
        <v>500000</v>
      </c>
      <c r="AL12" s="31">
        <f>VLOOKUP(B12,'[3]应付账款7月底全部明细表 (3)'!$A$4:$AJ$410,36,0)</f>
        <v>3896943.7</v>
      </c>
      <c r="AM12" s="31">
        <f>VLOOKUP(B12,'[3]应付账款7月底全部明细表 (3)'!$A$4:$AK$410,37,0)</f>
        <v>229185.74</v>
      </c>
      <c r="AN12" s="31">
        <f>VLOOKUP(B12,'[3]应付账款7月底全部明细表 (3)'!$A$4:$AL$415,38,0)</f>
        <v>3193093.27</v>
      </c>
      <c r="AO12" s="31">
        <f>VLOOKUP(B12,'[3]应付账款7月底全部明细表 (3)'!$A$4:$AM$410,39,0)</f>
        <v>17897.2</v>
      </c>
      <c r="AP12" s="31">
        <f>VLOOKUP(B12,'[3]应付账款7月底全部明细表 (3)'!$A$4:$AN$410,40,0)</f>
        <v>4108232.24</v>
      </c>
      <c r="AQ12" s="42">
        <f>VLOOKUP(B12,'[3]应付账款7月底全部明细表 (3)'!$A$4:$AO$410,41,0)</f>
        <v>0</v>
      </c>
      <c r="AR12" s="42">
        <f>VLOOKUP(B12,[4]应付账款明细表!$A$4:$AP$428,42,0)</f>
        <v>3653169.17</v>
      </c>
      <c r="AS12" s="42">
        <f>VLOOKUP(B12,'[3]应付账款7月底全部明细表 (3)'!$A$4:$AQ$410,43,0)</f>
        <v>829384.4</v>
      </c>
      <c r="AT12" s="42">
        <f>VLOOKUP(B12,'[3]应付账款7月底全部明细表 (3)'!$A$4:$AR$410,44,0)</f>
        <v>3278847.84</v>
      </c>
      <c r="AU12" s="42">
        <f>VLOOKUP(B12,[4]应付账款明细表!$A$4:$AS$428,45,0)</f>
        <v>803257.6</v>
      </c>
      <c r="AV12" s="42">
        <f>VLOOKUP(B12,[4]应付账款明细表!$A$4:$AT$428,46,0)</f>
        <v>3049662.1</v>
      </c>
      <c r="AW12" s="42">
        <f>VLOOKUP(B12,[4]应付账款明细表!$A$4:$AU$428,47,0)</f>
        <v>-162297.79999999999</v>
      </c>
      <c r="AX12" s="42">
        <f>VLOOKUP(B12,[4]应付账款明细表!$A$4:$AV$428,48,0)</f>
        <v>4244403.24</v>
      </c>
      <c r="AY12" s="42"/>
      <c r="AZ12" s="42">
        <f>VLOOKUP(B12,[4]应付账款明细表!$A$4:$AX$428,50,0)</f>
        <v>3441145.64</v>
      </c>
      <c r="BA12" s="63"/>
      <c r="BB12" s="63"/>
      <c r="BC12" s="63"/>
      <c r="BD12" s="63"/>
      <c r="BE12" s="63"/>
      <c r="BF12" s="63"/>
      <c r="BG12" s="63"/>
      <c r="BH12" s="54">
        <f t="shared" si="0"/>
        <v>3948965.97</v>
      </c>
      <c r="BI12" s="54">
        <f t="shared" si="1"/>
        <v>394896.59700000001</v>
      </c>
      <c r="BJ12" s="16">
        <f t="shared" si="2"/>
        <v>10.7481383031518</v>
      </c>
      <c r="BK12" s="54" t="str">
        <f>VLOOKUP(B12,'[3]应付账款7月底全部明细表 (3)'!$A$4:$BI$410,61,0)</f>
        <v>发票挂账两个月承兑付款</v>
      </c>
    </row>
    <row r="13" spans="1:63" ht="15.95" customHeight="1">
      <c r="A13" s="23">
        <f t="shared" si="3"/>
        <v>10</v>
      </c>
      <c r="B13" s="24" t="s">
        <v>49</v>
      </c>
      <c r="C13" s="24" t="str">
        <f>VLOOKUP(B13,'[1]供应商 (2)'!$A$2:$D$144,4,0)</f>
        <v>1913002</v>
      </c>
      <c r="D13" s="25" t="s">
        <v>50</v>
      </c>
      <c r="E13" s="25" t="s">
        <v>51</v>
      </c>
      <c r="F13" s="16">
        <f>VLOOKUP(B13,'[2]应付账款7月底全部明细表 (3)'!$A$4:$D$403,4)</f>
        <v>294306.46000000002</v>
      </c>
      <c r="G13" s="16">
        <f>VLOOKUP(B13,'[2]应付账款7月底全部明细表 (3)'!$A:$E,5,0)</f>
        <v>500</v>
      </c>
      <c r="H13" s="16">
        <f>VLOOKUP(B13,'[2]应付账款7月底全部明细表 (3)'!$A$4:$F$401,6,0)</f>
        <v>352259.47</v>
      </c>
      <c r="I13" s="16">
        <f>VLOOKUP(B13,'[2]应付账款7月底全部明细表 (3)'!$A$4:$G$401,7,0)</f>
        <v>50000</v>
      </c>
      <c r="J13" s="31">
        <f>VLOOKUP(B13,'[2]应付账款7月底全部明细表 (3)'!$A$4:$H$402,8,0)</f>
        <v>364153.85</v>
      </c>
      <c r="K13" s="31">
        <f>VLOOKUP(B13,'[3]应付账款7月底全部明细表 (3)'!$A:$I,9,0)</f>
        <v>48745.31</v>
      </c>
      <c r="L13" s="31">
        <f>VLOOKUP(B13,'[3]应付账款7月底全部明细表 (3)'!$A$4:$J$410,10,0)</f>
        <v>243806.46</v>
      </c>
      <c r="M13" s="31">
        <f>VLOOKUP(B13,'[3]应付账款7月底全部明细表 (3)'!$A:$K,11,0)</f>
        <v>0</v>
      </c>
      <c r="N13" s="31">
        <f>VLOOKUP(B13,'[3]应付账款7月底全部明细表 (3)'!$A:$L,12,0)</f>
        <v>412899.16</v>
      </c>
      <c r="O13" s="31">
        <f>VLOOKUP(B13,'[3]应付账款7月底全部明细表 (3)'!$A$4:$M$410,13,0)</f>
        <v>45795.77</v>
      </c>
      <c r="P13" s="31">
        <f>VLOOKUP(B13,'[3]应付账款7月底全部明细表 (3)'!$A$4:$N$410,14,0)</f>
        <v>302259.46999999997</v>
      </c>
      <c r="Q13" s="31">
        <f>VLOOKUP(B13,'[3]应付账款7月底全部明细表 (3)'!$A$4:$O$410,15,0)</f>
        <v>50000</v>
      </c>
      <c r="R13" s="31">
        <f>VLOOKUP(B13,'[3]应付账款7月底全部明细表 (3)'!$A$4:$P$410,16,0)</f>
        <v>408694.93</v>
      </c>
      <c r="S13" s="31">
        <f>VLOOKUP(B13,'[3]应付账款7月底全部明细表 (3)'!$A$4:$Q$407,17,0)</f>
        <v>48580.63</v>
      </c>
      <c r="T13" s="31">
        <f>VLOOKUP(B13,'[3]应付账款7月底全部明细表 (3)'!$A$4:$R$387,18,0)</f>
        <v>314153.84999999998</v>
      </c>
      <c r="U13" s="31">
        <f>VLOOKUP(B13,'[3]应付账款7月底全部明细表 (3)'!$A$4:$S$410,19,0)</f>
        <v>0</v>
      </c>
      <c r="V13" s="31">
        <f>VLOOKUP(B13,'[3]应付账款7月底全部明细表 (3)'!$A$4:$T$410,20,0)</f>
        <v>457275.56</v>
      </c>
      <c r="W13" s="31">
        <f>VLOOKUP(B13,'[3]应付账款7月底全部明细表 (3)'!$A$4:$U$410,21,0)</f>
        <v>61943.06</v>
      </c>
      <c r="X13" s="31">
        <f>VLOOKUP(B13,'[3]应付账款7月底全部明细表 (3)'!$A$4:$V$410,22,0)</f>
        <v>362899.16</v>
      </c>
      <c r="Y13" s="31">
        <f>VLOOKUP(B13,'[3]应付账款7月底全部明细表 (3)'!$A$4:$W$410,23,0)</f>
        <v>0</v>
      </c>
      <c r="Z13" s="31">
        <f>VLOOKUP(B13,'[3]应付账款7月底全部明细表 (3)'!$A$4:$X$410,24,0)</f>
        <v>519218.62</v>
      </c>
      <c r="AA13" s="31">
        <f>VLOOKUP(B13,'[3]应付账款7月底全部明细表 (3)'!$A$4:$Y$410,25,0)</f>
        <v>42871.17</v>
      </c>
      <c r="AB13" s="31">
        <f>VLOOKUP(B13,'[3]应付账款7月底全部明细表 (3)'!$A$4:$Z$410,26,0)</f>
        <v>408694.93</v>
      </c>
      <c r="AC13" s="31">
        <f>VLOOKUP(B13,'[3]应付账款7月底全部明细表 (3)'!$A$4:$AA$410,27,0)</f>
        <v>0</v>
      </c>
      <c r="AD13" s="31">
        <f>VLOOKUP(B13,'[3]应付账款7月底全部明细表 (3)'!$A$4:$AB$410,28,0)</f>
        <v>562089.79</v>
      </c>
      <c r="AE13" s="31">
        <f>VLOOKUP(B13,'[3]应付账款7月底全部明细表 (3)'!$A$4:$AC$410,29,0)</f>
        <v>28250.06</v>
      </c>
      <c r="AF13" s="31">
        <f>VLOOKUP(B13,'[3]应付账款7月底全部明细表 (3)'!$A$4:$AD$416,30,0)</f>
        <v>457275.56</v>
      </c>
      <c r="AG13" s="31">
        <f>VLOOKUP(B13,'[3]应付账款7月底全部明细表 (3)'!$A$4:$AE$410,31,0)</f>
        <v>120000</v>
      </c>
      <c r="AH13" s="31">
        <f>VLOOKUP(B13,'[3]应付账款7月底全部明细表 (3)'!$A$4:$AF$410,32,0)</f>
        <v>470339.85</v>
      </c>
      <c r="AI13" s="31">
        <f>VLOOKUP(B13,'[3]应付账款7月底全部明细表 (3)'!$A$4:$AG$410,33,0)</f>
        <v>13256.11</v>
      </c>
      <c r="AJ13" s="31">
        <f>VLOOKUP(B13,'[3]应付账款7月底全部明细表 (3)'!$A$4:$AH$415,34,0)</f>
        <v>399218.62</v>
      </c>
      <c r="AK13" s="31">
        <f>VLOOKUP(B13,'[3]应付账款7月底全部明细表 (3)'!$A$4:$AI$410,35,0)</f>
        <v>0</v>
      </c>
      <c r="AL13" s="31">
        <f>VLOOKUP(B13,'[3]应付账款7月底全部明细表 (3)'!$A$4:$AJ$410,36,0)</f>
        <v>483595.96</v>
      </c>
      <c r="AM13" s="31">
        <f>VLOOKUP(B13,'[3]应付账款7月底全部明细表 (3)'!$A$4:$AK$410,37,0)</f>
        <v>34139.14</v>
      </c>
      <c r="AN13" s="31">
        <f>VLOOKUP(B13,'[3]应付账款7月底全部明细表 (3)'!$A$4:$AL$415,38,0)</f>
        <v>442089.79</v>
      </c>
      <c r="AO13" s="31">
        <f>VLOOKUP(B13,'[3]应付账款7月底全部明细表 (3)'!$A$4:$AM$410,39,0)</f>
        <v>0</v>
      </c>
      <c r="AP13" s="31">
        <f>VLOOKUP(B13,'[3]应付账款7月底全部明细表 (3)'!$A$4:$AN$410,40,0)</f>
        <v>517735.1</v>
      </c>
      <c r="AQ13" s="42">
        <f>VLOOKUP(B13,'[3]应付账款7月底全部明细表 (3)'!$A$4:$AO$410,41,0)</f>
        <v>39218.49</v>
      </c>
      <c r="AR13" s="42">
        <f>VLOOKUP(B13,[4]应付账款明细表!$A$4:$AP$428,42,0)</f>
        <v>470339.85</v>
      </c>
      <c r="AS13" s="42">
        <f>VLOOKUP(B13,'[3]应付账款7月底全部明细表 (3)'!$A$4:$AQ$410,43,0)</f>
        <v>100000</v>
      </c>
      <c r="AT13" s="42">
        <f>VLOOKUP(B13,'[3]应付账款7月底全部明细表 (3)'!$A$4:$AR$410,44,0)</f>
        <v>456953.59</v>
      </c>
      <c r="AU13" s="42">
        <f>VLOOKUP(B13,[4]应付账款明细表!$A$4:$AS$428,45,0)</f>
        <v>36809.699999999997</v>
      </c>
      <c r="AV13" s="42">
        <f>VLOOKUP(B13,[4]应付账款明细表!$A$4:$AT$428,46,0)</f>
        <v>383595.96</v>
      </c>
      <c r="AW13" s="42">
        <f>VLOOKUP(B13,[4]应付账款明细表!$A$4:$AU$428,47,0)</f>
        <v>10000</v>
      </c>
      <c r="AX13" s="42">
        <f>VLOOKUP(B13,[4]应付账款明细表!$A$4:$AV$428,48,0)</f>
        <v>483763.29</v>
      </c>
      <c r="AY13" s="42"/>
      <c r="AZ13" s="42">
        <f>VLOOKUP(B13,[4]应付账款明细表!$A$4:$AX$428,50,0)</f>
        <v>407735.1</v>
      </c>
      <c r="BA13" s="63"/>
      <c r="BB13" s="63"/>
      <c r="BC13" s="63"/>
      <c r="BD13" s="63"/>
      <c r="BE13" s="63"/>
      <c r="BF13" s="63"/>
      <c r="BG13" s="63"/>
      <c r="BH13" s="54">
        <f t="shared" si="0"/>
        <v>399609.44</v>
      </c>
      <c r="BI13" s="54">
        <f t="shared" si="1"/>
        <v>39960.944000000003</v>
      </c>
      <c r="BJ13" s="16">
        <f t="shared" si="2"/>
        <v>12.1059024531553</v>
      </c>
      <c r="BK13" s="54" t="str">
        <f>VLOOKUP(B13,'[3]应付账款7月底全部明细表 (3)'!$A$4:$BI$410,61,0)</f>
        <v>发票挂账两个月承兑付款</v>
      </c>
    </row>
    <row r="14" spans="1:63" ht="15.95" customHeight="1">
      <c r="A14" s="23">
        <f t="shared" si="3"/>
        <v>11</v>
      </c>
      <c r="B14" s="24" t="s">
        <v>52</v>
      </c>
      <c r="C14" s="24">
        <f>VLOOKUP(B14,'[1]供应商 (2)'!$A$2:$D$144,4,0)</f>
        <v>1913032</v>
      </c>
      <c r="D14" s="25" t="s">
        <v>53</v>
      </c>
      <c r="E14" s="25" t="s">
        <v>30</v>
      </c>
      <c r="F14" s="16">
        <f>VLOOKUP(B14,'[2]应付账款7月底全部明细表 (3)'!$A$4:$D$403,4)</f>
        <v>2720970.52</v>
      </c>
      <c r="G14" s="16">
        <f>VLOOKUP(B14,'[2]应付账款7月底全部明细表 (3)'!$A:$E,5,0)</f>
        <v>0</v>
      </c>
      <c r="H14" s="16">
        <f>VLOOKUP(B14,'[2]应付账款7月底全部明细表 (3)'!$A$4:$F$401,6,0)</f>
        <v>3130917.08</v>
      </c>
      <c r="I14" s="16">
        <f>VLOOKUP(B14,'[2]应付账款7月底全部明细表 (3)'!$A$4:$G$401,7,0)</f>
        <v>500000</v>
      </c>
      <c r="J14" s="31">
        <f>VLOOKUP(B14,'[2]应付账款7月底全部明细表 (3)'!$A$4:$H$402,8,0)</f>
        <v>2810114.38</v>
      </c>
      <c r="K14" s="31">
        <f>VLOOKUP(B14,'[3]应付账款7月底全部明细表 (3)'!$A:$I,9,0)</f>
        <v>227308.35</v>
      </c>
      <c r="L14" s="31">
        <f>VLOOKUP(B14,'[3]应付账款7月底全部明细表 (3)'!$A$4:$J$410,10,0)</f>
        <v>2220970.52</v>
      </c>
      <c r="M14" s="31">
        <f>VLOOKUP(B14,'[3]应付账款7月底全部明细表 (3)'!$A:$K,11,0)</f>
        <v>400000</v>
      </c>
      <c r="N14" s="31">
        <f>VLOOKUP(B14,'[3]应付账款7月底全部明细表 (3)'!$A:$L,12,0)</f>
        <v>2637422.73</v>
      </c>
      <c r="O14" s="31">
        <f>VLOOKUP(B14,'[3]应付账款7月底全部明细表 (3)'!$A$4:$M$410,13,0)</f>
        <v>117966.35</v>
      </c>
      <c r="P14" s="31">
        <f>VLOOKUP(B14,'[3]应付账款7月底全部明细表 (3)'!$A$4:$N$410,14,0)</f>
        <v>2230917.08</v>
      </c>
      <c r="Q14" s="31">
        <f>VLOOKUP(B14,'[3]应付账款7月底全部明细表 (3)'!$A$4:$O$410,15,0)</f>
        <v>0</v>
      </c>
      <c r="R14" s="31">
        <f>VLOOKUP(B14,'[3]应付账款7月底全部明细表 (3)'!$A$4:$P$410,16,0)</f>
        <v>2755389.08</v>
      </c>
      <c r="S14" s="31">
        <f>VLOOKUP(B14,'[3]应付账款7月底全部明细表 (3)'!$A$4:$Q$407,17,0)</f>
        <v>261539.44</v>
      </c>
      <c r="T14" s="31">
        <f>VLOOKUP(B14,'[3]应付账款7月底全部明细表 (3)'!$A$4:$R$387,18,0)</f>
        <v>2410114.38</v>
      </c>
      <c r="U14" s="31">
        <f>VLOOKUP(B14,'[3]应付账款7月底全部明细表 (3)'!$A$4:$S$410,19,0)</f>
        <v>0</v>
      </c>
      <c r="V14" s="31">
        <f>VLOOKUP(B14,'[3]应付账款7月底全部明细表 (3)'!$A$4:$T$410,20,0)</f>
        <v>3016928.52</v>
      </c>
      <c r="W14" s="31">
        <f>VLOOKUP(B14,'[3]应付账款7月底全部明细表 (3)'!$A$4:$U$410,21,0)</f>
        <v>342395.96</v>
      </c>
      <c r="X14" s="31">
        <f>VLOOKUP(B14,'[3]应付账款7月底全部明细表 (3)'!$A$4:$V$410,22,0)</f>
        <v>2637422.73</v>
      </c>
      <c r="Y14" s="31">
        <f>VLOOKUP(B14,'[3]应付账款7月底全部明细表 (3)'!$A$4:$W$410,23,0)</f>
        <v>300000</v>
      </c>
      <c r="Z14" s="31">
        <f>VLOOKUP(B14,'[3]应付账款7月底全部明细表 (3)'!$A$4:$X$410,24,0)</f>
        <v>3059324.48</v>
      </c>
      <c r="AA14" s="31">
        <f>VLOOKUP(B14,'[3]应付账款7月底全部明细表 (3)'!$A$4:$Y$410,25,0)</f>
        <v>338921.91</v>
      </c>
      <c r="AB14" s="31">
        <f>VLOOKUP(B14,'[3]应付账款7月底全部明细表 (3)'!$A$4:$Z$410,26,0)</f>
        <v>2455389.08</v>
      </c>
      <c r="AC14" s="31">
        <f>VLOOKUP(B14,'[3]应付账款7月底全部明细表 (3)'!$A$4:$AA$410,27,0)</f>
        <v>200000</v>
      </c>
      <c r="AD14" s="31">
        <f>VLOOKUP(B14,'[3]应付账款7月底全部明细表 (3)'!$A$4:$AB$410,28,0)</f>
        <v>3198246.39</v>
      </c>
      <c r="AE14" s="31">
        <f>VLOOKUP(B14,'[3]应付账款7月底全部明细表 (3)'!$A$4:$AC$410,29,0)</f>
        <v>305488.09999999998</v>
      </c>
      <c r="AF14" s="31">
        <f>VLOOKUP(B14,'[3]应付账款7月底全部明细表 (3)'!$A$4:$AD$416,30,0)</f>
        <v>2516928.52</v>
      </c>
      <c r="AG14" s="31">
        <f>VLOOKUP(B14,'[3]应付账款7月底全部明细表 (3)'!$A$4:$AE$410,31,0)</f>
        <v>500000</v>
      </c>
      <c r="AH14" s="31">
        <f>VLOOKUP(B14,'[3]应付账款7月底全部明细表 (3)'!$A$4:$AF$410,32,0)</f>
        <v>3003734.49</v>
      </c>
      <c r="AI14" s="31">
        <f>VLOOKUP(B14,'[3]应付账款7月底全部明细表 (3)'!$A$4:$AG$410,33,0)</f>
        <v>206400.95</v>
      </c>
      <c r="AJ14" s="31">
        <f>VLOOKUP(B14,'[3]应付账款7月底全部明细表 (3)'!$A$4:$AH$415,34,0)</f>
        <v>2359324.48</v>
      </c>
      <c r="AK14" s="31">
        <f>VLOOKUP(B14,'[3]应付账款7月底全部明细表 (3)'!$A$4:$AI$410,35,0)</f>
        <v>600000</v>
      </c>
      <c r="AL14" s="31">
        <f>VLOOKUP(B14,'[3]应付账款7月底全部明细表 (3)'!$A$4:$AJ$410,36,0)</f>
        <v>2610135.44</v>
      </c>
      <c r="AM14" s="31">
        <f>VLOOKUP(B14,'[3]应付账款7月底全部明细表 (3)'!$A$4:$AK$410,37,0)</f>
        <v>187668.47</v>
      </c>
      <c r="AN14" s="31">
        <f>VLOOKUP(B14,'[3]应付账款7月底全部明细表 (3)'!$A$4:$AL$415,38,0)</f>
        <v>2098246.39</v>
      </c>
      <c r="AO14" s="31">
        <f>VLOOKUP(B14,'[3]应付账款7月底全部明细表 (3)'!$A$4:$AM$410,39,0)</f>
        <v>30483.9</v>
      </c>
      <c r="AP14" s="31">
        <f>VLOOKUP(B14,'[3]应付账款7月底全部明细表 (3)'!$A$4:$AN$410,40,0)</f>
        <v>2767320.01</v>
      </c>
      <c r="AQ14" s="42">
        <f>VLOOKUP(B14,'[3]应付账款7月底全部明细表 (3)'!$A$4:$AO$410,41,0)</f>
        <v>0</v>
      </c>
      <c r="AR14" s="42">
        <f>VLOOKUP(B14,[4]应付账款明细表!$A$4:$AP$428,42,0)</f>
        <v>2373250.59</v>
      </c>
      <c r="AS14" s="42">
        <f>VLOOKUP(B14,'[3]应付账款7月底全部明细表 (3)'!$A$4:$AQ$410,43,0)</f>
        <v>418565.06</v>
      </c>
      <c r="AT14" s="42">
        <f>VLOOKUP(B14,'[3]应付账款7月底全部明细表 (3)'!$A$4:$AR$410,44,0)</f>
        <v>2348754.9500000002</v>
      </c>
      <c r="AU14" s="42">
        <f>VLOOKUP(B14,[4]应付账款明细表!$A$4:$AS$428,45,0)</f>
        <v>466701.99</v>
      </c>
      <c r="AV14" s="42">
        <f>VLOOKUP(B14,[4]应付账款明细表!$A$4:$AT$428,46,0)</f>
        <v>2161086.48</v>
      </c>
      <c r="AW14" s="42">
        <f>VLOOKUP(B14,[4]应付账款明细表!$A$4:$AU$428,47,0)</f>
        <v>57262.400000000001</v>
      </c>
      <c r="AX14" s="42">
        <f>VLOOKUP(B14,[4]应付账款明细表!$A$4:$AV$428,48,0)</f>
        <v>2758194.54</v>
      </c>
      <c r="AY14" s="42"/>
      <c r="AZ14" s="42">
        <f>VLOOKUP(B14,[4]应付账款明细表!$A$4:$AX$428,50,0)</f>
        <v>2291492.5499999998</v>
      </c>
      <c r="BA14" s="63"/>
      <c r="BB14" s="63"/>
      <c r="BC14" s="63"/>
      <c r="BD14" s="63"/>
      <c r="BE14" s="63"/>
      <c r="BF14" s="63"/>
      <c r="BG14" s="63"/>
      <c r="BH14" s="54">
        <f t="shared" si="0"/>
        <v>2454391.52</v>
      </c>
      <c r="BI14" s="54">
        <f t="shared" si="1"/>
        <v>245439.152</v>
      </c>
      <c r="BJ14" s="16">
        <f t="shared" si="2"/>
        <v>11.237793634489099</v>
      </c>
      <c r="BK14" s="54" t="str">
        <f>VLOOKUP(B14,'[3]应付账款7月底全部明细表 (3)'!$A$4:$BI$410,61,0)</f>
        <v>发票挂账两个月承兑付款</v>
      </c>
    </row>
    <row r="15" spans="1:63" ht="15.95" customHeight="1">
      <c r="A15" s="23">
        <f t="shared" si="3"/>
        <v>12</v>
      </c>
      <c r="B15" s="24" t="s">
        <v>54</v>
      </c>
      <c r="C15" s="24" t="str">
        <f>VLOOKUP(B15,'[1]供应商 (2)'!$A$2:$D$144,4,0)</f>
        <v>1913028</v>
      </c>
      <c r="D15" s="25" t="s">
        <v>55</v>
      </c>
      <c r="E15" s="25" t="s">
        <v>30</v>
      </c>
      <c r="F15" s="16">
        <f>VLOOKUP(B15,'[2]应付账款7月底全部明细表 (3)'!$A$4:$D$403,4)</f>
        <v>7942.35</v>
      </c>
      <c r="G15" s="16">
        <f>VLOOKUP(B15,'[2]应付账款7月底全部明细表 (3)'!$A:$E,5,0)</f>
        <v>0</v>
      </c>
      <c r="H15" s="16">
        <f>VLOOKUP(B15,'[2]应付账款7月底全部明细表 (3)'!$A$4:$F$401,6,0)</f>
        <v>7942.35</v>
      </c>
      <c r="I15" s="16">
        <f>VLOOKUP(B15,'[2]应付账款7月底全部明细表 (3)'!$A$4:$G$401,7,0)</f>
        <v>0</v>
      </c>
      <c r="J15" s="31">
        <f>VLOOKUP(B15,'[2]应付账款7月底全部明细表 (3)'!$A$4:$H$402,8,0)</f>
        <v>9103.67</v>
      </c>
      <c r="K15" s="31">
        <f>VLOOKUP(B15,'[3]应付账款7月底全部明细表 (3)'!$A:$I,9,0)</f>
        <v>0</v>
      </c>
      <c r="L15" s="31">
        <f>VLOOKUP(B15,'[3]应付账款7月底全部明细表 (3)'!$A$4:$J$410,10,0)</f>
        <v>7942.35</v>
      </c>
      <c r="M15" s="31">
        <f>VLOOKUP(B15,'[3]应付账款7月底全部明细表 (3)'!$A:$K,11,0)</f>
        <v>0</v>
      </c>
      <c r="N15" s="31">
        <f>VLOOKUP(B15,'[3]应付账款7月底全部明细表 (3)'!$A:$L,12,0)</f>
        <v>9103.67</v>
      </c>
      <c r="O15" s="31">
        <f>VLOOKUP(B15,'[3]应付账款7月底全部明细表 (3)'!$A$4:$M$410,13,0)</f>
        <v>0</v>
      </c>
      <c r="P15" s="31">
        <f>VLOOKUP(B15,'[3]应付账款7月底全部明细表 (3)'!$A$4:$N$410,14,0)</f>
        <v>7942.35</v>
      </c>
      <c r="Q15" s="31">
        <f>VLOOKUP(B15,'[3]应付账款7月底全部明细表 (3)'!$A$4:$O$410,15,0)</f>
        <v>7000</v>
      </c>
      <c r="R15" s="31">
        <f>VLOOKUP(B15,'[3]应付账款7月底全部明细表 (3)'!$A$4:$P$410,16,0)</f>
        <v>2103.67</v>
      </c>
      <c r="S15" s="31">
        <f>VLOOKUP(B15,'[3]应付账款7月底全部明细表 (3)'!$A$4:$Q$407,17,0)</f>
        <v>0</v>
      </c>
      <c r="T15" s="31">
        <f>VLOOKUP(B15,'[3]应付账款7月底全部明细表 (3)'!$A$4:$R$387,18,0)</f>
        <v>2103.67</v>
      </c>
      <c r="U15" s="31">
        <f>VLOOKUP(B15,'[3]应付账款7月底全部明细表 (3)'!$A$4:$S$410,19,0)</f>
        <v>0</v>
      </c>
      <c r="V15" s="31">
        <f>VLOOKUP(B15,'[3]应付账款7月底全部明细表 (3)'!$A$4:$T$410,20,0)</f>
        <v>2103.67</v>
      </c>
      <c r="W15" s="31">
        <f>VLOOKUP(B15,'[3]应付账款7月底全部明细表 (3)'!$A$4:$U$410,21,0)</f>
        <v>2166.9899999999998</v>
      </c>
      <c r="X15" s="31">
        <f>VLOOKUP(B15,'[3]应付账款7月底全部明细表 (3)'!$A$4:$V$410,22,0)</f>
        <v>2103.67</v>
      </c>
      <c r="Y15" s="31">
        <f>VLOOKUP(B15,'[3]应付账款7月底全部明细表 (3)'!$A$4:$W$410,23,0)</f>
        <v>0</v>
      </c>
      <c r="Z15" s="31">
        <f>VLOOKUP(B15,'[3]应付账款7月底全部明细表 (3)'!$A$4:$X$410,24,0)</f>
        <v>4270.66</v>
      </c>
      <c r="AA15" s="31">
        <f>VLOOKUP(B15,'[3]应付账款7月底全部明细表 (3)'!$A$4:$Y$410,25,0)</f>
        <v>0</v>
      </c>
      <c r="AB15" s="31">
        <f>VLOOKUP(B15,'[3]应付账款7月底全部明细表 (3)'!$A$4:$Z$410,26,0)</f>
        <v>2103.67</v>
      </c>
      <c r="AC15" s="31">
        <f>VLOOKUP(B15,'[3]应付账款7月底全部明细表 (3)'!$A$4:$AA$410,27,0)</f>
        <v>0</v>
      </c>
      <c r="AD15" s="31">
        <f>VLOOKUP(B15,'[3]应付账款7月底全部明细表 (3)'!$A$4:$AB$410,28,0)</f>
        <v>4270.66</v>
      </c>
      <c r="AE15" s="31">
        <f>VLOOKUP(B15,'[3]应付账款7月底全部明细表 (3)'!$A$4:$AC$410,29,0)</f>
        <v>0</v>
      </c>
      <c r="AF15" s="31">
        <f>VLOOKUP(B15,'[3]应付账款7月底全部明细表 (3)'!$A$4:$AD$416,30,0)</f>
        <v>2103.67</v>
      </c>
      <c r="AG15" s="31">
        <f>VLOOKUP(B15,'[3]应付账款7月底全部明细表 (3)'!$A$4:$AE$410,31,0)</f>
        <v>0</v>
      </c>
      <c r="AH15" s="31">
        <f>VLOOKUP(B15,'[3]应付账款7月底全部明细表 (3)'!$A$4:$AF$410,32,0)</f>
        <v>4270.66</v>
      </c>
      <c r="AI15" s="31">
        <f>VLOOKUP(B15,'[3]应付账款7月底全部明细表 (3)'!$A$4:$AG$410,33,0)</f>
        <v>0</v>
      </c>
      <c r="AJ15" s="31">
        <f>VLOOKUP(B15,'[3]应付账款7月底全部明细表 (3)'!$A$4:$AH$415,34,0)</f>
        <v>4270.66</v>
      </c>
      <c r="AK15" s="31">
        <f>VLOOKUP(B15,'[3]应付账款7月底全部明细表 (3)'!$A$4:$AI$410,35,0)</f>
        <v>0</v>
      </c>
      <c r="AL15" s="31">
        <f>VLOOKUP(B15,'[3]应付账款7月底全部明细表 (3)'!$A$4:$AJ$410,36,0)</f>
        <v>4270.66</v>
      </c>
      <c r="AM15" s="31">
        <f>VLOOKUP(B15,'[3]应付账款7月底全部明细表 (3)'!$A$4:$AK$410,37,0)</f>
        <v>0</v>
      </c>
      <c r="AN15" s="31">
        <f>VLOOKUP(B15,'[3]应付账款7月底全部明细表 (3)'!$A$4:$AL$415,38,0)</f>
        <v>4270.66</v>
      </c>
      <c r="AO15" s="31">
        <f>VLOOKUP(B15,'[3]应付账款7月底全部明细表 (3)'!$A$4:$AM$410,39,0)</f>
        <v>0</v>
      </c>
      <c r="AP15" s="31">
        <f>VLOOKUP(B15,'[3]应付账款7月底全部明细表 (3)'!$A$4:$AN$410,40,0)</f>
        <v>4270.66</v>
      </c>
      <c r="AQ15" s="42">
        <f>VLOOKUP(B15,'[3]应付账款7月底全部明细表 (3)'!$A$4:$AO$410,41,0)</f>
        <v>0</v>
      </c>
      <c r="AR15" s="42">
        <f>VLOOKUP(B15,[4]应付账款明细表!$A$4:$AP$428,42,0)</f>
        <v>4270.66</v>
      </c>
      <c r="AS15" s="42">
        <f>VLOOKUP(B15,'[3]应付账款7月底全部明细表 (3)'!$A$4:$AQ$410,43,0)</f>
        <v>3000</v>
      </c>
      <c r="AT15" s="42">
        <f>VLOOKUP(B15,'[3]应付账款7月底全部明细表 (3)'!$A$4:$AR$410,44,0)</f>
        <v>1270.6600000000001</v>
      </c>
      <c r="AU15" s="42">
        <f>VLOOKUP(B15,[4]应付账款明细表!$A$4:$AS$428,45,0)</f>
        <v>0</v>
      </c>
      <c r="AV15" s="42">
        <f>VLOOKUP(B15,[4]应付账款明细表!$A$4:$AT$428,46,0)</f>
        <v>1270.6600000000001</v>
      </c>
      <c r="AW15" s="42">
        <f>VLOOKUP(B15,[4]应付账款明细表!$A$4:$AU$428,47,0)</f>
        <v>0</v>
      </c>
      <c r="AX15" s="42">
        <f>VLOOKUP(B15,[4]应付账款明细表!$A$4:$AV$428,48,0)</f>
        <v>1270.6600000000001</v>
      </c>
      <c r="AY15" s="42"/>
      <c r="AZ15" s="42">
        <f>VLOOKUP(B15,[4]应付账款明细表!$A$4:$AX$428,50,0)</f>
        <v>1270.6600000000001</v>
      </c>
      <c r="BA15" s="63"/>
      <c r="BB15" s="63"/>
      <c r="BC15" s="63"/>
      <c r="BD15" s="63"/>
      <c r="BE15" s="63"/>
      <c r="BF15" s="63"/>
      <c r="BG15" s="63"/>
      <c r="BH15" s="54">
        <f t="shared" si="0"/>
        <v>2166.9899999999998</v>
      </c>
      <c r="BI15" s="54">
        <f t="shared" si="1"/>
        <v>216.69900000000001</v>
      </c>
      <c r="BJ15" s="16">
        <f t="shared" si="2"/>
        <v>5.8637095694950103</v>
      </c>
      <c r="BK15" s="54" t="str">
        <f>VLOOKUP(B15,'[3]应付账款7月底全部明细表 (3)'!$A$4:$BI$410,61,0)</f>
        <v>发票挂账两个月承兑付款</v>
      </c>
    </row>
    <row r="16" spans="1:63" ht="18" customHeight="1">
      <c r="A16" s="23">
        <f t="shared" si="3"/>
        <v>13</v>
      </c>
      <c r="B16" s="24" t="s">
        <v>56</v>
      </c>
      <c r="C16" s="24" t="str">
        <f>VLOOKUP(B16,'[1]供应商 (2)'!$A$2:$D$144,4,0)</f>
        <v>1913001</v>
      </c>
      <c r="D16" s="25" t="s">
        <v>57</v>
      </c>
      <c r="E16" s="25" t="s">
        <v>30</v>
      </c>
      <c r="F16" s="16">
        <f>VLOOKUP(B16,'[2]应付账款7月底全部明细表 (3)'!$A$4:$D$403,4)</f>
        <v>309938.86</v>
      </c>
      <c r="G16" s="16">
        <f>VLOOKUP(B16,'[2]应付账款7月底全部明细表 (3)'!$A:$E,5,0)</f>
        <v>0</v>
      </c>
      <c r="H16" s="16">
        <f>VLOOKUP(B16,'[2]应付账款7月底全部明细表 (3)'!$A$4:$F$401,6,0)</f>
        <v>341411.3</v>
      </c>
      <c r="I16" s="16">
        <f>VLOOKUP(B16,'[2]应付账款7月底全部明细表 (3)'!$A$4:$G$401,7,0)</f>
        <v>0</v>
      </c>
      <c r="J16" s="31">
        <f>VLOOKUP(B16,'[2]应付账款7月底全部明细表 (3)'!$A$4:$H$402,8,0)</f>
        <v>391266.09</v>
      </c>
      <c r="K16" s="31">
        <f>VLOOKUP(B16,'[3]应付账款7月底全部明细表 (3)'!$A:$I,9,0)</f>
        <v>49307.66</v>
      </c>
      <c r="L16" s="31">
        <f>VLOOKUP(B16,'[3]应付账款7月底全部明细表 (3)'!$A$4:$J$410,10,0)</f>
        <v>309938.86</v>
      </c>
      <c r="M16" s="31">
        <f>VLOOKUP(B16,'[3]应付账款7月底全部明细表 (3)'!$A:$K,11,0)</f>
        <v>0</v>
      </c>
      <c r="N16" s="31">
        <f>VLOOKUP(B16,'[3]应付账款7月底全部明细表 (3)'!$A:$L,12,0)</f>
        <v>440573.75</v>
      </c>
      <c r="O16" s="31">
        <f>VLOOKUP(B16,'[3]应付账款7月底全部明细表 (3)'!$A$4:$M$410,13,0)</f>
        <v>0</v>
      </c>
      <c r="P16" s="31">
        <f>VLOOKUP(B16,'[3]应付账款7月底全部明细表 (3)'!$A$4:$N$410,14,0)</f>
        <v>341411.3</v>
      </c>
      <c r="Q16" s="31">
        <f>VLOOKUP(B16,'[3]应付账款7月底全部明细表 (3)'!$A$4:$O$410,15,0)</f>
        <v>100000</v>
      </c>
      <c r="R16" s="31">
        <f>VLOOKUP(B16,'[3]应付账款7月底全部明细表 (3)'!$A$4:$P$410,16,0)</f>
        <v>340573.75</v>
      </c>
      <c r="S16" s="31">
        <f>VLOOKUP(B16,'[3]应付账款7月底全部明细表 (3)'!$A$4:$Q$407,17,0)</f>
        <v>87550.02</v>
      </c>
      <c r="T16" s="31">
        <f>VLOOKUP(B16,'[3]应付账款7月底全部明细表 (3)'!$A$4:$R$387,18,0)</f>
        <v>291266.09000000003</v>
      </c>
      <c r="U16" s="31">
        <f>VLOOKUP(B16,'[3]应付账款7月底全部明细表 (3)'!$A$4:$S$410,19,0)</f>
        <v>0</v>
      </c>
      <c r="V16" s="31">
        <f>VLOOKUP(B16,'[3]应付账款7月底全部明细表 (3)'!$A$4:$T$410,20,0)</f>
        <v>428123.77</v>
      </c>
      <c r="W16" s="31">
        <f>VLOOKUP(B16,'[3]应付账款7月底全部明细表 (3)'!$A$4:$U$410,21,0)</f>
        <v>61765.75</v>
      </c>
      <c r="X16" s="31">
        <f>VLOOKUP(B16,'[3]应付账款7月底全部明细表 (3)'!$A$4:$V$410,22,0)</f>
        <v>340573.75</v>
      </c>
      <c r="Y16" s="31">
        <f>VLOOKUP(B16,'[3]应付账款7月底全部明细表 (3)'!$A$4:$W$410,23,0)</f>
        <v>0</v>
      </c>
      <c r="Z16" s="31">
        <f>VLOOKUP(B16,'[3]应付账款7月底全部明细表 (3)'!$A$4:$X$410,24,0)</f>
        <v>489889.52</v>
      </c>
      <c r="AA16" s="31">
        <f>VLOOKUP(B16,'[3]应付账款7月底全部明细表 (3)'!$A$4:$Y$410,25,0)</f>
        <v>55272.08</v>
      </c>
      <c r="AB16" s="31">
        <f>VLOOKUP(B16,'[3]应付账款7月底全部明细表 (3)'!$A$4:$Z$410,26,0)</f>
        <v>340573.75</v>
      </c>
      <c r="AC16" s="31">
        <f>VLOOKUP(B16,'[3]应付账款7月底全部明细表 (3)'!$A$4:$AA$410,27,0)</f>
        <v>0</v>
      </c>
      <c r="AD16" s="31">
        <f>VLOOKUP(B16,'[3]应付账款7月底全部明细表 (3)'!$A$4:$AB$410,28,0)</f>
        <v>545161.6</v>
      </c>
      <c r="AE16" s="31">
        <f>VLOOKUP(B16,'[3]应付账款7月底全部明细表 (3)'!$A$4:$AC$410,29,0)</f>
        <v>0</v>
      </c>
      <c r="AF16" s="31">
        <f>VLOOKUP(B16,'[3]应付账款7月底全部明细表 (3)'!$A$4:$AD$416,30,0)</f>
        <v>428123.77</v>
      </c>
      <c r="AG16" s="31">
        <f>VLOOKUP(B16,'[3]应付账款7月底全部明细表 (3)'!$A$4:$AE$410,31,0)</f>
        <v>120000</v>
      </c>
      <c r="AH16" s="31">
        <f>VLOOKUP(B16,'[3]应付账款7月底全部明细表 (3)'!$A$4:$AF$410,32,0)</f>
        <v>425161.6</v>
      </c>
      <c r="AI16" s="31">
        <f>VLOOKUP(B16,'[3]应付账款7月底全部明细表 (3)'!$A$4:$AG$410,33,0)</f>
        <v>41282.76</v>
      </c>
      <c r="AJ16" s="31">
        <f>VLOOKUP(B16,'[3]应付账款7月底全部明细表 (3)'!$A$4:$AH$415,34,0)</f>
        <v>369889.52</v>
      </c>
      <c r="AK16" s="31">
        <f>VLOOKUP(B16,'[3]应付账款7月底全部明细表 (3)'!$A$4:$AI$410,35,0)</f>
        <v>0</v>
      </c>
      <c r="AL16" s="31">
        <f>VLOOKUP(B16,'[3]应付账款7月底全部明细表 (3)'!$A$4:$AJ$410,36,0)</f>
        <v>466444.36</v>
      </c>
      <c r="AM16" s="31">
        <f>VLOOKUP(B16,'[3]应付账款7月底全部明细表 (3)'!$A$4:$AK$410,37,0)</f>
        <v>31247.78</v>
      </c>
      <c r="AN16" s="31">
        <f>VLOOKUP(B16,'[3]应付账款7月底全部明细表 (3)'!$A$4:$AL$415,38,0)</f>
        <v>425161.6</v>
      </c>
      <c r="AO16" s="31">
        <f>VLOOKUP(B16,'[3]应付账款7月底全部明细表 (3)'!$A$4:$AM$410,39,0)</f>
        <v>0</v>
      </c>
      <c r="AP16" s="31">
        <f>VLOOKUP(B16,'[3]应付账款7月底全部明细表 (3)'!$A$4:$AN$410,40,0)</f>
        <v>497692.14</v>
      </c>
      <c r="AQ16" s="42">
        <f>VLOOKUP(B16,'[3]应付账款7月底全部明细表 (3)'!$A$4:$AO$410,41,0)</f>
        <v>0</v>
      </c>
      <c r="AR16" s="42">
        <f>VLOOKUP(B16,[4]应付账款明细表!$A$4:$AP$428,42,0)</f>
        <v>425161.6</v>
      </c>
      <c r="AS16" s="42">
        <f>VLOOKUP(B16,'[3]应付账款7月底全部明细表 (3)'!$A$4:$AQ$410,43,0)</f>
        <v>0</v>
      </c>
      <c r="AT16" s="42">
        <f>VLOOKUP(B16,'[3]应付账款7月底全部明细表 (3)'!$A$4:$AR$410,44,0)</f>
        <v>497692.14</v>
      </c>
      <c r="AU16" s="42">
        <f>VLOOKUP(B16,[4]应付账款明细表!$A$4:$AS$428,45,0)</f>
        <v>84536.1</v>
      </c>
      <c r="AV16" s="42">
        <f>VLOOKUP(B16,[4]应付账款明细表!$A$4:$AT$428,46,0)</f>
        <v>466444.36</v>
      </c>
      <c r="AW16" s="42">
        <f>VLOOKUP(B16,[4]应付账款明细表!$A$4:$AU$428,47,0)</f>
        <v>10000</v>
      </c>
      <c r="AX16" s="42">
        <f>VLOOKUP(B16,[4]应付账款明细表!$A$4:$AV$428,48,0)</f>
        <v>572228.24</v>
      </c>
      <c r="AY16" s="42"/>
      <c r="AZ16" s="42">
        <f>VLOOKUP(B16,[4]应付账款明细表!$A$4:$AX$428,50,0)</f>
        <v>487692.14</v>
      </c>
      <c r="BA16" s="63"/>
      <c r="BB16" s="63"/>
      <c r="BC16" s="63"/>
      <c r="BD16" s="63"/>
      <c r="BE16" s="63"/>
      <c r="BF16" s="63"/>
      <c r="BG16" s="63"/>
      <c r="BH16" s="54">
        <f t="shared" si="0"/>
        <v>410962.15</v>
      </c>
      <c r="BI16" s="54">
        <f t="shared" si="1"/>
        <v>41096.214999999997</v>
      </c>
      <c r="BJ16" s="16">
        <f t="shared" si="2"/>
        <v>13.9241105294003</v>
      </c>
      <c r="BK16" s="54" t="str">
        <f>VLOOKUP(B16,'[3]应付账款7月底全部明细表 (3)'!$A$4:$BI$410,61,0)</f>
        <v>发票挂账两个月承兑付款</v>
      </c>
    </row>
    <row r="17" spans="1:16384" ht="15.95" customHeight="1">
      <c r="A17" s="23">
        <f t="shared" si="3"/>
        <v>14</v>
      </c>
      <c r="B17" s="24" t="s">
        <v>58</v>
      </c>
      <c r="C17" s="24" t="str">
        <f>VLOOKUP(B17,'[1]供应商 (2)'!$A$2:$D$144,4,0)</f>
        <v>1911127</v>
      </c>
      <c r="D17" s="25" t="s">
        <v>59</v>
      </c>
      <c r="E17" s="25" t="s">
        <v>60</v>
      </c>
      <c r="F17" s="16">
        <f>VLOOKUP(B17,'[2]应付账款7月底全部明细表 (3)'!$A$4:$D$403,4)</f>
        <v>763245.9</v>
      </c>
      <c r="G17" s="16">
        <f>VLOOKUP(B17,'[2]应付账款7月底全部明细表 (3)'!$A:$E,5,0)</f>
        <v>0</v>
      </c>
      <c r="H17" s="16">
        <f>VLOOKUP(B17,'[2]应付账款7月底全部明细表 (3)'!$A$4:$F$401,6,0)</f>
        <v>952659.91</v>
      </c>
      <c r="I17" s="16">
        <f>VLOOKUP(B17,'[2]应付账款7月底全部明细表 (3)'!$A$4:$G$401,7,0)</f>
        <v>200000</v>
      </c>
      <c r="J17" s="31">
        <f>VLOOKUP(B17,'[2]应付账款7月底全部明细表 (3)'!$A$4:$H$402,8,0)</f>
        <v>752659.91</v>
      </c>
      <c r="K17" s="31">
        <f>VLOOKUP(B17,'[3]应付账款7月底全部明细表 (3)'!$A:$I,9,0)</f>
        <v>253930.75</v>
      </c>
      <c r="L17" s="31">
        <f>VLOOKUP(B17,'[3]应付账款7月底全部明细表 (3)'!$A$4:$J$410,10,0)</f>
        <v>563245.9</v>
      </c>
      <c r="M17" s="31">
        <f>VLOOKUP(B17,'[3]应付账款7月底全部明细表 (3)'!$A:$K,11,0)</f>
        <v>0</v>
      </c>
      <c r="N17" s="31">
        <f>VLOOKUP(B17,'[3]应付账款7月底全部明细表 (3)'!$A:$L,12,0)</f>
        <v>1006590.66</v>
      </c>
      <c r="O17" s="31">
        <f>VLOOKUP(B17,'[3]应付账款7月底全部明细表 (3)'!$A$4:$M$410,13,0)</f>
        <v>0</v>
      </c>
      <c r="P17" s="31">
        <f>VLOOKUP(B17,'[3]应付账款7月底全部明细表 (3)'!$A$4:$N$410,14,0)</f>
        <v>752659.91</v>
      </c>
      <c r="Q17" s="31">
        <f>VLOOKUP(B17,'[3]应付账款7月底全部明细表 (3)'!$A$4:$O$410,15,0)</f>
        <v>150000</v>
      </c>
      <c r="R17" s="31">
        <f>VLOOKUP(B17,'[3]应付账款7月底全部明细表 (3)'!$A$4:$P$410,16,0)</f>
        <v>856590.66</v>
      </c>
      <c r="S17" s="31">
        <f>VLOOKUP(B17,'[3]应付账款7月底全部明细表 (3)'!$A$4:$Q$407,17,0)</f>
        <v>231021.75</v>
      </c>
      <c r="T17" s="31">
        <f>VLOOKUP(B17,'[3]应付账款7月底全部明细表 (3)'!$A$4:$R$387,18,0)</f>
        <v>602659.91</v>
      </c>
      <c r="U17" s="31">
        <f>VLOOKUP(B17,'[3]应付账款7月底全部明细表 (3)'!$A$4:$S$410,19,0)</f>
        <v>0</v>
      </c>
      <c r="V17" s="31">
        <f>VLOOKUP(B17,'[3]应付账款7月底全部明细表 (3)'!$A$4:$T$410,20,0)</f>
        <v>1087612.4099999999</v>
      </c>
      <c r="W17" s="31">
        <f>VLOOKUP(B17,'[3]应付账款7月底全部明细表 (3)'!$A$4:$U$410,21,0)</f>
        <v>102448.07</v>
      </c>
      <c r="X17" s="31">
        <f>VLOOKUP(B17,'[3]应付账款7月底全部明细表 (3)'!$A$4:$V$410,22,0)</f>
        <v>856590.66</v>
      </c>
      <c r="Y17" s="31">
        <f>VLOOKUP(B17,'[3]应付账款7月底全部明细表 (3)'!$A$4:$W$410,23,0)</f>
        <v>300000</v>
      </c>
      <c r="Z17" s="31">
        <f>VLOOKUP(B17,'[3]应付账款7月底全部明细表 (3)'!$A$4:$X$410,24,0)</f>
        <v>890060.48</v>
      </c>
      <c r="AA17" s="31">
        <f>VLOOKUP(B17,'[3]应付账款7月底全部明细表 (3)'!$A$4:$Y$410,25,0)</f>
        <v>139818.63</v>
      </c>
      <c r="AB17" s="31">
        <f>VLOOKUP(B17,'[3]应付账款7月底全部明细表 (3)'!$A$4:$Z$410,26,0)</f>
        <v>556590.66</v>
      </c>
      <c r="AC17" s="31">
        <f>VLOOKUP(B17,'[3]应付账款7月底全部明细表 (3)'!$A$4:$AA$410,27,0)</f>
        <v>0</v>
      </c>
      <c r="AD17" s="31">
        <f>VLOOKUP(B17,'[3]应付账款7月底全部明细表 (3)'!$A$4:$AB$410,28,0)</f>
        <v>1029879.11</v>
      </c>
      <c r="AE17" s="31">
        <f>VLOOKUP(B17,'[3]应付账款7月底全部明细表 (3)'!$A$4:$AC$410,29,0)</f>
        <v>156904.39000000001</v>
      </c>
      <c r="AF17" s="31">
        <f>VLOOKUP(B17,'[3]应付账款7月底全部明细表 (3)'!$A$4:$AD$416,30,0)</f>
        <v>787612.41</v>
      </c>
      <c r="AG17" s="31">
        <f>VLOOKUP(B17,'[3]应付账款7月底全部明细表 (3)'!$A$4:$AE$410,31,0)</f>
        <v>120000</v>
      </c>
      <c r="AH17" s="31">
        <f>VLOOKUP(B17,'[3]应付账款7月底全部明细表 (3)'!$A$4:$AF$410,32,0)</f>
        <v>1066783.5</v>
      </c>
      <c r="AI17" s="31">
        <f>VLOOKUP(B17,'[3]应付账款7月底全部明细表 (3)'!$A$4:$AG$410,33,0)</f>
        <v>245258.32</v>
      </c>
      <c r="AJ17" s="31">
        <f>VLOOKUP(B17,'[3]应付账款7月底全部明细表 (3)'!$A$4:$AH$415,34,0)</f>
        <v>770060.48</v>
      </c>
      <c r="AK17" s="31">
        <f>VLOOKUP(B17,'[3]应付账款7月底全部明细表 (3)'!$A$4:$AI$410,35,0)</f>
        <v>100000</v>
      </c>
      <c r="AL17" s="31">
        <f>VLOOKUP(B17,'[3]应付账款7月底全部明细表 (3)'!$A$4:$AJ$410,36,0)</f>
        <v>1212041.82</v>
      </c>
      <c r="AM17" s="31">
        <f>VLOOKUP(B17,'[3]应付账款7月底全部明细表 (3)'!$A$4:$AK$410,37,0)</f>
        <v>65159.79</v>
      </c>
      <c r="AN17" s="31">
        <f>VLOOKUP(B17,'[3]应付账款7月底全部明细表 (3)'!$A$4:$AL$415,38,0)</f>
        <v>809879.11</v>
      </c>
      <c r="AO17" s="31">
        <f>VLOOKUP(B17,'[3]应付账款7月底全部明细表 (3)'!$A$4:$AM$410,39,0)</f>
        <v>200000</v>
      </c>
      <c r="AP17" s="31">
        <f>VLOOKUP(B17,'[3]应付账款7月底全部明细表 (3)'!$A$4:$AN$410,40,0)</f>
        <v>1077201.6100000001</v>
      </c>
      <c r="AQ17" s="42">
        <f>VLOOKUP(B17,'[3]应付账款7月底全部明细表 (3)'!$A$4:$AO$410,41,0)</f>
        <v>92160.58</v>
      </c>
      <c r="AR17" s="42">
        <f>VLOOKUP(B17,[4]应付账款明细表!$A$4:$AP$428,42,0)</f>
        <v>766783.5</v>
      </c>
      <c r="AS17" s="42">
        <f>VLOOKUP(B17,'[3]应付账款7月底全部明细表 (3)'!$A$4:$AQ$410,43,0)</f>
        <v>200000</v>
      </c>
      <c r="AT17" s="42">
        <f>VLOOKUP(B17,'[3]应付账款7月底全部明细表 (3)'!$A$4:$AR$410,44,0)</f>
        <v>969362.19</v>
      </c>
      <c r="AU17" s="42">
        <f>VLOOKUP(B17,[4]应付账款明细表!$A$4:$AS$428,45,0)</f>
        <v>105809.5</v>
      </c>
      <c r="AV17" s="42">
        <f>VLOOKUP(B17,[4]应付账款明细表!$A$4:$AT$428,46,0)</f>
        <v>812041.82</v>
      </c>
      <c r="AW17" s="42">
        <f>VLOOKUP(B17,[4]应付账款明细表!$A$4:$AU$428,47,0)</f>
        <v>30000</v>
      </c>
      <c r="AX17" s="42">
        <f>VLOOKUP(B17,[4]应付账款明细表!$A$4:$AV$428,48,0)</f>
        <v>1045171.69</v>
      </c>
      <c r="AY17" s="42"/>
      <c r="AZ17" s="42">
        <f>VLOOKUP(B17,[4]应付账款明细表!$A$4:$AX$428,50,0)</f>
        <v>847201.61</v>
      </c>
      <c r="BA17" s="63"/>
      <c r="BB17" s="63"/>
      <c r="BC17" s="63"/>
      <c r="BD17" s="63"/>
      <c r="BE17" s="63"/>
      <c r="BF17" s="63"/>
      <c r="BG17" s="63"/>
      <c r="BH17" s="54">
        <f t="shared" si="0"/>
        <v>1392511.78</v>
      </c>
      <c r="BI17" s="54">
        <f t="shared" si="1"/>
        <v>139251.17800000001</v>
      </c>
      <c r="BJ17" s="16">
        <f t="shared" si="2"/>
        <v>7.5056577977387002</v>
      </c>
      <c r="BK17" s="54" t="str">
        <f>VLOOKUP(B17,'[3]应付账款7月底全部明细表 (3)'!$A$4:$BI$410,61,0)</f>
        <v>发票挂账两个月承兑付款</v>
      </c>
    </row>
    <row r="18" spans="1:16384" ht="15.95" customHeight="1">
      <c r="A18" s="23">
        <f t="shared" si="3"/>
        <v>15</v>
      </c>
      <c r="B18" s="24" t="s">
        <v>61</v>
      </c>
      <c r="C18" s="24"/>
      <c r="D18" s="25" t="s">
        <v>62</v>
      </c>
      <c r="E18" s="25" t="s">
        <v>63</v>
      </c>
      <c r="F18" s="16">
        <f>VLOOKUP(B18,'[2]应付账款7月底全部明细表 (3)'!$A$4:$D$403,4)</f>
        <v>127992.2</v>
      </c>
      <c r="G18" s="16">
        <f>VLOOKUP(B18,'[2]应付账款7月底全部明细表 (3)'!$A:$E,5,0)</f>
        <v>50000</v>
      </c>
      <c r="H18" s="16">
        <f>VLOOKUP(B18,'[2]应付账款7月底全部明细表 (3)'!$A$4:$F$401,6,0)</f>
        <v>130632.2</v>
      </c>
      <c r="I18" s="16">
        <f>VLOOKUP(B18,'[2]应付账款7月底全部明细表 (3)'!$A$4:$G$401,7,0)</f>
        <v>50000</v>
      </c>
      <c r="J18" s="31">
        <f>VLOOKUP(B18,'[2]应付账款7月底全部明细表 (3)'!$A$4:$H$402,8,0)</f>
        <v>133222.20000000001</v>
      </c>
      <c r="K18" s="31">
        <f>VLOOKUP(B18,'[3]应付账款7月底全部明细表 (3)'!$A:$I,9,0)</f>
        <v>53408.480000000003</v>
      </c>
      <c r="L18" s="31">
        <f>VLOOKUP(B18,'[3]应付账款7月底全部明细表 (3)'!$A$4:$J$410,10,0)</f>
        <v>133222.20000000001</v>
      </c>
      <c r="M18" s="31">
        <f>VLOOKUP(B18,'[3]应付账款7月底全部明细表 (3)'!$A:$K,11,0)</f>
        <v>0</v>
      </c>
      <c r="N18" s="31">
        <f>VLOOKUP(B18,'[3]应付账款7月底全部明细表 (3)'!$A:$L,12,0)</f>
        <v>186630.68</v>
      </c>
      <c r="O18" s="31">
        <f>VLOOKUP(B18,'[3]应付账款7月底全部明细表 (3)'!$A$4:$M$410,13,0)</f>
        <v>80240</v>
      </c>
      <c r="P18" s="31">
        <f>VLOOKUP(B18,'[3]应付账款7月底全部明细表 (3)'!$A$4:$N$410,14,0)</f>
        <v>186630.68</v>
      </c>
      <c r="Q18" s="31">
        <f>VLOOKUP(B18,'[3]应付账款7月底全部明细表 (3)'!$A$4:$O$410,15,0)</f>
        <v>100000</v>
      </c>
      <c r="R18" s="31">
        <f>VLOOKUP(B18,'[3]应付账款7月底全部明细表 (3)'!$A$4:$P$410,16,0)</f>
        <v>166870.68</v>
      </c>
      <c r="S18" s="31">
        <f>VLOOKUP(B18,'[3]应付账款7月底全部明细表 (3)'!$A$4:$Q$407,17,0)</f>
        <v>28550</v>
      </c>
      <c r="T18" s="31">
        <f>VLOOKUP(B18,'[3]应付账款7月底全部明细表 (3)'!$A$4:$R$387,18,0)</f>
        <v>166870.68</v>
      </c>
      <c r="U18" s="31">
        <f>VLOOKUP(B18,'[3]应付账款7月底全部明细表 (3)'!$A$4:$S$410,19,0)</f>
        <v>0</v>
      </c>
      <c r="V18" s="31">
        <f>VLOOKUP(B18,'[3]应付账款7月底全部明细表 (3)'!$A$4:$T$410,20,0)</f>
        <v>195420.68</v>
      </c>
      <c r="W18" s="31">
        <f>VLOOKUP(B18,'[3]应付账款7月底全部明细表 (3)'!$A$4:$U$410,21,0)</f>
        <v>47321</v>
      </c>
      <c r="X18" s="31">
        <f>VLOOKUP(B18,'[3]应付账款7月底全部明细表 (3)'!$A$4:$V$410,22,0)</f>
        <v>195420.68</v>
      </c>
      <c r="Y18" s="31">
        <f>VLOOKUP(B18,'[3]应付账款7月底全部明细表 (3)'!$A$4:$W$410,23,0)</f>
        <v>100000</v>
      </c>
      <c r="Z18" s="31">
        <f>VLOOKUP(B18,'[3]应付账款7月底全部明细表 (3)'!$A$4:$X$410,24,0)</f>
        <v>142741.68</v>
      </c>
      <c r="AA18" s="31">
        <f>VLOOKUP(B18,'[3]应付账款7月底全部明细表 (3)'!$A$4:$Y$410,25,0)</f>
        <v>136719.5</v>
      </c>
      <c r="AB18" s="31">
        <f>VLOOKUP(B18,'[3]应付账款7月底全部明细表 (3)'!$A$4:$Z$410,26,0)</f>
        <v>142741.68</v>
      </c>
      <c r="AC18" s="31">
        <f>VLOOKUP(B18,'[3]应付账款7月底全部明细表 (3)'!$A$4:$AA$410,27,0)</f>
        <v>0</v>
      </c>
      <c r="AD18" s="31">
        <f>VLOOKUP(B18,'[3]应付账款7月底全部明细表 (3)'!$A$4:$AB$410,28,0)</f>
        <v>279461.18</v>
      </c>
      <c r="AE18" s="31">
        <f>VLOOKUP(B18,'[3]应付账款7月底全部明细表 (3)'!$A$4:$AC$410,29,0)</f>
        <v>16762.5</v>
      </c>
      <c r="AF18" s="31">
        <f>VLOOKUP(B18,'[3]应付账款7月底全部明细表 (3)'!$A$4:$AD$416,30,0)</f>
        <v>279461.18</v>
      </c>
      <c r="AG18" s="31">
        <f>VLOOKUP(B18,'[3]应付账款7月底全部明细表 (3)'!$A$4:$AE$410,31,0)</f>
        <v>86050</v>
      </c>
      <c r="AH18" s="31">
        <f>VLOOKUP(B18,'[3]应付账款7月底全部明细表 (3)'!$A$4:$AF$410,32,0)</f>
        <v>210173.68</v>
      </c>
      <c r="AI18" s="31">
        <f>VLOOKUP(B18,'[3]应付账款7月底全部明细表 (3)'!$A$4:$AG$410,33,0)</f>
        <v>0</v>
      </c>
      <c r="AJ18" s="31">
        <f>VLOOKUP(B18,'[3]应付账款7月底全部明细表 (3)'!$A$4:$AH$415,34,0)</f>
        <v>210173.68</v>
      </c>
      <c r="AK18" s="31">
        <f>VLOOKUP(B18,'[3]应付账款7月底全部明细表 (3)'!$A$4:$AI$410,35,0)</f>
        <v>0</v>
      </c>
      <c r="AL18" s="31">
        <f>VLOOKUP(B18,'[3]应付账款7月底全部明细表 (3)'!$A$4:$AJ$410,36,0)</f>
        <v>210173.68</v>
      </c>
      <c r="AM18" s="31">
        <f>VLOOKUP(B18,'[3]应付账款7月底全部明细表 (3)'!$A$4:$AK$410,37,0)</f>
        <v>30981.68</v>
      </c>
      <c r="AN18" s="31">
        <f>VLOOKUP(B18,'[3]应付账款7月底全部明细表 (3)'!$A$4:$AL$415,38,0)</f>
        <v>210173.68</v>
      </c>
      <c r="AO18" s="31">
        <f>VLOOKUP(B18,'[3]应付账款7月底全部明细表 (3)'!$A$4:$AM$410,39,0)</f>
        <v>0</v>
      </c>
      <c r="AP18" s="31">
        <f>VLOOKUP(B18,'[3]应付账款7月底全部明细表 (3)'!$A$4:$AN$410,40,0)</f>
        <v>241155.36</v>
      </c>
      <c r="AQ18" s="42">
        <f>VLOOKUP(B18,'[3]应付账款7月底全部明细表 (3)'!$A$4:$AO$410,41,0)</f>
        <v>43775.5</v>
      </c>
      <c r="AR18" s="42">
        <f>VLOOKUP(B18,[4]应付账款明细表!$A$4:$AP$428,42,0)</f>
        <v>241155.36</v>
      </c>
      <c r="AS18" s="42">
        <f>VLOOKUP(B18,'[3]应付账款7月底全部明细表 (3)'!$A$4:$AQ$410,43,0)</f>
        <v>100000</v>
      </c>
      <c r="AT18" s="42">
        <f>VLOOKUP(B18,'[3]应付账款7月底全部明细表 (3)'!$A$4:$AR$410,44,0)</f>
        <v>184930.86</v>
      </c>
      <c r="AU18" s="42">
        <f>VLOOKUP(B18,[4]应付账款明细表!$A$4:$AS$428,45,0)</f>
        <v>29778.75</v>
      </c>
      <c r="AV18" s="42">
        <f>VLOOKUP(B18,[4]应付账款明细表!$A$4:$AT$428,46,0)</f>
        <v>184930.86</v>
      </c>
      <c r="AW18" s="42">
        <f>VLOOKUP(B18,[4]应付账款明细表!$A$4:$AU$428,47,0)</f>
        <v>50000</v>
      </c>
      <c r="AX18" s="42">
        <f>VLOOKUP(B18,[4]应付账款明细表!$A$4:$AV$428,48,0)</f>
        <v>164709.60999999999</v>
      </c>
      <c r="AY18" s="42"/>
      <c r="AZ18" s="42">
        <f>VLOOKUP(B18,[4]应付账款明细表!$A$4:$AX$428,50,0)</f>
        <v>164709.60999999999</v>
      </c>
      <c r="BA18" s="63"/>
      <c r="BB18" s="63"/>
      <c r="BC18" s="63"/>
      <c r="BD18" s="63"/>
      <c r="BE18" s="63"/>
      <c r="BF18" s="63"/>
      <c r="BG18" s="63"/>
      <c r="BH18" s="54">
        <f t="shared" si="0"/>
        <v>467537.41</v>
      </c>
      <c r="BI18" s="54">
        <f t="shared" si="1"/>
        <v>46753.741000000002</v>
      </c>
      <c r="BJ18" s="16">
        <f t="shared" si="2"/>
        <v>3.5229183050828001</v>
      </c>
      <c r="BK18" s="54" t="str">
        <f>VLOOKUP(B18,'[3]应付账款7月底全部明细表 (3)'!$A$4:$BI$410,61,0)</f>
        <v>货到、票到月底付款</v>
      </c>
    </row>
    <row r="19" spans="1:16384" ht="15.95" customHeight="1">
      <c r="A19" s="23">
        <f t="shared" si="3"/>
        <v>16</v>
      </c>
      <c r="B19" s="24" t="s">
        <v>64</v>
      </c>
      <c r="C19" s="24" t="str">
        <f>VLOOKUP(B19,'[1]供应商 (2)'!$A$2:$D$144,4,0)</f>
        <v>1913017</v>
      </c>
      <c r="D19" s="25" t="s">
        <v>65</v>
      </c>
      <c r="E19" s="25" t="s">
        <v>30</v>
      </c>
      <c r="F19" s="16">
        <f>VLOOKUP(B19,'[2]应付账款7月底全部明细表 (3)'!$A$4:$D$403,4)</f>
        <v>2830284.14</v>
      </c>
      <c r="G19" s="16">
        <f>VLOOKUP(B19,'[2]应付账款7月底全部明细表 (3)'!$A:$E,5,0)</f>
        <v>550000</v>
      </c>
      <c r="H19" s="16">
        <f>VLOOKUP(B19,'[2]应付账款7月底全部明细表 (3)'!$A$4:$F$401,6,0)</f>
        <v>2361928.44</v>
      </c>
      <c r="I19" s="16">
        <f>VLOOKUP(B19,'[2]应付账款7月底全部明细表 (3)'!$A$4:$G$401,7,0)</f>
        <v>500000</v>
      </c>
      <c r="J19" s="31">
        <f>VLOOKUP(B19,'[2]应付账款7月底全部明细表 (3)'!$A$4:$H$402,8,0)</f>
        <v>1949145.45</v>
      </c>
      <c r="K19" s="31">
        <f>VLOOKUP(B19,'[3]应付账款7月底全部明细表 (3)'!$A:$I,9,0)</f>
        <v>51816.95</v>
      </c>
      <c r="L19" s="31">
        <f>VLOOKUP(B19,'[3]应付账款7月底全部明细表 (3)'!$A$4:$J$410,10,0)</f>
        <v>1780284.14</v>
      </c>
      <c r="M19" s="31">
        <f>VLOOKUP(B19,'[3]应付账款7月底全部明细表 (3)'!$A:$K,11,0)</f>
        <v>0</v>
      </c>
      <c r="N19" s="31">
        <f>VLOOKUP(B19,'[3]应付账款7月底全部明细表 (3)'!$A:$L,12,0)</f>
        <v>2000962.4</v>
      </c>
      <c r="O19" s="31">
        <f>VLOOKUP(B19,'[3]应付账款7月底全部明细表 (3)'!$A$4:$M$410,13,0)</f>
        <v>34350.35</v>
      </c>
      <c r="P19" s="31">
        <f>VLOOKUP(B19,'[3]应付账款7月底全部明细表 (3)'!$A$4:$N$410,14,0)</f>
        <v>1861928.44</v>
      </c>
      <c r="Q19" s="31">
        <f>VLOOKUP(B19,'[3]应付账款7月底全部明细表 (3)'!$A$4:$O$410,15,0)</f>
        <v>200000</v>
      </c>
      <c r="R19" s="31">
        <f>VLOOKUP(B19,'[3]应付账款7月底全部明细表 (3)'!$A$4:$P$410,16,0)</f>
        <v>1835312.75</v>
      </c>
      <c r="S19" s="31">
        <f>VLOOKUP(B19,'[3]应付账款7月底全部明细表 (3)'!$A$4:$Q$407,17,0)</f>
        <v>71229.91</v>
      </c>
      <c r="T19" s="31">
        <f>VLOOKUP(B19,'[3]应付账款7月底全部明细表 (3)'!$A$4:$R$387,18,0)</f>
        <v>1749145.45</v>
      </c>
      <c r="U19" s="31">
        <f>VLOOKUP(B19,'[3]应付账款7月底全部明细表 (3)'!$A$4:$S$410,19,0)</f>
        <v>0</v>
      </c>
      <c r="V19" s="31">
        <f>VLOOKUP(B19,'[3]应付账款7月底全部明细表 (3)'!$A$4:$T$410,20,0)</f>
        <v>1906542.66</v>
      </c>
      <c r="W19" s="31">
        <f>VLOOKUP(B19,'[3]应付账款7月底全部明细表 (3)'!$A$4:$U$410,21,0)</f>
        <v>48115.75</v>
      </c>
      <c r="X19" s="31">
        <f>VLOOKUP(B19,'[3]应付账款7月底全部明细表 (3)'!$A$4:$V$410,22,0)</f>
        <v>1800962.4</v>
      </c>
      <c r="Y19" s="31">
        <f>VLOOKUP(B19,'[3]应付账款7月底全部明细表 (3)'!$A$4:$W$410,23,0)</f>
        <v>400000</v>
      </c>
      <c r="Z19" s="31">
        <f>VLOOKUP(B19,'[3]应付账款7月底全部明细表 (3)'!$A$4:$X$410,24,0)</f>
        <v>1554658.41</v>
      </c>
      <c r="AA19" s="31">
        <f>VLOOKUP(B19,'[3]应付账款7月底全部明细表 (3)'!$A$4:$Y$410,25,0)</f>
        <v>58132.74</v>
      </c>
      <c r="AB19" s="31">
        <f>VLOOKUP(B19,'[3]应付账款7月底全部明细表 (3)'!$A$4:$Z$410,26,0)</f>
        <v>1435312.75</v>
      </c>
      <c r="AC19" s="31">
        <f>VLOOKUP(B19,'[3]应付账款7月底全部明细表 (3)'!$A$4:$AA$410,27,0)</f>
        <v>0</v>
      </c>
      <c r="AD19" s="31">
        <f>VLOOKUP(B19,'[3]应付账款7月底全部明细表 (3)'!$A$4:$AB$410,28,0)</f>
        <v>1612791.15</v>
      </c>
      <c r="AE19" s="31">
        <f>VLOOKUP(B19,'[3]应付账款7月底全部明细表 (3)'!$A$4:$AC$410,29,0)</f>
        <v>69634.350000000006</v>
      </c>
      <c r="AF19" s="31">
        <f>VLOOKUP(B19,'[3]应付账款7月底全部明细表 (3)'!$A$4:$AD$416,30,0)</f>
        <v>1506542.66</v>
      </c>
      <c r="AG19" s="31">
        <f>VLOOKUP(B19,'[3]应付账款7月底全部明细表 (3)'!$A$4:$AE$410,31,0)</f>
        <v>450000</v>
      </c>
      <c r="AH19" s="31">
        <f>VLOOKUP(B19,'[3]应付账款7月底全部明细表 (3)'!$A$4:$AF$410,32,0)</f>
        <v>1232425.5</v>
      </c>
      <c r="AI19" s="31">
        <f>VLOOKUP(B19,'[3]应付账款7月底全部明细表 (3)'!$A$4:$AG$410,33,0)</f>
        <v>25588.91</v>
      </c>
      <c r="AJ19" s="31">
        <f>VLOOKUP(B19,'[3]应付账款7月底全部明细表 (3)'!$A$4:$AH$415,34,0)</f>
        <v>1104658.4099999999</v>
      </c>
      <c r="AK19" s="31">
        <f>VLOOKUP(B19,'[3]应付账款7月底全部明细表 (3)'!$A$4:$AI$410,35,0)</f>
        <v>0</v>
      </c>
      <c r="AL19" s="31">
        <f>VLOOKUP(B19,'[3]应付账款7月底全部明细表 (3)'!$A$4:$AJ$410,36,0)</f>
        <v>1258014.4099999999</v>
      </c>
      <c r="AM19" s="31">
        <f>VLOOKUP(B19,'[3]应付账款7月底全部明细表 (3)'!$A$4:$AK$410,37,0)</f>
        <v>22347.57</v>
      </c>
      <c r="AN19" s="31">
        <f>VLOOKUP(B19,'[3]应付账款7月底全部明细表 (3)'!$A$4:$AL$415,38,0)</f>
        <v>1162791.1499999999</v>
      </c>
      <c r="AO19" s="31">
        <f>VLOOKUP(B19,'[3]应付账款7月底全部明细表 (3)'!$A$4:$AM$410,39,0)</f>
        <v>0</v>
      </c>
      <c r="AP19" s="31">
        <f>VLOOKUP(B19,'[3]应付账款7月底全部明细表 (3)'!$A$4:$AN$410,40,0)</f>
        <v>1280361.98</v>
      </c>
      <c r="AQ19" s="42">
        <f>VLOOKUP(B19,'[3]应付账款7月底全部明细表 (3)'!$A$4:$AO$410,41,0)</f>
        <v>41823.410000000003</v>
      </c>
      <c r="AR19" s="42">
        <f>VLOOKUP(B19,[4]应付账款明细表!$A$4:$AP$428,42,0)</f>
        <v>1232425.5</v>
      </c>
      <c r="AS19" s="42">
        <f>VLOOKUP(B19,'[3]应付账款7月底全部明细表 (3)'!$A$4:$AQ$410,43,0)</f>
        <v>0</v>
      </c>
      <c r="AT19" s="42">
        <f>VLOOKUP(B19,'[3]应付账款7月底全部明细表 (3)'!$A$4:$AR$410,44,0)</f>
        <v>1322185.3899999999</v>
      </c>
      <c r="AU19" s="42">
        <f>VLOOKUP(B19,[4]应付账款明细表!$A$4:$AS$428,45,0)</f>
        <v>0</v>
      </c>
      <c r="AV19" s="42">
        <f>VLOOKUP(B19,[4]应付账款明细表!$A$4:$AT$428,46,0)</f>
        <v>1258014.4099999999</v>
      </c>
      <c r="AW19" s="42">
        <f>VLOOKUP(B19,[4]应付账款明细表!$A$4:$AU$428,47,0)</f>
        <v>230000</v>
      </c>
      <c r="AX19" s="42">
        <f>VLOOKUP(B19,[4]应付账款明细表!$A$4:$AV$428,48,0)</f>
        <v>1092185.3899999999</v>
      </c>
      <c r="AY19" s="42"/>
      <c r="AZ19" s="42">
        <f>VLOOKUP(B19,[4]应付账款明细表!$A$4:$AX$428,50,0)</f>
        <v>1050361.98</v>
      </c>
      <c r="BA19" s="63"/>
      <c r="BB19" s="63"/>
      <c r="BC19" s="63"/>
      <c r="BD19" s="63"/>
      <c r="BE19" s="63"/>
      <c r="BF19" s="63"/>
      <c r="BG19" s="63"/>
      <c r="BH19" s="54">
        <f t="shared" si="0"/>
        <v>423039.94</v>
      </c>
      <c r="BI19" s="54">
        <f t="shared" si="1"/>
        <v>42303.993999999999</v>
      </c>
      <c r="BJ19" s="16">
        <f t="shared" si="2"/>
        <v>25.817547865575101</v>
      </c>
      <c r="BK19" s="54" t="str">
        <f>VLOOKUP(B19,'[3]应付账款7月底全部明细表 (3)'!$A$4:$BI$410,61,0)</f>
        <v>发票挂账两个月承兑付款</v>
      </c>
    </row>
    <row r="20" spans="1:16384" ht="15.95" customHeight="1">
      <c r="A20" s="23">
        <f t="shared" si="3"/>
        <v>17</v>
      </c>
      <c r="B20" s="24" t="s">
        <v>66</v>
      </c>
      <c r="C20" s="24"/>
      <c r="D20" s="25" t="s">
        <v>67</v>
      </c>
      <c r="E20" s="25" t="s">
        <v>68</v>
      </c>
      <c r="F20" s="16">
        <f>VLOOKUP(B20,'[2]应付账款7月底全部明细表 (3)'!$A$4:$D$403,4)</f>
        <v>0</v>
      </c>
      <c r="G20" s="16">
        <f>VLOOKUP(B20,'[2]应付账款7月底全部明细表 (3)'!$A:$E,5,0)</f>
        <v>0</v>
      </c>
      <c r="H20" s="16">
        <f>VLOOKUP(B20,'[2]应付账款7月底全部明细表 (3)'!$A$4:$F$401,6,0)</f>
        <v>0</v>
      </c>
      <c r="I20" s="16">
        <f>VLOOKUP(B20,'[2]应付账款7月底全部明细表 (3)'!$A$4:$G$401,7,0)</f>
        <v>0</v>
      </c>
      <c r="J20" s="31">
        <f>VLOOKUP(B20,'[2]应付账款7月底全部明细表 (3)'!$A$4:$H$402,8,0)</f>
        <v>0</v>
      </c>
      <c r="K20" s="31">
        <f>VLOOKUP(B20,'[3]应付账款7月底全部明细表 (3)'!$A:$I,9,0)</f>
        <v>16084.1</v>
      </c>
      <c r="L20" s="31">
        <f>VLOOKUP(B20,'[3]应付账款7月底全部明细表 (3)'!$A$4:$J$410,10,0)</f>
        <v>16084.1</v>
      </c>
      <c r="M20" s="31">
        <f>VLOOKUP(B20,'[3]应付账款7月底全部明细表 (3)'!$A:$K,11,0)</f>
        <v>16084.1</v>
      </c>
      <c r="N20" s="31">
        <f>VLOOKUP(B20,'[3]应付账款7月底全部明细表 (3)'!$A:$L,12,0)</f>
        <v>0</v>
      </c>
      <c r="O20" s="31">
        <f>VLOOKUP(B20,'[3]应付账款7月底全部明细表 (3)'!$A$4:$M$410,13,0)</f>
        <v>0</v>
      </c>
      <c r="P20" s="31">
        <f>VLOOKUP(B20,'[3]应付账款7月底全部明细表 (3)'!$A$4:$N$410,14,0)</f>
        <v>0</v>
      </c>
      <c r="Q20" s="31">
        <f>VLOOKUP(B20,'[3]应付账款7月底全部明细表 (3)'!$A$4:$O$410,15,0)</f>
        <v>0</v>
      </c>
      <c r="R20" s="31">
        <f>VLOOKUP(B20,'[3]应付账款7月底全部明细表 (3)'!$A$4:$P$410,16,0)</f>
        <v>0</v>
      </c>
      <c r="S20" s="31">
        <f>VLOOKUP(B20,'[3]应付账款7月底全部明细表 (3)'!$A$4:$Q$407,17,0)</f>
        <v>0</v>
      </c>
      <c r="T20" s="31">
        <f>VLOOKUP(B20,'[3]应付账款7月底全部明细表 (3)'!$A$4:$R$387,18,0)</f>
        <v>0</v>
      </c>
      <c r="U20" s="31">
        <f>VLOOKUP(B20,'[3]应付账款7月底全部明细表 (3)'!$A$4:$S$410,19,0)</f>
        <v>0</v>
      </c>
      <c r="V20" s="31">
        <f>VLOOKUP(B20,'[3]应付账款7月底全部明细表 (3)'!$A$4:$T$410,20,0)</f>
        <v>0</v>
      </c>
      <c r="W20" s="31">
        <f>VLOOKUP(B20,'[3]应付账款7月底全部明细表 (3)'!$A$4:$U$410,21,0)</f>
        <v>0</v>
      </c>
      <c r="X20" s="31">
        <f>VLOOKUP(B20,'[3]应付账款7月底全部明细表 (3)'!$A$4:$V$410,22,0)</f>
        <v>0</v>
      </c>
      <c r="Y20" s="31">
        <f>VLOOKUP(B20,'[3]应付账款7月底全部明细表 (3)'!$A$4:$W$410,23,0)</f>
        <v>0</v>
      </c>
      <c r="Z20" s="31">
        <f>VLOOKUP(B20,'[3]应付账款7月底全部明细表 (3)'!$A$4:$X$410,24,0)</f>
        <v>0</v>
      </c>
      <c r="AA20" s="31">
        <f>VLOOKUP(B20,'[3]应付账款7月底全部明细表 (3)'!$A$4:$Y$410,25,0)</f>
        <v>0</v>
      </c>
      <c r="AB20" s="31">
        <f>VLOOKUP(B20,'[3]应付账款7月底全部明细表 (3)'!$A$4:$Z$410,26,0)</f>
        <v>0</v>
      </c>
      <c r="AC20" s="31">
        <f>VLOOKUP(B20,'[3]应付账款7月底全部明细表 (3)'!$A$4:$AA$410,27,0)</f>
        <v>0</v>
      </c>
      <c r="AD20" s="31">
        <f>VLOOKUP(B20,'[3]应付账款7月底全部明细表 (3)'!$A$4:$AB$410,28,0)</f>
        <v>0</v>
      </c>
      <c r="AE20" s="31">
        <f>VLOOKUP(B20,'[3]应付账款7月底全部明细表 (3)'!$A$4:$AC$410,29,0)</f>
        <v>0</v>
      </c>
      <c r="AF20" s="31">
        <f>VLOOKUP(B20,'[3]应付账款7月底全部明细表 (3)'!$A$4:$AD$416,30,0)</f>
        <v>15985</v>
      </c>
      <c r="AG20" s="31">
        <f>VLOOKUP(B20,'[3]应付账款7月底全部明细表 (3)'!$A$4:$AE$410,31,0)</f>
        <v>15985</v>
      </c>
      <c r="AH20" s="31">
        <f>VLOOKUP(B20,'[3]应付账款7月底全部明细表 (3)'!$A$4:$AF$410,32,0)</f>
        <v>0</v>
      </c>
      <c r="AI20" s="31">
        <f>VLOOKUP(B20,'[3]应付账款7月底全部明细表 (3)'!$A$4:$AG$410,33,0)</f>
        <v>15984.08</v>
      </c>
      <c r="AJ20" s="31">
        <f>VLOOKUP(B20,'[3]应付账款7月底全部明细表 (3)'!$A$4:$AH$415,34,0)</f>
        <v>0</v>
      </c>
      <c r="AK20" s="31">
        <f>VLOOKUP(B20,'[3]应付账款7月底全部明细表 (3)'!$A$4:$AI$410,35,0)</f>
        <v>0</v>
      </c>
      <c r="AL20" s="31">
        <f>VLOOKUP(B20,'[3]应付账款7月底全部明细表 (3)'!$A$4:$AJ$410,36,0)</f>
        <v>0</v>
      </c>
      <c r="AM20" s="31">
        <f>VLOOKUP(B20,'[3]应付账款7月底全部明细表 (3)'!$A$4:$AK$410,37,0)</f>
        <v>0</v>
      </c>
      <c r="AN20" s="31">
        <f>VLOOKUP(B20,'[3]应付账款7月底全部明细表 (3)'!$A$4:$AL$415,38,0)</f>
        <v>0</v>
      </c>
      <c r="AO20" s="31">
        <f>VLOOKUP(B20,'[3]应付账款7月底全部明细表 (3)'!$A$4:$AM$410,39,0)</f>
        <v>0</v>
      </c>
      <c r="AP20" s="31">
        <f>VLOOKUP(B20,'[3]应付账款7月底全部明细表 (3)'!$A$4:$AN$410,40,0)</f>
        <v>0</v>
      </c>
      <c r="AQ20" s="42">
        <f>VLOOKUP(B20,'[3]应付账款7月底全部明细表 (3)'!$A$4:$AO$410,41,0)</f>
        <v>0.92</v>
      </c>
      <c r="AR20" s="42">
        <f>VLOOKUP(B20,[4]应付账款明细表!$A$4:$AP$428,42,0)</f>
        <v>0</v>
      </c>
      <c r="AS20" s="42">
        <f>VLOOKUP(B20,'[3]应付账款7月底全部明细表 (3)'!$A$4:$AQ$410,43,0)</f>
        <v>0</v>
      </c>
      <c r="AT20" s="42">
        <f>VLOOKUP(B20,'[3]应付账款7月底全部明细表 (3)'!$A$4:$AR$410,44,0)</f>
        <v>0</v>
      </c>
      <c r="AU20" s="42">
        <f>VLOOKUP(B20,[4]应付账款明细表!$A$4:$AS$428,45,0)</f>
        <v>0</v>
      </c>
      <c r="AV20" s="42">
        <f>VLOOKUP(B20,[4]应付账款明细表!$A$4:$AT$428,46,0)</f>
        <v>0</v>
      </c>
      <c r="AW20" s="42">
        <f>VLOOKUP(B20,[4]应付账款明细表!$A$4:$AU$428,47,0)</f>
        <v>0</v>
      </c>
      <c r="AX20" s="42">
        <f>VLOOKUP(B20,[4]应付账款明细表!$A$4:$AV$428,48,0)</f>
        <v>0</v>
      </c>
      <c r="AY20" s="42"/>
      <c r="AZ20" s="42">
        <f>VLOOKUP(B20,[4]应付账款明细表!$A$4:$AX$428,50,0)</f>
        <v>0</v>
      </c>
      <c r="BA20" s="63"/>
      <c r="BB20" s="63"/>
      <c r="BC20" s="63"/>
      <c r="BD20" s="63"/>
      <c r="BE20" s="63"/>
      <c r="BF20" s="63"/>
      <c r="BG20" s="63"/>
      <c r="BH20" s="54">
        <f t="shared" si="0"/>
        <v>32069.1</v>
      </c>
      <c r="BI20" s="54">
        <f t="shared" si="1"/>
        <v>3206.91</v>
      </c>
      <c r="BJ20" s="16">
        <f t="shared" si="2"/>
        <v>0</v>
      </c>
      <c r="BK20" s="54" t="str">
        <f>VLOOKUP(B20,'[3]应付账款7月底全部明细表 (3)'!$A$4:$BI$410,61,0)</f>
        <v>预付款</v>
      </c>
    </row>
    <row r="21" spans="1:16384">
      <c r="A21" s="23">
        <f t="shared" si="3"/>
        <v>18</v>
      </c>
      <c r="B21" s="24" t="s">
        <v>69</v>
      </c>
      <c r="C21" s="24" t="str">
        <f>VLOOKUP(B21,'[1]供应商 (2)'!$A$2:$D$144,4,0)</f>
        <v>1937310</v>
      </c>
      <c r="D21" s="25" t="s">
        <v>70</v>
      </c>
      <c r="E21" s="25" t="s">
        <v>71</v>
      </c>
      <c r="F21" s="16">
        <f>VLOOKUP(B21,'[2]应付账款7月底全部明细表 (3)'!$A$4:$D$403,4)</f>
        <v>33280</v>
      </c>
      <c r="G21" s="16">
        <f>VLOOKUP(B21,'[2]应付账款7月底全部明细表 (3)'!$A:$E,5,0)</f>
        <v>0</v>
      </c>
      <c r="H21" s="16">
        <f>VLOOKUP(B21,'[2]应付账款7月底全部明细表 (3)'!$A$4:$F$401,6,0)</f>
        <v>133952</v>
      </c>
      <c r="I21" s="16">
        <f>VLOOKUP(B21,'[2]应付账款7月底全部明细表 (3)'!$A$4:$G$401,7,0)</f>
        <v>0</v>
      </c>
      <c r="J21" s="31">
        <f>VLOOKUP(B21,'[2]应付账款7月底全部明细表 (3)'!$A$4:$H$402,8,0)</f>
        <v>133952</v>
      </c>
      <c r="K21" s="31">
        <f>VLOOKUP(B21,'[3]应付账款7月底全部明细表 (3)'!$A:$I,9,0)</f>
        <v>16640</v>
      </c>
      <c r="L21" s="31">
        <f>VLOOKUP(B21,'[3]应付账款7月底全部明细表 (3)'!$A$4:$J$410,10,0)</f>
        <v>33280</v>
      </c>
      <c r="M21" s="31">
        <f>VLOOKUP(B21,'[3]应付账款7月底全部明细表 (3)'!$A:$K,11,0)</f>
        <v>0</v>
      </c>
      <c r="N21" s="31">
        <f>VLOOKUP(B21,'[3]应付账款7月底全部明细表 (3)'!$A:$L,12,0)</f>
        <v>150592</v>
      </c>
      <c r="O21" s="31">
        <f>VLOOKUP(B21,'[3]应付账款7月底全部明细表 (3)'!$A$4:$M$410,13,0)</f>
        <v>0</v>
      </c>
      <c r="P21" s="31">
        <f>VLOOKUP(B21,'[3]应付账款7月底全部明细表 (3)'!$A$4:$N$410,14,0)</f>
        <v>133952</v>
      </c>
      <c r="Q21" s="31">
        <f>VLOOKUP(B21,'[3]应付账款7月底全部明细表 (3)'!$A$4:$O$410,15,0)</f>
        <v>33280</v>
      </c>
      <c r="R21" s="31">
        <f>VLOOKUP(B21,'[3]应付账款7月底全部明细表 (3)'!$A$4:$P$410,16,0)</f>
        <v>117312</v>
      </c>
      <c r="S21" s="31">
        <f>VLOOKUP(B21,'[3]应付账款7月底全部明细表 (3)'!$A$4:$Q$407,17,0)</f>
        <v>0</v>
      </c>
      <c r="T21" s="31">
        <f>VLOOKUP(B21,'[3]应付账款7月底全部明细表 (3)'!$A$4:$R$387,18,0)</f>
        <v>100672</v>
      </c>
      <c r="U21" s="31">
        <f>VLOOKUP(B21,'[3]应付账款7月底全部明细表 (3)'!$A$4:$S$410,19,0)</f>
        <v>0</v>
      </c>
      <c r="V21" s="31">
        <f>VLOOKUP(B21,'[3]应付账款7月底全部明细表 (3)'!$A$4:$T$410,20,0)</f>
        <v>117312</v>
      </c>
      <c r="W21" s="31">
        <f>VLOOKUP(B21,'[3]应付账款7月底全部明细表 (3)'!$A$4:$U$410,21,0)</f>
        <v>31745</v>
      </c>
      <c r="X21" s="31">
        <f>VLOOKUP(B21,'[3]应付账款7月底全部明细表 (3)'!$A$4:$V$410,22,0)</f>
        <v>117312</v>
      </c>
      <c r="Y21" s="31">
        <f>VLOOKUP(B21,'[3]应付账款7月底全部明细表 (3)'!$A$4:$W$410,23,0)</f>
        <v>30000</v>
      </c>
      <c r="Z21" s="31">
        <f>VLOOKUP(B21,'[3]应付账款7月底全部明细表 (3)'!$A$4:$X$410,24,0)</f>
        <v>119057</v>
      </c>
      <c r="AA21" s="31">
        <f>VLOOKUP(B21,'[3]应付账款7月底全部明细表 (3)'!$A$4:$Y$410,25,0)</f>
        <v>0</v>
      </c>
      <c r="AB21" s="31">
        <f>VLOOKUP(B21,'[3]应付账款7月底全部明细表 (3)'!$A$4:$Z$410,26,0)</f>
        <v>87312</v>
      </c>
      <c r="AC21" s="31">
        <f>VLOOKUP(B21,'[3]应付账款7月底全部明细表 (3)'!$A$4:$AA$410,27,0)</f>
        <v>0</v>
      </c>
      <c r="AD21" s="31">
        <f>VLOOKUP(B21,'[3]应付账款7月底全部明细表 (3)'!$A$4:$AB$410,28,0)</f>
        <v>119057</v>
      </c>
      <c r="AE21" s="31">
        <f>VLOOKUP(B21,'[3]应付账款7月底全部明细表 (3)'!$A$4:$AC$410,29,0)</f>
        <v>48276</v>
      </c>
      <c r="AF21" s="31">
        <f>VLOOKUP(B21,'[3]应付账款7月底全部明细表 (3)'!$A$4:$AD$416,30,0)</f>
        <v>87312</v>
      </c>
      <c r="AG21" s="31">
        <f>VLOOKUP(B21,'[3]应付账款7月底全部明细表 (3)'!$A$4:$AE$410,31,0)</f>
        <v>50000</v>
      </c>
      <c r="AH21" s="31">
        <f>VLOOKUP(B21,'[3]应付账款7月底全部明细表 (3)'!$A$4:$AF$410,32,0)</f>
        <v>117333</v>
      </c>
      <c r="AI21" s="31">
        <f>VLOOKUP(B21,'[3]应付账款7月底全部明细表 (3)'!$A$4:$AG$410,33,0)</f>
        <v>0</v>
      </c>
      <c r="AJ21" s="31">
        <f>VLOOKUP(B21,'[3]应付账款7月底全部明细表 (3)'!$A$4:$AH$415,34,0)</f>
        <v>69057</v>
      </c>
      <c r="AK21" s="31">
        <f>VLOOKUP(B21,'[3]应付账款7月底全部明细表 (3)'!$A$4:$AI$410,35,0)</f>
        <v>30000</v>
      </c>
      <c r="AL21" s="31">
        <f>VLOOKUP(B21,'[3]应付账款7月底全部明细表 (3)'!$A$4:$AJ$410,36,0)</f>
        <v>87333</v>
      </c>
      <c r="AM21" s="31">
        <f>VLOOKUP(B21,'[3]应付账款7月底全部明细表 (3)'!$A$4:$AK$410,37,0)</f>
        <v>118551.03999999999</v>
      </c>
      <c r="AN21" s="31">
        <f>VLOOKUP(B21,'[3]应付账款7月底全部明细表 (3)'!$A$4:$AL$415,38,0)</f>
        <v>39057</v>
      </c>
      <c r="AO21" s="31">
        <f>VLOOKUP(B21,'[3]应付账款7月底全部明细表 (3)'!$A$4:$AM$410,39,0)</f>
        <v>0</v>
      </c>
      <c r="AP21" s="31">
        <f>VLOOKUP(B21,'[3]应付账款7月底全部明细表 (3)'!$A$4:$AN$410,40,0)</f>
        <v>205884.04</v>
      </c>
      <c r="AQ21" s="42">
        <f>VLOOKUP(B21,'[3]应付账款7月底全部明细表 (3)'!$A$4:$AO$410,41,0)</f>
        <v>0</v>
      </c>
      <c r="AR21" s="42">
        <f>VLOOKUP(B21,[4]应付账款明细表!$A$4:$AP$428,42,0)</f>
        <v>87333</v>
      </c>
      <c r="AS21" s="42">
        <f>VLOOKUP(B21,'[3]应付账款7月底全部明细表 (3)'!$A$4:$AQ$410,43,0)</f>
        <v>20000</v>
      </c>
      <c r="AT21" s="42">
        <f>VLOOKUP(B21,'[3]应付账款7月底全部明细表 (3)'!$A$4:$AR$410,44,0)</f>
        <v>185884.04</v>
      </c>
      <c r="AU21" s="42">
        <f>VLOOKUP(B21,[4]应付账款明细表!$A$4:$AS$428,45,0)</f>
        <v>0</v>
      </c>
      <c r="AV21" s="42">
        <f>VLOOKUP(B21,[4]应付账款明细表!$A$4:$AT$428,46,0)</f>
        <v>67333</v>
      </c>
      <c r="AW21" s="42">
        <f>VLOOKUP(B21,[4]应付账款明细表!$A$4:$AU$428,47,0)</f>
        <v>0</v>
      </c>
      <c r="AX21" s="42">
        <f>VLOOKUP(B21,[4]应付账款明细表!$A$4:$AV$428,48,0)</f>
        <v>185884.04</v>
      </c>
      <c r="AY21" s="42"/>
      <c r="AZ21" s="42">
        <f>VLOOKUP(B21,[4]应付账款明细表!$A$4:$AX$428,50,0)</f>
        <v>185884.04</v>
      </c>
      <c r="BA21" s="63"/>
      <c r="BB21" s="63"/>
      <c r="BC21" s="63"/>
      <c r="BD21" s="63"/>
      <c r="BE21" s="63"/>
      <c r="BF21" s="63"/>
      <c r="BG21" s="63"/>
      <c r="BH21" s="54">
        <f t="shared" si="0"/>
        <v>215212.04</v>
      </c>
      <c r="BI21" s="54">
        <f t="shared" si="1"/>
        <v>21521.204000000002</v>
      </c>
      <c r="BJ21" s="16">
        <f t="shared" si="2"/>
        <v>8.6372509642118604</v>
      </c>
      <c r="BK21" s="54" t="str">
        <f>VLOOKUP(B21,'[3]应付账款7月底全部明细表 (3)'!$A$4:$BI$410,61,0)</f>
        <v>发票挂账两个月承兑付款</v>
      </c>
    </row>
    <row r="22" spans="1:16384">
      <c r="A22" s="23">
        <f t="shared" si="3"/>
        <v>19</v>
      </c>
      <c r="B22" s="24" t="s">
        <v>72</v>
      </c>
      <c r="C22" s="24" t="str">
        <f>VLOOKUP(B22,'[1]供应商 (2)'!$A$2:$D$144,4,0)</f>
        <v>1913068</v>
      </c>
      <c r="D22" s="25" t="s">
        <v>73</v>
      </c>
      <c r="E22" s="25" t="s">
        <v>30</v>
      </c>
      <c r="F22" s="16">
        <f>VLOOKUP(B22,'[2]应付账款7月底全部明细表 (3)'!$A$4:$D$403,4)</f>
        <v>75209.38</v>
      </c>
      <c r="G22" s="16">
        <f>VLOOKUP(B22,'[2]应付账款7月底全部明细表 (3)'!$A:$E,5,0)</f>
        <v>0</v>
      </c>
      <c r="H22" s="16">
        <f>VLOOKUP(B22,'[2]应付账款7月底全部明细表 (3)'!$A$4:$F$401,6,0)</f>
        <v>75209.38</v>
      </c>
      <c r="I22" s="16">
        <f>VLOOKUP(B22,'[2]应付账款7月底全部明细表 (3)'!$A$4:$G$401,7,0)</f>
        <v>0</v>
      </c>
      <c r="J22" s="31">
        <f>VLOOKUP(B22,'[2]应付账款7月底全部明细表 (3)'!$A$4:$H$402,8,0)</f>
        <v>102175.18</v>
      </c>
      <c r="K22" s="31">
        <f>VLOOKUP(B22,'[3]应付账款7月底全部明细表 (3)'!$A:$I,9,0)</f>
        <v>0</v>
      </c>
      <c r="L22" s="31">
        <f>VLOOKUP(B22,'[3]应付账款7月底全部明细表 (3)'!$A$4:$J$410,10,0)</f>
        <v>75209.38</v>
      </c>
      <c r="M22" s="31">
        <f>VLOOKUP(B22,'[3]应付账款7月底全部明细表 (3)'!$A:$K,11,0)</f>
        <v>0</v>
      </c>
      <c r="N22" s="31">
        <f>VLOOKUP(B22,'[3]应付账款7月底全部明细表 (3)'!$A:$L,12,0)</f>
        <v>102175.18</v>
      </c>
      <c r="O22" s="31">
        <f>VLOOKUP(B22,'[3]应付账款7月底全部明细表 (3)'!$A$4:$M$410,13,0)</f>
        <v>0</v>
      </c>
      <c r="P22" s="31">
        <f>VLOOKUP(B22,'[3]应付账款7月底全部明细表 (3)'!$A$4:$N$410,14,0)</f>
        <v>75209.38</v>
      </c>
      <c r="Q22" s="31">
        <f>VLOOKUP(B22,'[3]应付账款7月底全部明细表 (3)'!$A$4:$O$410,15,0)</f>
        <v>20000</v>
      </c>
      <c r="R22" s="31">
        <f>VLOOKUP(B22,'[3]应付账款7月底全部明细表 (3)'!$A$4:$P$410,16,0)</f>
        <v>82175.179999999993</v>
      </c>
      <c r="S22" s="31">
        <f>VLOOKUP(B22,'[3]应付账款7月底全部明细表 (3)'!$A$4:$Q$407,17,0)</f>
        <v>36260.769999999997</v>
      </c>
      <c r="T22" s="31">
        <f>VLOOKUP(B22,'[3]应付账款7月底全部明细表 (3)'!$A$4:$R$387,18,0)</f>
        <v>82175.179999999993</v>
      </c>
      <c r="U22" s="31">
        <f>VLOOKUP(B22,'[3]应付账款7月底全部明细表 (3)'!$A$4:$S$410,19,0)</f>
        <v>0</v>
      </c>
      <c r="V22" s="31">
        <f>VLOOKUP(B22,'[3]应付账款7月底全部明细表 (3)'!$A$4:$T$410,20,0)</f>
        <v>118435.95</v>
      </c>
      <c r="W22" s="31">
        <f>VLOOKUP(B22,'[3]应付账款7月底全部明细表 (3)'!$A$4:$U$410,21,0)</f>
        <v>0</v>
      </c>
      <c r="X22" s="31">
        <f>VLOOKUP(B22,'[3]应付账款7月底全部明细表 (3)'!$A$4:$V$410,22,0)</f>
        <v>82175.179999999993</v>
      </c>
      <c r="Y22" s="31">
        <f>VLOOKUP(B22,'[3]应付账款7月底全部明细表 (3)'!$A$4:$W$410,23,0)</f>
        <v>0</v>
      </c>
      <c r="Z22" s="31">
        <f>VLOOKUP(B22,'[3]应付账款7月底全部明细表 (3)'!$A$4:$X$410,24,0)</f>
        <v>118435.95</v>
      </c>
      <c r="AA22" s="31">
        <f>VLOOKUP(B22,'[3]应付账款7月底全部明细表 (3)'!$A$4:$Y$410,25,0)</f>
        <v>0</v>
      </c>
      <c r="AB22" s="31">
        <f>VLOOKUP(B22,'[3]应付账款7月底全部明细表 (3)'!$A$4:$Z$410,26,0)</f>
        <v>82175.179999999993</v>
      </c>
      <c r="AC22" s="31">
        <f>VLOOKUP(B22,'[3]应付账款7月底全部明细表 (3)'!$A$4:$AA$410,27,0)</f>
        <v>0</v>
      </c>
      <c r="AD22" s="31">
        <f>VLOOKUP(B22,'[3]应付账款7月底全部明细表 (3)'!$A$4:$AB$410,28,0)</f>
        <v>118435.95</v>
      </c>
      <c r="AE22" s="31">
        <f>VLOOKUP(B22,'[3]应付账款7月底全部明细表 (3)'!$A$4:$AC$410,29,0)</f>
        <v>44220.34</v>
      </c>
      <c r="AF22" s="31">
        <f>VLOOKUP(B22,'[3]应付账款7月底全部明细表 (3)'!$A$4:$AD$416,30,0)</f>
        <v>118435.95</v>
      </c>
      <c r="AG22" s="31">
        <f>VLOOKUP(B22,'[3]应付账款7月底全部明细表 (3)'!$A$4:$AE$410,31,0)</f>
        <v>40000</v>
      </c>
      <c r="AH22" s="31">
        <f>VLOOKUP(B22,'[3]应付账款7月底全部明细表 (3)'!$A$4:$AF$410,32,0)</f>
        <v>122656.29</v>
      </c>
      <c r="AI22" s="31">
        <f>VLOOKUP(B22,'[3]应付账款7月底全部明细表 (3)'!$A$4:$AG$410,33,0)</f>
        <v>0</v>
      </c>
      <c r="AJ22" s="31">
        <f>VLOOKUP(B22,'[3]应付账款7月底全部明细表 (3)'!$A$4:$AH$415,34,0)</f>
        <v>78435.95</v>
      </c>
      <c r="AK22" s="31">
        <f>VLOOKUP(B22,'[3]应付账款7月底全部明细表 (3)'!$A$4:$AI$410,35,0)</f>
        <v>0</v>
      </c>
      <c r="AL22" s="31">
        <f>VLOOKUP(B22,'[3]应付账款7月底全部明细表 (3)'!$A$4:$AJ$410,36,0)</f>
        <v>122656.29</v>
      </c>
      <c r="AM22" s="31">
        <f>VLOOKUP(B22,'[3]应付账款7月底全部明细表 (3)'!$A$4:$AK$410,37,0)</f>
        <v>0</v>
      </c>
      <c r="AN22" s="31">
        <f>VLOOKUP(B22,'[3]应付账款7月底全部明细表 (3)'!$A$4:$AL$415,38,0)</f>
        <v>78435.95</v>
      </c>
      <c r="AO22" s="31">
        <f>VLOOKUP(B22,'[3]应付账款7月底全部明细表 (3)'!$A$4:$AM$410,39,0)</f>
        <v>0</v>
      </c>
      <c r="AP22" s="31">
        <f>VLOOKUP(B22,'[3]应付账款7月底全部明细表 (3)'!$A$4:$AN$410,40,0)</f>
        <v>122656.29</v>
      </c>
      <c r="AQ22" s="42">
        <f>VLOOKUP(B22,'[3]应付账款7月底全部明细表 (3)'!$A$4:$AO$410,41,0)</f>
        <v>12632.26</v>
      </c>
      <c r="AR22" s="42">
        <f>VLOOKUP(B22,[4]应付账款明细表!$A$4:$AP$428,42,0)</f>
        <v>122656.29</v>
      </c>
      <c r="AS22" s="42">
        <f>VLOOKUP(B22,'[3]应付账款7月底全部明细表 (3)'!$A$4:$AQ$410,43,0)</f>
        <v>0</v>
      </c>
      <c r="AT22" s="42">
        <f>VLOOKUP(B22,'[3]应付账款7月底全部明细表 (3)'!$A$4:$AR$410,44,0)</f>
        <v>135288.54999999999</v>
      </c>
      <c r="AU22" s="42">
        <f>VLOOKUP(B22,[4]应付账款明细表!$A$4:$AS$428,45,0)</f>
        <v>0</v>
      </c>
      <c r="AV22" s="42">
        <f>VLOOKUP(B22,[4]应付账款明细表!$A$4:$AT$428,46,0)</f>
        <v>122656.29</v>
      </c>
      <c r="AW22" s="42">
        <f>VLOOKUP(B22,[4]应付账款明细表!$A$4:$AU$428,47,0)</f>
        <v>10000</v>
      </c>
      <c r="AX22" s="42">
        <f>VLOOKUP(B22,[4]应付账款明细表!$A$4:$AV$428,48,0)</f>
        <v>125288.55</v>
      </c>
      <c r="AY22" s="42"/>
      <c r="AZ22" s="42">
        <f>VLOOKUP(B22,[4]应付账款明细表!$A$4:$AX$428,50,0)</f>
        <v>112656.29</v>
      </c>
      <c r="BA22" s="63"/>
      <c r="BB22" s="63"/>
      <c r="BC22" s="63"/>
      <c r="BD22" s="63"/>
      <c r="BE22" s="63"/>
      <c r="BF22" s="63"/>
      <c r="BG22" s="63"/>
      <c r="BH22" s="54">
        <f t="shared" si="0"/>
        <v>93113.37</v>
      </c>
      <c r="BI22" s="54">
        <f t="shared" si="1"/>
        <v>9311.3369999999995</v>
      </c>
      <c r="BJ22" s="16">
        <f t="shared" si="2"/>
        <v>13.4554844272095</v>
      </c>
      <c r="BK22" s="54" t="str">
        <f>VLOOKUP(B22,'[3]应付账款7月底全部明细表 (3)'!$A$4:$BI$410,61,0)</f>
        <v>发票挂账两个月承兑付款</v>
      </c>
    </row>
    <row r="23" spans="1:16384">
      <c r="A23" s="23">
        <f t="shared" ref="A23:A32" si="4">ROW()-3</f>
        <v>20</v>
      </c>
      <c r="B23" s="24" t="s">
        <v>74</v>
      </c>
      <c r="C23" s="24" t="str">
        <f>VLOOKUP(B23,'[1]供应商 (2)'!$A$2:$D$144,4,0)</f>
        <v>1913023</v>
      </c>
      <c r="D23" s="25" t="s">
        <v>75</v>
      </c>
      <c r="E23" s="25" t="s">
        <v>30</v>
      </c>
      <c r="F23" s="16">
        <f>VLOOKUP(B23,'[2]应付账款7月底全部明细表 (3)'!$A$4:$D$403,4)</f>
        <v>1309412.82</v>
      </c>
      <c r="G23" s="16">
        <f>VLOOKUP(B23,'[2]应付账款7月底全部明细表 (3)'!$A:$E,5,0)</f>
        <v>250000</v>
      </c>
      <c r="H23" s="16">
        <f>VLOOKUP(B23,'[2]应付账款7月底全部明细表 (3)'!$A$4:$F$401,6,0)</f>
        <v>1704421.32</v>
      </c>
      <c r="I23" s="16">
        <f>VLOOKUP(B23,'[2]应付账款7月底全部明细表 (3)'!$A$4:$G$401,7,0)</f>
        <v>200000</v>
      </c>
      <c r="J23" s="31">
        <f>VLOOKUP(B23,'[2]应付账款7月底全部明细表 (3)'!$A$4:$H$402,8,0)</f>
        <v>1593514.3</v>
      </c>
      <c r="K23" s="31">
        <f>VLOOKUP(B23,'[3]应付账款7月底全部明细表 (3)'!$A:$I,9,0)</f>
        <v>68666.080000000002</v>
      </c>
      <c r="L23" s="31">
        <f>VLOOKUP(B23,'[3]应付账款7月底全部明细表 (3)'!$A$4:$J$410,10,0)</f>
        <v>859412.82</v>
      </c>
      <c r="M23" s="31">
        <f>VLOOKUP(B23,'[3]应付账款7月底全部明细表 (3)'!$A:$K,11,0)</f>
        <v>0</v>
      </c>
      <c r="N23" s="31">
        <f>VLOOKUP(B23,'[3]应付账款7月底全部明细表 (3)'!$A:$L,12,0)</f>
        <v>1662180.38</v>
      </c>
      <c r="O23" s="31">
        <f>VLOOKUP(B23,'[3]应付账款7月底全部明细表 (3)'!$A$4:$M$410,13,0)</f>
        <v>49551.73</v>
      </c>
      <c r="P23" s="31">
        <f>VLOOKUP(B23,'[3]应付账款7月底全部明细表 (3)'!$A$4:$N$410,14,0)</f>
        <v>1504421.32</v>
      </c>
      <c r="Q23" s="31">
        <f>VLOOKUP(B23,'[3]应付账款7月底全部明细表 (3)'!$A$4:$O$410,15,0)</f>
        <v>200000</v>
      </c>
      <c r="R23" s="31">
        <f>VLOOKUP(B23,'[3]应付账款7月底全部明细表 (3)'!$A$4:$P$410,16,0)</f>
        <v>1511732.11</v>
      </c>
      <c r="S23" s="31">
        <f>VLOOKUP(B23,'[3]应付账款7月底全部明细表 (3)'!$A$4:$Q$407,17,0)</f>
        <v>88926.04</v>
      </c>
      <c r="T23" s="31">
        <f>VLOOKUP(B23,'[3]应付账款7月底全部明细表 (3)'!$A$4:$R$387,18,0)</f>
        <v>1393514.3</v>
      </c>
      <c r="U23" s="31">
        <f>VLOOKUP(B23,'[3]应付账款7月底全部明细表 (3)'!$A$4:$S$410,19,0)</f>
        <v>0</v>
      </c>
      <c r="V23" s="31">
        <f>VLOOKUP(B23,'[3]应付账款7月底全部明细表 (3)'!$A$4:$T$410,20,0)</f>
        <v>1600658.15</v>
      </c>
      <c r="W23" s="31">
        <f>VLOOKUP(B23,'[3]应付账款7月底全部明细表 (3)'!$A$4:$U$410,21,0)</f>
        <v>93589.27</v>
      </c>
      <c r="X23" s="31">
        <f>VLOOKUP(B23,'[3]应付账款7月底全部明细表 (3)'!$A$4:$V$410,22,0)</f>
        <v>1462180.38</v>
      </c>
      <c r="Y23" s="31">
        <f>VLOOKUP(B23,'[3]应付账款7月底全部明细表 (3)'!$A$4:$W$410,23,0)</f>
        <v>200000</v>
      </c>
      <c r="Z23" s="31">
        <f>VLOOKUP(B23,'[3]应付账款7月底全部明细表 (3)'!$A$4:$X$410,24,0)</f>
        <v>1494247.42</v>
      </c>
      <c r="AA23" s="31">
        <f>VLOOKUP(B23,'[3]应付账款7月底全部明细表 (3)'!$A$4:$Y$410,25,0)</f>
        <v>93552.26</v>
      </c>
      <c r="AB23" s="31">
        <f>VLOOKUP(B23,'[3]应付账款7月底全部明细表 (3)'!$A$4:$Z$410,26,0)</f>
        <v>1311732.1100000001</v>
      </c>
      <c r="AC23" s="31">
        <f>VLOOKUP(B23,'[3]应付账款7月底全部明细表 (3)'!$A$4:$AA$410,27,0)</f>
        <v>0</v>
      </c>
      <c r="AD23" s="31">
        <f>VLOOKUP(B23,'[3]应付账款7月底全部明细表 (3)'!$A$4:$AB$410,28,0)</f>
        <v>1587799.68</v>
      </c>
      <c r="AE23" s="31">
        <f>VLOOKUP(B23,'[3]应付账款7月底全部明细表 (3)'!$A$4:$AC$410,29,0)</f>
        <v>130024.76</v>
      </c>
      <c r="AF23" s="31">
        <f>VLOOKUP(B23,'[3]应付账款7月底全部明细表 (3)'!$A$4:$AD$416,30,0)</f>
        <v>1400658.15</v>
      </c>
      <c r="AG23" s="31">
        <f>VLOOKUP(B23,'[3]应付账款7月底全部明细表 (3)'!$A$4:$AE$410,31,0)</f>
        <v>250000</v>
      </c>
      <c r="AH23" s="31">
        <f>VLOOKUP(B23,'[3]应付账款7月底全部明细表 (3)'!$A$4:$AF$410,32,0)</f>
        <v>1467824.44</v>
      </c>
      <c r="AI23" s="31">
        <f>VLOOKUP(B23,'[3]应付账款7月底全部明细表 (3)'!$A$4:$AG$410,33,0)</f>
        <v>106511.99</v>
      </c>
      <c r="AJ23" s="31">
        <f>VLOOKUP(B23,'[3]应付账款7月底全部明细表 (3)'!$A$4:$AH$415,34,0)</f>
        <v>1244247.42</v>
      </c>
      <c r="AK23" s="31">
        <f>VLOOKUP(B23,'[3]应付账款7月底全部明细表 (3)'!$A$4:$AI$410,35,0)</f>
        <v>100000</v>
      </c>
      <c r="AL23" s="31">
        <f>VLOOKUP(B23,'[3]应付账款7月底全部明细表 (3)'!$A$4:$AJ$410,36,0)</f>
        <v>1474336.43</v>
      </c>
      <c r="AM23" s="31">
        <f>VLOOKUP(B23,'[3]应付账款7月底全部明细表 (3)'!$A$4:$AK$410,37,0)</f>
        <v>131470.66</v>
      </c>
      <c r="AN23" s="31">
        <f>VLOOKUP(B23,'[3]应付账款7月底全部明细表 (3)'!$A$4:$AL$415,38,0)</f>
        <v>1237799.68</v>
      </c>
      <c r="AO23" s="31">
        <f>VLOOKUP(B23,'[3]应付账款7月底全部明细表 (3)'!$A$4:$AM$410,39,0)</f>
        <v>0</v>
      </c>
      <c r="AP23" s="31">
        <f>VLOOKUP(B23,'[3]应付账款7月底全部明细表 (3)'!$A$4:$AN$410,40,0)</f>
        <v>1605807.09</v>
      </c>
      <c r="AQ23" s="42">
        <f>VLOOKUP(B23,'[3]应付账款7月底全部明细表 (3)'!$A$4:$AO$410,41,0)</f>
        <v>552611.65</v>
      </c>
      <c r="AR23" s="42">
        <f>VLOOKUP(B23,[4]应付账款明细表!$A$4:$AP$428,42,0)</f>
        <v>1367824.44</v>
      </c>
      <c r="AS23" s="42">
        <f>VLOOKUP(B23,'[3]应付账款7月底全部明细表 (3)'!$A$4:$AQ$410,43,0)</f>
        <v>200000</v>
      </c>
      <c r="AT23" s="42">
        <f>VLOOKUP(B23,'[3]应付账款7月底全部明细表 (3)'!$A$4:$AR$410,44,0)</f>
        <v>1958418.74</v>
      </c>
      <c r="AU23" s="42">
        <f>VLOOKUP(B23,[4]应付账款明细表!$A$4:$AS$428,45,0)</f>
        <v>190439.78</v>
      </c>
      <c r="AV23" s="42">
        <f>VLOOKUP(B23,[4]应付账款明细表!$A$4:$AT$428,46,0)</f>
        <v>1274336.43</v>
      </c>
      <c r="AW23" s="42">
        <f>VLOOKUP(B23,[4]应付账款明细表!$A$4:$AU$428,47,0)</f>
        <v>0</v>
      </c>
      <c r="AX23" s="42">
        <f>VLOOKUP(B23,[4]应付账款明细表!$A$4:$AV$428,48,0)</f>
        <v>2148858.52</v>
      </c>
      <c r="AY23" s="42"/>
      <c r="AZ23" s="42">
        <f>VLOOKUP(B23,[4]应付账款明细表!$A$4:$AX$428,50,0)</f>
        <v>1405807.09</v>
      </c>
      <c r="BA23" s="63"/>
      <c r="BB23" s="63"/>
      <c r="BC23" s="63"/>
      <c r="BD23" s="63"/>
      <c r="BE23" s="63"/>
      <c r="BF23" s="63"/>
      <c r="BG23" s="63"/>
      <c r="BH23" s="54">
        <f t="shared" si="0"/>
        <v>1505344.22</v>
      </c>
      <c r="BI23" s="54">
        <f t="shared" si="1"/>
        <v>150534.42199999999</v>
      </c>
      <c r="BJ23" s="16">
        <f t="shared" si="2"/>
        <v>14.2748647880682</v>
      </c>
      <c r="BK23" s="54" t="str">
        <f>VLOOKUP(B23,'[3]应付账款7月底全部明细表 (3)'!$A$4:$BI$410,61,0)</f>
        <v>发票挂账两个月承兑付款</v>
      </c>
    </row>
    <row r="24" spans="1:16384" ht="15.95" customHeight="1">
      <c r="A24" s="23">
        <f t="shared" si="4"/>
        <v>21</v>
      </c>
      <c r="B24" s="24" t="s">
        <v>76</v>
      </c>
      <c r="C24" s="24" t="str">
        <f>VLOOKUP(B24,'[1]供应商 (2)'!$A$2:$D$144,4,0)</f>
        <v>1913078</v>
      </c>
      <c r="D24" s="25" t="s">
        <v>77</v>
      </c>
      <c r="E24" s="25" t="s">
        <v>46</v>
      </c>
      <c r="F24" s="16">
        <f>VLOOKUP(B24,'[2]应付账款7月底全部明细表 (3)'!$A$4:$D$403,4)</f>
        <v>453975.4</v>
      </c>
      <c r="G24" s="16">
        <f>VLOOKUP(B24,'[2]应付账款7月底全部明细表 (3)'!$A:$E,5,0)</f>
        <v>100000</v>
      </c>
      <c r="H24" s="16">
        <f>VLOOKUP(B24,'[2]应付账款7月底全部明细表 (3)'!$A$4:$F$401,6,0)</f>
        <v>441789.54</v>
      </c>
      <c r="I24" s="16">
        <f>VLOOKUP(B24,'[2]应付账款7月底全部明细表 (3)'!$A$4:$G$401,7,0)</f>
        <v>0</v>
      </c>
      <c r="J24" s="31">
        <f>VLOOKUP(B24,'[2]应付账款7月底全部明细表 (3)'!$A$4:$H$402,8,0)</f>
        <v>859556.67</v>
      </c>
      <c r="K24" s="31">
        <f>VLOOKUP(B24,'[3]应付账款7月底全部明细表 (3)'!$A:$I,9,0)</f>
        <v>144190.47</v>
      </c>
      <c r="L24" s="31">
        <f>VLOOKUP(B24,'[3]应付账款7月底全部明细表 (3)'!$A$4:$J$410,10,0)</f>
        <v>353975.4</v>
      </c>
      <c r="M24" s="31">
        <f>VLOOKUP(B24,'[3]应付账款7月底全部明细表 (3)'!$A:$K,11,0)</f>
        <v>0</v>
      </c>
      <c r="N24" s="31">
        <f>VLOOKUP(B24,'[3]应付账款7月底全部明细表 (3)'!$A:$L,12,0)</f>
        <v>1003747.14</v>
      </c>
      <c r="O24" s="31">
        <f>VLOOKUP(B24,'[3]应付账款7月底全部明细表 (3)'!$A$4:$M$410,13,0)</f>
        <v>91787.9</v>
      </c>
      <c r="P24" s="31">
        <f>VLOOKUP(B24,'[3]应付账款7月底全部明细表 (3)'!$A$4:$N$410,14,0)</f>
        <v>441789.54</v>
      </c>
      <c r="Q24" s="31">
        <f>VLOOKUP(B24,'[3]应付账款7月底全部明细表 (3)'!$A$4:$O$410,15,0)</f>
        <v>100000</v>
      </c>
      <c r="R24" s="31">
        <f>VLOOKUP(B24,'[3]应付账款7月底全部明细表 (3)'!$A$4:$P$410,16,0)</f>
        <v>995535.04</v>
      </c>
      <c r="S24" s="31">
        <f>VLOOKUP(B24,'[3]应付账款7月底全部明细表 (3)'!$A$4:$Q$407,17,0)</f>
        <v>101001.16</v>
      </c>
      <c r="T24" s="31">
        <f>VLOOKUP(B24,'[3]应付账款7月底全部明细表 (3)'!$A$4:$R$387,18,0)</f>
        <v>759556.67</v>
      </c>
      <c r="U24" s="31">
        <f>VLOOKUP(B24,'[3]应付账款7月底全部明细表 (3)'!$A$4:$S$410,19,0)</f>
        <v>0</v>
      </c>
      <c r="V24" s="31">
        <f>VLOOKUP(B24,'[3]应付账款7月底全部明细表 (3)'!$A$4:$T$410,20,0)</f>
        <v>1096536.2</v>
      </c>
      <c r="W24" s="31">
        <f>VLOOKUP(B24,'[3]应付账款7月底全部明细表 (3)'!$A$4:$U$410,21,0)</f>
        <v>24559.93</v>
      </c>
      <c r="X24" s="31">
        <f>VLOOKUP(B24,'[3]应付账款7月底全部明细表 (3)'!$A$4:$V$410,22,0)</f>
        <v>903747.14</v>
      </c>
      <c r="Y24" s="31">
        <f>VLOOKUP(B24,'[3]应付账款7月底全部明细表 (3)'!$A$4:$W$410,23,0)</f>
        <v>0</v>
      </c>
      <c r="Z24" s="31">
        <f>VLOOKUP(B24,'[3]应付账款7月底全部明细表 (3)'!$A$4:$X$410,24,0)</f>
        <v>1121096.1299999999</v>
      </c>
      <c r="AA24" s="31">
        <f>VLOOKUP(B24,'[3]应付账款7月底全部明细表 (3)'!$A$4:$Y$410,25,0)</f>
        <v>190469.73</v>
      </c>
      <c r="AB24" s="31">
        <f>VLOOKUP(B24,'[3]应付账款7月底全部明细表 (3)'!$A$4:$Z$410,26,0)</f>
        <v>995535.04</v>
      </c>
      <c r="AC24" s="31">
        <f>VLOOKUP(B24,'[3]应付账款7月底全部明细表 (3)'!$A$4:$AA$410,27,0)</f>
        <v>0</v>
      </c>
      <c r="AD24" s="31">
        <f>VLOOKUP(B24,'[3]应付账款7月底全部明细表 (3)'!$A$4:$AB$410,28,0)</f>
        <v>1311565.8600000001</v>
      </c>
      <c r="AE24" s="31">
        <f>VLOOKUP(B24,'[3]应付账款7月底全部明细表 (3)'!$A$4:$AC$410,29,0)</f>
        <v>72231.45</v>
      </c>
      <c r="AF24" s="31">
        <f>VLOOKUP(B24,'[3]应付账款7月底全部明细表 (3)'!$A$4:$AD$416,30,0)</f>
        <v>1096536.2</v>
      </c>
      <c r="AG24" s="31">
        <f>VLOOKUP(B24,'[3]应付账款7月底全部明细表 (3)'!$A$4:$AE$410,31,0)</f>
        <v>180000</v>
      </c>
      <c r="AH24" s="31">
        <f>VLOOKUP(B24,'[3]应付账款7月底全部明细表 (3)'!$A$4:$AF$410,32,0)</f>
        <v>1203797.31</v>
      </c>
      <c r="AI24" s="31">
        <f>VLOOKUP(B24,'[3]应付账款7月底全部明细表 (3)'!$A$4:$AG$410,33,0)</f>
        <v>43795.74</v>
      </c>
      <c r="AJ24" s="31">
        <f>VLOOKUP(B24,'[3]应付账款7月底全部明细表 (3)'!$A$4:$AH$415,34,0)</f>
        <v>941096.13</v>
      </c>
      <c r="AK24" s="31">
        <f>VLOOKUP(B24,'[3]应付账款7月底全部明细表 (3)'!$A$4:$AI$410,35,0)</f>
        <v>0</v>
      </c>
      <c r="AL24" s="31">
        <f>VLOOKUP(B24,'[3]应付账款7月底全部明细表 (3)'!$A$4:$AJ$410,36,0)</f>
        <v>1247593.05</v>
      </c>
      <c r="AM24" s="31">
        <f>VLOOKUP(B24,'[3]应付账款7月底全部明细表 (3)'!$A$4:$AK$410,37,0)</f>
        <v>79956.100000000006</v>
      </c>
      <c r="AN24" s="31">
        <f>VLOOKUP(B24,'[3]应付账款7月底全部明细表 (3)'!$A$4:$AL$415,38,0)</f>
        <v>1131565.8600000001</v>
      </c>
      <c r="AO24" s="31">
        <f>VLOOKUP(B24,'[3]应付账款7月底全部明细表 (3)'!$A$4:$AM$410,39,0)</f>
        <v>0</v>
      </c>
      <c r="AP24" s="31">
        <f>VLOOKUP(B24,'[3]应付账款7月底全部明细表 (3)'!$A$4:$AN$410,40,0)</f>
        <v>1327549.1499999999</v>
      </c>
      <c r="AQ24" s="42">
        <f>VLOOKUP(B24,'[3]应付账款7月底全部明细表 (3)'!$A$4:$AO$410,41,0)</f>
        <v>267899.68</v>
      </c>
      <c r="AR24" s="42">
        <f>VLOOKUP(B24,[4]应付账款明细表!$A$4:$AP$428,42,0)</f>
        <v>1203797.31</v>
      </c>
      <c r="AS24" s="42">
        <f>VLOOKUP(B24,'[3]应付账款7月底全部明细表 (3)'!$A$4:$AQ$410,43,0)</f>
        <v>250000</v>
      </c>
      <c r="AT24" s="42">
        <f>VLOOKUP(B24,'[3]应付账款7月底全部明细表 (3)'!$A$4:$AR$410,44,0)</f>
        <v>1345448.83</v>
      </c>
      <c r="AU24" s="42">
        <f>VLOOKUP(B24,[4]应付账款明细表!$A$4:$AS$428,45,0)</f>
        <v>90546.27</v>
      </c>
      <c r="AV24" s="42">
        <f>VLOOKUP(B24,[4]应付账款明细表!$A$4:$AT$428,46,0)</f>
        <v>997593.05</v>
      </c>
      <c r="AW24" s="42">
        <f>VLOOKUP(B24,[4]应付账款明细表!$A$4:$AU$428,47,0)</f>
        <v>0</v>
      </c>
      <c r="AX24" s="42">
        <f>VLOOKUP(B24,[4]应付账款明细表!$A$4:$AV$428,48,0)</f>
        <v>1435995.1</v>
      </c>
      <c r="AY24" s="42"/>
      <c r="AZ24" s="42">
        <f>VLOOKUP(B24,[4]应付账款明细表!$A$4:$AX$428,50,0)</f>
        <v>1077549.1499999999</v>
      </c>
      <c r="BA24" s="63"/>
      <c r="BB24" s="63"/>
      <c r="BC24" s="63"/>
      <c r="BD24" s="63"/>
      <c r="BE24" s="63"/>
      <c r="BF24" s="63"/>
      <c r="BG24" s="63"/>
      <c r="BH24" s="54">
        <f t="shared" si="0"/>
        <v>1106438.43</v>
      </c>
      <c r="BI24" s="54">
        <f t="shared" si="1"/>
        <v>110643.84299999999</v>
      </c>
      <c r="BJ24" s="16">
        <f t="shared" si="2"/>
        <v>12.9785360040323</v>
      </c>
      <c r="BK24" s="54" t="str">
        <f>VLOOKUP(B24,'[3]应付账款7月底全部明细表 (3)'!$A$4:$BI$410,61,0)</f>
        <v>发票挂账两个月承兑付款</v>
      </c>
    </row>
    <row r="25" spans="1:16384" ht="15.95" customHeight="1">
      <c r="A25" s="23">
        <f t="shared" si="4"/>
        <v>22</v>
      </c>
      <c r="B25" s="24" t="s">
        <v>78</v>
      </c>
      <c r="C25" s="24" t="str">
        <f>VLOOKUP(B25,'[1]供应商 (2)'!$A$2:$D$144,4,0)</f>
        <v>1912088</v>
      </c>
      <c r="D25" s="25" t="s">
        <v>79</v>
      </c>
      <c r="E25" s="25" t="s">
        <v>80</v>
      </c>
      <c r="F25" s="16">
        <f>VLOOKUP(B25,'[2]应付账款7月底全部明细表 (3)'!$A$4:$D$403,4)</f>
        <v>1693002.1</v>
      </c>
      <c r="G25" s="16">
        <f>VLOOKUP(B25,'[2]应付账款7月底全部明细表 (3)'!$A:$E,5,0)</f>
        <v>500000</v>
      </c>
      <c r="H25" s="16">
        <f>VLOOKUP(B25,'[2]应付账款7月底全部明细表 (3)'!$A$4:$F$401,6,0)</f>
        <v>1978085.65</v>
      </c>
      <c r="I25" s="16">
        <f>VLOOKUP(B25,'[2]应付账款7月底全部明细表 (3)'!$A$4:$G$401,7,0)</f>
        <v>500000</v>
      </c>
      <c r="J25" s="31">
        <f>VLOOKUP(B25,'[2]应付账款7月底全部明细表 (3)'!$A$4:$H$402,8,0)</f>
        <v>1783662.05</v>
      </c>
      <c r="K25" s="31">
        <f>VLOOKUP(B25,'[3]应付账款7月底全部明细表 (3)'!$A:$I,9,0)</f>
        <v>759022.6</v>
      </c>
      <c r="L25" s="31">
        <f>VLOOKUP(B25,'[3]应付账款7月底全部明细表 (3)'!$A$4:$J$410,10,0)</f>
        <v>1783662.05</v>
      </c>
      <c r="M25" s="31">
        <f>VLOOKUP(B25,'[3]应付账款7月底全部明细表 (3)'!$A:$K,11,0)</f>
        <v>0</v>
      </c>
      <c r="N25" s="31">
        <f>VLOOKUP(B25,'[3]应付账款7月底全部明细表 (3)'!$A:$L,12,0)</f>
        <v>2542684.65</v>
      </c>
      <c r="O25" s="31">
        <f>VLOOKUP(B25,'[3]应付账款7月底全部明细表 (3)'!$A$4:$M$410,13,0)</f>
        <v>109917</v>
      </c>
      <c r="P25" s="31">
        <f>VLOOKUP(B25,'[3]应付账款7月底全部明细表 (3)'!$A$4:$N$410,14,0)</f>
        <v>2542684.65</v>
      </c>
      <c r="Q25" s="31">
        <f>VLOOKUP(B25,'[3]应付账款7月底全部明细表 (3)'!$A$4:$O$410,15,0)</f>
        <v>600000</v>
      </c>
      <c r="R25" s="31">
        <f>VLOOKUP(B25,'[3]应付账款7月底全部明细表 (3)'!$A$4:$P$410,16,0)</f>
        <v>2052601.65</v>
      </c>
      <c r="S25" s="31">
        <f>VLOOKUP(B25,'[3]应付账款7月底全部明细表 (3)'!$A$4:$Q$407,17,0)</f>
        <v>623161</v>
      </c>
      <c r="T25" s="31">
        <f>VLOOKUP(B25,'[3]应付账款7月底全部明细表 (3)'!$A$4:$R$387,18,0)</f>
        <v>2052601.65</v>
      </c>
      <c r="U25" s="31">
        <f>VLOOKUP(B25,'[3]应付账款7月底全部明细表 (3)'!$A$4:$S$410,19,0)</f>
        <v>0</v>
      </c>
      <c r="V25" s="31">
        <f>VLOOKUP(B25,'[3]应付账款7月底全部明细表 (3)'!$A$4:$T$410,20,0)</f>
        <v>2675762.65</v>
      </c>
      <c r="W25" s="31">
        <f>VLOOKUP(B25,'[3]应付账款7月底全部明细表 (3)'!$A$4:$U$410,21,0)</f>
        <v>325371.2</v>
      </c>
      <c r="X25" s="31">
        <f>VLOOKUP(B25,'[3]应付账款7月底全部明细表 (3)'!$A$4:$V$410,22,0)</f>
        <v>2675762.65</v>
      </c>
      <c r="Y25" s="31">
        <f>VLOOKUP(B25,'[3]应付账款7月底全部明细表 (3)'!$A$4:$W$410,23,0)</f>
        <v>700000</v>
      </c>
      <c r="Z25" s="31">
        <f>VLOOKUP(B25,'[3]应付账款7月底全部明细表 (3)'!$A$4:$X$410,24,0)</f>
        <v>2301133.85</v>
      </c>
      <c r="AA25" s="31">
        <f>VLOOKUP(B25,'[3]应付账款7月底全部明细表 (3)'!$A$4:$Y$410,25,0)</f>
        <v>928303.45</v>
      </c>
      <c r="AB25" s="31">
        <f>VLOOKUP(B25,'[3]应付账款7月底全部明细表 (3)'!$A$4:$Z$410,26,0)</f>
        <v>2301133.85</v>
      </c>
      <c r="AC25" s="31">
        <f>VLOOKUP(B25,'[3]应付账款7月底全部明细表 (3)'!$A$4:$AA$410,27,0)</f>
        <v>0</v>
      </c>
      <c r="AD25" s="31">
        <f>VLOOKUP(B25,'[3]应付账款7月底全部明细表 (3)'!$A$4:$AB$410,28,0)</f>
        <v>3229437.3</v>
      </c>
      <c r="AE25" s="31">
        <f>VLOOKUP(B25,'[3]应付账款7月底全部明细表 (3)'!$A$4:$AC$410,29,0)</f>
        <v>498125.35</v>
      </c>
      <c r="AF25" s="31">
        <f>VLOOKUP(B25,'[3]应付账款7月底全部明细表 (3)'!$A$4:$AD$416,30,0)</f>
        <v>3229437.3</v>
      </c>
      <c r="AG25" s="31">
        <f>VLOOKUP(B25,'[3]应付账款7月底全部明细表 (3)'!$A$4:$AE$410,31,0)</f>
        <v>1000000</v>
      </c>
      <c r="AH25" s="31">
        <f>VLOOKUP(B25,'[3]应付账款7月底全部明细表 (3)'!$A$4:$AF$410,32,0)</f>
        <v>2727562.65</v>
      </c>
      <c r="AI25" s="31">
        <f>VLOOKUP(B25,'[3]应付账款7月底全部明细表 (3)'!$A$4:$AG$410,33,0)</f>
        <v>0</v>
      </c>
      <c r="AJ25" s="31">
        <f>VLOOKUP(B25,'[3]应付账款7月底全部明细表 (3)'!$A$4:$AH$415,34,0)</f>
        <v>2727562.65</v>
      </c>
      <c r="AK25" s="31">
        <f>VLOOKUP(B25,'[3]应付账款7月底全部明细表 (3)'!$A$4:$AI$410,35,0)</f>
        <v>0</v>
      </c>
      <c r="AL25" s="31">
        <f>VLOOKUP(B25,'[3]应付账款7月底全部明细表 (3)'!$A$4:$AJ$410,36,0)</f>
        <v>2727562.65</v>
      </c>
      <c r="AM25" s="31">
        <f>VLOOKUP(B25,'[3]应付账款7月底全部明细表 (3)'!$A$4:$AK$410,37,0)</f>
        <v>257429.8</v>
      </c>
      <c r="AN25" s="31">
        <f>VLOOKUP(B25,'[3]应付账款7月底全部明细表 (3)'!$A$4:$AL$415,38,0)</f>
        <v>2727562.65</v>
      </c>
      <c r="AO25" s="31">
        <f>VLOOKUP(B25,'[3]应付账款7月底全部明细表 (3)'!$A$4:$AM$410,39,0)</f>
        <v>700000</v>
      </c>
      <c r="AP25" s="31">
        <f>VLOOKUP(B25,'[3]应付账款7月底全部明细表 (3)'!$A$4:$AN$410,40,0)</f>
        <v>2284992.4500000002</v>
      </c>
      <c r="AQ25" s="42">
        <f>VLOOKUP(B25,'[3]应付账款7月底全部明细表 (3)'!$A$4:$AO$410,41,0)</f>
        <v>581132.25</v>
      </c>
      <c r="AR25" s="42">
        <f>VLOOKUP(B25,[4]应付账款明细表!$A$4:$AP$428,42,0)</f>
        <v>2284992.4500000002</v>
      </c>
      <c r="AS25" s="42">
        <f>VLOOKUP(B25,'[3]应付账款7月底全部明细表 (3)'!$A$4:$AQ$410,43,0)</f>
        <v>400000</v>
      </c>
      <c r="AT25" s="42">
        <f>VLOOKUP(B25,'[3]应付账款7月底全部明细表 (3)'!$A$4:$AR$410,44,0)</f>
        <v>2466124.7000000002</v>
      </c>
      <c r="AU25" s="42">
        <f>VLOOKUP(B25,[4]应付账款明细表!$A$4:$AS$428,45,0)</f>
        <v>0</v>
      </c>
      <c r="AV25" s="42">
        <f>VLOOKUP(B25,[4]应付账款明细表!$A$4:$AT$428,46,0)</f>
        <v>2466124.7000000002</v>
      </c>
      <c r="AW25" s="42">
        <f>VLOOKUP(B25,[4]应付账款明细表!$A$4:$AU$428,47,0)</f>
        <v>0</v>
      </c>
      <c r="AX25" s="42">
        <f>VLOOKUP(B25,[4]应付账款明细表!$A$4:$AV$428,48,0)</f>
        <v>2466124.7000000002</v>
      </c>
      <c r="AY25" s="42"/>
      <c r="AZ25" s="42">
        <f>VLOOKUP(B25,[4]应付账款明细表!$A$4:$AX$428,50,0)</f>
        <v>2466124.7000000002</v>
      </c>
      <c r="BA25" s="63"/>
      <c r="BB25" s="63"/>
      <c r="BC25" s="63"/>
      <c r="BD25" s="63"/>
      <c r="BE25" s="63"/>
      <c r="BF25" s="63"/>
      <c r="BG25" s="63"/>
      <c r="BH25" s="54">
        <f t="shared" si="0"/>
        <v>4082462.65</v>
      </c>
      <c r="BI25" s="54">
        <f t="shared" si="1"/>
        <v>408246.26500000001</v>
      </c>
      <c r="BJ25" s="16">
        <f t="shared" si="2"/>
        <v>6.0407771275017099</v>
      </c>
      <c r="BK25" s="54" t="str">
        <f>VLOOKUP(B25,'[3]应付账款7月底全部明细表 (3)'!$A$4:$BI$410,61,0)</f>
        <v>货到、票到月底付款</v>
      </c>
    </row>
    <row r="26" spans="1:16384" ht="15.95" customHeight="1">
      <c r="A26" s="23">
        <f t="shared" si="4"/>
        <v>23</v>
      </c>
      <c r="B26" s="24" t="s">
        <v>81</v>
      </c>
      <c r="C26" s="24" t="str">
        <f>VLOOKUP(B26,'[1]供应商 (2)'!$A$2:$D$144,4,0)</f>
        <v>1911112</v>
      </c>
      <c r="D26" s="25" t="s">
        <v>82</v>
      </c>
      <c r="E26" s="25" t="s">
        <v>83</v>
      </c>
      <c r="F26" s="16">
        <f>VLOOKUP(B26,'[2]应付账款7月底全部明细表 (3)'!$A$4:$D$403,4)</f>
        <v>134160.9</v>
      </c>
      <c r="G26" s="16">
        <f>VLOOKUP(B26,'[2]应付账款7月底全部明细表 (3)'!$A:$E,5,0)</f>
        <v>17258.900000000001</v>
      </c>
      <c r="H26" s="16">
        <f>VLOOKUP(B26,'[2]应付账款7月底全部明细表 (3)'!$A$4:$F$401,6,0)</f>
        <v>116902</v>
      </c>
      <c r="I26" s="16">
        <f>VLOOKUP(B26,'[2]应付账款7月底全部明细表 (3)'!$A$4:$G$401,7,0)</f>
        <v>0</v>
      </c>
      <c r="J26" s="31">
        <f>VLOOKUP(B26,'[2]应付账款7月底全部明细表 (3)'!$A$4:$H$402,8,0)</f>
        <v>154591</v>
      </c>
      <c r="K26" s="31">
        <f>VLOOKUP(B26,'[3]应付账款7月底全部明细表 (3)'!$A:$I,9,0)</f>
        <v>49744</v>
      </c>
      <c r="L26" s="31">
        <f>VLOOKUP(B26,'[3]应付账款7月底全部明细表 (3)'!$A$4:$J$410,10,0)</f>
        <v>116902</v>
      </c>
      <c r="M26" s="31">
        <f>VLOOKUP(B26,'[3]应付账款7月底全部明细表 (3)'!$A:$K,11,0)</f>
        <v>50000</v>
      </c>
      <c r="N26" s="31">
        <f>VLOOKUP(B26,'[3]应付账款7月底全部明细表 (3)'!$A:$L,12,0)</f>
        <v>154335</v>
      </c>
      <c r="O26" s="31">
        <f>VLOOKUP(B26,'[3]应付账款7月底全部明细表 (3)'!$A$4:$M$410,13,0)</f>
        <v>32525</v>
      </c>
      <c r="P26" s="31">
        <f>VLOOKUP(B26,'[3]应付账款7月底全部明细表 (3)'!$A$4:$N$410,14,0)</f>
        <v>66902</v>
      </c>
      <c r="Q26" s="31">
        <f>VLOOKUP(B26,'[3]应付账款7月底全部明细表 (3)'!$A$4:$O$410,15,0)</f>
        <v>0</v>
      </c>
      <c r="R26" s="31">
        <f>VLOOKUP(B26,'[3]应付账款7月底全部明细表 (3)'!$A$4:$P$410,16,0)</f>
        <v>186860</v>
      </c>
      <c r="S26" s="31">
        <f>VLOOKUP(B26,'[3]应付账款7月底全部明细表 (3)'!$A$4:$Q$407,17,0)</f>
        <v>32822.379999999997</v>
      </c>
      <c r="T26" s="31">
        <f>VLOOKUP(B26,'[3]应付账款7月底全部明细表 (3)'!$A$4:$R$387,18,0)</f>
        <v>104591</v>
      </c>
      <c r="U26" s="31">
        <f>VLOOKUP(B26,'[3]应付账款7月底全部明细表 (3)'!$A$4:$S$410,19,0)</f>
        <v>0</v>
      </c>
      <c r="V26" s="31">
        <f>VLOOKUP(B26,'[3]应付账款7月底全部明细表 (3)'!$A$4:$T$410,20,0)</f>
        <v>219682.38</v>
      </c>
      <c r="W26" s="31">
        <f>VLOOKUP(B26,'[3]应付账款7月底全部明细表 (3)'!$A$4:$U$410,21,0)</f>
        <v>0</v>
      </c>
      <c r="X26" s="31">
        <f>VLOOKUP(B26,'[3]应付账款7月底全部明细表 (3)'!$A$4:$V$410,22,0)</f>
        <v>154335</v>
      </c>
      <c r="Y26" s="31">
        <f>VLOOKUP(B26,'[3]应付账款7月底全部明细表 (3)'!$A$4:$W$410,23,0)</f>
        <v>80000</v>
      </c>
      <c r="Z26" s="31">
        <f>VLOOKUP(B26,'[3]应付账款7月底全部明细表 (3)'!$A$4:$X$410,24,0)</f>
        <v>139682.38</v>
      </c>
      <c r="AA26" s="31">
        <f>VLOOKUP(B26,'[3]应付账款7月底全部明细表 (3)'!$A$4:$Y$410,25,0)</f>
        <v>45846.25</v>
      </c>
      <c r="AB26" s="31">
        <f>VLOOKUP(B26,'[3]应付账款7月底全部明细表 (3)'!$A$4:$Z$410,26,0)</f>
        <v>106860</v>
      </c>
      <c r="AC26" s="31">
        <f>VLOOKUP(B26,'[3]应付账款7月底全部明细表 (3)'!$A$4:$AA$410,27,0)</f>
        <v>14515.2</v>
      </c>
      <c r="AD26" s="31">
        <f>VLOOKUP(B26,'[3]应付账款7月底全部明细表 (3)'!$A$4:$AB$410,28,0)</f>
        <v>171013.43</v>
      </c>
      <c r="AE26" s="31">
        <f>VLOOKUP(B26,'[3]应付账款7月底全部明细表 (3)'!$A$4:$AC$410,29,0)</f>
        <v>13622.4</v>
      </c>
      <c r="AF26" s="31">
        <f>VLOOKUP(B26,'[3]应付账款7月底全部明细表 (3)'!$A$4:$AD$416,30,0)</f>
        <v>125167.18</v>
      </c>
      <c r="AG26" s="31">
        <f>VLOOKUP(B26,'[3]应付账款7月底全部明细表 (3)'!$A$4:$AE$410,31,0)</f>
        <v>50000</v>
      </c>
      <c r="AH26" s="31">
        <f>VLOOKUP(B26,'[3]应付账款7月底全部明细表 (3)'!$A$4:$AF$410,32,0)</f>
        <v>134635.82999999999</v>
      </c>
      <c r="AI26" s="31">
        <f>VLOOKUP(B26,'[3]应付账款7月底全部明细表 (3)'!$A$4:$AG$410,33,0)</f>
        <v>13150.15</v>
      </c>
      <c r="AJ26" s="31">
        <f>VLOOKUP(B26,'[3]应付账款7月底全部明细表 (3)'!$A$4:$AH$415,34,0)</f>
        <v>75167.179999999993</v>
      </c>
      <c r="AK26" s="31">
        <f>VLOOKUP(B26,'[3]应付账款7月底全部明细表 (3)'!$A$4:$AI$410,35,0)</f>
        <v>0</v>
      </c>
      <c r="AL26" s="31">
        <f>VLOOKUP(B26,'[3]应付账款7月底全部明细表 (3)'!$A$4:$AJ$410,36,0)</f>
        <v>147785.98000000001</v>
      </c>
      <c r="AM26" s="31">
        <f>VLOOKUP(B26,'[3]应付账款7月底全部明细表 (3)'!$A$4:$AK$410,37,0)</f>
        <v>25956.240000000002</v>
      </c>
      <c r="AN26" s="31">
        <f>VLOOKUP(B26,'[3]应付账款7月底全部明细表 (3)'!$A$4:$AL$415,38,0)</f>
        <v>121013.43</v>
      </c>
      <c r="AO26" s="31">
        <f>VLOOKUP(B26,'[3]应付账款7月底全部明细表 (3)'!$A$4:$AM$410,39,0)</f>
        <v>0</v>
      </c>
      <c r="AP26" s="31">
        <f>VLOOKUP(B26,'[3]应付账款7月底全部明细表 (3)'!$A$4:$AN$410,40,0)</f>
        <v>173742.22</v>
      </c>
      <c r="AQ26" s="42">
        <f>VLOOKUP(B26,'[3]应付账款7月底全部明细表 (3)'!$A$4:$AO$410,41,0)</f>
        <v>1622.68</v>
      </c>
      <c r="AR26" s="42">
        <f>VLOOKUP(B26,[4]应付账款明细表!$A$4:$AP$428,42,0)</f>
        <v>134635.82999999999</v>
      </c>
      <c r="AS26" s="42">
        <f>VLOOKUP(B26,'[3]应付账款7月底全部明细表 (3)'!$A$4:$AQ$410,43,0)</f>
        <v>50000</v>
      </c>
      <c r="AT26" s="42">
        <f>VLOOKUP(B26,'[3]应付账款7月底全部明细表 (3)'!$A$4:$AR$410,44,0)</f>
        <v>125364.9</v>
      </c>
      <c r="AU26" s="42">
        <f>VLOOKUP(B26,[4]应付账款明细表!$A$4:$AS$428,45,0)</f>
        <v>19384</v>
      </c>
      <c r="AV26" s="42">
        <f>VLOOKUP(B26,[4]应付账款明细表!$A$4:$AT$428,46,0)</f>
        <v>97785.98</v>
      </c>
      <c r="AW26" s="42">
        <f>VLOOKUP(B26,[4]应付账款明细表!$A$4:$AU$428,47,0)</f>
        <v>50000</v>
      </c>
      <c r="AX26" s="42">
        <f>VLOOKUP(B26,[4]应付账款明细表!$A$4:$AV$428,48,0)</f>
        <v>94748.9</v>
      </c>
      <c r="AY26" s="42"/>
      <c r="AZ26" s="42">
        <f>VLOOKUP(B26,[4]应付账款明细表!$A$4:$AX$428,50,0)</f>
        <v>73742.22</v>
      </c>
      <c r="BA26" s="63"/>
      <c r="BB26" s="63"/>
      <c r="BC26" s="63"/>
      <c r="BD26" s="63"/>
      <c r="BE26" s="63"/>
      <c r="BF26" s="63"/>
      <c r="BG26" s="63"/>
      <c r="BH26" s="54">
        <f t="shared" si="0"/>
        <v>234673.1</v>
      </c>
      <c r="BI26" s="54">
        <f t="shared" si="1"/>
        <v>23467.31</v>
      </c>
      <c r="BJ26" s="16">
        <f t="shared" si="2"/>
        <v>4.0374844837350299</v>
      </c>
      <c r="BK26" s="54" t="str">
        <f>VLOOKUP(B26,'[3]应付账款7月底全部明细表 (3)'!$A$4:$BI$410,61,0)</f>
        <v>发票挂账两个月承兑付款</v>
      </c>
    </row>
    <row r="27" spans="1:16384">
      <c r="A27" s="23">
        <f t="shared" si="4"/>
        <v>24</v>
      </c>
      <c r="B27" s="24" t="s">
        <v>84</v>
      </c>
      <c r="C27" s="24" t="str">
        <f>VLOOKUP(B27,'[1]供应商 (2)'!$A$2:$D$144,4,0)</f>
        <v>1913108</v>
      </c>
      <c r="D27" s="25" t="s">
        <v>85</v>
      </c>
      <c r="E27" s="25" t="s">
        <v>46</v>
      </c>
      <c r="F27" s="16">
        <f>VLOOKUP(B27,'[2]应付账款7月底全部明细表 (3)'!$A$4:$D$403,4)</f>
        <v>202446.7</v>
      </c>
      <c r="G27" s="16">
        <f>VLOOKUP(B27,'[2]应付账款7月底全部明细表 (3)'!$A:$E,5,0)</f>
        <v>0</v>
      </c>
      <c r="H27" s="16">
        <f>VLOOKUP(B27,'[2]应付账款7月底全部明细表 (3)'!$A$4:$F$401,6,0)</f>
        <v>221802.75</v>
      </c>
      <c r="I27" s="16">
        <f>VLOOKUP(B27,'[2]应付账款7月底全部明细表 (3)'!$A$4:$G$401,7,0)</f>
        <v>50000</v>
      </c>
      <c r="J27" s="31">
        <f>VLOOKUP(B27,'[2]应付账款7月底全部明细表 (3)'!$A$4:$H$402,8,0)</f>
        <v>212609.65</v>
      </c>
      <c r="K27" s="31">
        <f>VLOOKUP(B27,'[3]应付账款7月底全部明细表 (3)'!$A:$I,9,0)</f>
        <v>0</v>
      </c>
      <c r="L27" s="31">
        <f>VLOOKUP(B27,'[3]应付账款7月底全部明细表 (3)'!$A$4:$J$410,10,0)</f>
        <v>152446.70000000001</v>
      </c>
      <c r="M27" s="31">
        <f>VLOOKUP(B27,'[3]应付账款7月底全部明细表 (3)'!$A:$K,11,0)</f>
        <v>0</v>
      </c>
      <c r="N27" s="31">
        <f>VLOOKUP(B27,'[3]应付账款7月底全部明细表 (3)'!$A:$L,12,0)</f>
        <v>212609.65</v>
      </c>
      <c r="O27" s="31">
        <f>VLOOKUP(B27,'[3]应付账款7月底全部明细表 (3)'!$A$4:$M$410,13,0)</f>
        <v>0</v>
      </c>
      <c r="P27" s="31">
        <f>VLOOKUP(B27,'[3]应付账款7月底全部明细表 (3)'!$A$4:$N$410,14,0)</f>
        <v>171802.75</v>
      </c>
      <c r="Q27" s="31">
        <f>VLOOKUP(B27,'[3]应付账款7月底全部明细表 (3)'!$A$4:$O$410,15,0)</f>
        <v>100000</v>
      </c>
      <c r="R27" s="31">
        <f>VLOOKUP(B27,'[3]应付账款7月底全部明细表 (3)'!$A$4:$P$410,16,0)</f>
        <v>112609.65</v>
      </c>
      <c r="S27" s="31">
        <f>VLOOKUP(B27,'[3]应付账款7月底全部明细表 (3)'!$A$4:$Q$407,17,0)</f>
        <v>59722.6</v>
      </c>
      <c r="T27" s="31">
        <f>VLOOKUP(B27,'[3]应付账款7月底全部明细表 (3)'!$A$4:$R$387,18,0)</f>
        <v>112609.65</v>
      </c>
      <c r="U27" s="31">
        <f>VLOOKUP(B27,'[3]应付账款7月底全部明细表 (3)'!$A$4:$S$410,19,0)</f>
        <v>0</v>
      </c>
      <c r="V27" s="31">
        <f>VLOOKUP(B27,'[3]应付账款7月底全部明细表 (3)'!$A$4:$T$410,20,0)</f>
        <v>172332.25</v>
      </c>
      <c r="W27" s="31">
        <f>VLOOKUP(B27,'[3]应付账款7月底全部明细表 (3)'!$A$4:$U$410,21,0)</f>
        <v>23831.19</v>
      </c>
      <c r="X27" s="31">
        <f>VLOOKUP(B27,'[3]应付账款7月底全部明细表 (3)'!$A$4:$V$410,22,0)</f>
        <v>112609.65</v>
      </c>
      <c r="Y27" s="31">
        <f>VLOOKUP(B27,'[3]应付账款7月底全部明细表 (3)'!$A$4:$W$410,23,0)</f>
        <v>0</v>
      </c>
      <c r="Z27" s="31">
        <f>VLOOKUP(B27,'[3]应付账款7月底全部明细表 (3)'!$A$4:$X$410,24,0)</f>
        <v>196163.44</v>
      </c>
      <c r="AA27" s="31">
        <f>VLOOKUP(B27,'[3]应付账款7月底全部明细表 (3)'!$A$4:$Y$410,25,0)</f>
        <v>21394.62</v>
      </c>
      <c r="AB27" s="31">
        <f>VLOOKUP(B27,'[3]应付账款7月底全部明细表 (3)'!$A$4:$Z$410,26,0)</f>
        <v>112609.65</v>
      </c>
      <c r="AC27" s="31">
        <f>VLOOKUP(B27,'[3]应付账款7月底全部明细表 (3)'!$A$4:$AA$410,27,0)</f>
        <v>0</v>
      </c>
      <c r="AD27" s="31">
        <f>VLOOKUP(B27,'[3]应付账款7月底全部明细表 (3)'!$A$4:$AB$410,28,0)</f>
        <v>217558.06</v>
      </c>
      <c r="AE27" s="31">
        <f>VLOOKUP(B27,'[3]应付账款7月底全部明细表 (3)'!$A$4:$AC$410,29,0)</f>
        <v>0</v>
      </c>
      <c r="AF27" s="31">
        <f>VLOOKUP(B27,'[3]应付账款7月底全部明细表 (3)'!$A$4:$AD$416,30,0)</f>
        <v>172332.25</v>
      </c>
      <c r="AG27" s="31">
        <f>VLOOKUP(B27,'[3]应付账款7月底全部明细表 (3)'!$A$4:$AE$410,31,0)</f>
        <v>30000</v>
      </c>
      <c r="AH27" s="31">
        <f>VLOOKUP(B27,'[3]应付账款7月底全部明细表 (3)'!$A$4:$AF$410,32,0)</f>
        <v>187558.06</v>
      </c>
      <c r="AI27" s="31">
        <f>VLOOKUP(B27,'[3]应付账款7月底全部明细表 (3)'!$A$4:$AG$410,33,0)</f>
        <v>19060.66</v>
      </c>
      <c r="AJ27" s="31">
        <f>VLOOKUP(B27,'[3]应付账款7月底全部明细表 (3)'!$A$4:$AH$415,34,0)</f>
        <v>166163.44</v>
      </c>
      <c r="AK27" s="31">
        <f>VLOOKUP(B27,'[3]应付账款7月底全部明细表 (3)'!$A$4:$AI$410,35,0)</f>
        <v>0</v>
      </c>
      <c r="AL27" s="31">
        <f>VLOOKUP(B27,'[3]应付账款7月底全部明细表 (3)'!$A$4:$AJ$410,36,0)</f>
        <v>206618.72</v>
      </c>
      <c r="AM27" s="31">
        <f>VLOOKUP(B27,'[3]应付账款7月底全部明细表 (3)'!$A$4:$AK$410,37,0)</f>
        <v>27830.62</v>
      </c>
      <c r="AN27" s="31">
        <f>VLOOKUP(B27,'[3]应付账款7月底全部明细表 (3)'!$A$4:$AL$415,38,0)</f>
        <v>187558.06</v>
      </c>
      <c r="AO27" s="31">
        <f>VLOOKUP(B27,'[3]应付账款7月底全部明细表 (3)'!$A$4:$AM$410,39,0)</f>
        <v>0</v>
      </c>
      <c r="AP27" s="31">
        <f>VLOOKUP(B27,'[3]应付账款7月底全部明细表 (3)'!$A$4:$AN$410,40,0)</f>
        <v>234449.34</v>
      </c>
      <c r="AQ27" s="42">
        <f>VLOOKUP(B27,'[3]应付账款7月底全部明细表 (3)'!$A$4:$AO$410,41,0)</f>
        <v>21812.92</v>
      </c>
      <c r="AR27" s="42">
        <f>VLOOKUP(B27,[4]应付账款明细表!$A$4:$AP$428,42,0)</f>
        <v>187558.06</v>
      </c>
      <c r="AS27" s="42">
        <f>VLOOKUP(B27,'[3]应付账款7月底全部明细表 (3)'!$A$4:$AQ$410,43,0)</f>
        <v>50000</v>
      </c>
      <c r="AT27" s="42">
        <f>VLOOKUP(B27,'[3]应付账款7月底全部明细表 (3)'!$A$4:$AR$410,44,0)</f>
        <v>206262.26</v>
      </c>
      <c r="AU27" s="42">
        <f>VLOOKUP(B27,[4]应付账款明细表!$A$4:$AS$428,45,0)</f>
        <v>0</v>
      </c>
      <c r="AV27" s="42">
        <f>VLOOKUP(B27,[4]应付账款明细表!$A$4:$AT$428,46,0)</f>
        <v>156618.72</v>
      </c>
      <c r="AW27" s="42">
        <f>VLOOKUP(B27,[4]应付账款明细表!$A$4:$AU$428,47,0)</f>
        <v>10000</v>
      </c>
      <c r="AX27" s="42">
        <f>VLOOKUP(B27,[4]应付账款明细表!$A$4:$AV$428,48,0)</f>
        <v>196262.26</v>
      </c>
      <c r="AY27" s="42"/>
      <c r="AZ27" s="42">
        <f>VLOOKUP(B27,[4]应付账款明细表!$A$4:$AX$428,50,0)</f>
        <v>174449.34</v>
      </c>
      <c r="BA27" s="63"/>
      <c r="BB27" s="63"/>
      <c r="BC27" s="63"/>
      <c r="BD27" s="63"/>
      <c r="BE27" s="63"/>
      <c r="BF27" s="63"/>
      <c r="BG27" s="63"/>
      <c r="BH27" s="54">
        <f t="shared" si="0"/>
        <v>173652.61</v>
      </c>
      <c r="BI27" s="54">
        <f t="shared" si="1"/>
        <v>17365.260999999999</v>
      </c>
      <c r="BJ27" s="16">
        <f t="shared" si="2"/>
        <v>11.3020046171491</v>
      </c>
      <c r="BK27" s="54" t="str">
        <f>VLOOKUP(B27,'[3]应付账款7月底全部明细表 (3)'!$A$4:$BI$410,61,0)</f>
        <v>发票挂账两个月承兑付款</v>
      </c>
    </row>
    <row r="28" spans="1:16384" s="1" customFormat="1" ht="15.95" customHeight="1">
      <c r="A28" s="23">
        <f t="shared" si="4"/>
        <v>25</v>
      </c>
      <c r="B28" s="24" t="s">
        <v>86</v>
      </c>
      <c r="C28" s="24">
        <f>VLOOKUP(B28,'[1]供应商 (2)'!$A$2:$D$144,4,0)</f>
        <v>1913120</v>
      </c>
      <c r="D28" s="25" t="s">
        <v>87</v>
      </c>
      <c r="E28" s="25" t="s">
        <v>30</v>
      </c>
      <c r="F28" s="16">
        <f>VLOOKUP(B28,'[2]应付账款7月底全部明细表 (3)'!$A$4:$D$403,4)</f>
        <v>32631.73</v>
      </c>
      <c r="G28" s="16">
        <f>VLOOKUP(B28,'[2]应付账款7月底全部明细表 (3)'!$A:$E,5,0)</f>
        <v>0</v>
      </c>
      <c r="H28" s="16">
        <f>VLOOKUP(B28,'[2]应付账款7月底全部明细表 (3)'!$A$4:$F$401,6,0)</f>
        <v>32631.73</v>
      </c>
      <c r="I28" s="16">
        <f>VLOOKUP(B28,'[2]应付账款7月底全部明细表 (3)'!$A$4:$G$401,7,0)</f>
        <v>0</v>
      </c>
      <c r="J28" s="31">
        <f>VLOOKUP(B28,'[2]应付账款7月底全部明细表 (3)'!$A$4:$H$402,8,0)</f>
        <v>32631.73</v>
      </c>
      <c r="K28" s="31">
        <f>VLOOKUP(B28,'[3]应付账款7月底全部明细表 (3)'!$A:$I,9,0)</f>
        <v>0</v>
      </c>
      <c r="L28" s="31">
        <f>VLOOKUP(B28,'[3]应付账款7月底全部明细表 (3)'!$A$4:$J$410,10,0)</f>
        <v>32631.73</v>
      </c>
      <c r="M28" s="31">
        <f>VLOOKUP(B28,'[3]应付账款7月底全部明细表 (3)'!$A:$K,11,0)</f>
        <v>0</v>
      </c>
      <c r="N28" s="31">
        <f>VLOOKUP(B28,'[3]应付账款7月底全部明细表 (3)'!$A:$L,12,0)</f>
        <v>32631.73</v>
      </c>
      <c r="O28" s="31">
        <f>VLOOKUP(B28,'[3]应付账款7月底全部明细表 (3)'!$A$4:$M$410,13,0)</f>
        <v>0</v>
      </c>
      <c r="P28" s="31">
        <f>VLOOKUP(B28,'[3]应付账款7月底全部明细表 (3)'!$A$4:$N$410,14,0)</f>
        <v>32631.73</v>
      </c>
      <c r="Q28" s="31">
        <f>VLOOKUP(B28,'[3]应付账款7月底全部明细表 (3)'!$A$4:$O$410,15,0)</f>
        <v>30000</v>
      </c>
      <c r="R28" s="31">
        <f>VLOOKUP(B28,'[3]应付账款7月底全部明细表 (3)'!$A$4:$P$410,16,0)</f>
        <v>2631.73</v>
      </c>
      <c r="S28" s="31">
        <f>VLOOKUP(B28,'[3]应付账款7月底全部明细表 (3)'!$A$4:$Q$407,17,0)</f>
        <v>0</v>
      </c>
      <c r="T28" s="31">
        <f>VLOOKUP(B28,'[3]应付账款7月底全部明细表 (3)'!$A$4:$R$387,18,0)</f>
        <v>2631.73</v>
      </c>
      <c r="U28" s="31">
        <f>VLOOKUP(B28,'[3]应付账款7月底全部明细表 (3)'!$A$4:$S$410,19,0)</f>
        <v>0</v>
      </c>
      <c r="V28" s="31">
        <f>VLOOKUP(B28,'[3]应付账款7月底全部明细表 (3)'!$A$4:$T$410,20,0)</f>
        <v>2631.73</v>
      </c>
      <c r="W28" s="31">
        <f>VLOOKUP(B28,'[3]应付账款7月底全部明细表 (3)'!$A$4:$U$410,21,0)</f>
        <v>0</v>
      </c>
      <c r="X28" s="31">
        <f>VLOOKUP(B28,'[3]应付账款7月底全部明细表 (3)'!$A$4:$V$410,22,0)</f>
        <v>2631.73</v>
      </c>
      <c r="Y28" s="31">
        <f>VLOOKUP(B28,'[3]应付账款7月底全部明细表 (3)'!$A$4:$W$410,23,0)</f>
        <v>0</v>
      </c>
      <c r="Z28" s="31">
        <f>VLOOKUP(B28,'[3]应付账款7月底全部明细表 (3)'!$A$4:$X$410,24,0)</f>
        <v>2631.73</v>
      </c>
      <c r="AA28" s="31">
        <f>VLOOKUP(B28,'[3]应付账款7月底全部明细表 (3)'!$A$4:$Y$410,25,0)</f>
        <v>21309.67</v>
      </c>
      <c r="AB28" s="31">
        <f>VLOOKUP(B28,'[3]应付账款7月底全部明细表 (3)'!$A$4:$Z$410,26,0)</f>
        <v>2631.73</v>
      </c>
      <c r="AC28" s="31">
        <f>VLOOKUP(B28,'[3]应付账款7月底全部明细表 (3)'!$A$4:$AA$410,27,0)</f>
        <v>0</v>
      </c>
      <c r="AD28" s="31">
        <f>VLOOKUP(B28,'[3]应付账款7月底全部明细表 (3)'!$A$4:$AB$410,28,0)</f>
        <v>23941.4</v>
      </c>
      <c r="AE28" s="31">
        <f>VLOOKUP(B28,'[3]应付账款7月底全部明细表 (3)'!$A$4:$AC$410,29,0)</f>
        <v>0</v>
      </c>
      <c r="AF28" s="31">
        <f>VLOOKUP(B28,'[3]应付账款7月底全部明细表 (3)'!$A$4:$AD$416,30,0)</f>
        <v>2631.73</v>
      </c>
      <c r="AG28" s="31">
        <f>VLOOKUP(B28,'[3]应付账款7月底全部明细表 (3)'!$A$4:$AE$410,31,0)</f>
        <v>0</v>
      </c>
      <c r="AH28" s="31">
        <f>VLOOKUP(B28,'[3]应付账款7月底全部明细表 (3)'!$A$4:$AF$410,32,0)</f>
        <v>23941.4</v>
      </c>
      <c r="AI28" s="31">
        <f>VLOOKUP(B28,'[3]应付账款7月底全部明细表 (3)'!$A$4:$AG$410,33,0)</f>
        <v>0</v>
      </c>
      <c r="AJ28" s="31">
        <f>VLOOKUP(B28,'[3]应付账款7月底全部明细表 (3)'!$A$4:$AH$415,34,0)</f>
        <v>2631.73</v>
      </c>
      <c r="AK28" s="31">
        <f>VLOOKUP(B28,'[3]应付账款7月底全部明细表 (3)'!$A$4:$AI$410,35,0)</f>
        <v>0</v>
      </c>
      <c r="AL28" s="31">
        <f>VLOOKUP(B28,'[3]应付账款7月底全部明细表 (3)'!$A$4:$AJ$410,36,0)</f>
        <v>23941.4</v>
      </c>
      <c r="AM28" s="31">
        <f>VLOOKUP(B28,'[3]应付账款7月底全部明细表 (3)'!$A$4:$AK$410,37,0)</f>
        <v>0</v>
      </c>
      <c r="AN28" s="31">
        <f>VLOOKUP(B28,'[3]应付账款7月底全部明细表 (3)'!$A$4:$AL$415,38,0)</f>
        <v>23941.4</v>
      </c>
      <c r="AO28" s="31">
        <f>VLOOKUP(B28,'[3]应付账款7月底全部明细表 (3)'!$A$4:$AM$410,39,0)</f>
        <v>0</v>
      </c>
      <c r="AP28" s="31">
        <f>VLOOKUP(B28,'[3]应付账款7月底全部明细表 (3)'!$A$4:$AN$410,40,0)</f>
        <v>23941.4</v>
      </c>
      <c r="AQ28" s="42">
        <f>VLOOKUP(B28,'[3]应付账款7月底全部明细表 (3)'!$A$4:$AO$410,41,0)</f>
        <v>0</v>
      </c>
      <c r="AR28" s="42">
        <f>VLOOKUP(B28,[4]应付账款明细表!$A$4:$AP$428,42,0)</f>
        <v>23941.4</v>
      </c>
      <c r="AS28" s="42">
        <f>VLOOKUP(B28,'[3]应付账款7月底全部明细表 (3)'!$A$4:$AQ$410,43,0)</f>
        <v>0</v>
      </c>
      <c r="AT28" s="42">
        <f>VLOOKUP(B28,'[3]应付账款7月底全部明细表 (3)'!$A$4:$AR$410,44,0)</f>
        <v>23941.4</v>
      </c>
      <c r="AU28" s="42">
        <f>VLOOKUP(B28,[4]应付账款明细表!$A$4:$AS$428,45,0)</f>
        <v>0</v>
      </c>
      <c r="AV28" s="42">
        <f>VLOOKUP(B28,[4]应付账款明细表!$A$4:$AT$428,46,0)</f>
        <v>23941.4</v>
      </c>
      <c r="AW28" s="42">
        <f>VLOOKUP(B28,[4]应付账款明细表!$A$4:$AU$428,47,0)</f>
        <v>0</v>
      </c>
      <c r="AX28" s="42">
        <f>VLOOKUP(B28,[4]应付账款明细表!$A$4:$AV$428,48,0)</f>
        <v>23941.4</v>
      </c>
      <c r="AY28" s="16"/>
      <c r="AZ28" s="42">
        <f>VLOOKUP(B28,[4]应付账款明细表!$A$4:$AX$428,50,0)</f>
        <v>23941.4</v>
      </c>
      <c r="BA28" s="74"/>
      <c r="BB28" s="74"/>
      <c r="BC28" s="74"/>
      <c r="BD28" s="74"/>
      <c r="BE28" s="74"/>
      <c r="BF28" s="74"/>
      <c r="BG28" s="74"/>
      <c r="BH28" s="54">
        <f t="shared" si="0"/>
        <v>21309.67</v>
      </c>
      <c r="BI28" s="54">
        <f t="shared" si="1"/>
        <v>2130.9670000000001</v>
      </c>
      <c r="BJ28" s="16">
        <f t="shared" si="2"/>
        <v>11.2349933152414</v>
      </c>
      <c r="BK28" s="54" t="str">
        <f>VLOOKUP(B28,'[3]应付账款7月底全部明细表 (3)'!$A$4:$BI$410,61,0)</f>
        <v>发票挂账两个月承兑付款</v>
      </c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  <c r="IX28" s="3"/>
      <c r="IY28" s="3"/>
      <c r="IZ28" s="3"/>
      <c r="JA28" s="3"/>
      <c r="JB28" s="3"/>
      <c r="JC28" s="3"/>
      <c r="JD28" s="3"/>
      <c r="JE28" s="3"/>
      <c r="JF28" s="3"/>
      <c r="JG28" s="3"/>
      <c r="JH28" s="3"/>
      <c r="JI28" s="3"/>
      <c r="JJ28" s="3"/>
      <c r="JK28" s="3"/>
      <c r="JL28" s="3"/>
      <c r="JM28" s="3"/>
      <c r="JN28" s="3"/>
      <c r="JO28" s="3"/>
      <c r="JP28" s="3"/>
      <c r="JQ28" s="3"/>
      <c r="JR28" s="3"/>
      <c r="JS28" s="3"/>
      <c r="JT28" s="3"/>
      <c r="JU28" s="3"/>
      <c r="JV28" s="3"/>
      <c r="JW28" s="3"/>
      <c r="JX28" s="3"/>
      <c r="JY28" s="3"/>
      <c r="JZ28" s="3"/>
      <c r="KA28" s="3"/>
      <c r="KB28" s="3"/>
      <c r="KC28" s="3"/>
      <c r="KD28" s="3"/>
      <c r="KE28" s="3"/>
      <c r="KF28" s="3"/>
      <c r="KG28" s="3"/>
      <c r="KH28" s="3"/>
      <c r="KI28" s="3"/>
      <c r="KJ28" s="3"/>
      <c r="KK28" s="3"/>
      <c r="KL28" s="3"/>
      <c r="KM28" s="3"/>
      <c r="KN28" s="3"/>
      <c r="KO28" s="3"/>
      <c r="KP28" s="3"/>
      <c r="KQ28" s="3"/>
      <c r="KR28" s="3"/>
      <c r="KS28" s="3"/>
      <c r="KT28" s="3"/>
      <c r="KU28" s="3"/>
      <c r="KV28" s="3"/>
      <c r="KW28" s="3"/>
      <c r="KX28" s="3"/>
      <c r="KY28" s="3"/>
      <c r="KZ28" s="3"/>
      <c r="LA28" s="3"/>
      <c r="LB28" s="3"/>
      <c r="LC28" s="3"/>
      <c r="LD28" s="3"/>
      <c r="LE28" s="3"/>
      <c r="LF28" s="3"/>
      <c r="LG28" s="3"/>
      <c r="LH28" s="3"/>
      <c r="LI28" s="3"/>
      <c r="LJ28" s="3"/>
      <c r="LK28" s="3"/>
      <c r="LL28" s="3"/>
      <c r="LM28" s="3"/>
      <c r="LN28" s="3"/>
      <c r="LO28" s="3"/>
      <c r="LP28" s="3"/>
      <c r="LQ28" s="3"/>
      <c r="LR28" s="3"/>
      <c r="LS28" s="3"/>
      <c r="LT28" s="3"/>
      <c r="LU28" s="3"/>
      <c r="LV28" s="3"/>
      <c r="LW28" s="3"/>
      <c r="LX28" s="3"/>
      <c r="LY28" s="3"/>
      <c r="LZ28" s="3"/>
      <c r="MA28" s="3"/>
      <c r="MB28" s="3"/>
      <c r="MC28" s="3"/>
      <c r="MD28" s="3"/>
      <c r="ME28" s="3"/>
      <c r="MF28" s="3"/>
      <c r="MG28" s="3"/>
      <c r="MH28" s="3"/>
      <c r="MI28" s="3"/>
      <c r="MJ28" s="3"/>
      <c r="MK28" s="3"/>
      <c r="ML28" s="3"/>
      <c r="MM28" s="3"/>
      <c r="MN28" s="3"/>
      <c r="MO28" s="3"/>
      <c r="MP28" s="3"/>
      <c r="MQ28" s="3"/>
      <c r="MR28" s="3"/>
      <c r="MS28" s="3"/>
      <c r="MT28" s="3"/>
      <c r="MU28" s="3"/>
      <c r="MV28" s="3"/>
      <c r="MW28" s="3"/>
      <c r="MX28" s="3"/>
      <c r="MY28" s="3"/>
      <c r="MZ28" s="3"/>
      <c r="NA28" s="3"/>
      <c r="NB28" s="3"/>
      <c r="NC28" s="3"/>
      <c r="ND28" s="3"/>
      <c r="NE28" s="3"/>
      <c r="NF28" s="3"/>
      <c r="NG28" s="3"/>
      <c r="NH28" s="3"/>
      <c r="NI28" s="3"/>
      <c r="NJ28" s="3"/>
      <c r="NK28" s="3"/>
      <c r="NL28" s="3"/>
      <c r="NM28" s="3"/>
      <c r="NN28" s="3"/>
      <c r="NO28" s="3"/>
      <c r="NP28" s="3"/>
      <c r="NQ28" s="3"/>
      <c r="NR28" s="3"/>
      <c r="NS28" s="3"/>
      <c r="NT28" s="3"/>
      <c r="NU28" s="3"/>
      <c r="NV28" s="3"/>
      <c r="NW28" s="3"/>
      <c r="NX28" s="3"/>
      <c r="NY28" s="3"/>
      <c r="NZ28" s="3"/>
      <c r="OA28" s="3"/>
      <c r="OB28" s="3"/>
      <c r="OC28" s="3"/>
      <c r="OD28" s="3"/>
      <c r="OE28" s="3"/>
      <c r="OF28" s="3"/>
      <c r="OG28" s="3"/>
      <c r="OH28" s="3"/>
      <c r="OI28" s="3"/>
      <c r="OJ28" s="3"/>
      <c r="OK28" s="3"/>
      <c r="OL28" s="3"/>
      <c r="OM28" s="3"/>
      <c r="ON28" s="3"/>
      <c r="OO28" s="3"/>
      <c r="OP28" s="3"/>
      <c r="OQ28" s="3"/>
      <c r="OR28" s="3"/>
      <c r="OS28" s="3"/>
      <c r="OT28" s="3"/>
      <c r="OU28" s="3"/>
      <c r="OV28" s="3"/>
      <c r="OW28" s="3"/>
      <c r="OX28" s="3"/>
      <c r="OY28" s="3"/>
      <c r="OZ28" s="3"/>
      <c r="PA28" s="3"/>
      <c r="PB28" s="3"/>
      <c r="PC28" s="3"/>
      <c r="PD28" s="3"/>
      <c r="PE28" s="3"/>
      <c r="PF28" s="3"/>
      <c r="PG28" s="3"/>
      <c r="PH28" s="3"/>
      <c r="PI28" s="3"/>
      <c r="PJ28" s="3"/>
      <c r="PK28" s="3"/>
      <c r="PL28" s="3"/>
      <c r="PM28" s="3"/>
      <c r="PN28" s="3"/>
      <c r="PO28" s="3"/>
      <c r="PP28" s="3"/>
      <c r="PQ28" s="3"/>
      <c r="PR28" s="3"/>
      <c r="PS28" s="3"/>
      <c r="PT28" s="3"/>
      <c r="PU28" s="3"/>
      <c r="PV28" s="3"/>
      <c r="PW28" s="3"/>
      <c r="PX28" s="3"/>
      <c r="PY28" s="3"/>
      <c r="PZ28" s="3"/>
      <c r="QA28" s="3"/>
      <c r="QB28" s="3"/>
      <c r="QC28" s="3"/>
      <c r="QD28" s="3"/>
      <c r="QE28" s="3"/>
      <c r="QF28" s="3"/>
      <c r="QG28" s="3"/>
      <c r="QH28" s="3"/>
      <c r="QI28" s="3"/>
      <c r="QJ28" s="3"/>
      <c r="QK28" s="3"/>
      <c r="QL28" s="3"/>
      <c r="QM28" s="3"/>
      <c r="QN28" s="3"/>
      <c r="QO28" s="3"/>
      <c r="QP28" s="3"/>
      <c r="QQ28" s="3"/>
      <c r="QR28" s="3"/>
      <c r="QS28" s="3"/>
      <c r="QT28" s="3"/>
      <c r="QU28" s="3"/>
      <c r="QV28" s="3"/>
      <c r="QW28" s="3"/>
      <c r="QX28" s="3"/>
      <c r="QY28" s="3"/>
      <c r="QZ28" s="3"/>
      <c r="RA28" s="3"/>
      <c r="RB28" s="3"/>
      <c r="RC28" s="3"/>
      <c r="RD28" s="3"/>
      <c r="RE28" s="3"/>
      <c r="RF28" s="3"/>
      <c r="RG28" s="3"/>
      <c r="RH28" s="3"/>
      <c r="RI28" s="3"/>
      <c r="RJ28" s="3"/>
      <c r="RK28" s="3"/>
      <c r="RL28" s="3"/>
      <c r="RM28" s="3"/>
      <c r="RN28" s="3"/>
      <c r="RO28" s="3"/>
      <c r="RP28" s="3"/>
      <c r="RQ28" s="3"/>
      <c r="RR28" s="3"/>
      <c r="RS28" s="3"/>
      <c r="RT28" s="3"/>
      <c r="RU28" s="3"/>
      <c r="RV28" s="3"/>
      <c r="RW28" s="3"/>
      <c r="RX28" s="3"/>
      <c r="RY28" s="3"/>
      <c r="RZ28" s="3"/>
      <c r="SA28" s="3"/>
      <c r="SB28" s="3"/>
      <c r="SC28" s="3"/>
      <c r="SD28" s="3"/>
      <c r="SE28" s="3"/>
      <c r="SF28" s="3"/>
      <c r="SG28" s="3"/>
      <c r="SH28" s="3"/>
      <c r="SI28" s="3"/>
      <c r="SJ28" s="3"/>
      <c r="SK28" s="3"/>
      <c r="SL28" s="3"/>
      <c r="SM28" s="3"/>
      <c r="SN28" s="3"/>
      <c r="SO28" s="3"/>
      <c r="SP28" s="3"/>
      <c r="SQ28" s="3"/>
      <c r="SR28" s="3"/>
      <c r="SS28" s="3"/>
      <c r="ST28" s="3"/>
      <c r="SU28" s="3"/>
      <c r="SV28" s="3"/>
      <c r="SW28" s="3"/>
      <c r="SX28" s="3"/>
      <c r="SY28" s="3"/>
      <c r="SZ28" s="3"/>
      <c r="TA28" s="3"/>
      <c r="TB28" s="3"/>
      <c r="TC28" s="3"/>
      <c r="TD28" s="3"/>
      <c r="TE28" s="3"/>
      <c r="TF28" s="3"/>
      <c r="TG28" s="3"/>
      <c r="TH28" s="3"/>
      <c r="TI28" s="3"/>
      <c r="TJ28" s="3"/>
      <c r="TK28" s="3"/>
      <c r="TL28" s="3"/>
      <c r="TM28" s="3"/>
      <c r="TN28" s="3"/>
      <c r="TO28" s="3"/>
      <c r="TP28" s="3"/>
      <c r="TQ28" s="3"/>
      <c r="TR28" s="3"/>
      <c r="TS28" s="3"/>
      <c r="TT28" s="3"/>
      <c r="TU28" s="3"/>
      <c r="TV28" s="3"/>
      <c r="TW28" s="3"/>
      <c r="TX28" s="3"/>
      <c r="TY28" s="3"/>
      <c r="TZ28" s="3"/>
      <c r="UA28" s="3"/>
      <c r="UB28" s="3"/>
      <c r="UC28" s="3"/>
      <c r="UD28" s="3"/>
      <c r="UE28" s="3"/>
      <c r="UF28" s="3"/>
      <c r="UG28" s="3"/>
      <c r="UH28" s="3"/>
      <c r="UI28" s="3"/>
      <c r="UJ28" s="3"/>
      <c r="UK28" s="3"/>
      <c r="UL28" s="3"/>
      <c r="UM28" s="3"/>
      <c r="UN28" s="3"/>
      <c r="UO28" s="3"/>
      <c r="UP28" s="3"/>
      <c r="UQ28" s="3"/>
      <c r="UR28" s="3"/>
      <c r="US28" s="3"/>
      <c r="UT28" s="3"/>
      <c r="UU28" s="3"/>
      <c r="UV28" s="3"/>
      <c r="UW28" s="3"/>
      <c r="UX28" s="3"/>
      <c r="UY28" s="3"/>
      <c r="UZ28" s="3"/>
      <c r="VA28" s="3"/>
      <c r="VB28" s="3"/>
      <c r="VC28" s="3"/>
      <c r="VD28" s="3"/>
      <c r="VE28" s="3"/>
      <c r="VF28" s="3"/>
      <c r="VG28" s="3"/>
      <c r="VH28" s="3"/>
      <c r="VI28" s="3"/>
      <c r="VJ28" s="3"/>
      <c r="VK28" s="3"/>
      <c r="VL28" s="3"/>
      <c r="VM28" s="3"/>
      <c r="VN28" s="3"/>
      <c r="VO28" s="3"/>
      <c r="VP28" s="3"/>
      <c r="VQ28" s="3"/>
      <c r="VR28" s="3"/>
      <c r="VS28" s="3"/>
      <c r="VT28" s="3"/>
      <c r="VU28" s="3"/>
      <c r="VV28" s="3"/>
      <c r="VW28" s="3"/>
      <c r="VX28" s="3"/>
      <c r="VY28" s="3"/>
      <c r="VZ28" s="3"/>
      <c r="WA28" s="3"/>
      <c r="WB28" s="3"/>
      <c r="WC28" s="3"/>
      <c r="WD28" s="3"/>
      <c r="WE28" s="3"/>
      <c r="WF28" s="3"/>
      <c r="WG28" s="3"/>
      <c r="WH28" s="3"/>
      <c r="WI28" s="3"/>
      <c r="WJ28" s="3"/>
      <c r="WK28" s="3"/>
      <c r="WL28" s="3"/>
      <c r="WM28" s="3"/>
      <c r="WN28" s="3"/>
      <c r="WO28" s="3"/>
      <c r="WP28" s="3"/>
      <c r="WQ28" s="3"/>
      <c r="WR28" s="3"/>
      <c r="WS28" s="3"/>
      <c r="WT28" s="3"/>
      <c r="WU28" s="3"/>
      <c r="WV28" s="3"/>
      <c r="WW28" s="3"/>
      <c r="WX28" s="3"/>
      <c r="WY28" s="3"/>
      <c r="WZ28" s="3"/>
      <c r="XA28" s="3"/>
      <c r="XB28" s="3"/>
      <c r="XC28" s="3"/>
      <c r="XD28" s="3"/>
      <c r="XE28" s="3"/>
      <c r="XF28" s="3"/>
      <c r="XG28" s="3"/>
      <c r="XH28" s="3"/>
      <c r="XI28" s="3"/>
      <c r="XJ28" s="3"/>
      <c r="XK28" s="3"/>
      <c r="XL28" s="3"/>
      <c r="XM28" s="3"/>
      <c r="XN28" s="3"/>
      <c r="XO28" s="3"/>
      <c r="XP28" s="3"/>
      <c r="XQ28" s="3"/>
      <c r="XR28" s="3"/>
      <c r="XS28" s="3"/>
      <c r="XT28" s="3"/>
      <c r="XU28" s="3"/>
      <c r="XV28" s="3"/>
      <c r="XW28" s="3"/>
      <c r="XX28" s="3"/>
      <c r="XY28" s="3"/>
      <c r="XZ28" s="3"/>
      <c r="YA28" s="3"/>
      <c r="YB28" s="3"/>
      <c r="YC28" s="3"/>
      <c r="YD28" s="3"/>
      <c r="YE28" s="3"/>
      <c r="YF28" s="3"/>
      <c r="YG28" s="3"/>
      <c r="YH28" s="3"/>
      <c r="YI28" s="3"/>
      <c r="YJ28" s="3"/>
      <c r="YK28" s="3"/>
      <c r="YL28" s="3"/>
      <c r="YM28" s="3"/>
      <c r="YN28" s="3"/>
      <c r="YO28" s="3"/>
      <c r="YP28" s="3"/>
      <c r="YQ28" s="3"/>
      <c r="YR28" s="3"/>
      <c r="YS28" s="3"/>
      <c r="YT28" s="3"/>
      <c r="YU28" s="3"/>
      <c r="YV28" s="3"/>
      <c r="YW28" s="3"/>
      <c r="YX28" s="3"/>
      <c r="YY28" s="3"/>
      <c r="YZ28" s="3"/>
      <c r="ZA28" s="3"/>
      <c r="ZB28" s="3"/>
      <c r="ZC28" s="3"/>
      <c r="ZD28" s="3"/>
      <c r="ZE28" s="3"/>
      <c r="ZF28" s="3"/>
      <c r="ZG28" s="3"/>
      <c r="ZH28" s="3"/>
      <c r="ZI28" s="3"/>
      <c r="ZJ28" s="3"/>
      <c r="ZK28" s="3"/>
      <c r="ZL28" s="3"/>
      <c r="ZM28" s="3"/>
      <c r="ZN28" s="3"/>
      <c r="ZO28" s="3"/>
      <c r="ZP28" s="3"/>
      <c r="ZQ28" s="3"/>
      <c r="ZR28" s="3"/>
      <c r="ZS28" s="3"/>
      <c r="ZT28" s="3"/>
      <c r="ZU28" s="3"/>
      <c r="ZV28" s="3"/>
      <c r="ZW28" s="3"/>
      <c r="ZX28" s="3"/>
      <c r="ZY28" s="3"/>
      <c r="ZZ28" s="3"/>
      <c r="AAA28" s="3"/>
      <c r="AAB28" s="3"/>
      <c r="AAC28" s="3"/>
      <c r="AAD28" s="3"/>
      <c r="AAE28" s="3"/>
      <c r="AAF28" s="3"/>
      <c r="AAG28" s="3"/>
      <c r="AAH28" s="3"/>
      <c r="AAI28" s="3"/>
      <c r="AAJ28" s="3"/>
      <c r="AAK28" s="3"/>
      <c r="AAL28" s="3"/>
      <c r="AAM28" s="3"/>
      <c r="AAN28" s="3"/>
      <c r="AAO28" s="3"/>
      <c r="AAP28" s="3"/>
      <c r="AAQ28" s="3"/>
      <c r="AAR28" s="3"/>
      <c r="AAS28" s="3"/>
      <c r="AAT28" s="3"/>
      <c r="AAU28" s="3"/>
      <c r="AAV28" s="3"/>
      <c r="AAW28" s="3"/>
      <c r="AAX28" s="3"/>
      <c r="AAY28" s="3"/>
      <c r="AAZ28" s="3"/>
      <c r="ABA28" s="3"/>
      <c r="ABB28" s="3"/>
      <c r="ABC28" s="3"/>
      <c r="ABD28" s="3"/>
      <c r="ABE28" s="3"/>
      <c r="ABF28" s="3"/>
      <c r="ABG28" s="3"/>
      <c r="ABH28" s="3"/>
      <c r="ABI28" s="3"/>
      <c r="ABJ28" s="3"/>
      <c r="ABK28" s="3"/>
      <c r="ABL28" s="3"/>
      <c r="ABM28" s="3"/>
      <c r="ABN28" s="3"/>
      <c r="ABO28" s="3"/>
      <c r="ABP28" s="3"/>
      <c r="ABQ28" s="3"/>
      <c r="ABR28" s="3"/>
      <c r="ABS28" s="3"/>
      <c r="ABT28" s="3"/>
      <c r="ABU28" s="3"/>
      <c r="ABV28" s="3"/>
      <c r="ABW28" s="3"/>
      <c r="ABX28" s="3"/>
      <c r="ABY28" s="3"/>
      <c r="ABZ28" s="3"/>
      <c r="ACA28" s="3"/>
      <c r="ACB28" s="3"/>
      <c r="ACC28" s="3"/>
      <c r="ACD28" s="3"/>
      <c r="ACE28" s="3"/>
      <c r="ACF28" s="3"/>
      <c r="ACG28" s="3"/>
      <c r="ACH28" s="3"/>
      <c r="ACI28" s="3"/>
      <c r="ACJ28" s="3"/>
      <c r="ACK28" s="3"/>
      <c r="ACL28" s="3"/>
      <c r="ACM28" s="3"/>
      <c r="ACN28" s="3"/>
      <c r="ACO28" s="3"/>
      <c r="ACP28" s="3"/>
      <c r="ACQ28" s="3"/>
      <c r="ACR28" s="3"/>
      <c r="ACS28" s="3"/>
      <c r="ACT28" s="3"/>
      <c r="ACU28" s="3"/>
      <c r="ACV28" s="3"/>
      <c r="ACW28" s="3"/>
      <c r="ACX28" s="3"/>
      <c r="ACY28" s="3"/>
      <c r="ACZ28" s="3"/>
      <c r="ADA28" s="3"/>
      <c r="ADB28" s="3"/>
      <c r="ADC28" s="3"/>
      <c r="ADD28" s="3"/>
      <c r="ADE28" s="3"/>
      <c r="ADF28" s="3"/>
      <c r="ADG28" s="3"/>
      <c r="ADH28" s="3"/>
      <c r="ADI28" s="3"/>
      <c r="ADJ28" s="3"/>
      <c r="ADK28" s="3"/>
      <c r="ADL28" s="3"/>
      <c r="ADM28" s="3"/>
      <c r="ADN28" s="3"/>
      <c r="ADO28" s="3"/>
      <c r="ADP28" s="3"/>
      <c r="ADQ28" s="3"/>
      <c r="ADR28" s="3"/>
      <c r="ADS28" s="3"/>
      <c r="ADT28" s="3"/>
      <c r="ADU28" s="3"/>
      <c r="ADV28" s="3"/>
      <c r="ADW28" s="3"/>
      <c r="ADX28" s="3"/>
      <c r="ADY28" s="3"/>
      <c r="ADZ28" s="3"/>
      <c r="AEA28" s="3"/>
      <c r="AEB28" s="3"/>
      <c r="AEC28" s="3"/>
      <c r="AED28" s="3"/>
      <c r="AEE28" s="3"/>
      <c r="AEF28" s="3"/>
      <c r="AEG28" s="3"/>
      <c r="AEH28" s="3"/>
      <c r="AEI28" s="3"/>
      <c r="AEJ28" s="3"/>
      <c r="AEK28" s="3"/>
      <c r="AEL28" s="3"/>
      <c r="AEM28" s="3"/>
      <c r="AEN28" s="3"/>
      <c r="AEO28" s="3"/>
      <c r="AEP28" s="3"/>
      <c r="AEQ28" s="3"/>
      <c r="AER28" s="3"/>
      <c r="AES28" s="3"/>
      <c r="AET28" s="3"/>
      <c r="AEU28" s="3"/>
      <c r="AEV28" s="3"/>
      <c r="AEW28" s="3"/>
      <c r="AEX28" s="3"/>
      <c r="AEY28" s="3"/>
      <c r="AEZ28" s="3"/>
      <c r="AFA28" s="3"/>
      <c r="AFB28" s="3"/>
      <c r="AFC28" s="3"/>
      <c r="AFD28" s="3"/>
      <c r="AFE28" s="3"/>
      <c r="AFF28" s="3"/>
      <c r="AFG28" s="3"/>
      <c r="AFH28" s="3"/>
      <c r="AFI28" s="3"/>
      <c r="AFJ28" s="3"/>
      <c r="AFK28" s="3"/>
      <c r="AFL28" s="3"/>
      <c r="AFM28" s="3"/>
      <c r="AFN28" s="3"/>
      <c r="AFO28" s="3"/>
      <c r="AFP28" s="3"/>
      <c r="AFQ28" s="3"/>
      <c r="AFR28" s="3"/>
      <c r="AFS28" s="3"/>
      <c r="AFT28" s="3"/>
      <c r="AFU28" s="3"/>
      <c r="AFV28" s="3"/>
      <c r="AFW28" s="3"/>
      <c r="AFX28" s="3"/>
      <c r="AFY28" s="3"/>
      <c r="AFZ28" s="3"/>
      <c r="AGA28" s="3"/>
      <c r="AGB28" s="3"/>
      <c r="AGC28" s="3"/>
      <c r="AGD28" s="3"/>
      <c r="AGE28" s="3"/>
      <c r="AGF28" s="3"/>
      <c r="AGG28" s="3"/>
      <c r="AGH28" s="3"/>
      <c r="AGI28" s="3"/>
      <c r="AGJ28" s="3"/>
      <c r="AGK28" s="3"/>
      <c r="AGL28" s="3"/>
      <c r="AGM28" s="3"/>
      <c r="AGN28" s="3"/>
      <c r="AGO28" s="3"/>
      <c r="AGP28" s="3"/>
      <c r="AGQ28" s="3"/>
      <c r="AGR28" s="3"/>
      <c r="AGS28" s="3"/>
      <c r="AGT28" s="3"/>
      <c r="AGU28" s="3"/>
      <c r="AGV28" s="3"/>
      <c r="AGW28" s="3"/>
      <c r="AGX28" s="3"/>
      <c r="AGY28" s="3"/>
      <c r="AGZ28" s="3"/>
      <c r="AHA28" s="3"/>
      <c r="AHB28" s="3"/>
      <c r="AHC28" s="3"/>
      <c r="AHD28" s="3"/>
      <c r="AHE28" s="3"/>
      <c r="AHF28" s="3"/>
      <c r="AHG28" s="3"/>
      <c r="AHH28" s="3"/>
      <c r="AHI28" s="3"/>
      <c r="AHJ28" s="3"/>
      <c r="AHK28" s="3"/>
      <c r="AHL28" s="3"/>
      <c r="AHM28" s="3"/>
      <c r="AHN28" s="3"/>
      <c r="AHO28" s="3"/>
      <c r="AHP28" s="3"/>
      <c r="AHQ28" s="3"/>
      <c r="AHR28" s="3"/>
      <c r="AHS28" s="3"/>
      <c r="AHT28" s="3"/>
      <c r="AHU28" s="3"/>
      <c r="AHV28" s="3"/>
      <c r="AHW28" s="3"/>
      <c r="AHX28" s="3"/>
      <c r="AHY28" s="3"/>
      <c r="AHZ28" s="3"/>
      <c r="AIA28" s="3"/>
      <c r="AIB28" s="3"/>
      <c r="AIC28" s="3"/>
      <c r="AID28" s="3"/>
      <c r="AIE28" s="3"/>
      <c r="AIF28" s="3"/>
      <c r="AIG28" s="3"/>
      <c r="AIH28" s="3"/>
      <c r="AII28" s="3"/>
      <c r="AIJ28" s="3"/>
      <c r="AIK28" s="3"/>
      <c r="AIL28" s="3"/>
      <c r="AIM28" s="3"/>
      <c r="AIN28" s="3"/>
      <c r="AIO28" s="3"/>
      <c r="AIP28" s="3"/>
      <c r="AIQ28" s="3"/>
      <c r="AIR28" s="3"/>
      <c r="AIS28" s="3"/>
      <c r="AIT28" s="3"/>
      <c r="AIU28" s="3"/>
      <c r="AIV28" s="3"/>
      <c r="AIW28" s="3"/>
      <c r="AIX28" s="3"/>
      <c r="AIY28" s="3"/>
      <c r="AIZ28" s="3"/>
      <c r="AJA28" s="3"/>
      <c r="AJB28" s="3"/>
      <c r="AJC28" s="3"/>
      <c r="AJD28" s="3"/>
      <c r="AJE28" s="3"/>
      <c r="AJF28" s="3"/>
      <c r="AJG28" s="3"/>
      <c r="AJH28" s="3"/>
      <c r="AJI28" s="3"/>
      <c r="AJJ28" s="3"/>
      <c r="AJK28" s="3"/>
      <c r="AJL28" s="3"/>
      <c r="AJM28" s="3"/>
      <c r="AJN28" s="3"/>
      <c r="AJO28" s="3"/>
      <c r="AJP28" s="3"/>
      <c r="AJQ28" s="3"/>
      <c r="AJR28" s="3"/>
      <c r="AJS28" s="3"/>
      <c r="AJT28" s="3"/>
      <c r="AJU28" s="3"/>
      <c r="AJV28" s="3"/>
      <c r="AJW28" s="3"/>
      <c r="AJX28" s="3"/>
      <c r="AJY28" s="3"/>
      <c r="AJZ28" s="3"/>
      <c r="AKA28" s="3"/>
      <c r="AKB28" s="3"/>
      <c r="AKC28" s="3"/>
      <c r="AKD28" s="3"/>
      <c r="AKE28" s="3"/>
      <c r="AKF28" s="3"/>
      <c r="AKG28" s="3"/>
      <c r="AKH28" s="3"/>
      <c r="AKI28" s="3"/>
      <c r="AKJ28" s="3"/>
      <c r="AKK28" s="3"/>
      <c r="AKL28" s="3"/>
      <c r="AKM28" s="3"/>
      <c r="AKN28" s="3"/>
      <c r="AKO28" s="3"/>
      <c r="AKP28" s="3"/>
      <c r="AKQ28" s="3"/>
      <c r="AKR28" s="3"/>
      <c r="AKS28" s="3"/>
      <c r="AKT28" s="3"/>
      <c r="AKU28" s="3"/>
      <c r="AKV28" s="3"/>
      <c r="AKW28" s="3"/>
      <c r="AKX28" s="3"/>
      <c r="AKY28" s="3"/>
      <c r="AKZ28" s="3"/>
      <c r="ALA28" s="3"/>
      <c r="ALB28" s="3"/>
      <c r="ALC28" s="3"/>
      <c r="ALD28" s="3"/>
      <c r="ALE28" s="3"/>
      <c r="ALF28" s="3"/>
      <c r="ALG28" s="3"/>
      <c r="ALH28" s="3"/>
      <c r="ALI28" s="3"/>
      <c r="ALJ28" s="3"/>
      <c r="ALK28" s="3"/>
      <c r="ALL28" s="3"/>
      <c r="ALM28" s="3"/>
      <c r="ALN28" s="3"/>
      <c r="ALO28" s="3"/>
      <c r="ALP28" s="3"/>
      <c r="ALQ28" s="3"/>
      <c r="ALR28" s="3"/>
      <c r="ALS28" s="3"/>
      <c r="ALT28" s="3"/>
      <c r="ALU28" s="3"/>
      <c r="ALV28" s="3"/>
      <c r="ALW28" s="3"/>
      <c r="ALX28" s="3"/>
      <c r="ALY28" s="3"/>
      <c r="ALZ28" s="3"/>
      <c r="AMA28" s="3"/>
      <c r="AMB28" s="3"/>
      <c r="AMC28" s="3"/>
      <c r="AMD28" s="3"/>
      <c r="AME28" s="3"/>
      <c r="AMF28" s="3"/>
      <c r="AMG28" s="3"/>
      <c r="AMH28" s="3"/>
      <c r="AMI28" s="3"/>
      <c r="AMJ28" s="3"/>
      <c r="AMK28" s="3"/>
      <c r="AML28" s="3"/>
      <c r="AMM28" s="3"/>
      <c r="AMN28" s="3"/>
      <c r="AMO28" s="3"/>
      <c r="AMP28" s="3"/>
      <c r="AMQ28" s="3"/>
      <c r="AMR28" s="3"/>
      <c r="AMS28" s="3"/>
      <c r="AMT28" s="3"/>
      <c r="AMU28" s="3"/>
      <c r="AMV28" s="3"/>
      <c r="AMW28" s="3"/>
      <c r="AMX28" s="3"/>
      <c r="AMY28" s="3"/>
      <c r="AMZ28" s="3"/>
      <c r="ANA28" s="3"/>
      <c r="ANB28" s="3"/>
      <c r="ANC28" s="3"/>
      <c r="AND28" s="3"/>
      <c r="ANE28" s="3"/>
      <c r="ANF28" s="3"/>
      <c r="ANG28" s="3"/>
      <c r="ANH28" s="3"/>
      <c r="ANI28" s="3"/>
      <c r="ANJ28" s="3"/>
      <c r="ANK28" s="3"/>
      <c r="ANL28" s="3"/>
      <c r="ANM28" s="3"/>
      <c r="ANN28" s="3"/>
      <c r="ANO28" s="3"/>
      <c r="ANP28" s="3"/>
      <c r="ANQ28" s="3"/>
      <c r="ANR28" s="3"/>
      <c r="ANS28" s="3"/>
      <c r="ANT28" s="3"/>
      <c r="ANU28" s="3"/>
      <c r="ANV28" s="3"/>
      <c r="ANW28" s="3"/>
      <c r="ANX28" s="3"/>
      <c r="ANY28" s="3"/>
      <c r="ANZ28" s="3"/>
      <c r="AOA28" s="3"/>
      <c r="AOB28" s="3"/>
      <c r="AOC28" s="3"/>
      <c r="AOD28" s="3"/>
      <c r="AOE28" s="3"/>
      <c r="AOF28" s="3"/>
      <c r="AOG28" s="3"/>
      <c r="AOH28" s="3"/>
      <c r="AOI28" s="3"/>
      <c r="AOJ28" s="3"/>
      <c r="AOK28" s="3"/>
      <c r="AOL28" s="3"/>
      <c r="AOM28" s="3"/>
      <c r="AON28" s="3"/>
      <c r="AOO28" s="3"/>
      <c r="AOP28" s="3"/>
      <c r="AOQ28" s="3"/>
      <c r="AOR28" s="3"/>
      <c r="AOS28" s="3"/>
      <c r="AOT28" s="3"/>
      <c r="AOU28" s="3"/>
      <c r="AOV28" s="3"/>
      <c r="AOW28" s="3"/>
      <c r="AOX28" s="3"/>
      <c r="AOY28" s="3"/>
      <c r="AOZ28" s="3"/>
      <c r="APA28" s="3"/>
      <c r="APB28" s="3"/>
      <c r="APC28" s="3"/>
      <c r="APD28" s="3"/>
      <c r="APE28" s="3"/>
      <c r="APF28" s="3"/>
      <c r="APG28" s="3"/>
      <c r="APH28" s="3"/>
      <c r="API28" s="3"/>
      <c r="APJ28" s="3"/>
      <c r="APK28" s="3"/>
      <c r="APL28" s="3"/>
      <c r="APM28" s="3"/>
      <c r="APN28" s="3"/>
      <c r="APO28" s="3"/>
      <c r="APP28" s="3"/>
      <c r="APQ28" s="3"/>
      <c r="APR28" s="3"/>
      <c r="APS28" s="3"/>
      <c r="APT28" s="3"/>
      <c r="APU28" s="3"/>
      <c r="APV28" s="3"/>
      <c r="APW28" s="3"/>
      <c r="APX28" s="3"/>
      <c r="APY28" s="3"/>
      <c r="APZ28" s="3"/>
      <c r="AQA28" s="3"/>
      <c r="AQB28" s="3"/>
      <c r="AQC28" s="3"/>
      <c r="AQD28" s="3"/>
      <c r="AQE28" s="3"/>
      <c r="AQF28" s="3"/>
      <c r="AQG28" s="3"/>
      <c r="AQH28" s="3"/>
      <c r="AQI28" s="3"/>
      <c r="AQJ28" s="3"/>
      <c r="AQK28" s="3"/>
      <c r="AQL28" s="3"/>
      <c r="AQM28" s="3"/>
      <c r="AQN28" s="3"/>
      <c r="AQO28" s="3"/>
      <c r="AQP28" s="3"/>
      <c r="AQQ28" s="3"/>
      <c r="AQR28" s="3"/>
      <c r="AQS28" s="3"/>
      <c r="AQT28" s="3"/>
      <c r="AQU28" s="3"/>
      <c r="AQV28" s="3"/>
      <c r="AQW28" s="3"/>
      <c r="AQX28" s="3"/>
      <c r="AQY28" s="3"/>
      <c r="AQZ28" s="3"/>
      <c r="ARA28" s="3"/>
      <c r="ARB28" s="3"/>
      <c r="ARC28" s="3"/>
      <c r="ARD28" s="3"/>
      <c r="ARE28" s="3"/>
      <c r="ARF28" s="3"/>
      <c r="ARG28" s="3"/>
      <c r="ARH28" s="3"/>
      <c r="ARI28" s="3"/>
      <c r="ARJ28" s="3"/>
      <c r="ARK28" s="3"/>
      <c r="ARL28" s="3"/>
      <c r="ARM28" s="3"/>
      <c r="ARN28" s="3"/>
      <c r="ARO28" s="3"/>
      <c r="ARP28" s="3"/>
      <c r="ARQ28" s="3"/>
      <c r="ARR28" s="3"/>
      <c r="ARS28" s="3"/>
      <c r="ART28" s="3"/>
      <c r="ARU28" s="3"/>
      <c r="ARV28" s="3"/>
      <c r="ARW28" s="3"/>
      <c r="ARX28" s="3"/>
      <c r="ARY28" s="3"/>
      <c r="ARZ28" s="3"/>
      <c r="ASA28" s="3"/>
      <c r="ASB28" s="3"/>
      <c r="ASC28" s="3"/>
      <c r="ASD28" s="3"/>
      <c r="ASE28" s="3"/>
      <c r="ASF28" s="3"/>
      <c r="ASG28" s="3"/>
      <c r="ASH28" s="3"/>
      <c r="ASI28" s="3"/>
      <c r="ASJ28" s="3"/>
      <c r="ASK28" s="3"/>
      <c r="ASL28" s="3"/>
      <c r="ASM28" s="3"/>
      <c r="ASN28" s="3"/>
      <c r="ASO28" s="3"/>
      <c r="ASP28" s="3"/>
      <c r="ASQ28" s="3"/>
      <c r="ASR28" s="3"/>
      <c r="ASS28" s="3"/>
      <c r="AST28" s="3"/>
      <c r="ASU28" s="3"/>
      <c r="ASV28" s="3"/>
      <c r="ASW28" s="3"/>
      <c r="ASX28" s="3"/>
      <c r="ASY28" s="3"/>
      <c r="ASZ28" s="3"/>
      <c r="ATA28" s="3"/>
      <c r="ATB28" s="3"/>
      <c r="ATC28" s="3"/>
      <c r="ATD28" s="3"/>
      <c r="ATE28" s="3"/>
      <c r="ATF28" s="3"/>
      <c r="ATG28" s="3"/>
      <c r="ATH28" s="3"/>
      <c r="ATI28" s="3"/>
      <c r="ATJ28" s="3"/>
      <c r="ATK28" s="3"/>
      <c r="ATL28" s="3"/>
      <c r="ATM28" s="3"/>
      <c r="ATN28" s="3"/>
      <c r="ATO28" s="3"/>
      <c r="ATP28" s="3"/>
      <c r="ATQ28" s="3"/>
      <c r="ATR28" s="3"/>
      <c r="ATS28" s="3"/>
      <c r="ATT28" s="3"/>
      <c r="ATU28" s="3"/>
      <c r="ATV28" s="3"/>
      <c r="ATW28" s="3"/>
      <c r="ATX28" s="3"/>
      <c r="ATY28" s="3"/>
      <c r="ATZ28" s="3"/>
      <c r="AUA28" s="3"/>
      <c r="AUB28" s="3"/>
      <c r="AUC28" s="3"/>
      <c r="AUD28" s="3"/>
      <c r="AUE28" s="3"/>
      <c r="AUF28" s="3"/>
      <c r="AUG28" s="3"/>
      <c r="AUH28" s="3"/>
      <c r="AUI28" s="3"/>
      <c r="AUJ28" s="3"/>
      <c r="AUK28" s="3"/>
      <c r="AUL28" s="3"/>
      <c r="AUM28" s="3"/>
      <c r="AUN28" s="3"/>
      <c r="AUO28" s="3"/>
      <c r="AUP28" s="3"/>
      <c r="AUQ28" s="3"/>
      <c r="AUR28" s="3"/>
      <c r="AUS28" s="3"/>
      <c r="AUT28" s="3"/>
      <c r="AUU28" s="3"/>
      <c r="AUV28" s="3"/>
      <c r="AUW28" s="3"/>
      <c r="AUX28" s="3"/>
      <c r="AUY28" s="3"/>
      <c r="AUZ28" s="3"/>
      <c r="AVA28" s="3"/>
      <c r="AVB28" s="3"/>
      <c r="AVC28" s="3"/>
      <c r="AVD28" s="3"/>
      <c r="AVE28" s="3"/>
      <c r="AVF28" s="3"/>
      <c r="AVG28" s="3"/>
      <c r="AVH28" s="3"/>
      <c r="AVI28" s="3"/>
      <c r="AVJ28" s="3"/>
      <c r="AVK28" s="3"/>
      <c r="AVL28" s="3"/>
      <c r="AVM28" s="3"/>
      <c r="AVN28" s="3"/>
      <c r="AVO28" s="3"/>
      <c r="AVP28" s="3"/>
      <c r="AVQ28" s="3"/>
      <c r="AVR28" s="3"/>
      <c r="AVS28" s="3"/>
      <c r="AVT28" s="3"/>
      <c r="AVU28" s="3"/>
      <c r="AVV28" s="3"/>
      <c r="AVW28" s="3"/>
      <c r="AVX28" s="3"/>
      <c r="AVY28" s="3"/>
      <c r="AVZ28" s="3"/>
      <c r="AWA28" s="3"/>
      <c r="AWB28" s="3"/>
      <c r="AWC28" s="3"/>
      <c r="AWD28" s="3"/>
      <c r="AWE28" s="3"/>
      <c r="AWF28" s="3"/>
      <c r="AWG28" s="3"/>
      <c r="AWH28" s="3"/>
      <c r="AWI28" s="3"/>
      <c r="AWJ28" s="3"/>
      <c r="AWK28" s="3"/>
      <c r="AWL28" s="3"/>
      <c r="AWM28" s="3"/>
      <c r="AWN28" s="3"/>
      <c r="AWO28" s="3"/>
      <c r="AWP28" s="3"/>
      <c r="AWQ28" s="3"/>
      <c r="AWR28" s="3"/>
      <c r="AWS28" s="3"/>
      <c r="AWT28" s="3"/>
      <c r="AWU28" s="3"/>
      <c r="AWV28" s="3"/>
      <c r="AWW28" s="3"/>
      <c r="AWX28" s="3"/>
      <c r="AWY28" s="3"/>
      <c r="AWZ28" s="3"/>
      <c r="AXA28" s="3"/>
      <c r="AXB28" s="3"/>
      <c r="AXC28" s="3"/>
      <c r="AXD28" s="3"/>
      <c r="AXE28" s="3"/>
      <c r="AXF28" s="3"/>
      <c r="AXG28" s="3"/>
      <c r="AXH28" s="3"/>
      <c r="AXI28" s="3"/>
      <c r="AXJ28" s="3"/>
      <c r="AXK28" s="3"/>
      <c r="AXL28" s="3"/>
      <c r="AXM28" s="3"/>
      <c r="AXN28" s="3"/>
      <c r="AXO28" s="3"/>
      <c r="AXP28" s="3"/>
      <c r="AXQ28" s="3"/>
      <c r="AXR28" s="3"/>
      <c r="AXS28" s="3"/>
      <c r="AXT28" s="3"/>
      <c r="AXU28" s="3"/>
      <c r="AXV28" s="3"/>
      <c r="AXW28" s="3"/>
      <c r="AXX28" s="3"/>
      <c r="AXY28" s="3"/>
      <c r="AXZ28" s="3"/>
      <c r="AYA28" s="3"/>
      <c r="AYB28" s="3"/>
      <c r="AYC28" s="3"/>
      <c r="AYD28" s="3"/>
      <c r="AYE28" s="3"/>
      <c r="AYF28" s="3"/>
      <c r="AYG28" s="3"/>
      <c r="AYH28" s="3"/>
      <c r="AYI28" s="3"/>
      <c r="AYJ28" s="3"/>
      <c r="AYK28" s="3"/>
      <c r="AYL28" s="3"/>
      <c r="AYM28" s="3"/>
      <c r="AYN28" s="3"/>
      <c r="AYO28" s="3"/>
      <c r="AYP28" s="3"/>
      <c r="AYQ28" s="3"/>
      <c r="AYR28" s="3"/>
      <c r="AYS28" s="3"/>
      <c r="AYT28" s="3"/>
      <c r="AYU28" s="3"/>
      <c r="AYV28" s="3"/>
      <c r="AYW28" s="3"/>
      <c r="AYX28" s="3"/>
      <c r="AYY28" s="3"/>
      <c r="AYZ28" s="3"/>
      <c r="AZA28" s="3"/>
      <c r="AZB28" s="3"/>
      <c r="AZC28" s="3"/>
      <c r="AZD28" s="3"/>
      <c r="AZE28" s="3"/>
      <c r="AZF28" s="3"/>
      <c r="AZG28" s="3"/>
      <c r="AZH28" s="3"/>
      <c r="AZI28" s="3"/>
      <c r="AZJ28" s="3"/>
      <c r="AZK28" s="3"/>
      <c r="AZL28" s="3"/>
      <c r="AZM28" s="3"/>
      <c r="AZN28" s="3"/>
      <c r="AZO28" s="3"/>
      <c r="AZP28" s="3"/>
      <c r="AZQ28" s="3"/>
      <c r="AZR28" s="3"/>
      <c r="AZS28" s="3"/>
      <c r="AZT28" s="3"/>
      <c r="AZU28" s="3"/>
      <c r="AZV28" s="3"/>
      <c r="AZW28" s="3"/>
      <c r="AZX28" s="3"/>
      <c r="AZY28" s="3"/>
      <c r="AZZ28" s="3"/>
      <c r="BAA28" s="3"/>
      <c r="BAB28" s="3"/>
      <c r="BAC28" s="3"/>
      <c r="BAD28" s="3"/>
      <c r="BAE28" s="3"/>
      <c r="BAF28" s="3"/>
      <c r="BAG28" s="3"/>
      <c r="BAH28" s="3"/>
      <c r="BAI28" s="3"/>
      <c r="BAJ28" s="3"/>
      <c r="BAK28" s="3"/>
      <c r="BAL28" s="3"/>
      <c r="BAM28" s="3"/>
      <c r="BAN28" s="3"/>
      <c r="BAO28" s="3"/>
      <c r="BAP28" s="3"/>
      <c r="BAQ28" s="3"/>
      <c r="BAR28" s="3"/>
      <c r="BAS28" s="3"/>
      <c r="BAT28" s="3"/>
      <c r="BAU28" s="3"/>
      <c r="BAV28" s="3"/>
      <c r="BAW28" s="3"/>
      <c r="BAX28" s="3"/>
      <c r="BAY28" s="3"/>
      <c r="BAZ28" s="3"/>
      <c r="BBA28" s="3"/>
      <c r="BBB28" s="3"/>
      <c r="BBC28" s="3"/>
      <c r="BBD28" s="3"/>
      <c r="BBE28" s="3"/>
      <c r="BBF28" s="3"/>
      <c r="BBG28" s="3"/>
      <c r="BBH28" s="3"/>
      <c r="BBI28" s="3"/>
      <c r="BBJ28" s="3"/>
      <c r="BBK28" s="3"/>
      <c r="BBL28" s="3"/>
      <c r="BBM28" s="3"/>
      <c r="BBN28" s="3"/>
      <c r="BBO28" s="3"/>
      <c r="BBP28" s="3"/>
      <c r="BBQ28" s="3"/>
      <c r="BBR28" s="3"/>
      <c r="BBS28" s="3"/>
      <c r="BBT28" s="3"/>
      <c r="BBU28" s="3"/>
      <c r="BBV28" s="3"/>
      <c r="BBW28" s="3"/>
      <c r="BBX28" s="3"/>
      <c r="BBY28" s="3"/>
      <c r="BBZ28" s="3"/>
      <c r="BCA28" s="3"/>
      <c r="BCB28" s="3"/>
      <c r="BCC28" s="3"/>
      <c r="BCD28" s="3"/>
      <c r="BCE28" s="3"/>
      <c r="BCF28" s="3"/>
      <c r="BCG28" s="3"/>
      <c r="BCH28" s="3"/>
      <c r="BCI28" s="3"/>
      <c r="BCJ28" s="3"/>
      <c r="BCK28" s="3"/>
      <c r="BCL28" s="3"/>
      <c r="BCM28" s="3"/>
      <c r="BCN28" s="3"/>
      <c r="BCO28" s="3"/>
      <c r="BCP28" s="3"/>
      <c r="BCQ28" s="3"/>
      <c r="BCR28" s="3"/>
      <c r="BCS28" s="3"/>
      <c r="BCT28" s="3"/>
      <c r="BCU28" s="3"/>
      <c r="BCV28" s="3"/>
      <c r="BCW28" s="3"/>
      <c r="BCX28" s="3"/>
      <c r="BCY28" s="3"/>
      <c r="BCZ28" s="3"/>
      <c r="BDA28" s="3"/>
      <c r="BDB28" s="3"/>
      <c r="BDC28" s="3"/>
      <c r="BDD28" s="3"/>
      <c r="BDE28" s="3"/>
      <c r="BDF28" s="3"/>
      <c r="BDG28" s="3"/>
      <c r="BDH28" s="3"/>
      <c r="BDI28" s="3"/>
      <c r="BDJ28" s="3"/>
      <c r="BDK28" s="3"/>
      <c r="BDL28" s="3"/>
      <c r="BDM28" s="3"/>
      <c r="BDN28" s="3"/>
      <c r="BDO28" s="3"/>
      <c r="BDP28" s="3"/>
      <c r="BDQ28" s="3"/>
      <c r="BDR28" s="3"/>
      <c r="BDS28" s="3"/>
      <c r="BDT28" s="3"/>
      <c r="BDU28" s="3"/>
      <c r="BDV28" s="3"/>
      <c r="BDW28" s="3"/>
      <c r="BDX28" s="3"/>
      <c r="BDY28" s="3"/>
      <c r="BDZ28" s="3"/>
      <c r="BEA28" s="3"/>
      <c r="BEB28" s="3"/>
      <c r="BEC28" s="3"/>
      <c r="BED28" s="3"/>
      <c r="BEE28" s="3"/>
      <c r="BEF28" s="3"/>
      <c r="BEG28" s="3"/>
      <c r="BEH28" s="3"/>
      <c r="BEI28" s="3"/>
      <c r="BEJ28" s="3"/>
      <c r="BEK28" s="3"/>
      <c r="BEL28" s="3"/>
      <c r="BEM28" s="3"/>
      <c r="BEN28" s="3"/>
      <c r="BEO28" s="3"/>
      <c r="BEP28" s="3"/>
      <c r="BEQ28" s="3"/>
      <c r="BER28" s="3"/>
      <c r="BES28" s="3"/>
      <c r="BET28" s="3"/>
      <c r="BEU28" s="3"/>
      <c r="BEV28" s="3"/>
      <c r="BEW28" s="3"/>
      <c r="BEX28" s="3"/>
      <c r="BEY28" s="3"/>
      <c r="BEZ28" s="3"/>
      <c r="BFA28" s="3"/>
      <c r="BFB28" s="3"/>
      <c r="BFC28" s="3"/>
      <c r="BFD28" s="3"/>
      <c r="BFE28" s="3"/>
      <c r="BFF28" s="3"/>
      <c r="BFG28" s="3"/>
      <c r="BFH28" s="3"/>
      <c r="BFI28" s="3"/>
      <c r="BFJ28" s="3"/>
      <c r="BFK28" s="3"/>
      <c r="BFL28" s="3"/>
      <c r="BFM28" s="3"/>
      <c r="BFN28" s="3"/>
      <c r="BFO28" s="3"/>
      <c r="BFP28" s="3"/>
      <c r="BFQ28" s="3"/>
      <c r="BFR28" s="3"/>
      <c r="BFS28" s="3"/>
      <c r="BFT28" s="3"/>
      <c r="BFU28" s="3"/>
      <c r="BFV28" s="3"/>
      <c r="BFW28" s="3"/>
      <c r="BFX28" s="3"/>
      <c r="BFY28" s="3"/>
      <c r="BFZ28" s="3"/>
      <c r="BGA28" s="3"/>
      <c r="BGB28" s="3"/>
      <c r="BGC28" s="3"/>
      <c r="BGD28" s="3"/>
      <c r="BGE28" s="3"/>
      <c r="BGF28" s="3"/>
      <c r="BGG28" s="3"/>
      <c r="BGH28" s="3"/>
      <c r="BGI28" s="3"/>
      <c r="BGJ28" s="3"/>
      <c r="BGK28" s="3"/>
      <c r="BGL28" s="3"/>
      <c r="BGM28" s="3"/>
      <c r="BGN28" s="3"/>
      <c r="BGO28" s="3"/>
      <c r="BGP28" s="3"/>
      <c r="BGQ28" s="3"/>
      <c r="BGR28" s="3"/>
      <c r="BGS28" s="3"/>
      <c r="BGT28" s="3"/>
      <c r="BGU28" s="3"/>
      <c r="BGV28" s="3"/>
      <c r="BGW28" s="3"/>
      <c r="BGX28" s="3"/>
      <c r="BGY28" s="3"/>
      <c r="BGZ28" s="3"/>
      <c r="BHA28" s="3"/>
      <c r="BHB28" s="3"/>
      <c r="BHC28" s="3"/>
      <c r="BHD28" s="3"/>
      <c r="BHE28" s="3"/>
      <c r="BHF28" s="3"/>
      <c r="BHG28" s="3"/>
      <c r="BHH28" s="3"/>
      <c r="BHI28" s="3"/>
      <c r="BHJ28" s="3"/>
      <c r="BHK28" s="3"/>
      <c r="BHL28" s="3"/>
      <c r="BHM28" s="3"/>
      <c r="BHN28" s="3"/>
      <c r="BHO28" s="3"/>
      <c r="BHP28" s="3"/>
      <c r="BHQ28" s="3"/>
      <c r="BHR28" s="3"/>
      <c r="BHS28" s="3"/>
      <c r="BHT28" s="3"/>
      <c r="BHU28" s="3"/>
      <c r="BHV28" s="3"/>
      <c r="BHW28" s="3"/>
      <c r="BHX28" s="3"/>
      <c r="BHY28" s="3"/>
      <c r="BHZ28" s="3"/>
      <c r="BIA28" s="3"/>
      <c r="BIB28" s="3"/>
      <c r="BIC28" s="3"/>
      <c r="BID28" s="3"/>
      <c r="BIE28" s="3"/>
      <c r="BIF28" s="3"/>
      <c r="BIG28" s="3"/>
      <c r="BIH28" s="3"/>
      <c r="BII28" s="3"/>
      <c r="BIJ28" s="3"/>
      <c r="BIK28" s="3"/>
      <c r="BIL28" s="3"/>
      <c r="BIM28" s="3"/>
      <c r="BIN28" s="3"/>
      <c r="BIO28" s="3"/>
      <c r="BIP28" s="3"/>
      <c r="BIQ28" s="3"/>
      <c r="BIR28" s="3"/>
      <c r="BIS28" s="3"/>
      <c r="BIT28" s="3"/>
      <c r="BIU28" s="3"/>
      <c r="BIV28" s="3"/>
      <c r="BIW28" s="3"/>
      <c r="BIX28" s="3"/>
      <c r="BIY28" s="3"/>
      <c r="BIZ28" s="3"/>
      <c r="BJA28" s="3"/>
      <c r="BJB28" s="3"/>
      <c r="BJC28" s="3"/>
      <c r="BJD28" s="3"/>
      <c r="BJE28" s="3"/>
      <c r="BJF28" s="3"/>
      <c r="BJG28" s="3"/>
      <c r="BJH28" s="3"/>
      <c r="BJI28" s="3"/>
      <c r="BJJ28" s="3"/>
      <c r="BJK28" s="3"/>
      <c r="BJL28" s="3"/>
      <c r="BJM28" s="3"/>
      <c r="BJN28" s="3"/>
      <c r="BJO28" s="3"/>
      <c r="BJP28" s="3"/>
      <c r="BJQ28" s="3"/>
      <c r="BJR28" s="3"/>
      <c r="BJS28" s="3"/>
      <c r="BJT28" s="3"/>
      <c r="BJU28" s="3"/>
      <c r="BJV28" s="3"/>
      <c r="BJW28" s="3"/>
      <c r="BJX28" s="3"/>
      <c r="BJY28" s="3"/>
      <c r="BJZ28" s="3"/>
      <c r="BKA28" s="3"/>
      <c r="BKB28" s="3"/>
      <c r="BKC28" s="3"/>
      <c r="BKD28" s="3"/>
      <c r="BKE28" s="3"/>
      <c r="BKF28" s="3"/>
      <c r="BKG28" s="3"/>
      <c r="BKH28" s="3"/>
      <c r="BKI28" s="3"/>
      <c r="BKJ28" s="3"/>
      <c r="BKK28" s="3"/>
      <c r="BKL28" s="3"/>
      <c r="BKM28" s="3"/>
      <c r="BKN28" s="3"/>
      <c r="BKO28" s="3"/>
      <c r="BKP28" s="3"/>
      <c r="BKQ28" s="3"/>
      <c r="BKR28" s="3"/>
      <c r="BKS28" s="3"/>
      <c r="BKT28" s="3"/>
      <c r="BKU28" s="3"/>
      <c r="BKV28" s="3"/>
      <c r="BKW28" s="3"/>
      <c r="BKX28" s="3"/>
      <c r="BKY28" s="3"/>
      <c r="BKZ28" s="3"/>
      <c r="BLA28" s="3"/>
      <c r="BLB28" s="3"/>
      <c r="BLC28" s="3"/>
      <c r="BLD28" s="3"/>
      <c r="BLE28" s="3"/>
      <c r="BLF28" s="3"/>
      <c r="BLG28" s="3"/>
      <c r="BLH28" s="3"/>
      <c r="BLI28" s="3"/>
      <c r="BLJ28" s="3"/>
      <c r="BLK28" s="3"/>
      <c r="BLL28" s="3"/>
      <c r="BLM28" s="3"/>
      <c r="BLN28" s="3"/>
      <c r="BLO28" s="3"/>
      <c r="BLP28" s="3"/>
      <c r="BLQ28" s="3"/>
      <c r="BLR28" s="3"/>
      <c r="BLS28" s="3"/>
      <c r="BLT28" s="3"/>
      <c r="BLU28" s="3"/>
      <c r="BLV28" s="3"/>
      <c r="BLW28" s="3"/>
      <c r="BLX28" s="3"/>
      <c r="BLY28" s="3"/>
      <c r="BLZ28" s="3"/>
      <c r="BMA28" s="3"/>
      <c r="BMB28" s="3"/>
      <c r="BMC28" s="3"/>
      <c r="BMD28" s="3"/>
      <c r="BME28" s="3"/>
      <c r="BMF28" s="3"/>
      <c r="BMG28" s="3"/>
      <c r="BMH28" s="3"/>
      <c r="BMI28" s="3"/>
      <c r="BMJ28" s="3"/>
      <c r="BMK28" s="3"/>
      <c r="BML28" s="3"/>
      <c r="BMM28" s="3"/>
      <c r="BMN28" s="3"/>
      <c r="BMO28" s="3"/>
      <c r="BMP28" s="3"/>
      <c r="BMQ28" s="3"/>
      <c r="BMR28" s="3"/>
      <c r="BMS28" s="3"/>
      <c r="BMT28" s="3"/>
      <c r="BMU28" s="3"/>
      <c r="BMV28" s="3"/>
      <c r="BMW28" s="3"/>
      <c r="BMX28" s="3"/>
      <c r="BMY28" s="3"/>
      <c r="BMZ28" s="3"/>
      <c r="BNA28" s="3"/>
      <c r="BNB28" s="3"/>
      <c r="BNC28" s="3"/>
      <c r="BND28" s="3"/>
      <c r="BNE28" s="3"/>
      <c r="BNF28" s="3"/>
      <c r="BNG28" s="3"/>
      <c r="BNH28" s="3"/>
      <c r="BNI28" s="3"/>
      <c r="BNJ28" s="3"/>
      <c r="BNK28" s="3"/>
      <c r="BNL28" s="3"/>
      <c r="BNM28" s="3"/>
      <c r="BNN28" s="3"/>
      <c r="BNO28" s="3"/>
      <c r="BNP28" s="3"/>
      <c r="BNQ28" s="3"/>
      <c r="BNR28" s="3"/>
      <c r="BNS28" s="3"/>
      <c r="BNT28" s="3"/>
      <c r="BNU28" s="3"/>
      <c r="BNV28" s="3"/>
      <c r="BNW28" s="3"/>
      <c r="BNX28" s="3"/>
      <c r="BNY28" s="3"/>
      <c r="BNZ28" s="3"/>
      <c r="BOA28" s="3"/>
      <c r="BOB28" s="3"/>
      <c r="BOC28" s="3"/>
      <c r="BOD28" s="3"/>
      <c r="BOE28" s="3"/>
      <c r="BOF28" s="3"/>
      <c r="BOG28" s="3"/>
      <c r="BOH28" s="3"/>
      <c r="BOI28" s="3"/>
      <c r="BOJ28" s="3"/>
      <c r="BOK28" s="3"/>
      <c r="BOL28" s="3"/>
      <c r="BOM28" s="3"/>
      <c r="BON28" s="3"/>
      <c r="BOO28" s="3"/>
      <c r="BOP28" s="3"/>
      <c r="BOQ28" s="3"/>
      <c r="BOR28" s="3"/>
      <c r="BOS28" s="3"/>
      <c r="BOT28" s="3"/>
      <c r="BOU28" s="3"/>
      <c r="BOV28" s="3"/>
      <c r="BOW28" s="3"/>
      <c r="BOX28" s="3"/>
      <c r="BOY28" s="3"/>
      <c r="BOZ28" s="3"/>
      <c r="BPA28" s="3"/>
      <c r="BPB28" s="3"/>
      <c r="BPC28" s="3"/>
      <c r="BPD28" s="3"/>
      <c r="BPE28" s="3"/>
      <c r="BPF28" s="3"/>
      <c r="BPG28" s="3"/>
      <c r="BPH28" s="3"/>
      <c r="BPI28" s="3"/>
      <c r="BPJ28" s="3"/>
      <c r="BPK28" s="3"/>
      <c r="BPL28" s="3"/>
      <c r="BPM28" s="3"/>
      <c r="BPN28" s="3"/>
      <c r="BPO28" s="3"/>
      <c r="BPP28" s="3"/>
      <c r="BPQ28" s="3"/>
      <c r="BPR28" s="3"/>
      <c r="BPS28" s="3"/>
      <c r="BPT28" s="3"/>
      <c r="BPU28" s="3"/>
      <c r="BPV28" s="3"/>
      <c r="BPW28" s="3"/>
      <c r="BPX28" s="3"/>
      <c r="BPY28" s="3"/>
      <c r="BPZ28" s="3"/>
      <c r="BQA28" s="3"/>
      <c r="BQB28" s="3"/>
      <c r="BQC28" s="3"/>
      <c r="BQD28" s="3"/>
      <c r="BQE28" s="3"/>
      <c r="BQF28" s="3"/>
      <c r="BQG28" s="3"/>
      <c r="BQH28" s="3"/>
      <c r="BQI28" s="3"/>
      <c r="BQJ28" s="3"/>
      <c r="BQK28" s="3"/>
      <c r="BQL28" s="3"/>
      <c r="BQM28" s="3"/>
      <c r="BQN28" s="3"/>
      <c r="BQO28" s="3"/>
      <c r="BQP28" s="3"/>
      <c r="BQQ28" s="3"/>
      <c r="BQR28" s="3"/>
      <c r="BQS28" s="3"/>
      <c r="BQT28" s="3"/>
      <c r="BQU28" s="3"/>
      <c r="BQV28" s="3"/>
      <c r="BQW28" s="3"/>
      <c r="BQX28" s="3"/>
      <c r="BQY28" s="3"/>
      <c r="BQZ28" s="3"/>
      <c r="BRA28" s="3"/>
      <c r="BRB28" s="3"/>
      <c r="BRC28" s="3"/>
      <c r="BRD28" s="3"/>
      <c r="BRE28" s="3"/>
      <c r="BRF28" s="3"/>
      <c r="BRG28" s="3"/>
      <c r="BRH28" s="3"/>
      <c r="BRI28" s="3"/>
      <c r="BRJ28" s="3"/>
      <c r="BRK28" s="3"/>
      <c r="BRL28" s="3"/>
      <c r="BRM28" s="3"/>
      <c r="BRN28" s="3"/>
      <c r="BRO28" s="3"/>
      <c r="BRP28" s="3"/>
      <c r="BRQ28" s="3"/>
      <c r="BRR28" s="3"/>
      <c r="BRS28" s="3"/>
      <c r="BRT28" s="3"/>
      <c r="BRU28" s="3"/>
      <c r="BRV28" s="3"/>
      <c r="BRW28" s="3"/>
      <c r="BRX28" s="3"/>
      <c r="BRY28" s="3"/>
      <c r="BRZ28" s="3"/>
      <c r="BSA28" s="3"/>
      <c r="BSB28" s="3"/>
      <c r="BSC28" s="3"/>
      <c r="BSD28" s="3"/>
      <c r="BSE28" s="3"/>
      <c r="BSF28" s="3"/>
      <c r="BSG28" s="3"/>
      <c r="BSH28" s="3"/>
      <c r="BSI28" s="3"/>
      <c r="BSJ28" s="3"/>
      <c r="BSK28" s="3"/>
      <c r="BSL28" s="3"/>
      <c r="BSM28" s="3"/>
      <c r="BSN28" s="3"/>
      <c r="BSO28" s="3"/>
      <c r="BSP28" s="3"/>
      <c r="BSQ28" s="3"/>
      <c r="BSR28" s="3"/>
      <c r="BSS28" s="3"/>
      <c r="BST28" s="3"/>
      <c r="BSU28" s="3"/>
      <c r="BSV28" s="3"/>
      <c r="BSW28" s="3"/>
      <c r="BSX28" s="3"/>
      <c r="BSY28" s="3"/>
      <c r="BSZ28" s="3"/>
      <c r="BTA28" s="3"/>
      <c r="BTB28" s="3"/>
      <c r="BTC28" s="3"/>
      <c r="BTD28" s="3"/>
      <c r="BTE28" s="3"/>
      <c r="BTF28" s="3"/>
      <c r="BTG28" s="3"/>
      <c r="BTH28" s="3"/>
      <c r="BTI28" s="3"/>
      <c r="BTJ28" s="3"/>
      <c r="BTK28" s="3"/>
      <c r="BTL28" s="3"/>
      <c r="BTM28" s="3"/>
      <c r="BTN28" s="3"/>
      <c r="BTO28" s="3"/>
      <c r="BTP28" s="3"/>
      <c r="BTQ28" s="3"/>
      <c r="BTR28" s="3"/>
      <c r="BTS28" s="3"/>
      <c r="BTT28" s="3"/>
      <c r="BTU28" s="3"/>
      <c r="BTV28" s="3"/>
      <c r="BTW28" s="3"/>
      <c r="BTX28" s="3"/>
      <c r="BTY28" s="3"/>
      <c r="BTZ28" s="3"/>
      <c r="BUA28" s="3"/>
      <c r="BUB28" s="3"/>
      <c r="BUC28" s="3"/>
      <c r="BUD28" s="3"/>
      <c r="BUE28" s="3"/>
      <c r="BUF28" s="3"/>
      <c r="BUG28" s="3"/>
      <c r="BUH28" s="3"/>
      <c r="BUI28" s="3"/>
      <c r="BUJ28" s="3"/>
      <c r="BUK28" s="3"/>
      <c r="BUL28" s="3"/>
      <c r="BUM28" s="3"/>
      <c r="BUN28" s="3"/>
      <c r="BUO28" s="3"/>
      <c r="BUP28" s="3"/>
      <c r="BUQ28" s="3"/>
      <c r="BUR28" s="3"/>
      <c r="BUS28" s="3"/>
      <c r="BUT28" s="3"/>
      <c r="BUU28" s="3"/>
      <c r="BUV28" s="3"/>
      <c r="BUW28" s="3"/>
      <c r="BUX28" s="3"/>
      <c r="BUY28" s="3"/>
      <c r="BUZ28" s="3"/>
      <c r="BVA28" s="3"/>
      <c r="BVB28" s="3"/>
      <c r="BVC28" s="3"/>
      <c r="BVD28" s="3"/>
      <c r="BVE28" s="3"/>
      <c r="BVF28" s="3"/>
      <c r="BVG28" s="3"/>
      <c r="BVH28" s="3"/>
      <c r="BVI28" s="3"/>
      <c r="BVJ28" s="3"/>
      <c r="BVK28" s="3"/>
      <c r="BVL28" s="3"/>
      <c r="BVM28" s="3"/>
      <c r="BVN28" s="3"/>
      <c r="BVO28" s="3"/>
      <c r="BVP28" s="3"/>
      <c r="BVQ28" s="3"/>
      <c r="BVR28" s="3"/>
      <c r="BVS28" s="3"/>
      <c r="BVT28" s="3"/>
      <c r="BVU28" s="3"/>
      <c r="BVV28" s="3"/>
      <c r="BVW28" s="3"/>
      <c r="BVX28" s="3"/>
      <c r="BVY28" s="3"/>
      <c r="BVZ28" s="3"/>
      <c r="BWA28" s="3"/>
      <c r="BWB28" s="3"/>
      <c r="BWC28" s="3"/>
      <c r="BWD28" s="3"/>
      <c r="BWE28" s="3"/>
      <c r="BWF28" s="3"/>
      <c r="BWG28" s="3"/>
      <c r="BWH28" s="3"/>
      <c r="BWI28" s="3"/>
      <c r="BWJ28" s="3"/>
      <c r="BWK28" s="3"/>
      <c r="BWL28" s="3"/>
      <c r="BWM28" s="3"/>
      <c r="BWN28" s="3"/>
      <c r="BWO28" s="3"/>
      <c r="BWP28" s="3"/>
      <c r="BWQ28" s="3"/>
      <c r="BWR28" s="3"/>
      <c r="BWS28" s="3"/>
      <c r="BWT28" s="3"/>
      <c r="BWU28" s="3"/>
      <c r="BWV28" s="3"/>
      <c r="BWW28" s="3"/>
      <c r="BWX28" s="3"/>
      <c r="BWY28" s="3"/>
      <c r="BWZ28" s="3"/>
      <c r="BXA28" s="3"/>
      <c r="BXB28" s="3"/>
      <c r="BXC28" s="3"/>
      <c r="BXD28" s="3"/>
      <c r="BXE28" s="3"/>
      <c r="BXF28" s="3"/>
      <c r="BXG28" s="3"/>
      <c r="BXH28" s="3"/>
      <c r="BXI28" s="3"/>
      <c r="BXJ28" s="3"/>
      <c r="BXK28" s="3"/>
      <c r="BXL28" s="3"/>
      <c r="BXM28" s="3"/>
      <c r="BXN28" s="3"/>
      <c r="BXO28" s="3"/>
      <c r="BXP28" s="3"/>
      <c r="BXQ28" s="3"/>
      <c r="BXR28" s="3"/>
      <c r="BXS28" s="3"/>
      <c r="BXT28" s="3"/>
      <c r="BXU28" s="3"/>
      <c r="BXV28" s="3"/>
      <c r="BXW28" s="3"/>
      <c r="BXX28" s="3"/>
      <c r="BXY28" s="3"/>
      <c r="BXZ28" s="3"/>
      <c r="BYA28" s="3"/>
      <c r="BYB28" s="3"/>
      <c r="BYC28" s="3"/>
      <c r="BYD28" s="3"/>
      <c r="BYE28" s="3"/>
      <c r="BYF28" s="3"/>
      <c r="BYG28" s="3"/>
      <c r="BYH28" s="3"/>
      <c r="BYI28" s="3"/>
      <c r="BYJ28" s="3"/>
      <c r="BYK28" s="3"/>
      <c r="BYL28" s="3"/>
      <c r="BYM28" s="3"/>
      <c r="BYN28" s="3"/>
      <c r="BYO28" s="3"/>
      <c r="BYP28" s="3"/>
      <c r="BYQ28" s="3"/>
      <c r="BYR28" s="3"/>
      <c r="BYS28" s="3"/>
      <c r="BYT28" s="3"/>
      <c r="BYU28" s="3"/>
      <c r="BYV28" s="3"/>
      <c r="BYW28" s="3"/>
      <c r="BYX28" s="3"/>
      <c r="BYY28" s="3"/>
      <c r="BYZ28" s="3"/>
      <c r="BZA28" s="3"/>
      <c r="BZB28" s="3"/>
      <c r="BZC28" s="3"/>
      <c r="BZD28" s="3"/>
      <c r="BZE28" s="3"/>
      <c r="BZF28" s="3"/>
      <c r="BZG28" s="3"/>
      <c r="BZH28" s="3"/>
      <c r="BZI28" s="3"/>
      <c r="BZJ28" s="3"/>
      <c r="BZK28" s="3"/>
      <c r="BZL28" s="3"/>
      <c r="BZM28" s="3"/>
      <c r="BZN28" s="3"/>
      <c r="BZO28" s="3"/>
      <c r="BZP28" s="3"/>
      <c r="BZQ28" s="3"/>
      <c r="BZR28" s="3"/>
      <c r="BZS28" s="3"/>
      <c r="BZT28" s="3"/>
      <c r="BZU28" s="3"/>
      <c r="BZV28" s="3"/>
      <c r="BZW28" s="3"/>
      <c r="BZX28" s="3"/>
      <c r="BZY28" s="3"/>
      <c r="BZZ28" s="3"/>
      <c r="CAA28" s="3"/>
      <c r="CAB28" s="3"/>
      <c r="CAC28" s="3"/>
      <c r="CAD28" s="3"/>
      <c r="CAE28" s="3"/>
      <c r="CAF28" s="3"/>
      <c r="CAG28" s="3"/>
      <c r="CAH28" s="3"/>
      <c r="CAI28" s="3"/>
      <c r="CAJ28" s="3"/>
      <c r="CAK28" s="3"/>
      <c r="CAL28" s="3"/>
      <c r="CAM28" s="3"/>
      <c r="CAN28" s="3"/>
      <c r="CAO28" s="3"/>
      <c r="CAP28" s="3"/>
      <c r="CAQ28" s="3"/>
      <c r="CAR28" s="3"/>
      <c r="CAS28" s="3"/>
      <c r="CAT28" s="3"/>
      <c r="CAU28" s="3"/>
      <c r="CAV28" s="3"/>
      <c r="CAW28" s="3"/>
      <c r="CAX28" s="3"/>
      <c r="CAY28" s="3"/>
      <c r="CAZ28" s="3"/>
      <c r="CBA28" s="3"/>
      <c r="CBB28" s="3"/>
      <c r="CBC28" s="3"/>
      <c r="CBD28" s="3"/>
      <c r="CBE28" s="3"/>
      <c r="CBF28" s="3"/>
      <c r="CBG28" s="3"/>
      <c r="CBH28" s="3"/>
      <c r="CBI28" s="3"/>
      <c r="CBJ28" s="3"/>
      <c r="CBK28" s="3"/>
      <c r="CBL28" s="3"/>
      <c r="CBM28" s="3"/>
      <c r="CBN28" s="3"/>
      <c r="CBO28" s="3"/>
      <c r="CBP28" s="3"/>
      <c r="CBQ28" s="3"/>
      <c r="CBR28" s="3"/>
      <c r="CBS28" s="3"/>
      <c r="CBT28" s="3"/>
      <c r="CBU28" s="3"/>
      <c r="CBV28" s="3"/>
      <c r="CBW28" s="3"/>
      <c r="CBX28" s="3"/>
      <c r="CBY28" s="3"/>
      <c r="CBZ28" s="3"/>
      <c r="CCA28" s="3"/>
      <c r="CCB28" s="3"/>
      <c r="CCC28" s="3"/>
      <c r="CCD28" s="3"/>
      <c r="CCE28" s="3"/>
      <c r="CCF28" s="3"/>
      <c r="CCG28" s="3"/>
      <c r="CCH28" s="3"/>
      <c r="CCI28" s="3"/>
      <c r="CCJ28" s="3"/>
      <c r="CCK28" s="3"/>
      <c r="CCL28" s="3"/>
      <c r="CCM28" s="3"/>
      <c r="CCN28" s="3"/>
      <c r="CCO28" s="3"/>
      <c r="CCP28" s="3"/>
      <c r="CCQ28" s="3"/>
      <c r="CCR28" s="3"/>
      <c r="CCS28" s="3"/>
      <c r="CCT28" s="3"/>
      <c r="CCU28" s="3"/>
      <c r="CCV28" s="3"/>
      <c r="CCW28" s="3"/>
      <c r="CCX28" s="3"/>
      <c r="CCY28" s="3"/>
      <c r="CCZ28" s="3"/>
      <c r="CDA28" s="3"/>
      <c r="CDB28" s="3"/>
      <c r="CDC28" s="3"/>
      <c r="CDD28" s="3"/>
      <c r="CDE28" s="3"/>
      <c r="CDF28" s="3"/>
      <c r="CDG28" s="3"/>
      <c r="CDH28" s="3"/>
      <c r="CDI28" s="3"/>
      <c r="CDJ28" s="3"/>
      <c r="CDK28" s="3"/>
      <c r="CDL28" s="3"/>
      <c r="CDM28" s="3"/>
      <c r="CDN28" s="3"/>
      <c r="CDO28" s="3"/>
      <c r="CDP28" s="3"/>
      <c r="CDQ28" s="3"/>
      <c r="CDR28" s="3"/>
      <c r="CDS28" s="3"/>
      <c r="CDT28" s="3"/>
      <c r="CDU28" s="3"/>
      <c r="CDV28" s="3"/>
      <c r="CDW28" s="3"/>
      <c r="CDX28" s="3"/>
      <c r="CDY28" s="3"/>
      <c r="CDZ28" s="3"/>
      <c r="CEA28" s="3"/>
      <c r="CEB28" s="3"/>
      <c r="CEC28" s="3"/>
      <c r="CED28" s="3"/>
      <c r="CEE28" s="3"/>
      <c r="CEF28" s="3"/>
      <c r="CEG28" s="3"/>
      <c r="CEH28" s="3"/>
      <c r="CEI28" s="3"/>
      <c r="CEJ28" s="3"/>
      <c r="CEK28" s="3"/>
      <c r="CEL28" s="3"/>
      <c r="CEM28" s="3"/>
      <c r="CEN28" s="3"/>
      <c r="CEO28" s="3"/>
      <c r="CEP28" s="3"/>
      <c r="CEQ28" s="3"/>
      <c r="CER28" s="3"/>
      <c r="CES28" s="3"/>
      <c r="CET28" s="3"/>
      <c r="CEU28" s="3"/>
      <c r="CEV28" s="3"/>
      <c r="CEW28" s="3"/>
      <c r="CEX28" s="3"/>
      <c r="CEY28" s="3"/>
      <c r="CEZ28" s="3"/>
      <c r="CFA28" s="3"/>
      <c r="CFB28" s="3"/>
      <c r="CFC28" s="3"/>
      <c r="CFD28" s="3"/>
      <c r="CFE28" s="3"/>
      <c r="CFF28" s="3"/>
      <c r="CFG28" s="3"/>
      <c r="CFH28" s="3"/>
      <c r="CFI28" s="3"/>
      <c r="CFJ28" s="3"/>
      <c r="CFK28" s="3"/>
      <c r="CFL28" s="3"/>
      <c r="CFM28" s="3"/>
      <c r="CFN28" s="3"/>
      <c r="CFO28" s="3"/>
      <c r="CFP28" s="3"/>
      <c r="CFQ28" s="3"/>
      <c r="CFR28" s="3"/>
      <c r="CFS28" s="3"/>
      <c r="CFT28" s="3"/>
      <c r="CFU28" s="3"/>
      <c r="CFV28" s="3"/>
      <c r="CFW28" s="3"/>
      <c r="CFX28" s="3"/>
      <c r="CFY28" s="3"/>
      <c r="CFZ28" s="3"/>
      <c r="CGA28" s="3"/>
      <c r="CGB28" s="3"/>
      <c r="CGC28" s="3"/>
      <c r="CGD28" s="3"/>
      <c r="CGE28" s="3"/>
      <c r="CGF28" s="3"/>
      <c r="CGG28" s="3"/>
      <c r="CGH28" s="3"/>
      <c r="CGI28" s="3"/>
      <c r="CGJ28" s="3"/>
      <c r="CGK28" s="3"/>
      <c r="CGL28" s="3"/>
      <c r="CGM28" s="3"/>
      <c r="CGN28" s="3"/>
      <c r="CGO28" s="3"/>
      <c r="CGP28" s="3"/>
      <c r="CGQ28" s="3"/>
      <c r="CGR28" s="3"/>
      <c r="CGS28" s="3"/>
      <c r="CGT28" s="3"/>
      <c r="CGU28" s="3"/>
      <c r="CGV28" s="3"/>
      <c r="CGW28" s="3"/>
      <c r="CGX28" s="3"/>
      <c r="CGY28" s="3"/>
      <c r="CGZ28" s="3"/>
      <c r="CHA28" s="3"/>
      <c r="CHB28" s="3"/>
      <c r="CHC28" s="3"/>
      <c r="CHD28" s="3"/>
      <c r="CHE28" s="3"/>
      <c r="CHF28" s="3"/>
      <c r="CHG28" s="3"/>
      <c r="CHH28" s="3"/>
      <c r="CHI28" s="3"/>
      <c r="CHJ28" s="3"/>
      <c r="CHK28" s="3"/>
      <c r="CHL28" s="3"/>
      <c r="CHM28" s="3"/>
      <c r="CHN28" s="3"/>
      <c r="CHO28" s="3"/>
      <c r="CHP28" s="3"/>
      <c r="CHQ28" s="3"/>
      <c r="CHR28" s="3"/>
      <c r="CHS28" s="3"/>
      <c r="CHT28" s="3"/>
      <c r="CHU28" s="3"/>
      <c r="CHV28" s="3"/>
      <c r="CHW28" s="3"/>
      <c r="CHX28" s="3"/>
      <c r="CHY28" s="3"/>
      <c r="CHZ28" s="3"/>
      <c r="CIA28" s="3"/>
      <c r="CIB28" s="3"/>
      <c r="CIC28" s="3"/>
      <c r="CID28" s="3"/>
      <c r="CIE28" s="3"/>
      <c r="CIF28" s="3"/>
      <c r="CIG28" s="3"/>
      <c r="CIH28" s="3"/>
      <c r="CII28" s="3"/>
      <c r="CIJ28" s="3"/>
      <c r="CIK28" s="3"/>
      <c r="CIL28" s="3"/>
      <c r="CIM28" s="3"/>
      <c r="CIN28" s="3"/>
      <c r="CIO28" s="3"/>
      <c r="CIP28" s="3"/>
      <c r="CIQ28" s="3"/>
      <c r="CIR28" s="3"/>
      <c r="CIS28" s="3"/>
      <c r="CIT28" s="3"/>
      <c r="CIU28" s="3"/>
      <c r="CIV28" s="3"/>
      <c r="CIW28" s="3"/>
      <c r="CIX28" s="3"/>
      <c r="CIY28" s="3"/>
      <c r="CIZ28" s="3"/>
      <c r="CJA28" s="3"/>
      <c r="CJB28" s="3"/>
      <c r="CJC28" s="3"/>
      <c r="CJD28" s="3"/>
      <c r="CJE28" s="3"/>
      <c r="CJF28" s="3"/>
      <c r="CJG28" s="3"/>
      <c r="CJH28" s="3"/>
      <c r="CJI28" s="3"/>
      <c r="CJJ28" s="3"/>
      <c r="CJK28" s="3"/>
      <c r="CJL28" s="3"/>
      <c r="CJM28" s="3"/>
      <c r="CJN28" s="3"/>
      <c r="CJO28" s="3"/>
      <c r="CJP28" s="3"/>
      <c r="CJQ28" s="3"/>
      <c r="CJR28" s="3"/>
      <c r="CJS28" s="3"/>
      <c r="CJT28" s="3"/>
      <c r="CJU28" s="3"/>
      <c r="CJV28" s="3"/>
      <c r="CJW28" s="3"/>
      <c r="CJX28" s="3"/>
      <c r="CJY28" s="3"/>
      <c r="CJZ28" s="3"/>
      <c r="CKA28" s="3"/>
      <c r="CKB28" s="3"/>
      <c r="CKC28" s="3"/>
      <c r="CKD28" s="3"/>
      <c r="CKE28" s="3"/>
      <c r="CKF28" s="3"/>
      <c r="CKG28" s="3"/>
      <c r="CKH28" s="3"/>
      <c r="CKI28" s="3"/>
      <c r="CKJ28" s="3"/>
      <c r="CKK28" s="3"/>
      <c r="CKL28" s="3"/>
      <c r="CKM28" s="3"/>
      <c r="CKN28" s="3"/>
      <c r="CKO28" s="3"/>
      <c r="CKP28" s="3"/>
      <c r="CKQ28" s="3"/>
      <c r="CKR28" s="3"/>
      <c r="CKS28" s="3"/>
      <c r="CKT28" s="3"/>
      <c r="CKU28" s="3"/>
      <c r="CKV28" s="3"/>
      <c r="CKW28" s="3"/>
      <c r="CKX28" s="3"/>
      <c r="CKY28" s="3"/>
      <c r="CKZ28" s="3"/>
      <c r="CLA28" s="3"/>
      <c r="CLB28" s="3"/>
      <c r="CLC28" s="3"/>
      <c r="CLD28" s="3"/>
      <c r="CLE28" s="3"/>
      <c r="CLF28" s="3"/>
      <c r="CLG28" s="3"/>
      <c r="CLH28" s="3"/>
      <c r="CLI28" s="3"/>
      <c r="CLJ28" s="3"/>
      <c r="CLK28" s="3"/>
      <c r="CLL28" s="3"/>
      <c r="CLM28" s="3"/>
      <c r="CLN28" s="3"/>
      <c r="CLO28" s="3"/>
      <c r="CLP28" s="3"/>
      <c r="CLQ28" s="3"/>
      <c r="CLR28" s="3"/>
      <c r="CLS28" s="3"/>
      <c r="CLT28" s="3"/>
      <c r="CLU28" s="3"/>
      <c r="CLV28" s="3"/>
      <c r="CLW28" s="3"/>
      <c r="CLX28" s="3"/>
      <c r="CLY28" s="3"/>
      <c r="CLZ28" s="3"/>
      <c r="CMA28" s="3"/>
      <c r="CMB28" s="3"/>
      <c r="CMC28" s="3"/>
      <c r="CMD28" s="3"/>
      <c r="CME28" s="3"/>
      <c r="CMF28" s="3"/>
      <c r="CMG28" s="3"/>
      <c r="CMH28" s="3"/>
      <c r="CMI28" s="3"/>
      <c r="CMJ28" s="3"/>
      <c r="CMK28" s="3"/>
      <c r="CML28" s="3"/>
      <c r="CMM28" s="3"/>
      <c r="CMN28" s="3"/>
      <c r="CMO28" s="3"/>
      <c r="CMP28" s="3"/>
      <c r="CMQ28" s="3"/>
      <c r="CMR28" s="3"/>
      <c r="CMS28" s="3"/>
      <c r="CMT28" s="3"/>
      <c r="CMU28" s="3"/>
      <c r="CMV28" s="3"/>
      <c r="CMW28" s="3"/>
      <c r="CMX28" s="3"/>
      <c r="CMY28" s="3"/>
      <c r="CMZ28" s="3"/>
      <c r="CNA28" s="3"/>
      <c r="CNB28" s="3"/>
      <c r="CNC28" s="3"/>
      <c r="CND28" s="3"/>
      <c r="CNE28" s="3"/>
      <c r="CNF28" s="3"/>
      <c r="CNG28" s="3"/>
      <c r="CNH28" s="3"/>
      <c r="CNI28" s="3"/>
      <c r="CNJ28" s="3"/>
      <c r="CNK28" s="3"/>
      <c r="CNL28" s="3"/>
      <c r="CNM28" s="3"/>
      <c r="CNN28" s="3"/>
      <c r="CNO28" s="3"/>
      <c r="CNP28" s="3"/>
      <c r="CNQ28" s="3"/>
      <c r="CNR28" s="3"/>
      <c r="CNS28" s="3"/>
      <c r="CNT28" s="3"/>
      <c r="CNU28" s="3"/>
      <c r="CNV28" s="3"/>
      <c r="CNW28" s="3"/>
      <c r="CNX28" s="3"/>
      <c r="CNY28" s="3"/>
      <c r="CNZ28" s="3"/>
      <c r="COA28" s="3"/>
      <c r="COB28" s="3"/>
      <c r="COC28" s="3"/>
      <c r="COD28" s="3"/>
      <c r="COE28" s="3"/>
      <c r="COF28" s="3"/>
      <c r="COG28" s="3"/>
      <c r="COH28" s="3"/>
      <c r="COI28" s="3"/>
      <c r="COJ28" s="3"/>
      <c r="COK28" s="3"/>
      <c r="COL28" s="3"/>
      <c r="COM28" s="3"/>
      <c r="CON28" s="3"/>
      <c r="COO28" s="3"/>
      <c r="COP28" s="3"/>
      <c r="COQ28" s="3"/>
      <c r="COR28" s="3"/>
      <c r="COS28" s="3"/>
      <c r="COT28" s="3"/>
      <c r="COU28" s="3"/>
      <c r="COV28" s="3"/>
      <c r="COW28" s="3"/>
      <c r="COX28" s="3"/>
      <c r="COY28" s="3"/>
      <c r="COZ28" s="3"/>
      <c r="CPA28" s="3"/>
      <c r="CPB28" s="3"/>
      <c r="CPC28" s="3"/>
      <c r="CPD28" s="3"/>
      <c r="CPE28" s="3"/>
      <c r="CPF28" s="3"/>
      <c r="CPG28" s="3"/>
      <c r="CPH28" s="3"/>
      <c r="CPI28" s="3"/>
      <c r="CPJ28" s="3"/>
      <c r="CPK28" s="3"/>
      <c r="CPL28" s="3"/>
      <c r="CPM28" s="3"/>
      <c r="CPN28" s="3"/>
      <c r="CPO28" s="3"/>
      <c r="CPP28" s="3"/>
      <c r="CPQ28" s="3"/>
      <c r="CPR28" s="3"/>
      <c r="CPS28" s="3"/>
      <c r="CPT28" s="3"/>
      <c r="CPU28" s="3"/>
      <c r="CPV28" s="3"/>
      <c r="CPW28" s="3"/>
      <c r="CPX28" s="3"/>
      <c r="CPY28" s="3"/>
      <c r="CPZ28" s="3"/>
      <c r="CQA28" s="3"/>
      <c r="CQB28" s="3"/>
      <c r="CQC28" s="3"/>
      <c r="CQD28" s="3"/>
      <c r="CQE28" s="3"/>
      <c r="CQF28" s="3"/>
      <c r="CQG28" s="3"/>
      <c r="CQH28" s="3"/>
      <c r="CQI28" s="3"/>
      <c r="CQJ28" s="3"/>
      <c r="CQK28" s="3"/>
      <c r="CQL28" s="3"/>
      <c r="CQM28" s="3"/>
      <c r="CQN28" s="3"/>
      <c r="CQO28" s="3"/>
      <c r="CQP28" s="3"/>
      <c r="CQQ28" s="3"/>
      <c r="CQR28" s="3"/>
      <c r="CQS28" s="3"/>
      <c r="CQT28" s="3"/>
      <c r="CQU28" s="3"/>
      <c r="CQV28" s="3"/>
      <c r="CQW28" s="3"/>
      <c r="CQX28" s="3"/>
      <c r="CQY28" s="3"/>
      <c r="CQZ28" s="3"/>
      <c r="CRA28" s="3"/>
      <c r="CRB28" s="3"/>
      <c r="CRC28" s="3"/>
      <c r="CRD28" s="3"/>
      <c r="CRE28" s="3"/>
      <c r="CRF28" s="3"/>
      <c r="CRG28" s="3"/>
      <c r="CRH28" s="3"/>
      <c r="CRI28" s="3"/>
      <c r="CRJ28" s="3"/>
      <c r="CRK28" s="3"/>
      <c r="CRL28" s="3"/>
      <c r="CRM28" s="3"/>
      <c r="CRN28" s="3"/>
      <c r="CRO28" s="3"/>
      <c r="CRP28" s="3"/>
      <c r="CRQ28" s="3"/>
      <c r="CRR28" s="3"/>
      <c r="CRS28" s="3"/>
      <c r="CRT28" s="3"/>
      <c r="CRU28" s="3"/>
      <c r="CRV28" s="3"/>
      <c r="CRW28" s="3"/>
      <c r="CRX28" s="3"/>
      <c r="CRY28" s="3"/>
      <c r="CRZ28" s="3"/>
      <c r="CSA28" s="3"/>
      <c r="CSB28" s="3"/>
      <c r="CSC28" s="3"/>
      <c r="CSD28" s="3"/>
      <c r="CSE28" s="3"/>
      <c r="CSF28" s="3"/>
      <c r="CSG28" s="3"/>
      <c r="CSH28" s="3"/>
      <c r="CSI28" s="3"/>
      <c r="CSJ28" s="3"/>
      <c r="CSK28" s="3"/>
      <c r="CSL28" s="3"/>
      <c r="CSM28" s="3"/>
      <c r="CSN28" s="3"/>
      <c r="CSO28" s="3"/>
      <c r="CSP28" s="3"/>
      <c r="CSQ28" s="3"/>
      <c r="CSR28" s="3"/>
      <c r="CSS28" s="3"/>
      <c r="CST28" s="3"/>
      <c r="CSU28" s="3"/>
      <c r="CSV28" s="3"/>
      <c r="CSW28" s="3"/>
      <c r="CSX28" s="3"/>
      <c r="CSY28" s="3"/>
      <c r="CSZ28" s="3"/>
      <c r="CTA28" s="3"/>
      <c r="CTB28" s="3"/>
      <c r="CTC28" s="3"/>
      <c r="CTD28" s="3"/>
      <c r="CTE28" s="3"/>
      <c r="CTF28" s="3"/>
      <c r="CTG28" s="3"/>
      <c r="CTH28" s="3"/>
      <c r="CTI28" s="3"/>
      <c r="CTJ28" s="3"/>
      <c r="CTK28" s="3"/>
      <c r="CTL28" s="3"/>
      <c r="CTM28" s="3"/>
      <c r="CTN28" s="3"/>
      <c r="CTO28" s="3"/>
      <c r="CTP28" s="3"/>
      <c r="CTQ28" s="3"/>
      <c r="CTR28" s="3"/>
      <c r="CTS28" s="3"/>
      <c r="CTT28" s="3"/>
      <c r="CTU28" s="3"/>
      <c r="CTV28" s="3"/>
      <c r="CTW28" s="3"/>
      <c r="CTX28" s="3"/>
      <c r="CTY28" s="3"/>
      <c r="CTZ28" s="3"/>
      <c r="CUA28" s="3"/>
      <c r="CUB28" s="3"/>
      <c r="CUC28" s="3"/>
      <c r="CUD28" s="3"/>
      <c r="CUE28" s="3"/>
      <c r="CUF28" s="3"/>
      <c r="CUG28" s="3"/>
      <c r="CUH28" s="3"/>
      <c r="CUI28" s="3"/>
      <c r="CUJ28" s="3"/>
      <c r="CUK28" s="3"/>
      <c r="CUL28" s="3"/>
      <c r="CUM28" s="3"/>
      <c r="CUN28" s="3"/>
      <c r="CUO28" s="3"/>
      <c r="CUP28" s="3"/>
      <c r="CUQ28" s="3"/>
      <c r="CUR28" s="3"/>
      <c r="CUS28" s="3"/>
      <c r="CUT28" s="3"/>
      <c r="CUU28" s="3"/>
      <c r="CUV28" s="3"/>
      <c r="CUW28" s="3"/>
      <c r="CUX28" s="3"/>
      <c r="CUY28" s="3"/>
      <c r="CUZ28" s="3"/>
      <c r="CVA28" s="3"/>
      <c r="CVB28" s="3"/>
      <c r="CVC28" s="3"/>
      <c r="CVD28" s="3"/>
      <c r="CVE28" s="3"/>
      <c r="CVF28" s="3"/>
      <c r="CVG28" s="3"/>
      <c r="CVH28" s="3"/>
      <c r="CVI28" s="3"/>
      <c r="CVJ28" s="3"/>
      <c r="CVK28" s="3"/>
      <c r="CVL28" s="3"/>
      <c r="CVM28" s="3"/>
      <c r="CVN28" s="3"/>
      <c r="CVO28" s="3"/>
      <c r="CVP28" s="3"/>
      <c r="CVQ28" s="3"/>
      <c r="CVR28" s="3"/>
      <c r="CVS28" s="3"/>
      <c r="CVT28" s="3"/>
      <c r="CVU28" s="3"/>
      <c r="CVV28" s="3"/>
      <c r="CVW28" s="3"/>
      <c r="CVX28" s="3"/>
      <c r="CVY28" s="3"/>
      <c r="CVZ28" s="3"/>
      <c r="CWA28" s="3"/>
      <c r="CWB28" s="3"/>
      <c r="CWC28" s="3"/>
      <c r="CWD28" s="3"/>
      <c r="CWE28" s="3"/>
      <c r="CWF28" s="3"/>
      <c r="CWG28" s="3"/>
      <c r="CWH28" s="3"/>
      <c r="CWI28" s="3"/>
      <c r="CWJ28" s="3"/>
      <c r="CWK28" s="3"/>
      <c r="CWL28" s="3"/>
      <c r="CWM28" s="3"/>
      <c r="CWN28" s="3"/>
      <c r="CWO28" s="3"/>
      <c r="CWP28" s="3"/>
      <c r="CWQ28" s="3"/>
      <c r="CWR28" s="3"/>
      <c r="CWS28" s="3"/>
      <c r="CWT28" s="3"/>
      <c r="CWU28" s="3"/>
      <c r="CWV28" s="3"/>
      <c r="CWW28" s="3"/>
      <c r="CWX28" s="3"/>
      <c r="CWY28" s="3"/>
      <c r="CWZ28" s="3"/>
      <c r="CXA28" s="3"/>
      <c r="CXB28" s="3"/>
      <c r="CXC28" s="3"/>
      <c r="CXD28" s="3"/>
      <c r="CXE28" s="3"/>
      <c r="CXF28" s="3"/>
      <c r="CXG28" s="3"/>
      <c r="CXH28" s="3"/>
      <c r="CXI28" s="3"/>
      <c r="CXJ28" s="3"/>
      <c r="CXK28" s="3"/>
      <c r="CXL28" s="3"/>
      <c r="CXM28" s="3"/>
      <c r="CXN28" s="3"/>
      <c r="CXO28" s="3"/>
      <c r="CXP28" s="3"/>
      <c r="CXQ28" s="3"/>
      <c r="CXR28" s="3"/>
      <c r="CXS28" s="3"/>
      <c r="CXT28" s="3"/>
      <c r="CXU28" s="3"/>
      <c r="CXV28" s="3"/>
      <c r="CXW28" s="3"/>
      <c r="CXX28" s="3"/>
      <c r="CXY28" s="3"/>
      <c r="CXZ28" s="3"/>
      <c r="CYA28" s="3"/>
      <c r="CYB28" s="3"/>
      <c r="CYC28" s="3"/>
      <c r="CYD28" s="3"/>
      <c r="CYE28" s="3"/>
      <c r="CYF28" s="3"/>
      <c r="CYG28" s="3"/>
      <c r="CYH28" s="3"/>
      <c r="CYI28" s="3"/>
      <c r="CYJ28" s="3"/>
      <c r="CYK28" s="3"/>
      <c r="CYL28" s="3"/>
      <c r="CYM28" s="3"/>
      <c r="CYN28" s="3"/>
      <c r="CYO28" s="3"/>
      <c r="CYP28" s="3"/>
      <c r="CYQ28" s="3"/>
      <c r="CYR28" s="3"/>
      <c r="CYS28" s="3"/>
      <c r="CYT28" s="3"/>
      <c r="CYU28" s="3"/>
      <c r="CYV28" s="3"/>
      <c r="CYW28" s="3"/>
      <c r="CYX28" s="3"/>
      <c r="CYY28" s="3"/>
      <c r="CYZ28" s="3"/>
      <c r="CZA28" s="3"/>
      <c r="CZB28" s="3"/>
      <c r="CZC28" s="3"/>
      <c r="CZD28" s="3"/>
      <c r="CZE28" s="3"/>
      <c r="CZF28" s="3"/>
      <c r="CZG28" s="3"/>
      <c r="CZH28" s="3"/>
      <c r="CZI28" s="3"/>
      <c r="CZJ28" s="3"/>
      <c r="CZK28" s="3"/>
      <c r="CZL28" s="3"/>
      <c r="CZM28" s="3"/>
      <c r="CZN28" s="3"/>
      <c r="CZO28" s="3"/>
      <c r="CZP28" s="3"/>
      <c r="CZQ28" s="3"/>
      <c r="CZR28" s="3"/>
      <c r="CZS28" s="3"/>
      <c r="CZT28" s="3"/>
      <c r="CZU28" s="3"/>
      <c r="CZV28" s="3"/>
      <c r="CZW28" s="3"/>
      <c r="CZX28" s="3"/>
      <c r="CZY28" s="3"/>
      <c r="CZZ28" s="3"/>
      <c r="DAA28" s="3"/>
      <c r="DAB28" s="3"/>
      <c r="DAC28" s="3"/>
      <c r="DAD28" s="3"/>
      <c r="DAE28" s="3"/>
      <c r="DAF28" s="3"/>
      <c r="DAG28" s="3"/>
      <c r="DAH28" s="3"/>
      <c r="DAI28" s="3"/>
      <c r="DAJ28" s="3"/>
      <c r="DAK28" s="3"/>
      <c r="DAL28" s="3"/>
      <c r="DAM28" s="3"/>
      <c r="DAN28" s="3"/>
      <c r="DAO28" s="3"/>
      <c r="DAP28" s="3"/>
      <c r="DAQ28" s="3"/>
      <c r="DAR28" s="3"/>
      <c r="DAS28" s="3"/>
      <c r="DAT28" s="3"/>
      <c r="DAU28" s="3"/>
      <c r="DAV28" s="3"/>
      <c r="DAW28" s="3"/>
      <c r="DAX28" s="3"/>
      <c r="DAY28" s="3"/>
      <c r="DAZ28" s="3"/>
      <c r="DBA28" s="3"/>
      <c r="DBB28" s="3"/>
      <c r="DBC28" s="3"/>
      <c r="DBD28" s="3"/>
      <c r="DBE28" s="3"/>
      <c r="DBF28" s="3"/>
      <c r="DBG28" s="3"/>
      <c r="DBH28" s="3"/>
      <c r="DBI28" s="3"/>
      <c r="DBJ28" s="3"/>
      <c r="DBK28" s="3"/>
      <c r="DBL28" s="3"/>
      <c r="DBM28" s="3"/>
      <c r="DBN28" s="3"/>
      <c r="DBO28" s="3"/>
      <c r="DBP28" s="3"/>
      <c r="DBQ28" s="3"/>
      <c r="DBR28" s="3"/>
      <c r="DBS28" s="3"/>
      <c r="DBT28" s="3"/>
      <c r="DBU28" s="3"/>
      <c r="DBV28" s="3"/>
      <c r="DBW28" s="3"/>
      <c r="DBX28" s="3"/>
      <c r="DBY28" s="3"/>
      <c r="DBZ28" s="3"/>
      <c r="DCA28" s="3"/>
      <c r="DCB28" s="3"/>
      <c r="DCC28" s="3"/>
      <c r="DCD28" s="3"/>
      <c r="DCE28" s="3"/>
      <c r="DCF28" s="3"/>
      <c r="DCG28" s="3"/>
      <c r="DCH28" s="3"/>
      <c r="DCI28" s="3"/>
      <c r="DCJ28" s="3"/>
      <c r="DCK28" s="3"/>
      <c r="DCL28" s="3"/>
      <c r="DCM28" s="3"/>
      <c r="DCN28" s="3"/>
      <c r="DCO28" s="3"/>
      <c r="DCP28" s="3"/>
      <c r="DCQ28" s="3"/>
      <c r="DCR28" s="3"/>
      <c r="DCS28" s="3"/>
      <c r="DCT28" s="3"/>
      <c r="DCU28" s="3"/>
      <c r="DCV28" s="3"/>
      <c r="DCW28" s="3"/>
      <c r="DCX28" s="3"/>
      <c r="DCY28" s="3"/>
      <c r="DCZ28" s="3"/>
      <c r="DDA28" s="3"/>
      <c r="DDB28" s="3"/>
      <c r="DDC28" s="3"/>
      <c r="DDD28" s="3"/>
      <c r="DDE28" s="3"/>
      <c r="DDF28" s="3"/>
      <c r="DDG28" s="3"/>
      <c r="DDH28" s="3"/>
      <c r="DDI28" s="3"/>
      <c r="DDJ28" s="3"/>
      <c r="DDK28" s="3"/>
      <c r="DDL28" s="3"/>
      <c r="DDM28" s="3"/>
      <c r="DDN28" s="3"/>
      <c r="DDO28" s="3"/>
      <c r="DDP28" s="3"/>
      <c r="DDQ28" s="3"/>
      <c r="DDR28" s="3"/>
      <c r="DDS28" s="3"/>
      <c r="DDT28" s="3"/>
      <c r="DDU28" s="3"/>
      <c r="DDV28" s="3"/>
      <c r="DDW28" s="3"/>
      <c r="DDX28" s="3"/>
      <c r="DDY28" s="3"/>
      <c r="DDZ28" s="3"/>
      <c r="DEA28" s="3"/>
      <c r="DEB28" s="3"/>
      <c r="DEC28" s="3"/>
      <c r="DED28" s="3"/>
      <c r="DEE28" s="3"/>
      <c r="DEF28" s="3"/>
      <c r="DEG28" s="3"/>
      <c r="DEH28" s="3"/>
      <c r="DEI28" s="3"/>
      <c r="DEJ28" s="3"/>
      <c r="DEK28" s="3"/>
      <c r="DEL28" s="3"/>
      <c r="DEM28" s="3"/>
      <c r="DEN28" s="3"/>
      <c r="DEO28" s="3"/>
      <c r="DEP28" s="3"/>
      <c r="DEQ28" s="3"/>
      <c r="DER28" s="3"/>
      <c r="DES28" s="3"/>
      <c r="DET28" s="3"/>
      <c r="DEU28" s="3"/>
      <c r="DEV28" s="3"/>
      <c r="DEW28" s="3"/>
      <c r="DEX28" s="3"/>
      <c r="DEY28" s="3"/>
      <c r="DEZ28" s="3"/>
      <c r="DFA28" s="3"/>
      <c r="DFB28" s="3"/>
      <c r="DFC28" s="3"/>
      <c r="DFD28" s="3"/>
      <c r="DFE28" s="3"/>
      <c r="DFF28" s="3"/>
      <c r="DFG28" s="3"/>
      <c r="DFH28" s="3"/>
      <c r="DFI28" s="3"/>
      <c r="DFJ28" s="3"/>
      <c r="DFK28" s="3"/>
      <c r="DFL28" s="3"/>
      <c r="DFM28" s="3"/>
      <c r="DFN28" s="3"/>
      <c r="DFO28" s="3"/>
      <c r="DFP28" s="3"/>
      <c r="DFQ28" s="3"/>
      <c r="DFR28" s="3"/>
      <c r="DFS28" s="3"/>
      <c r="DFT28" s="3"/>
      <c r="DFU28" s="3"/>
      <c r="DFV28" s="3"/>
      <c r="DFW28" s="3"/>
      <c r="DFX28" s="3"/>
      <c r="DFY28" s="3"/>
      <c r="DFZ28" s="3"/>
      <c r="DGA28" s="3"/>
      <c r="DGB28" s="3"/>
      <c r="DGC28" s="3"/>
      <c r="DGD28" s="3"/>
      <c r="DGE28" s="3"/>
      <c r="DGF28" s="3"/>
      <c r="DGG28" s="3"/>
      <c r="DGH28" s="3"/>
      <c r="DGI28" s="3"/>
      <c r="DGJ28" s="3"/>
      <c r="DGK28" s="3"/>
      <c r="DGL28" s="3"/>
      <c r="DGM28" s="3"/>
      <c r="DGN28" s="3"/>
      <c r="DGO28" s="3"/>
      <c r="DGP28" s="3"/>
      <c r="DGQ28" s="3"/>
      <c r="DGR28" s="3"/>
      <c r="DGS28" s="3"/>
      <c r="DGT28" s="3"/>
      <c r="DGU28" s="3"/>
      <c r="DGV28" s="3"/>
      <c r="DGW28" s="3"/>
      <c r="DGX28" s="3"/>
      <c r="DGY28" s="3"/>
      <c r="DGZ28" s="3"/>
      <c r="DHA28" s="3"/>
      <c r="DHB28" s="3"/>
      <c r="DHC28" s="3"/>
      <c r="DHD28" s="3"/>
      <c r="DHE28" s="3"/>
      <c r="DHF28" s="3"/>
      <c r="DHG28" s="3"/>
      <c r="DHH28" s="3"/>
      <c r="DHI28" s="3"/>
      <c r="DHJ28" s="3"/>
      <c r="DHK28" s="3"/>
      <c r="DHL28" s="3"/>
      <c r="DHM28" s="3"/>
      <c r="DHN28" s="3"/>
      <c r="DHO28" s="3"/>
      <c r="DHP28" s="3"/>
      <c r="DHQ28" s="3"/>
      <c r="DHR28" s="3"/>
      <c r="DHS28" s="3"/>
      <c r="DHT28" s="3"/>
      <c r="DHU28" s="3"/>
      <c r="DHV28" s="3"/>
      <c r="DHW28" s="3"/>
      <c r="DHX28" s="3"/>
      <c r="DHY28" s="3"/>
      <c r="DHZ28" s="3"/>
      <c r="DIA28" s="3"/>
      <c r="DIB28" s="3"/>
      <c r="DIC28" s="3"/>
      <c r="DID28" s="3"/>
      <c r="DIE28" s="3"/>
      <c r="DIF28" s="3"/>
      <c r="DIG28" s="3"/>
      <c r="DIH28" s="3"/>
      <c r="DII28" s="3"/>
      <c r="DIJ28" s="3"/>
      <c r="DIK28" s="3"/>
      <c r="DIL28" s="3"/>
      <c r="DIM28" s="3"/>
      <c r="DIN28" s="3"/>
      <c r="DIO28" s="3"/>
      <c r="DIP28" s="3"/>
      <c r="DIQ28" s="3"/>
      <c r="DIR28" s="3"/>
      <c r="DIS28" s="3"/>
      <c r="DIT28" s="3"/>
      <c r="DIU28" s="3"/>
      <c r="DIV28" s="3"/>
      <c r="DIW28" s="3"/>
      <c r="DIX28" s="3"/>
      <c r="DIY28" s="3"/>
      <c r="DIZ28" s="3"/>
      <c r="DJA28" s="3"/>
      <c r="DJB28" s="3"/>
      <c r="DJC28" s="3"/>
      <c r="DJD28" s="3"/>
      <c r="DJE28" s="3"/>
      <c r="DJF28" s="3"/>
      <c r="DJG28" s="3"/>
      <c r="DJH28" s="3"/>
      <c r="DJI28" s="3"/>
      <c r="DJJ28" s="3"/>
      <c r="DJK28" s="3"/>
      <c r="DJL28" s="3"/>
      <c r="DJM28" s="3"/>
      <c r="DJN28" s="3"/>
      <c r="DJO28" s="3"/>
      <c r="DJP28" s="3"/>
      <c r="DJQ28" s="3"/>
      <c r="DJR28" s="3"/>
      <c r="DJS28" s="3"/>
      <c r="DJT28" s="3"/>
      <c r="DJU28" s="3"/>
      <c r="DJV28" s="3"/>
      <c r="DJW28" s="3"/>
      <c r="DJX28" s="3"/>
      <c r="DJY28" s="3"/>
      <c r="DJZ28" s="3"/>
      <c r="DKA28" s="3"/>
      <c r="DKB28" s="3"/>
      <c r="DKC28" s="3"/>
      <c r="DKD28" s="3"/>
      <c r="DKE28" s="3"/>
      <c r="DKF28" s="3"/>
      <c r="DKG28" s="3"/>
      <c r="DKH28" s="3"/>
      <c r="DKI28" s="3"/>
      <c r="DKJ28" s="3"/>
      <c r="DKK28" s="3"/>
      <c r="DKL28" s="3"/>
      <c r="DKM28" s="3"/>
      <c r="DKN28" s="3"/>
      <c r="DKO28" s="3"/>
      <c r="DKP28" s="3"/>
      <c r="DKQ28" s="3"/>
      <c r="DKR28" s="3"/>
      <c r="DKS28" s="3"/>
      <c r="DKT28" s="3"/>
      <c r="DKU28" s="3"/>
      <c r="DKV28" s="3"/>
      <c r="DKW28" s="3"/>
      <c r="DKX28" s="3"/>
      <c r="DKY28" s="3"/>
      <c r="DKZ28" s="3"/>
      <c r="DLA28" s="3"/>
      <c r="DLB28" s="3"/>
      <c r="DLC28" s="3"/>
      <c r="DLD28" s="3"/>
      <c r="DLE28" s="3"/>
      <c r="DLF28" s="3"/>
      <c r="DLG28" s="3"/>
      <c r="DLH28" s="3"/>
      <c r="DLI28" s="3"/>
      <c r="DLJ28" s="3"/>
      <c r="DLK28" s="3"/>
      <c r="DLL28" s="3"/>
      <c r="DLM28" s="3"/>
      <c r="DLN28" s="3"/>
      <c r="DLO28" s="3"/>
      <c r="DLP28" s="3"/>
      <c r="DLQ28" s="3"/>
      <c r="DLR28" s="3"/>
      <c r="DLS28" s="3"/>
      <c r="DLT28" s="3"/>
      <c r="DLU28" s="3"/>
      <c r="DLV28" s="3"/>
      <c r="DLW28" s="3"/>
      <c r="DLX28" s="3"/>
      <c r="DLY28" s="3"/>
      <c r="DLZ28" s="3"/>
      <c r="DMA28" s="3"/>
      <c r="DMB28" s="3"/>
      <c r="DMC28" s="3"/>
      <c r="DMD28" s="3"/>
      <c r="DME28" s="3"/>
      <c r="DMF28" s="3"/>
      <c r="DMG28" s="3"/>
      <c r="DMH28" s="3"/>
      <c r="DMI28" s="3"/>
      <c r="DMJ28" s="3"/>
      <c r="DMK28" s="3"/>
      <c r="DML28" s="3"/>
      <c r="DMM28" s="3"/>
      <c r="DMN28" s="3"/>
      <c r="DMO28" s="3"/>
      <c r="DMP28" s="3"/>
      <c r="DMQ28" s="3"/>
      <c r="DMR28" s="3"/>
      <c r="DMS28" s="3"/>
      <c r="DMT28" s="3"/>
      <c r="DMU28" s="3"/>
      <c r="DMV28" s="3"/>
      <c r="DMW28" s="3"/>
      <c r="DMX28" s="3"/>
      <c r="DMY28" s="3"/>
      <c r="DMZ28" s="3"/>
      <c r="DNA28" s="3"/>
      <c r="DNB28" s="3"/>
      <c r="DNC28" s="3"/>
      <c r="DND28" s="3"/>
      <c r="DNE28" s="3"/>
      <c r="DNF28" s="3"/>
      <c r="DNG28" s="3"/>
      <c r="DNH28" s="3"/>
      <c r="DNI28" s="3"/>
      <c r="DNJ28" s="3"/>
      <c r="DNK28" s="3"/>
      <c r="DNL28" s="3"/>
      <c r="DNM28" s="3"/>
      <c r="DNN28" s="3"/>
      <c r="DNO28" s="3"/>
      <c r="DNP28" s="3"/>
      <c r="DNQ28" s="3"/>
      <c r="DNR28" s="3"/>
      <c r="DNS28" s="3"/>
      <c r="DNT28" s="3"/>
      <c r="DNU28" s="3"/>
      <c r="DNV28" s="3"/>
      <c r="DNW28" s="3"/>
      <c r="DNX28" s="3"/>
      <c r="DNY28" s="3"/>
      <c r="DNZ28" s="3"/>
      <c r="DOA28" s="3"/>
      <c r="DOB28" s="3"/>
      <c r="DOC28" s="3"/>
      <c r="DOD28" s="3"/>
      <c r="DOE28" s="3"/>
      <c r="DOF28" s="3"/>
      <c r="DOG28" s="3"/>
      <c r="DOH28" s="3"/>
      <c r="DOI28" s="3"/>
      <c r="DOJ28" s="3"/>
      <c r="DOK28" s="3"/>
      <c r="DOL28" s="3"/>
      <c r="DOM28" s="3"/>
      <c r="DON28" s="3"/>
      <c r="DOO28" s="3"/>
      <c r="DOP28" s="3"/>
      <c r="DOQ28" s="3"/>
      <c r="DOR28" s="3"/>
      <c r="DOS28" s="3"/>
      <c r="DOT28" s="3"/>
      <c r="DOU28" s="3"/>
      <c r="DOV28" s="3"/>
      <c r="DOW28" s="3"/>
      <c r="DOX28" s="3"/>
      <c r="DOY28" s="3"/>
      <c r="DOZ28" s="3"/>
      <c r="DPA28" s="3"/>
      <c r="DPB28" s="3"/>
      <c r="DPC28" s="3"/>
      <c r="DPD28" s="3"/>
      <c r="DPE28" s="3"/>
      <c r="DPF28" s="3"/>
      <c r="DPG28" s="3"/>
      <c r="DPH28" s="3"/>
      <c r="DPI28" s="3"/>
      <c r="DPJ28" s="3"/>
      <c r="DPK28" s="3"/>
      <c r="DPL28" s="3"/>
      <c r="DPM28" s="3"/>
      <c r="DPN28" s="3"/>
      <c r="DPO28" s="3"/>
      <c r="DPP28" s="3"/>
      <c r="DPQ28" s="3"/>
      <c r="DPR28" s="3"/>
      <c r="DPS28" s="3"/>
      <c r="DPT28" s="3"/>
      <c r="DPU28" s="3"/>
      <c r="DPV28" s="3"/>
      <c r="DPW28" s="3"/>
      <c r="DPX28" s="3"/>
      <c r="DPY28" s="3"/>
      <c r="DPZ28" s="3"/>
      <c r="DQA28" s="3"/>
      <c r="DQB28" s="3"/>
      <c r="DQC28" s="3"/>
      <c r="DQD28" s="3"/>
      <c r="DQE28" s="3"/>
      <c r="DQF28" s="3"/>
      <c r="DQG28" s="3"/>
      <c r="DQH28" s="3"/>
      <c r="DQI28" s="3"/>
      <c r="DQJ28" s="3"/>
      <c r="DQK28" s="3"/>
      <c r="DQL28" s="3"/>
      <c r="DQM28" s="3"/>
      <c r="DQN28" s="3"/>
      <c r="DQO28" s="3"/>
      <c r="DQP28" s="3"/>
      <c r="DQQ28" s="3"/>
      <c r="DQR28" s="3"/>
      <c r="DQS28" s="3"/>
      <c r="DQT28" s="3"/>
      <c r="DQU28" s="3"/>
      <c r="DQV28" s="3"/>
      <c r="DQW28" s="3"/>
      <c r="DQX28" s="3"/>
      <c r="DQY28" s="3"/>
      <c r="DQZ28" s="3"/>
      <c r="DRA28" s="3"/>
      <c r="DRB28" s="3"/>
      <c r="DRC28" s="3"/>
      <c r="DRD28" s="3"/>
      <c r="DRE28" s="3"/>
      <c r="DRF28" s="3"/>
      <c r="DRG28" s="3"/>
      <c r="DRH28" s="3"/>
      <c r="DRI28" s="3"/>
      <c r="DRJ28" s="3"/>
      <c r="DRK28" s="3"/>
      <c r="DRL28" s="3"/>
      <c r="DRM28" s="3"/>
      <c r="DRN28" s="3"/>
      <c r="DRO28" s="3"/>
      <c r="DRP28" s="3"/>
      <c r="DRQ28" s="3"/>
      <c r="DRR28" s="3"/>
      <c r="DRS28" s="3"/>
      <c r="DRT28" s="3"/>
      <c r="DRU28" s="3"/>
      <c r="DRV28" s="3"/>
      <c r="DRW28" s="3"/>
      <c r="DRX28" s="3"/>
      <c r="DRY28" s="3"/>
      <c r="DRZ28" s="3"/>
      <c r="DSA28" s="3"/>
      <c r="DSB28" s="3"/>
      <c r="DSC28" s="3"/>
      <c r="DSD28" s="3"/>
      <c r="DSE28" s="3"/>
      <c r="DSF28" s="3"/>
      <c r="DSG28" s="3"/>
      <c r="DSH28" s="3"/>
      <c r="DSI28" s="3"/>
      <c r="DSJ28" s="3"/>
      <c r="DSK28" s="3"/>
      <c r="DSL28" s="3"/>
      <c r="DSM28" s="3"/>
      <c r="DSN28" s="3"/>
      <c r="DSO28" s="3"/>
      <c r="DSP28" s="3"/>
      <c r="DSQ28" s="3"/>
      <c r="DSR28" s="3"/>
      <c r="DSS28" s="3"/>
      <c r="DST28" s="3"/>
      <c r="DSU28" s="3"/>
      <c r="DSV28" s="3"/>
      <c r="DSW28" s="3"/>
      <c r="DSX28" s="3"/>
      <c r="DSY28" s="3"/>
      <c r="DSZ28" s="3"/>
      <c r="DTA28" s="3"/>
      <c r="DTB28" s="3"/>
      <c r="DTC28" s="3"/>
      <c r="DTD28" s="3"/>
      <c r="DTE28" s="3"/>
      <c r="DTF28" s="3"/>
      <c r="DTG28" s="3"/>
      <c r="DTH28" s="3"/>
      <c r="DTI28" s="3"/>
      <c r="DTJ28" s="3"/>
      <c r="DTK28" s="3"/>
      <c r="DTL28" s="3"/>
      <c r="DTM28" s="3"/>
      <c r="DTN28" s="3"/>
      <c r="DTO28" s="3"/>
      <c r="DTP28" s="3"/>
      <c r="DTQ28" s="3"/>
      <c r="DTR28" s="3"/>
      <c r="DTS28" s="3"/>
      <c r="DTT28" s="3"/>
      <c r="DTU28" s="3"/>
      <c r="DTV28" s="3"/>
      <c r="DTW28" s="3"/>
      <c r="DTX28" s="3"/>
      <c r="DTY28" s="3"/>
      <c r="DTZ28" s="3"/>
      <c r="DUA28" s="3"/>
      <c r="DUB28" s="3"/>
      <c r="DUC28" s="3"/>
      <c r="DUD28" s="3"/>
      <c r="DUE28" s="3"/>
      <c r="DUF28" s="3"/>
      <c r="DUG28" s="3"/>
      <c r="DUH28" s="3"/>
      <c r="DUI28" s="3"/>
      <c r="DUJ28" s="3"/>
      <c r="DUK28" s="3"/>
      <c r="DUL28" s="3"/>
      <c r="DUM28" s="3"/>
      <c r="DUN28" s="3"/>
      <c r="DUO28" s="3"/>
      <c r="DUP28" s="3"/>
      <c r="DUQ28" s="3"/>
      <c r="DUR28" s="3"/>
      <c r="DUS28" s="3"/>
      <c r="DUT28" s="3"/>
      <c r="DUU28" s="3"/>
      <c r="DUV28" s="3"/>
      <c r="DUW28" s="3"/>
      <c r="DUX28" s="3"/>
      <c r="DUY28" s="3"/>
      <c r="DUZ28" s="3"/>
      <c r="DVA28" s="3"/>
      <c r="DVB28" s="3"/>
      <c r="DVC28" s="3"/>
      <c r="DVD28" s="3"/>
      <c r="DVE28" s="3"/>
      <c r="DVF28" s="3"/>
      <c r="DVG28" s="3"/>
      <c r="DVH28" s="3"/>
      <c r="DVI28" s="3"/>
      <c r="DVJ28" s="3"/>
      <c r="DVK28" s="3"/>
      <c r="DVL28" s="3"/>
      <c r="DVM28" s="3"/>
      <c r="DVN28" s="3"/>
      <c r="DVO28" s="3"/>
      <c r="DVP28" s="3"/>
      <c r="DVQ28" s="3"/>
      <c r="DVR28" s="3"/>
      <c r="DVS28" s="3"/>
      <c r="DVT28" s="3"/>
      <c r="DVU28" s="3"/>
      <c r="DVV28" s="3"/>
      <c r="DVW28" s="3"/>
      <c r="DVX28" s="3"/>
      <c r="DVY28" s="3"/>
      <c r="DVZ28" s="3"/>
      <c r="DWA28" s="3"/>
      <c r="DWB28" s="3"/>
      <c r="DWC28" s="3"/>
      <c r="DWD28" s="3"/>
      <c r="DWE28" s="3"/>
      <c r="DWF28" s="3"/>
      <c r="DWG28" s="3"/>
      <c r="DWH28" s="3"/>
      <c r="DWI28" s="3"/>
      <c r="DWJ28" s="3"/>
      <c r="DWK28" s="3"/>
      <c r="DWL28" s="3"/>
      <c r="DWM28" s="3"/>
      <c r="DWN28" s="3"/>
      <c r="DWO28" s="3"/>
      <c r="DWP28" s="3"/>
      <c r="DWQ28" s="3"/>
      <c r="DWR28" s="3"/>
      <c r="DWS28" s="3"/>
      <c r="DWT28" s="3"/>
      <c r="DWU28" s="3"/>
      <c r="DWV28" s="3"/>
      <c r="DWW28" s="3"/>
      <c r="DWX28" s="3"/>
      <c r="DWY28" s="3"/>
      <c r="DWZ28" s="3"/>
      <c r="DXA28" s="3"/>
      <c r="DXB28" s="3"/>
      <c r="DXC28" s="3"/>
      <c r="DXD28" s="3"/>
      <c r="DXE28" s="3"/>
      <c r="DXF28" s="3"/>
      <c r="DXG28" s="3"/>
      <c r="DXH28" s="3"/>
      <c r="DXI28" s="3"/>
      <c r="DXJ28" s="3"/>
      <c r="DXK28" s="3"/>
      <c r="DXL28" s="3"/>
      <c r="DXM28" s="3"/>
      <c r="DXN28" s="3"/>
      <c r="DXO28" s="3"/>
      <c r="DXP28" s="3"/>
      <c r="DXQ28" s="3"/>
      <c r="DXR28" s="3"/>
      <c r="DXS28" s="3"/>
      <c r="DXT28" s="3"/>
      <c r="DXU28" s="3"/>
      <c r="DXV28" s="3"/>
      <c r="DXW28" s="3"/>
      <c r="DXX28" s="3"/>
      <c r="DXY28" s="3"/>
      <c r="DXZ28" s="3"/>
      <c r="DYA28" s="3"/>
      <c r="DYB28" s="3"/>
      <c r="DYC28" s="3"/>
      <c r="DYD28" s="3"/>
      <c r="DYE28" s="3"/>
      <c r="DYF28" s="3"/>
      <c r="DYG28" s="3"/>
      <c r="DYH28" s="3"/>
      <c r="DYI28" s="3"/>
      <c r="DYJ28" s="3"/>
      <c r="DYK28" s="3"/>
      <c r="DYL28" s="3"/>
      <c r="DYM28" s="3"/>
      <c r="DYN28" s="3"/>
      <c r="DYO28" s="3"/>
      <c r="DYP28" s="3"/>
      <c r="DYQ28" s="3"/>
      <c r="DYR28" s="3"/>
      <c r="DYS28" s="3"/>
      <c r="DYT28" s="3"/>
      <c r="DYU28" s="3"/>
      <c r="DYV28" s="3"/>
      <c r="DYW28" s="3"/>
      <c r="DYX28" s="3"/>
      <c r="DYY28" s="3"/>
      <c r="DYZ28" s="3"/>
      <c r="DZA28" s="3"/>
      <c r="DZB28" s="3"/>
      <c r="DZC28" s="3"/>
      <c r="DZD28" s="3"/>
      <c r="DZE28" s="3"/>
      <c r="DZF28" s="3"/>
      <c r="DZG28" s="3"/>
      <c r="DZH28" s="3"/>
      <c r="DZI28" s="3"/>
      <c r="DZJ28" s="3"/>
      <c r="DZK28" s="3"/>
      <c r="DZL28" s="3"/>
      <c r="DZM28" s="3"/>
      <c r="DZN28" s="3"/>
      <c r="DZO28" s="3"/>
      <c r="DZP28" s="3"/>
      <c r="DZQ28" s="3"/>
      <c r="DZR28" s="3"/>
      <c r="DZS28" s="3"/>
      <c r="DZT28" s="3"/>
      <c r="DZU28" s="3"/>
      <c r="DZV28" s="3"/>
      <c r="DZW28" s="3"/>
      <c r="DZX28" s="3"/>
      <c r="DZY28" s="3"/>
      <c r="DZZ28" s="3"/>
      <c r="EAA28" s="3"/>
      <c r="EAB28" s="3"/>
      <c r="EAC28" s="3"/>
      <c r="EAD28" s="3"/>
      <c r="EAE28" s="3"/>
      <c r="EAF28" s="3"/>
      <c r="EAG28" s="3"/>
      <c r="EAH28" s="3"/>
      <c r="EAI28" s="3"/>
      <c r="EAJ28" s="3"/>
      <c r="EAK28" s="3"/>
      <c r="EAL28" s="3"/>
      <c r="EAM28" s="3"/>
      <c r="EAN28" s="3"/>
      <c r="EAO28" s="3"/>
      <c r="EAP28" s="3"/>
      <c r="EAQ28" s="3"/>
      <c r="EAR28" s="3"/>
      <c r="EAS28" s="3"/>
      <c r="EAT28" s="3"/>
      <c r="EAU28" s="3"/>
      <c r="EAV28" s="3"/>
      <c r="EAW28" s="3"/>
      <c r="EAX28" s="3"/>
      <c r="EAY28" s="3"/>
      <c r="EAZ28" s="3"/>
      <c r="EBA28" s="3"/>
      <c r="EBB28" s="3"/>
      <c r="EBC28" s="3"/>
      <c r="EBD28" s="3"/>
      <c r="EBE28" s="3"/>
      <c r="EBF28" s="3"/>
      <c r="EBG28" s="3"/>
      <c r="EBH28" s="3"/>
      <c r="EBI28" s="3"/>
      <c r="EBJ28" s="3"/>
      <c r="EBK28" s="3"/>
      <c r="EBL28" s="3"/>
      <c r="EBM28" s="3"/>
      <c r="EBN28" s="3"/>
      <c r="EBO28" s="3"/>
      <c r="EBP28" s="3"/>
      <c r="EBQ28" s="3"/>
      <c r="EBR28" s="3"/>
      <c r="EBS28" s="3"/>
      <c r="EBT28" s="3"/>
      <c r="EBU28" s="3"/>
      <c r="EBV28" s="3"/>
      <c r="EBW28" s="3"/>
      <c r="EBX28" s="3"/>
      <c r="EBY28" s="3"/>
      <c r="EBZ28" s="3"/>
      <c r="ECA28" s="3"/>
      <c r="ECB28" s="3"/>
      <c r="ECC28" s="3"/>
      <c r="ECD28" s="3"/>
      <c r="ECE28" s="3"/>
      <c r="ECF28" s="3"/>
      <c r="ECG28" s="3"/>
      <c r="ECH28" s="3"/>
      <c r="ECI28" s="3"/>
      <c r="ECJ28" s="3"/>
      <c r="ECK28" s="3"/>
      <c r="ECL28" s="3"/>
      <c r="ECM28" s="3"/>
      <c r="ECN28" s="3"/>
      <c r="ECO28" s="3"/>
      <c r="ECP28" s="3"/>
      <c r="ECQ28" s="3"/>
      <c r="ECR28" s="3"/>
      <c r="ECS28" s="3"/>
      <c r="ECT28" s="3"/>
      <c r="ECU28" s="3"/>
      <c r="ECV28" s="3"/>
      <c r="ECW28" s="3"/>
      <c r="ECX28" s="3"/>
      <c r="ECY28" s="3"/>
      <c r="ECZ28" s="3"/>
      <c r="EDA28" s="3"/>
      <c r="EDB28" s="3"/>
      <c r="EDC28" s="3"/>
      <c r="EDD28" s="3"/>
      <c r="EDE28" s="3"/>
      <c r="EDF28" s="3"/>
      <c r="EDG28" s="3"/>
      <c r="EDH28" s="3"/>
      <c r="EDI28" s="3"/>
      <c r="EDJ28" s="3"/>
      <c r="EDK28" s="3"/>
      <c r="EDL28" s="3"/>
      <c r="EDM28" s="3"/>
      <c r="EDN28" s="3"/>
      <c r="EDO28" s="3"/>
      <c r="EDP28" s="3"/>
      <c r="EDQ28" s="3"/>
      <c r="EDR28" s="3"/>
      <c r="EDS28" s="3"/>
      <c r="EDT28" s="3"/>
      <c r="EDU28" s="3"/>
      <c r="EDV28" s="3"/>
      <c r="EDW28" s="3"/>
      <c r="EDX28" s="3"/>
      <c r="EDY28" s="3"/>
      <c r="EDZ28" s="3"/>
      <c r="EEA28" s="3"/>
      <c r="EEB28" s="3"/>
      <c r="EEC28" s="3"/>
      <c r="EED28" s="3"/>
      <c r="EEE28" s="3"/>
      <c r="EEF28" s="3"/>
      <c r="EEG28" s="3"/>
      <c r="EEH28" s="3"/>
      <c r="EEI28" s="3"/>
      <c r="EEJ28" s="3"/>
      <c r="EEK28" s="3"/>
      <c r="EEL28" s="3"/>
      <c r="EEM28" s="3"/>
      <c r="EEN28" s="3"/>
      <c r="EEO28" s="3"/>
      <c r="EEP28" s="3"/>
      <c r="EEQ28" s="3"/>
      <c r="EER28" s="3"/>
      <c r="EES28" s="3"/>
      <c r="EET28" s="3"/>
      <c r="EEU28" s="3"/>
      <c r="EEV28" s="3"/>
      <c r="EEW28" s="3"/>
      <c r="EEX28" s="3"/>
      <c r="EEY28" s="3"/>
      <c r="EEZ28" s="3"/>
      <c r="EFA28" s="3"/>
      <c r="EFB28" s="3"/>
      <c r="EFC28" s="3"/>
      <c r="EFD28" s="3"/>
      <c r="EFE28" s="3"/>
      <c r="EFF28" s="3"/>
      <c r="EFG28" s="3"/>
      <c r="EFH28" s="3"/>
      <c r="EFI28" s="3"/>
      <c r="EFJ28" s="3"/>
      <c r="EFK28" s="3"/>
      <c r="EFL28" s="3"/>
      <c r="EFM28" s="3"/>
      <c r="EFN28" s="3"/>
      <c r="EFO28" s="3"/>
      <c r="EFP28" s="3"/>
      <c r="EFQ28" s="3"/>
      <c r="EFR28" s="3"/>
      <c r="EFS28" s="3"/>
      <c r="EFT28" s="3"/>
      <c r="EFU28" s="3"/>
      <c r="EFV28" s="3"/>
      <c r="EFW28" s="3"/>
      <c r="EFX28" s="3"/>
      <c r="EFY28" s="3"/>
      <c r="EFZ28" s="3"/>
      <c r="EGA28" s="3"/>
      <c r="EGB28" s="3"/>
      <c r="EGC28" s="3"/>
      <c r="EGD28" s="3"/>
      <c r="EGE28" s="3"/>
      <c r="EGF28" s="3"/>
      <c r="EGG28" s="3"/>
      <c r="EGH28" s="3"/>
      <c r="EGI28" s="3"/>
      <c r="EGJ28" s="3"/>
      <c r="EGK28" s="3"/>
      <c r="EGL28" s="3"/>
      <c r="EGM28" s="3"/>
      <c r="EGN28" s="3"/>
      <c r="EGO28" s="3"/>
      <c r="EGP28" s="3"/>
      <c r="EGQ28" s="3"/>
      <c r="EGR28" s="3"/>
      <c r="EGS28" s="3"/>
      <c r="EGT28" s="3"/>
      <c r="EGU28" s="3"/>
      <c r="EGV28" s="3"/>
      <c r="EGW28" s="3"/>
      <c r="EGX28" s="3"/>
      <c r="EGY28" s="3"/>
      <c r="EGZ28" s="3"/>
      <c r="EHA28" s="3"/>
      <c r="EHB28" s="3"/>
      <c r="EHC28" s="3"/>
      <c r="EHD28" s="3"/>
      <c r="EHE28" s="3"/>
      <c r="EHF28" s="3"/>
      <c r="EHG28" s="3"/>
      <c r="EHH28" s="3"/>
      <c r="EHI28" s="3"/>
      <c r="EHJ28" s="3"/>
      <c r="EHK28" s="3"/>
      <c r="EHL28" s="3"/>
      <c r="EHM28" s="3"/>
      <c r="EHN28" s="3"/>
      <c r="EHO28" s="3"/>
      <c r="EHP28" s="3"/>
      <c r="EHQ28" s="3"/>
      <c r="EHR28" s="3"/>
      <c r="EHS28" s="3"/>
      <c r="EHT28" s="3"/>
      <c r="EHU28" s="3"/>
      <c r="EHV28" s="3"/>
      <c r="EHW28" s="3"/>
      <c r="EHX28" s="3"/>
      <c r="EHY28" s="3"/>
      <c r="EHZ28" s="3"/>
      <c r="EIA28" s="3"/>
      <c r="EIB28" s="3"/>
      <c r="EIC28" s="3"/>
      <c r="EID28" s="3"/>
      <c r="EIE28" s="3"/>
      <c r="EIF28" s="3"/>
      <c r="EIG28" s="3"/>
      <c r="EIH28" s="3"/>
      <c r="EII28" s="3"/>
      <c r="EIJ28" s="3"/>
      <c r="EIK28" s="3"/>
      <c r="EIL28" s="3"/>
      <c r="EIM28" s="3"/>
      <c r="EIN28" s="3"/>
      <c r="EIO28" s="3"/>
      <c r="EIP28" s="3"/>
      <c r="EIQ28" s="3"/>
      <c r="EIR28" s="3"/>
      <c r="EIS28" s="3"/>
      <c r="EIT28" s="3"/>
      <c r="EIU28" s="3"/>
      <c r="EIV28" s="3"/>
      <c r="EIW28" s="3"/>
      <c r="EIX28" s="3"/>
      <c r="EIY28" s="3"/>
      <c r="EIZ28" s="3"/>
      <c r="EJA28" s="3"/>
      <c r="EJB28" s="3"/>
      <c r="EJC28" s="3"/>
      <c r="EJD28" s="3"/>
      <c r="EJE28" s="3"/>
      <c r="EJF28" s="3"/>
      <c r="EJG28" s="3"/>
      <c r="EJH28" s="3"/>
      <c r="EJI28" s="3"/>
      <c r="EJJ28" s="3"/>
      <c r="EJK28" s="3"/>
      <c r="EJL28" s="3"/>
      <c r="EJM28" s="3"/>
      <c r="EJN28" s="3"/>
      <c r="EJO28" s="3"/>
      <c r="EJP28" s="3"/>
      <c r="EJQ28" s="3"/>
      <c r="EJR28" s="3"/>
      <c r="EJS28" s="3"/>
      <c r="EJT28" s="3"/>
      <c r="EJU28" s="3"/>
      <c r="EJV28" s="3"/>
      <c r="EJW28" s="3"/>
      <c r="EJX28" s="3"/>
      <c r="EJY28" s="3"/>
      <c r="EJZ28" s="3"/>
      <c r="EKA28" s="3"/>
      <c r="EKB28" s="3"/>
      <c r="EKC28" s="3"/>
      <c r="EKD28" s="3"/>
      <c r="EKE28" s="3"/>
      <c r="EKF28" s="3"/>
      <c r="EKG28" s="3"/>
      <c r="EKH28" s="3"/>
      <c r="EKI28" s="3"/>
      <c r="EKJ28" s="3"/>
      <c r="EKK28" s="3"/>
      <c r="EKL28" s="3"/>
      <c r="EKM28" s="3"/>
      <c r="EKN28" s="3"/>
      <c r="EKO28" s="3"/>
      <c r="EKP28" s="3"/>
      <c r="EKQ28" s="3"/>
      <c r="EKR28" s="3"/>
      <c r="EKS28" s="3"/>
      <c r="EKT28" s="3"/>
      <c r="EKU28" s="3"/>
      <c r="EKV28" s="3"/>
      <c r="EKW28" s="3"/>
      <c r="EKX28" s="3"/>
      <c r="EKY28" s="3"/>
      <c r="EKZ28" s="3"/>
      <c r="ELA28" s="3"/>
      <c r="ELB28" s="3"/>
      <c r="ELC28" s="3"/>
      <c r="ELD28" s="3"/>
      <c r="ELE28" s="3"/>
      <c r="ELF28" s="3"/>
      <c r="ELG28" s="3"/>
      <c r="ELH28" s="3"/>
      <c r="ELI28" s="3"/>
      <c r="ELJ28" s="3"/>
      <c r="ELK28" s="3"/>
      <c r="ELL28" s="3"/>
      <c r="ELM28" s="3"/>
      <c r="ELN28" s="3"/>
      <c r="ELO28" s="3"/>
      <c r="ELP28" s="3"/>
      <c r="ELQ28" s="3"/>
      <c r="ELR28" s="3"/>
      <c r="ELS28" s="3"/>
      <c r="ELT28" s="3"/>
      <c r="ELU28" s="3"/>
      <c r="ELV28" s="3"/>
      <c r="ELW28" s="3"/>
      <c r="ELX28" s="3"/>
      <c r="ELY28" s="3"/>
      <c r="ELZ28" s="3"/>
      <c r="EMA28" s="3"/>
      <c r="EMB28" s="3"/>
      <c r="EMC28" s="3"/>
      <c r="EMD28" s="3"/>
      <c r="EME28" s="3"/>
      <c r="EMF28" s="3"/>
      <c r="EMG28" s="3"/>
      <c r="EMH28" s="3"/>
      <c r="EMI28" s="3"/>
      <c r="EMJ28" s="3"/>
      <c r="EMK28" s="3"/>
      <c r="EML28" s="3"/>
      <c r="EMM28" s="3"/>
      <c r="EMN28" s="3"/>
      <c r="EMO28" s="3"/>
      <c r="EMP28" s="3"/>
      <c r="EMQ28" s="3"/>
      <c r="EMR28" s="3"/>
      <c r="EMS28" s="3"/>
      <c r="EMT28" s="3"/>
      <c r="EMU28" s="3"/>
      <c r="EMV28" s="3"/>
      <c r="EMW28" s="3"/>
      <c r="EMX28" s="3"/>
      <c r="EMY28" s="3"/>
      <c r="EMZ28" s="3"/>
      <c r="ENA28" s="3"/>
      <c r="ENB28" s="3"/>
      <c r="ENC28" s="3"/>
      <c r="END28" s="3"/>
      <c r="ENE28" s="3"/>
      <c r="ENF28" s="3"/>
      <c r="ENG28" s="3"/>
      <c r="ENH28" s="3"/>
      <c r="ENI28" s="3"/>
      <c r="ENJ28" s="3"/>
      <c r="ENK28" s="3"/>
      <c r="ENL28" s="3"/>
      <c r="ENM28" s="3"/>
      <c r="ENN28" s="3"/>
      <c r="ENO28" s="3"/>
      <c r="ENP28" s="3"/>
      <c r="ENQ28" s="3"/>
      <c r="ENR28" s="3"/>
      <c r="ENS28" s="3"/>
      <c r="ENT28" s="3"/>
      <c r="ENU28" s="3"/>
      <c r="ENV28" s="3"/>
      <c r="ENW28" s="3"/>
      <c r="ENX28" s="3"/>
      <c r="ENY28" s="3"/>
      <c r="ENZ28" s="3"/>
      <c r="EOA28" s="3"/>
      <c r="EOB28" s="3"/>
      <c r="EOC28" s="3"/>
      <c r="EOD28" s="3"/>
      <c r="EOE28" s="3"/>
      <c r="EOF28" s="3"/>
      <c r="EOG28" s="3"/>
      <c r="EOH28" s="3"/>
      <c r="EOI28" s="3"/>
      <c r="EOJ28" s="3"/>
      <c r="EOK28" s="3"/>
      <c r="EOL28" s="3"/>
      <c r="EOM28" s="3"/>
      <c r="EON28" s="3"/>
      <c r="EOO28" s="3"/>
      <c r="EOP28" s="3"/>
      <c r="EOQ28" s="3"/>
      <c r="EOR28" s="3"/>
      <c r="EOS28" s="3"/>
      <c r="EOT28" s="3"/>
      <c r="EOU28" s="3"/>
      <c r="EOV28" s="3"/>
      <c r="EOW28" s="3"/>
      <c r="EOX28" s="3"/>
      <c r="EOY28" s="3"/>
      <c r="EOZ28" s="3"/>
      <c r="EPA28" s="3"/>
      <c r="EPB28" s="3"/>
      <c r="EPC28" s="3"/>
      <c r="EPD28" s="3"/>
      <c r="EPE28" s="3"/>
      <c r="EPF28" s="3"/>
      <c r="EPG28" s="3"/>
      <c r="EPH28" s="3"/>
      <c r="EPI28" s="3"/>
      <c r="EPJ28" s="3"/>
      <c r="EPK28" s="3"/>
      <c r="EPL28" s="3"/>
      <c r="EPM28" s="3"/>
      <c r="EPN28" s="3"/>
      <c r="EPO28" s="3"/>
      <c r="EPP28" s="3"/>
      <c r="EPQ28" s="3"/>
      <c r="EPR28" s="3"/>
      <c r="EPS28" s="3"/>
      <c r="EPT28" s="3"/>
      <c r="EPU28" s="3"/>
      <c r="EPV28" s="3"/>
      <c r="EPW28" s="3"/>
      <c r="EPX28" s="3"/>
      <c r="EPY28" s="3"/>
      <c r="EPZ28" s="3"/>
      <c r="EQA28" s="3"/>
      <c r="EQB28" s="3"/>
      <c r="EQC28" s="3"/>
      <c r="EQD28" s="3"/>
      <c r="EQE28" s="3"/>
      <c r="EQF28" s="3"/>
      <c r="EQG28" s="3"/>
      <c r="EQH28" s="3"/>
      <c r="EQI28" s="3"/>
      <c r="EQJ28" s="3"/>
      <c r="EQK28" s="3"/>
      <c r="EQL28" s="3"/>
      <c r="EQM28" s="3"/>
      <c r="EQN28" s="3"/>
      <c r="EQO28" s="3"/>
      <c r="EQP28" s="3"/>
      <c r="EQQ28" s="3"/>
      <c r="EQR28" s="3"/>
      <c r="EQS28" s="3"/>
      <c r="EQT28" s="3"/>
      <c r="EQU28" s="3"/>
      <c r="EQV28" s="3"/>
      <c r="EQW28" s="3"/>
      <c r="EQX28" s="3"/>
      <c r="EQY28" s="3"/>
      <c r="EQZ28" s="3"/>
      <c r="ERA28" s="3"/>
      <c r="ERB28" s="3"/>
      <c r="ERC28" s="3"/>
      <c r="ERD28" s="3"/>
      <c r="ERE28" s="3"/>
      <c r="ERF28" s="3"/>
      <c r="ERG28" s="3"/>
      <c r="ERH28" s="3"/>
      <c r="ERI28" s="3"/>
      <c r="ERJ28" s="3"/>
      <c r="ERK28" s="3"/>
      <c r="ERL28" s="3"/>
      <c r="ERM28" s="3"/>
      <c r="ERN28" s="3"/>
      <c r="ERO28" s="3"/>
      <c r="ERP28" s="3"/>
      <c r="ERQ28" s="3"/>
      <c r="ERR28" s="3"/>
      <c r="ERS28" s="3"/>
      <c r="ERT28" s="3"/>
      <c r="ERU28" s="3"/>
      <c r="ERV28" s="3"/>
      <c r="ERW28" s="3"/>
      <c r="ERX28" s="3"/>
      <c r="ERY28" s="3"/>
      <c r="ERZ28" s="3"/>
      <c r="ESA28" s="3"/>
      <c r="ESB28" s="3"/>
      <c r="ESC28" s="3"/>
      <c r="ESD28" s="3"/>
      <c r="ESE28" s="3"/>
      <c r="ESF28" s="3"/>
      <c r="ESG28" s="3"/>
      <c r="ESH28" s="3"/>
      <c r="ESI28" s="3"/>
      <c r="ESJ28" s="3"/>
      <c r="ESK28" s="3"/>
      <c r="ESL28" s="3"/>
      <c r="ESM28" s="3"/>
      <c r="ESN28" s="3"/>
      <c r="ESO28" s="3"/>
      <c r="ESP28" s="3"/>
      <c r="ESQ28" s="3"/>
      <c r="ESR28" s="3"/>
      <c r="ESS28" s="3"/>
      <c r="EST28" s="3"/>
      <c r="ESU28" s="3"/>
      <c r="ESV28" s="3"/>
      <c r="ESW28" s="3"/>
      <c r="ESX28" s="3"/>
      <c r="ESY28" s="3"/>
      <c r="ESZ28" s="3"/>
      <c r="ETA28" s="3"/>
      <c r="ETB28" s="3"/>
      <c r="ETC28" s="3"/>
      <c r="ETD28" s="3"/>
      <c r="ETE28" s="3"/>
      <c r="ETF28" s="3"/>
      <c r="ETG28" s="3"/>
      <c r="ETH28" s="3"/>
      <c r="ETI28" s="3"/>
      <c r="ETJ28" s="3"/>
      <c r="ETK28" s="3"/>
      <c r="ETL28" s="3"/>
      <c r="ETM28" s="3"/>
      <c r="ETN28" s="3"/>
      <c r="ETO28" s="3"/>
      <c r="ETP28" s="3"/>
      <c r="ETQ28" s="3"/>
      <c r="ETR28" s="3"/>
      <c r="ETS28" s="3"/>
      <c r="ETT28" s="3"/>
      <c r="ETU28" s="3"/>
      <c r="ETV28" s="3"/>
      <c r="ETW28" s="3"/>
      <c r="ETX28" s="3"/>
      <c r="ETY28" s="3"/>
      <c r="ETZ28" s="3"/>
      <c r="EUA28" s="3"/>
      <c r="EUB28" s="3"/>
      <c r="EUC28" s="3"/>
      <c r="EUD28" s="3"/>
      <c r="EUE28" s="3"/>
      <c r="EUF28" s="3"/>
      <c r="EUG28" s="3"/>
      <c r="EUH28" s="3"/>
      <c r="EUI28" s="3"/>
      <c r="EUJ28" s="3"/>
      <c r="EUK28" s="3"/>
      <c r="EUL28" s="3"/>
      <c r="EUM28" s="3"/>
      <c r="EUN28" s="3"/>
      <c r="EUO28" s="3"/>
      <c r="EUP28" s="3"/>
      <c r="EUQ28" s="3"/>
      <c r="EUR28" s="3"/>
      <c r="EUS28" s="3"/>
      <c r="EUT28" s="3"/>
      <c r="EUU28" s="3"/>
      <c r="EUV28" s="3"/>
      <c r="EUW28" s="3"/>
      <c r="EUX28" s="3"/>
      <c r="EUY28" s="3"/>
      <c r="EUZ28" s="3"/>
      <c r="EVA28" s="3"/>
      <c r="EVB28" s="3"/>
      <c r="EVC28" s="3"/>
      <c r="EVD28" s="3"/>
      <c r="EVE28" s="3"/>
      <c r="EVF28" s="3"/>
      <c r="EVG28" s="3"/>
      <c r="EVH28" s="3"/>
      <c r="EVI28" s="3"/>
      <c r="EVJ28" s="3"/>
      <c r="EVK28" s="3"/>
      <c r="EVL28" s="3"/>
      <c r="EVM28" s="3"/>
      <c r="EVN28" s="3"/>
      <c r="EVO28" s="3"/>
      <c r="EVP28" s="3"/>
      <c r="EVQ28" s="3"/>
      <c r="EVR28" s="3"/>
      <c r="EVS28" s="3"/>
      <c r="EVT28" s="3"/>
      <c r="EVU28" s="3"/>
      <c r="EVV28" s="3"/>
      <c r="EVW28" s="3"/>
      <c r="EVX28" s="3"/>
      <c r="EVY28" s="3"/>
      <c r="EVZ28" s="3"/>
      <c r="EWA28" s="3"/>
      <c r="EWB28" s="3"/>
      <c r="EWC28" s="3"/>
      <c r="EWD28" s="3"/>
      <c r="EWE28" s="3"/>
      <c r="EWF28" s="3"/>
      <c r="EWG28" s="3"/>
      <c r="EWH28" s="3"/>
      <c r="EWI28" s="3"/>
      <c r="EWJ28" s="3"/>
      <c r="EWK28" s="3"/>
      <c r="EWL28" s="3"/>
      <c r="EWM28" s="3"/>
      <c r="EWN28" s="3"/>
      <c r="EWO28" s="3"/>
      <c r="EWP28" s="3"/>
      <c r="EWQ28" s="3"/>
      <c r="EWR28" s="3"/>
      <c r="EWS28" s="3"/>
      <c r="EWT28" s="3"/>
      <c r="EWU28" s="3"/>
      <c r="EWV28" s="3"/>
      <c r="EWW28" s="3"/>
      <c r="EWX28" s="3"/>
      <c r="EWY28" s="3"/>
      <c r="EWZ28" s="3"/>
      <c r="EXA28" s="3"/>
      <c r="EXB28" s="3"/>
      <c r="EXC28" s="3"/>
      <c r="EXD28" s="3"/>
      <c r="EXE28" s="3"/>
      <c r="EXF28" s="3"/>
      <c r="EXG28" s="3"/>
      <c r="EXH28" s="3"/>
      <c r="EXI28" s="3"/>
      <c r="EXJ28" s="3"/>
      <c r="EXK28" s="3"/>
      <c r="EXL28" s="3"/>
      <c r="EXM28" s="3"/>
      <c r="EXN28" s="3"/>
      <c r="EXO28" s="3"/>
      <c r="EXP28" s="3"/>
      <c r="EXQ28" s="3"/>
      <c r="EXR28" s="3"/>
      <c r="EXS28" s="3"/>
      <c r="EXT28" s="3"/>
      <c r="EXU28" s="3"/>
      <c r="EXV28" s="3"/>
      <c r="EXW28" s="3"/>
      <c r="EXX28" s="3"/>
      <c r="EXY28" s="3"/>
      <c r="EXZ28" s="3"/>
      <c r="EYA28" s="3"/>
      <c r="EYB28" s="3"/>
      <c r="EYC28" s="3"/>
      <c r="EYD28" s="3"/>
      <c r="EYE28" s="3"/>
      <c r="EYF28" s="3"/>
      <c r="EYG28" s="3"/>
      <c r="EYH28" s="3"/>
      <c r="EYI28" s="3"/>
      <c r="EYJ28" s="3"/>
      <c r="EYK28" s="3"/>
      <c r="EYL28" s="3"/>
      <c r="EYM28" s="3"/>
      <c r="EYN28" s="3"/>
      <c r="EYO28" s="3"/>
      <c r="EYP28" s="3"/>
      <c r="EYQ28" s="3"/>
      <c r="EYR28" s="3"/>
      <c r="EYS28" s="3"/>
      <c r="EYT28" s="3"/>
      <c r="EYU28" s="3"/>
      <c r="EYV28" s="3"/>
      <c r="EYW28" s="3"/>
      <c r="EYX28" s="3"/>
      <c r="EYY28" s="3"/>
      <c r="EYZ28" s="3"/>
      <c r="EZA28" s="3"/>
      <c r="EZB28" s="3"/>
      <c r="EZC28" s="3"/>
      <c r="EZD28" s="3"/>
      <c r="EZE28" s="3"/>
      <c r="EZF28" s="3"/>
      <c r="EZG28" s="3"/>
      <c r="EZH28" s="3"/>
      <c r="EZI28" s="3"/>
      <c r="EZJ28" s="3"/>
      <c r="EZK28" s="3"/>
      <c r="EZL28" s="3"/>
      <c r="EZM28" s="3"/>
      <c r="EZN28" s="3"/>
      <c r="EZO28" s="3"/>
      <c r="EZP28" s="3"/>
      <c r="EZQ28" s="3"/>
      <c r="EZR28" s="3"/>
      <c r="EZS28" s="3"/>
      <c r="EZT28" s="3"/>
      <c r="EZU28" s="3"/>
      <c r="EZV28" s="3"/>
      <c r="EZW28" s="3"/>
      <c r="EZX28" s="3"/>
      <c r="EZY28" s="3"/>
      <c r="EZZ28" s="3"/>
      <c r="FAA28" s="3"/>
      <c r="FAB28" s="3"/>
      <c r="FAC28" s="3"/>
      <c r="FAD28" s="3"/>
      <c r="FAE28" s="3"/>
      <c r="FAF28" s="3"/>
      <c r="FAG28" s="3"/>
      <c r="FAH28" s="3"/>
      <c r="FAI28" s="3"/>
      <c r="FAJ28" s="3"/>
      <c r="FAK28" s="3"/>
      <c r="FAL28" s="3"/>
      <c r="FAM28" s="3"/>
      <c r="FAN28" s="3"/>
      <c r="FAO28" s="3"/>
      <c r="FAP28" s="3"/>
      <c r="FAQ28" s="3"/>
      <c r="FAR28" s="3"/>
      <c r="FAS28" s="3"/>
      <c r="FAT28" s="3"/>
      <c r="FAU28" s="3"/>
      <c r="FAV28" s="3"/>
      <c r="FAW28" s="3"/>
      <c r="FAX28" s="3"/>
      <c r="FAY28" s="3"/>
      <c r="FAZ28" s="3"/>
      <c r="FBA28" s="3"/>
      <c r="FBB28" s="3"/>
      <c r="FBC28" s="3"/>
      <c r="FBD28" s="3"/>
      <c r="FBE28" s="3"/>
      <c r="FBF28" s="3"/>
      <c r="FBG28" s="3"/>
      <c r="FBH28" s="3"/>
      <c r="FBI28" s="3"/>
      <c r="FBJ28" s="3"/>
      <c r="FBK28" s="3"/>
      <c r="FBL28" s="3"/>
      <c r="FBM28" s="3"/>
      <c r="FBN28" s="3"/>
      <c r="FBO28" s="3"/>
      <c r="FBP28" s="3"/>
      <c r="FBQ28" s="3"/>
      <c r="FBR28" s="3"/>
      <c r="FBS28" s="3"/>
      <c r="FBT28" s="3"/>
      <c r="FBU28" s="3"/>
      <c r="FBV28" s="3"/>
      <c r="FBW28" s="3"/>
      <c r="FBX28" s="3"/>
      <c r="FBY28" s="3"/>
      <c r="FBZ28" s="3"/>
      <c r="FCA28" s="3"/>
      <c r="FCB28" s="3"/>
      <c r="FCC28" s="3"/>
      <c r="FCD28" s="3"/>
      <c r="FCE28" s="3"/>
      <c r="FCF28" s="3"/>
      <c r="FCG28" s="3"/>
      <c r="FCH28" s="3"/>
      <c r="FCI28" s="3"/>
      <c r="FCJ28" s="3"/>
      <c r="FCK28" s="3"/>
      <c r="FCL28" s="3"/>
      <c r="FCM28" s="3"/>
      <c r="FCN28" s="3"/>
      <c r="FCO28" s="3"/>
      <c r="FCP28" s="3"/>
      <c r="FCQ28" s="3"/>
      <c r="FCR28" s="3"/>
      <c r="FCS28" s="3"/>
      <c r="FCT28" s="3"/>
      <c r="FCU28" s="3"/>
      <c r="FCV28" s="3"/>
      <c r="FCW28" s="3"/>
      <c r="FCX28" s="3"/>
      <c r="FCY28" s="3"/>
      <c r="FCZ28" s="3"/>
      <c r="FDA28" s="3"/>
      <c r="FDB28" s="3"/>
      <c r="FDC28" s="3"/>
      <c r="FDD28" s="3"/>
      <c r="FDE28" s="3"/>
      <c r="FDF28" s="3"/>
      <c r="FDG28" s="3"/>
      <c r="FDH28" s="3"/>
      <c r="FDI28" s="3"/>
      <c r="FDJ28" s="3"/>
      <c r="FDK28" s="3"/>
      <c r="FDL28" s="3"/>
      <c r="FDM28" s="3"/>
      <c r="FDN28" s="3"/>
      <c r="FDO28" s="3"/>
      <c r="FDP28" s="3"/>
      <c r="FDQ28" s="3"/>
      <c r="FDR28" s="3"/>
      <c r="FDS28" s="3"/>
      <c r="FDT28" s="3"/>
      <c r="FDU28" s="3"/>
      <c r="FDV28" s="3"/>
      <c r="FDW28" s="3"/>
      <c r="FDX28" s="3"/>
      <c r="FDY28" s="3"/>
      <c r="FDZ28" s="3"/>
      <c r="FEA28" s="3"/>
      <c r="FEB28" s="3"/>
      <c r="FEC28" s="3"/>
      <c r="FED28" s="3"/>
      <c r="FEE28" s="3"/>
      <c r="FEF28" s="3"/>
      <c r="FEG28" s="3"/>
      <c r="FEH28" s="3"/>
      <c r="FEI28" s="3"/>
      <c r="FEJ28" s="3"/>
      <c r="FEK28" s="3"/>
      <c r="FEL28" s="3"/>
      <c r="FEM28" s="3"/>
      <c r="FEN28" s="3"/>
      <c r="FEO28" s="3"/>
      <c r="FEP28" s="3"/>
      <c r="FEQ28" s="3"/>
      <c r="FER28" s="3"/>
      <c r="FES28" s="3"/>
      <c r="FET28" s="3"/>
      <c r="FEU28" s="3"/>
      <c r="FEV28" s="3"/>
      <c r="FEW28" s="3"/>
      <c r="FEX28" s="3"/>
      <c r="FEY28" s="3"/>
      <c r="FEZ28" s="3"/>
      <c r="FFA28" s="3"/>
      <c r="FFB28" s="3"/>
      <c r="FFC28" s="3"/>
      <c r="FFD28" s="3"/>
      <c r="FFE28" s="3"/>
      <c r="FFF28" s="3"/>
      <c r="FFG28" s="3"/>
      <c r="FFH28" s="3"/>
      <c r="FFI28" s="3"/>
      <c r="FFJ28" s="3"/>
      <c r="FFK28" s="3"/>
      <c r="FFL28" s="3"/>
      <c r="FFM28" s="3"/>
      <c r="FFN28" s="3"/>
      <c r="FFO28" s="3"/>
      <c r="FFP28" s="3"/>
      <c r="FFQ28" s="3"/>
      <c r="FFR28" s="3"/>
      <c r="FFS28" s="3"/>
      <c r="FFT28" s="3"/>
      <c r="FFU28" s="3"/>
      <c r="FFV28" s="3"/>
      <c r="FFW28" s="3"/>
      <c r="FFX28" s="3"/>
      <c r="FFY28" s="3"/>
      <c r="FFZ28" s="3"/>
      <c r="FGA28" s="3"/>
      <c r="FGB28" s="3"/>
      <c r="FGC28" s="3"/>
      <c r="FGD28" s="3"/>
      <c r="FGE28" s="3"/>
      <c r="FGF28" s="3"/>
      <c r="FGG28" s="3"/>
      <c r="FGH28" s="3"/>
      <c r="FGI28" s="3"/>
      <c r="FGJ28" s="3"/>
      <c r="FGK28" s="3"/>
      <c r="FGL28" s="3"/>
      <c r="FGM28" s="3"/>
      <c r="FGN28" s="3"/>
      <c r="FGO28" s="3"/>
      <c r="FGP28" s="3"/>
      <c r="FGQ28" s="3"/>
      <c r="FGR28" s="3"/>
      <c r="FGS28" s="3"/>
      <c r="FGT28" s="3"/>
      <c r="FGU28" s="3"/>
      <c r="FGV28" s="3"/>
      <c r="FGW28" s="3"/>
      <c r="FGX28" s="3"/>
      <c r="FGY28" s="3"/>
      <c r="FGZ28" s="3"/>
      <c r="FHA28" s="3"/>
      <c r="FHB28" s="3"/>
      <c r="FHC28" s="3"/>
      <c r="FHD28" s="3"/>
      <c r="FHE28" s="3"/>
      <c r="FHF28" s="3"/>
      <c r="FHG28" s="3"/>
      <c r="FHH28" s="3"/>
      <c r="FHI28" s="3"/>
      <c r="FHJ28" s="3"/>
      <c r="FHK28" s="3"/>
      <c r="FHL28" s="3"/>
      <c r="FHM28" s="3"/>
      <c r="FHN28" s="3"/>
      <c r="FHO28" s="3"/>
      <c r="FHP28" s="3"/>
      <c r="FHQ28" s="3"/>
      <c r="FHR28" s="3"/>
      <c r="FHS28" s="3"/>
      <c r="FHT28" s="3"/>
      <c r="FHU28" s="3"/>
      <c r="FHV28" s="3"/>
      <c r="FHW28" s="3"/>
      <c r="FHX28" s="3"/>
      <c r="FHY28" s="3"/>
      <c r="FHZ28" s="3"/>
      <c r="FIA28" s="3"/>
      <c r="FIB28" s="3"/>
      <c r="FIC28" s="3"/>
      <c r="FID28" s="3"/>
      <c r="FIE28" s="3"/>
      <c r="FIF28" s="3"/>
      <c r="FIG28" s="3"/>
      <c r="FIH28" s="3"/>
      <c r="FII28" s="3"/>
      <c r="FIJ28" s="3"/>
      <c r="FIK28" s="3"/>
      <c r="FIL28" s="3"/>
      <c r="FIM28" s="3"/>
      <c r="FIN28" s="3"/>
      <c r="FIO28" s="3"/>
      <c r="FIP28" s="3"/>
      <c r="FIQ28" s="3"/>
      <c r="FIR28" s="3"/>
      <c r="FIS28" s="3"/>
      <c r="FIT28" s="3"/>
      <c r="FIU28" s="3"/>
      <c r="FIV28" s="3"/>
      <c r="FIW28" s="3"/>
      <c r="FIX28" s="3"/>
      <c r="FIY28" s="3"/>
      <c r="FIZ28" s="3"/>
      <c r="FJA28" s="3"/>
      <c r="FJB28" s="3"/>
      <c r="FJC28" s="3"/>
      <c r="FJD28" s="3"/>
      <c r="FJE28" s="3"/>
      <c r="FJF28" s="3"/>
      <c r="FJG28" s="3"/>
      <c r="FJH28" s="3"/>
      <c r="FJI28" s="3"/>
      <c r="FJJ28" s="3"/>
      <c r="FJK28" s="3"/>
      <c r="FJL28" s="3"/>
      <c r="FJM28" s="3"/>
      <c r="FJN28" s="3"/>
      <c r="FJO28" s="3"/>
      <c r="FJP28" s="3"/>
      <c r="FJQ28" s="3"/>
      <c r="FJR28" s="3"/>
      <c r="FJS28" s="3"/>
      <c r="FJT28" s="3"/>
      <c r="FJU28" s="3"/>
      <c r="FJV28" s="3"/>
      <c r="FJW28" s="3"/>
      <c r="FJX28" s="3"/>
      <c r="FJY28" s="3"/>
      <c r="FJZ28" s="3"/>
      <c r="FKA28" s="3"/>
      <c r="FKB28" s="3"/>
      <c r="FKC28" s="3"/>
      <c r="FKD28" s="3"/>
      <c r="FKE28" s="3"/>
      <c r="FKF28" s="3"/>
      <c r="FKG28" s="3"/>
      <c r="FKH28" s="3"/>
      <c r="FKI28" s="3"/>
      <c r="FKJ28" s="3"/>
      <c r="FKK28" s="3"/>
      <c r="FKL28" s="3"/>
      <c r="FKM28" s="3"/>
      <c r="FKN28" s="3"/>
      <c r="FKO28" s="3"/>
      <c r="FKP28" s="3"/>
      <c r="FKQ28" s="3"/>
      <c r="FKR28" s="3"/>
      <c r="FKS28" s="3"/>
      <c r="FKT28" s="3"/>
      <c r="FKU28" s="3"/>
      <c r="FKV28" s="3"/>
      <c r="FKW28" s="3"/>
      <c r="FKX28" s="3"/>
      <c r="FKY28" s="3"/>
      <c r="FKZ28" s="3"/>
      <c r="FLA28" s="3"/>
      <c r="FLB28" s="3"/>
      <c r="FLC28" s="3"/>
      <c r="FLD28" s="3"/>
      <c r="FLE28" s="3"/>
      <c r="FLF28" s="3"/>
      <c r="FLG28" s="3"/>
      <c r="FLH28" s="3"/>
      <c r="FLI28" s="3"/>
      <c r="FLJ28" s="3"/>
      <c r="FLK28" s="3"/>
      <c r="FLL28" s="3"/>
      <c r="FLM28" s="3"/>
      <c r="FLN28" s="3"/>
      <c r="FLO28" s="3"/>
      <c r="FLP28" s="3"/>
      <c r="FLQ28" s="3"/>
      <c r="FLR28" s="3"/>
      <c r="FLS28" s="3"/>
      <c r="FLT28" s="3"/>
      <c r="FLU28" s="3"/>
      <c r="FLV28" s="3"/>
      <c r="FLW28" s="3"/>
      <c r="FLX28" s="3"/>
      <c r="FLY28" s="3"/>
      <c r="FLZ28" s="3"/>
      <c r="FMA28" s="3"/>
      <c r="FMB28" s="3"/>
      <c r="FMC28" s="3"/>
      <c r="FMD28" s="3"/>
      <c r="FME28" s="3"/>
      <c r="FMF28" s="3"/>
      <c r="FMG28" s="3"/>
      <c r="FMH28" s="3"/>
      <c r="FMI28" s="3"/>
      <c r="FMJ28" s="3"/>
      <c r="FMK28" s="3"/>
      <c r="FML28" s="3"/>
      <c r="FMM28" s="3"/>
      <c r="FMN28" s="3"/>
      <c r="FMO28" s="3"/>
      <c r="FMP28" s="3"/>
      <c r="FMQ28" s="3"/>
      <c r="FMR28" s="3"/>
      <c r="FMS28" s="3"/>
      <c r="FMT28" s="3"/>
      <c r="FMU28" s="3"/>
      <c r="FMV28" s="3"/>
      <c r="FMW28" s="3"/>
      <c r="FMX28" s="3"/>
      <c r="FMY28" s="3"/>
      <c r="FMZ28" s="3"/>
      <c r="FNA28" s="3"/>
      <c r="FNB28" s="3"/>
      <c r="FNC28" s="3"/>
      <c r="FND28" s="3"/>
      <c r="FNE28" s="3"/>
      <c r="FNF28" s="3"/>
      <c r="FNG28" s="3"/>
      <c r="FNH28" s="3"/>
      <c r="FNI28" s="3"/>
      <c r="FNJ28" s="3"/>
      <c r="FNK28" s="3"/>
      <c r="FNL28" s="3"/>
      <c r="FNM28" s="3"/>
      <c r="FNN28" s="3"/>
      <c r="FNO28" s="3"/>
      <c r="FNP28" s="3"/>
      <c r="FNQ28" s="3"/>
      <c r="FNR28" s="3"/>
      <c r="FNS28" s="3"/>
      <c r="FNT28" s="3"/>
      <c r="FNU28" s="3"/>
      <c r="FNV28" s="3"/>
      <c r="FNW28" s="3"/>
      <c r="FNX28" s="3"/>
      <c r="FNY28" s="3"/>
      <c r="FNZ28" s="3"/>
      <c r="FOA28" s="3"/>
      <c r="FOB28" s="3"/>
      <c r="FOC28" s="3"/>
      <c r="FOD28" s="3"/>
      <c r="FOE28" s="3"/>
      <c r="FOF28" s="3"/>
      <c r="FOG28" s="3"/>
      <c r="FOH28" s="3"/>
      <c r="FOI28" s="3"/>
      <c r="FOJ28" s="3"/>
      <c r="FOK28" s="3"/>
      <c r="FOL28" s="3"/>
      <c r="FOM28" s="3"/>
      <c r="FON28" s="3"/>
      <c r="FOO28" s="3"/>
      <c r="FOP28" s="3"/>
      <c r="FOQ28" s="3"/>
      <c r="FOR28" s="3"/>
      <c r="FOS28" s="3"/>
      <c r="FOT28" s="3"/>
      <c r="FOU28" s="3"/>
      <c r="FOV28" s="3"/>
      <c r="FOW28" s="3"/>
      <c r="FOX28" s="3"/>
      <c r="FOY28" s="3"/>
      <c r="FOZ28" s="3"/>
      <c r="FPA28" s="3"/>
      <c r="FPB28" s="3"/>
      <c r="FPC28" s="3"/>
      <c r="FPD28" s="3"/>
      <c r="FPE28" s="3"/>
      <c r="FPF28" s="3"/>
      <c r="FPG28" s="3"/>
      <c r="FPH28" s="3"/>
      <c r="FPI28" s="3"/>
      <c r="FPJ28" s="3"/>
      <c r="FPK28" s="3"/>
      <c r="FPL28" s="3"/>
      <c r="FPM28" s="3"/>
      <c r="FPN28" s="3"/>
      <c r="FPO28" s="3"/>
      <c r="FPP28" s="3"/>
      <c r="FPQ28" s="3"/>
      <c r="FPR28" s="3"/>
      <c r="FPS28" s="3"/>
      <c r="FPT28" s="3"/>
      <c r="FPU28" s="3"/>
      <c r="FPV28" s="3"/>
      <c r="FPW28" s="3"/>
      <c r="FPX28" s="3"/>
      <c r="FPY28" s="3"/>
      <c r="FPZ28" s="3"/>
      <c r="FQA28" s="3"/>
      <c r="FQB28" s="3"/>
      <c r="FQC28" s="3"/>
      <c r="FQD28" s="3"/>
      <c r="FQE28" s="3"/>
      <c r="FQF28" s="3"/>
      <c r="FQG28" s="3"/>
      <c r="FQH28" s="3"/>
      <c r="FQI28" s="3"/>
      <c r="FQJ28" s="3"/>
      <c r="FQK28" s="3"/>
      <c r="FQL28" s="3"/>
      <c r="FQM28" s="3"/>
      <c r="FQN28" s="3"/>
      <c r="FQO28" s="3"/>
      <c r="FQP28" s="3"/>
      <c r="FQQ28" s="3"/>
      <c r="FQR28" s="3"/>
      <c r="FQS28" s="3"/>
      <c r="FQT28" s="3"/>
      <c r="FQU28" s="3"/>
      <c r="FQV28" s="3"/>
      <c r="FQW28" s="3"/>
      <c r="FQX28" s="3"/>
      <c r="FQY28" s="3"/>
      <c r="FQZ28" s="3"/>
      <c r="FRA28" s="3"/>
      <c r="FRB28" s="3"/>
      <c r="FRC28" s="3"/>
      <c r="FRD28" s="3"/>
      <c r="FRE28" s="3"/>
      <c r="FRF28" s="3"/>
      <c r="FRG28" s="3"/>
      <c r="FRH28" s="3"/>
      <c r="FRI28" s="3"/>
      <c r="FRJ28" s="3"/>
      <c r="FRK28" s="3"/>
      <c r="FRL28" s="3"/>
      <c r="FRM28" s="3"/>
      <c r="FRN28" s="3"/>
      <c r="FRO28" s="3"/>
      <c r="FRP28" s="3"/>
      <c r="FRQ28" s="3"/>
      <c r="FRR28" s="3"/>
      <c r="FRS28" s="3"/>
      <c r="FRT28" s="3"/>
      <c r="FRU28" s="3"/>
      <c r="FRV28" s="3"/>
      <c r="FRW28" s="3"/>
      <c r="FRX28" s="3"/>
      <c r="FRY28" s="3"/>
      <c r="FRZ28" s="3"/>
      <c r="FSA28" s="3"/>
      <c r="FSB28" s="3"/>
      <c r="FSC28" s="3"/>
      <c r="FSD28" s="3"/>
      <c r="FSE28" s="3"/>
      <c r="FSF28" s="3"/>
      <c r="FSG28" s="3"/>
      <c r="FSH28" s="3"/>
      <c r="FSI28" s="3"/>
      <c r="FSJ28" s="3"/>
      <c r="FSK28" s="3"/>
      <c r="FSL28" s="3"/>
      <c r="FSM28" s="3"/>
      <c r="FSN28" s="3"/>
      <c r="FSO28" s="3"/>
      <c r="FSP28" s="3"/>
      <c r="FSQ28" s="3"/>
      <c r="FSR28" s="3"/>
      <c r="FSS28" s="3"/>
      <c r="FST28" s="3"/>
      <c r="FSU28" s="3"/>
      <c r="FSV28" s="3"/>
      <c r="FSW28" s="3"/>
      <c r="FSX28" s="3"/>
      <c r="FSY28" s="3"/>
      <c r="FSZ28" s="3"/>
      <c r="FTA28" s="3"/>
      <c r="FTB28" s="3"/>
      <c r="FTC28" s="3"/>
      <c r="FTD28" s="3"/>
      <c r="FTE28" s="3"/>
      <c r="FTF28" s="3"/>
      <c r="FTG28" s="3"/>
      <c r="FTH28" s="3"/>
      <c r="FTI28" s="3"/>
      <c r="FTJ28" s="3"/>
      <c r="FTK28" s="3"/>
      <c r="FTL28" s="3"/>
      <c r="FTM28" s="3"/>
      <c r="FTN28" s="3"/>
      <c r="FTO28" s="3"/>
      <c r="FTP28" s="3"/>
      <c r="FTQ28" s="3"/>
      <c r="FTR28" s="3"/>
      <c r="FTS28" s="3"/>
      <c r="FTT28" s="3"/>
      <c r="FTU28" s="3"/>
      <c r="FTV28" s="3"/>
      <c r="FTW28" s="3"/>
      <c r="FTX28" s="3"/>
      <c r="FTY28" s="3"/>
      <c r="FTZ28" s="3"/>
      <c r="FUA28" s="3"/>
      <c r="FUB28" s="3"/>
      <c r="FUC28" s="3"/>
      <c r="FUD28" s="3"/>
      <c r="FUE28" s="3"/>
      <c r="FUF28" s="3"/>
      <c r="FUG28" s="3"/>
      <c r="FUH28" s="3"/>
      <c r="FUI28" s="3"/>
      <c r="FUJ28" s="3"/>
      <c r="FUK28" s="3"/>
      <c r="FUL28" s="3"/>
      <c r="FUM28" s="3"/>
      <c r="FUN28" s="3"/>
      <c r="FUO28" s="3"/>
      <c r="FUP28" s="3"/>
      <c r="FUQ28" s="3"/>
      <c r="FUR28" s="3"/>
      <c r="FUS28" s="3"/>
      <c r="FUT28" s="3"/>
      <c r="FUU28" s="3"/>
      <c r="FUV28" s="3"/>
      <c r="FUW28" s="3"/>
      <c r="FUX28" s="3"/>
      <c r="FUY28" s="3"/>
      <c r="FUZ28" s="3"/>
      <c r="FVA28" s="3"/>
      <c r="FVB28" s="3"/>
      <c r="FVC28" s="3"/>
      <c r="FVD28" s="3"/>
      <c r="FVE28" s="3"/>
      <c r="FVF28" s="3"/>
      <c r="FVG28" s="3"/>
      <c r="FVH28" s="3"/>
      <c r="FVI28" s="3"/>
      <c r="FVJ28" s="3"/>
      <c r="FVK28" s="3"/>
      <c r="FVL28" s="3"/>
      <c r="FVM28" s="3"/>
      <c r="FVN28" s="3"/>
      <c r="FVO28" s="3"/>
      <c r="FVP28" s="3"/>
      <c r="FVQ28" s="3"/>
      <c r="FVR28" s="3"/>
      <c r="FVS28" s="3"/>
      <c r="FVT28" s="3"/>
      <c r="FVU28" s="3"/>
      <c r="FVV28" s="3"/>
      <c r="FVW28" s="3"/>
      <c r="FVX28" s="3"/>
      <c r="FVY28" s="3"/>
      <c r="FVZ28" s="3"/>
      <c r="FWA28" s="3"/>
      <c r="FWB28" s="3"/>
      <c r="FWC28" s="3"/>
      <c r="FWD28" s="3"/>
      <c r="FWE28" s="3"/>
      <c r="FWF28" s="3"/>
      <c r="FWG28" s="3"/>
      <c r="FWH28" s="3"/>
      <c r="FWI28" s="3"/>
      <c r="FWJ28" s="3"/>
      <c r="FWK28" s="3"/>
      <c r="FWL28" s="3"/>
      <c r="FWM28" s="3"/>
      <c r="FWN28" s="3"/>
      <c r="FWO28" s="3"/>
      <c r="FWP28" s="3"/>
      <c r="FWQ28" s="3"/>
      <c r="FWR28" s="3"/>
      <c r="FWS28" s="3"/>
      <c r="FWT28" s="3"/>
      <c r="FWU28" s="3"/>
      <c r="FWV28" s="3"/>
      <c r="FWW28" s="3"/>
      <c r="FWX28" s="3"/>
      <c r="FWY28" s="3"/>
      <c r="FWZ28" s="3"/>
      <c r="FXA28" s="3"/>
      <c r="FXB28" s="3"/>
      <c r="FXC28" s="3"/>
      <c r="FXD28" s="3"/>
      <c r="FXE28" s="3"/>
      <c r="FXF28" s="3"/>
      <c r="FXG28" s="3"/>
      <c r="FXH28" s="3"/>
      <c r="FXI28" s="3"/>
      <c r="FXJ28" s="3"/>
      <c r="FXK28" s="3"/>
      <c r="FXL28" s="3"/>
      <c r="FXM28" s="3"/>
      <c r="FXN28" s="3"/>
      <c r="FXO28" s="3"/>
      <c r="FXP28" s="3"/>
      <c r="FXQ28" s="3"/>
      <c r="FXR28" s="3"/>
      <c r="FXS28" s="3"/>
      <c r="FXT28" s="3"/>
      <c r="FXU28" s="3"/>
      <c r="FXV28" s="3"/>
      <c r="FXW28" s="3"/>
      <c r="FXX28" s="3"/>
      <c r="FXY28" s="3"/>
      <c r="FXZ28" s="3"/>
      <c r="FYA28" s="3"/>
      <c r="FYB28" s="3"/>
      <c r="FYC28" s="3"/>
      <c r="FYD28" s="3"/>
      <c r="FYE28" s="3"/>
      <c r="FYF28" s="3"/>
      <c r="FYG28" s="3"/>
      <c r="FYH28" s="3"/>
      <c r="FYI28" s="3"/>
      <c r="FYJ28" s="3"/>
      <c r="FYK28" s="3"/>
      <c r="FYL28" s="3"/>
      <c r="FYM28" s="3"/>
      <c r="FYN28" s="3"/>
      <c r="FYO28" s="3"/>
      <c r="FYP28" s="3"/>
      <c r="FYQ28" s="3"/>
      <c r="FYR28" s="3"/>
      <c r="FYS28" s="3"/>
      <c r="FYT28" s="3"/>
      <c r="FYU28" s="3"/>
      <c r="FYV28" s="3"/>
      <c r="FYW28" s="3"/>
      <c r="FYX28" s="3"/>
      <c r="FYY28" s="3"/>
      <c r="FYZ28" s="3"/>
      <c r="FZA28" s="3"/>
      <c r="FZB28" s="3"/>
      <c r="FZC28" s="3"/>
      <c r="FZD28" s="3"/>
      <c r="FZE28" s="3"/>
      <c r="FZF28" s="3"/>
      <c r="FZG28" s="3"/>
      <c r="FZH28" s="3"/>
      <c r="FZI28" s="3"/>
      <c r="FZJ28" s="3"/>
      <c r="FZK28" s="3"/>
      <c r="FZL28" s="3"/>
      <c r="FZM28" s="3"/>
      <c r="FZN28" s="3"/>
      <c r="FZO28" s="3"/>
      <c r="FZP28" s="3"/>
      <c r="FZQ28" s="3"/>
      <c r="FZR28" s="3"/>
      <c r="FZS28" s="3"/>
      <c r="FZT28" s="3"/>
      <c r="FZU28" s="3"/>
      <c r="FZV28" s="3"/>
      <c r="FZW28" s="3"/>
      <c r="FZX28" s="3"/>
      <c r="FZY28" s="3"/>
      <c r="FZZ28" s="3"/>
      <c r="GAA28" s="3"/>
      <c r="GAB28" s="3"/>
      <c r="GAC28" s="3"/>
      <c r="GAD28" s="3"/>
      <c r="GAE28" s="3"/>
      <c r="GAF28" s="3"/>
      <c r="GAG28" s="3"/>
      <c r="GAH28" s="3"/>
      <c r="GAI28" s="3"/>
      <c r="GAJ28" s="3"/>
      <c r="GAK28" s="3"/>
      <c r="GAL28" s="3"/>
      <c r="GAM28" s="3"/>
      <c r="GAN28" s="3"/>
      <c r="GAO28" s="3"/>
      <c r="GAP28" s="3"/>
      <c r="GAQ28" s="3"/>
      <c r="GAR28" s="3"/>
      <c r="GAS28" s="3"/>
      <c r="GAT28" s="3"/>
      <c r="GAU28" s="3"/>
      <c r="GAV28" s="3"/>
      <c r="GAW28" s="3"/>
      <c r="GAX28" s="3"/>
      <c r="GAY28" s="3"/>
      <c r="GAZ28" s="3"/>
      <c r="GBA28" s="3"/>
      <c r="GBB28" s="3"/>
      <c r="GBC28" s="3"/>
      <c r="GBD28" s="3"/>
      <c r="GBE28" s="3"/>
      <c r="GBF28" s="3"/>
      <c r="GBG28" s="3"/>
      <c r="GBH28" s="3"/>
      <c r="GBI28" s="3"/>
      <c r="GBJ28" s="3"/>
      <c r="GBK28" s="3"/>
      <c r="GBL28" s="3"/>
      <c r="GBM28" s="3"/>
      <c r="GBN28" s="3"/>
      <c r="GBO28" s="3"/>
      <c r="GBP28" s="3"/>
      <c r="GBQ28" s="3"/>
      <c r="GBR28" s="3"/>
      <c r="GBS28" s="3"/>
      <c r="GBT28" s="3"/>
      <c r="GBU28" s="3"/>
      <c r="GBV28" s="3"/>
      <c r="GBW28" s="3"/>
      <c r="GBX28" s="3"/>
      <c r="GBY28" s="3"/>
      <c r="GBZ28" s="3"/>
      <c r="GCA28" s="3"/>
      <c r="GCB28" s="3"/>
      <c r="GCC28" s="3"/>
      <c r="GCD28" s="3"/>
      <c r="GCE28" s="3"/>
      <c r="GCF28" s="3"/>
      <c r="GCG28" s="3"/>
      <c r="GCH28" s="3"/>
      <c r="GCI28" s="3"/>
      <c r="GCJ28" s="3"/>
      <c r="GCK28" s="3"/>
      <c r="GCL28" s="3"/>
      <c r="GCM28" s="3"/>
      <c r="GCN28" s="3"/>
      <c r="GCO28" s="3"/>
      <c r="GCP28" s="3"/>
      <c r="GCQ28" s="3"/>
      <c r="GCR28" s="3"/>
      <c r="GCS28" s="3"/>
      <c r="GCT28" s="3"/>
      <c r="GCU28" s="3"/>
      <c r="GCV28" s="3"/>
      <c r="GCW28" s="3"/>
      <c r="GCX28" s="3"/>
      <c r="GCY28" s="3"/>
      <c r="GCZ28" s="3"/>
      <c r="GDA28" s="3"/>
      <c r="GDB28" s="3"/>
      <c r="GDC28" s="3"/>
      <c r="GDD28" s="3"/>
      <c r="GDE28" s="3"/>
      <c r="GDF28" s="3"/>
      <c r="GDG28" s="3"/>
      <c r="GDH28" s="3"/>
      <c r="GDI28" s="3"/>
      <c r="GDJ28" s="3"/>
      <c r="GDK28" s="3"/>
      <c r="GDL28" s="3"/>
      <c r="GDM28" s="3"/>
      <c r="GDN28" s="3"/>
      <c r="GDO28" s="3"/>
      <c r="GDP28" s="3"/>
      <c r="GDQ28" s="3"/>
      <c r="GDR28" s="3"/>
      <c r="GDS28" s="3"/>
      <c r="GDT28" s="3"/>
      <c r="GDU28" s="3"/>
      <c r="GDV28" s="3"/>
      <c r="GDW28" s="3"/>
      <c r="GDX28" s="3"/>
      <c r="GDY28" s="3"/>
      <c r="GDZ28" s="3"/>
      <c r="GEA28" s="3"/>
      <c r="GEB28" s="3"/>
      <c r="GEC28" s="3"/>
      <c r="GED28" s="3"/>
      <c r="GEE28" s="3"/>
      <c r="GEF28" s="3"/>
      <c r="GEG28" s="3"/>
      <c r="GEH28" s="3"/>
      <c r="GEI28" s="3"/>
      <c r="GEJ28" s="3"/>
      <c r="GEK28" s="3"/>
      <c r="GEL28" s="3"/>
      <c r="GEM28" s="3"/>
      <c r="GEN28" s="3"/>
      <c r="GEO28" s="3"/>
      <c r="GEP28" s="3"/>
      <c r="GEQ28" s="3"/>
      <c r="GER28" s="3"/>
      <c r="GES28" s="3"/>
      <c r="GET28" s="3"/>
      <c r="GEU28" s="3"/>
      <c r="GEV28" s="3"/>
      <c r="GEW28" s="3"/>
      <c r="GEX28" s="3"/>
      <c r="GEY28" s="3"/>
      <c r="GEZ28" s="3"/>
      <c r="GFA28" s="3"/>
      <c r="GFB28" s="3"/>
      <c r="GFC28" s="3"/>
      <c r="GFD28" s="3"/>
      <c r="GFE28" s="3"/>
      <c r="GFF28" s="3"/>
      <c r="GFG28" s="3"/>
      <c r="GFH28" s="3"/>
      <c r="GFI28" s="3"/>
      <c r="GFJ28" s="3"/>
      <c r="GFK28" s="3"/>
      <c r="GFL28" s="3"/>
      <c r="GFM28" s="3"/>
      <c r="GFN28" s="3"/>
      <c r="GFO28" s="3"/>
      <c r="GFP28" s="3"/>
      <c r="GFQ28" s="3"/>
      <c r="GFR28" s="3"/>
      <c r="GFS28" s="3"/>
      <c r="GFT28" s="3"/>
      <c r="GFU28" s="3"/>
      <c r="GFV28" s="3"/>
      <c r="GFW28" s="3"/>
      <c r="GFX28" s="3"/>
      <c r="GFY28" s="3"/>
      <c r="GFZ28" s="3"/>
      <c r="GGA28" s="3"/>
      <c r="GGB28" s="3"/>
      <c r="GGC28" s="3"/>
      <c r="GGD28" s="3"/>
      <c r="GGE28" s="3"/>
      <c r="GGF28" s="3"/>
      <c r="GGG28" s="3"/>
      <c r="GGH28" s="3"/>
      <c r="GGI28" s="3"/>
      <c r="GGJ28" s="3"/>
      <c r="GGK28" s="3"/>
      <c r="GGL28" s="3"/>
      <c r="GGM28" s="3"/>
      <c r="GGN28" s="3"/>
      <c r="GGO28" s="3"/>
      <c r="GGP28" s="3"/>
      <c r="GGQ28" s="3"/>
      <c r="GGR28" s="3"/>
      <c r="GGS28" s="3"/>
      <c r="GGT28" s="3"/>
      <c r="GGU28" s="3"/>
      <c r="GGV28" s="3"/>
      <c r="GGW28" s="3"/>
      <c r="GGX28" s="3"/>
      <c r="GGY28" s="3"/>
      <c r="GGZ28" s="3"/>
      <c r="GHA28" s="3"/>
      <c r="GHB28" s="3"/>
      <c r="GHC28" s="3"/>
      <c r="GHD28" s="3"/>
      <c r="GHE28" s="3"/>
      <c r="GHF28" s="3"/>
      <c r="GHG28" s="3"/>
      <c r="GHH28" s="3"/>
      <c r="GHI28" s="3"/>
      <c r="GHJ28" s="3"/>
      <c r="GHK28" s="3"/>
      <c r="GHL28" s="3"/>
      <c r="GHM28" s="3"/>
      <c r="GHN28" s="3"/>
      <c r="GHO28" s="3"/>
      <c r="GHP28" s="3"/>
      <c r="GHQ28" s="3"/>
      <c r="GHR28" s="3"/>
      <c r="GHS28" s="3"/>
      <c r="GHT28" s="3"/>
      <c r="GHU28" s="3"/>
      <c r="GHV28" s="3"/>
      <c r="GHW28" s="3"/>
      <c r="GHX28" s="3"/>
      <c r="GHY28" s="3"/>
      <c r="GHZ28" s="3"/>
      <c r="GIA28" s="3"/>
      <c r="GIB28" s="3"/>
      <c r="GIC28" s="3"/>
      <c r="GID28" s="3"/>
      <c r="GIE28" s="3"/>
      <c r="GIF28" s="3"/>
      <c r="GIG28" s="3"/>
      <c r="GIH28" s="3"/>
      <c r="GII28" s="3"/>
      <c r="GIJ28" s="3"/>
      <c r="GIK28" s="3"/>
      <c r="GIL28" s="3"/>
      <c r="GIM28" s="3"/>
      <c r="GIN28" s="3"/>
      <c r="GIO28" s="3"/>
      <c r="GIP28" s="3"/>
      <c r="GIQ28" s="3"/>
      <c r="GIR28" s="3"/>
      <c r="GIS28" s="3"/>
      <c r="GIT28" s="3"/>
      <c r="GIU28" s="3"/>
      <c r="GIV28" s="3"/>
      <c r="GIW28" s="3"/>
      <c r="GIX28" s="3"/>
      <c r="GIY28" s="3"/>
      <c r="GIZ28" s="3"/>
      <c r="GJA28" s="3"/>
      <c r="GJB28" s="3"/>
      <c r="GJC28" s="3"/>
      <c r="GJD28" s="3"/>
      <c r="GJE28" s="3"/>
      <c r="GJF28" s="3"/>
      <c r="GJG28" s="3"/>
      <c r="GJH28" s="3"/>
      <c r="GJI28" s="3"/>
      <c r="GJJ28" s="3"/>
      <c r="GJK28" s="3"/>
      <c r="GJL28" s="3"/>
      <c r="GJM28" s="3"/>
      <c r="GJN28" s="3"/>
      <c r="GJO28" s="3"/>
      <c r="GJP28" s="3"/>
      <c r="GJQ28" s="3"/>
      <c r="GJR28" s="3"/>
      <c r="GJS28" s="3"/>
      <c r="GJT28" s="3"/>
      <c r="GJU28" s="3"/>
      <c r="GJV28" s="3"/>
      <c r="GJW28" s="3"/>
      <c r="GJX28" s="3"/>
      <c r="GJY28" s="3"/>
      <c r="GJZ28" s="3"/>
      <c r="GKA28" s="3"/>
      <c r="GKB28" s="3"/>
      <c r="GKC28" s="3"/>
      <c r="GKD28" s="3"/>
      <c r="GKE28" s="3"/>
      <c r="GKF28" s="3"/>
      <c r="GKG28" s="3"/>
      <c r="GKH28" s="3"/>
      <c r="GKI28" s="3"/>
      <c r="GKJ28" s="3"/>
      <c r="GKK28" s="3"/>
      <c r="GKL28" s="3"/>
      <c r="GKM28" s="3"/>
      <c r="GKN28" s="3"/>
      <c r="GKO28" s="3"/>
      <c r="GKP28" s="3"/>
      <c r="GKQ28" s="3"/>
      <c r="GKR28" s="3"/>
      <c r="GKS28" s="3"/>
      <c r="GKT28" s="3"/>
      <c r="GKU28" s="3"/>
      <c r="GKV28" s="3"/>
      <c r="GKW28" s="3"/>
      <c r="GKX28" s="3"/>
      <c r="GKY28" s="3"/>
      <c r="GKZ28" s="3"/>
      <c r="GLA28" s="3"/>
      <c r="GLB28" s="3"/>
      <c r="GLC28" s="3"/>
      <c r="GLD28" s="3"/>
      <c r="GLE28" s="3"/>
      <c r="GLF28" s="3"/>
      <c r="GLG28" s="3"/>
      <c r="GLH28" s="3"/>
      <c r="GLI28" s="3"/>
      <c r="GLJ28" s="3"/>
      <c r="GLK28" s="3"/>
      <c r="GLL28" s="3"/>
      <c r="GLM28" s="3"/>
      <c r="GLN28" s="3"/>
      <c r="GLO28" s="3"/>
      <c r="GLP28" s="3"/>
      <c r="GLQ28" s="3"/>
      <c r="GLR28" s="3"/>
      <c r="GLS28" s="3"/>
      <c r="GLT28" s="3"/>
      <c r="GLU28" s="3"/>
      <c r="GLV28" s="3"/>
      <c r="GLW28" s="3"/>
      <c r="GLX28" s="3"/>
      <c r="GLY28" s="3"/>
      <c r="GLZ28" s="3"/>
      <c r="GMA28" s="3"/>
      <c r="GMB28" s="3"/>
      <c r="GMC28" s="3"/>
      <c r="GMD28" s="3"/>
      <c r="GME28" s="3"/>
      <c r="GMF28" s="3"/>
      <c r="GMG28" s="3"/>
      <c r="GMH28" s="3"/>
      <c r="GMI28" s="3"/>
      <c r="GMJ28" s="3"/>
      <c r="GMK28" s="3"/>
      <c r="GML28" s="3"/>
      <c r="GMM28" s="3"/>
      <c r="GMN28" s="3"/>
      <c r="GMO28" s="3"/>
      <c r="GMP28" s="3"/>
      <c r="GMQ28" s="3"/>
      <c r="GMR28" s="3"/>
      <c r="GMS28" s="3"/>
      <c r="GMT28" s="3"/>
      <c r="GMU28" s="3"/>
      <c r="GMV28" s="3"/>
      <c r="GMW28" s="3"/>
      <c r="GMX28" s="3"/>
      <c r="GMY28" s="3"/>
      <c r="GMZ28" s="3"/>
      <c r="GNA28" s="3"/>
      <c r="GNB28" s="3"/>
      <c r="GNC28" s="3"/>
      <c r="GND28" s="3"/>
      <c r="GNE28" s="3"/>
      <c r="GNF28" s="3"/>
      <c r="GNG28" s="3"/>
      <c r="GNH28" s="3"/>
      <c r="GNI28" s="3"/>
      <c r="GNJ28" s="3"/>
      <c r="GNK28" s="3"/>
      <c r="GNL28" s="3"/>
      <c r="GNM28" s="3"/>
      <c r="GNN28" s="3"/>
      <c r="GNO28" s="3"/>
      <c r="GNP28" s="3"/>
      <c r="GNQ28" s="3"/>
      <c r="GNR28" s="3"/>
      <c r="GNS28" s="3"/>
      <c r="GNT28" s="3"/>
      <c r="GNU28" s="3"/>
      <c r="GNV28" s="3"/>
      <c r="GNW28" s="3"/>
      <c r="GNX28" s="3"/>
      <c r="GNY28" s="3"/>
      <c r="GNZ28" s="3"/>
      <c r="GOA28" s="3"/>
      <c r="GOB28" s="3"/>
      <c r="GOC28" s="3"/>
      <c r="GOD28" s="3"/>
      <c r="GOE28" s="3"/>
      <c r="GOF28" s="3"/>
      <c r="GOG28" s="3"/>
      <c r="GOH28" s="3"/>
      <c r="GOI28" s="3"/>
      <c r="GOJ28" s="3"/>
      <c r="GOK28" s="3"/>
      <c r="GOL28" s="3"/>
      <c r="GOM28" s="3"/>
      <c r="GON28" s="3"/>
      <c r="GOO28" s="3"/>
      <c r="GOP28" s="3"/>
      <c r="GOQ28" s="3"/>
      <c r="GOR28" s="3"/>
      <c r="GOS28" s="3"/>
      <c r="GOT28" s="3"/>
      <c r="GOU28" s="3"/>
      <c r="GOV28" s="3"/>
      <c r="GOW28" s="3"/>
      <c r="GOX28" s="3"/>
      <c r="GOY28" s="3"/>
      <c r="GOZ28" s="3"/>
      <c r="GPA28" s="3"/>
      <c r="GPB28" s="3"/>
      <c r="GPC28" s="3"/>
      <c r="GPD28" s="3"/>
      <c r="GPE28" s="3"/>
      <c r="GPF28" s="3"/>
      <c r="GPG28" s="3"/>
      <c r="GPH28" s="3"/>
      <c r="GPI28" s="3"/>
      <c r="GPJ28" s="3"/>
      <c r="GPK28" s="3"/>
      <c r="GPL28" s="3"/>
      <c r="GPM28" s="3"/>
      <c r="GPN28" s="3"/>
      <c r="GPO28" s="3"/>
      <c r="GPP28" s="3"/>
      <c r="GPQ28" s="3"/>
      <c r="GPR28" s="3"/>
      <c r="GPS28" s="3"/>
      <c r="GPT28" s="3"/>
      <c r="GPU28" s="3"/>
      <c r="GPV28" s="3"/>
      <c r="GPW28" s="3"/>
      <c r="GPX28" s="3"/>
      <c r="GPY28" s="3"/>
      <c r="GPZ28" s="3"/>
      <c r="GQA28" s="3"/>
      <c r="GQB28" s="3"/>
      <c r="GQC28" s="3"/>
      <c r="GQD28" s="3"/>
      <c r="GQE28" s="3"/>
      <c r="GQF28" s="3"/>
      <c r="GQG28" s="3"/>
      <c r="GQH28" s="3"/>
      <c r="GQI28" s="3"/>
      <c r="GQJ28" s="3"/>
      <c r="GQK28" s="3"/>
      <c r="GQL28" s="3"/>
      <c r="GQM28" s="3"/>
      <c r="GQN28" s="3"/>
      <c r="GQO28" s="3"/>
      <c r="GQP28" s="3"/>
      <c r="GQQ28" s="3"/>
      <c r="GQR28" s="3"/>
      <c r="GQS28" s="3"/>
      <c r="GQT28" s="3"/>
      <c r="GQU28" s="3"/>
      <c r="GQV28" s="3"/>
      <c r="GQW28" s="3"/>
      <c r="GQX28" s="3"/>
      <c r="GQY28" s="3"/>
      <c r="GQZ28" s="3"/>
      <c r="GRA28" s="3"/>
      <c r="GRB28" s="3"/>
      <c r="GRC28" s="3"/>
      <c r="GRD28" s="3"/>
      <c r="GRE28" s="3"/>
      <c r="GRF28" s="3"/>
      <c r="GRG28" s="3"/>
      <c r="GRH28" s="3"/>
      <c r="GRI28" s="3"/>
      <c r="GRJ28" s="3"/>
      <c r="GRK28" s="3"/>
      <c r="GRL28" s="3"/>
      <c r="GRM28" s="3"/>
      <c r="GRN28" s="3"/>
      <c r="GRO28" s="3"/>
      <c r="GRP28" s="3"/>
      <c r="GRQ28" s="3"/>
      <c r="GRR28" s="3"/>
      <c r="GRS28" s="3"/>
      <c r="GRT28" s="3"/>
      <c r="GRU28" s="3"/>
      <c r="GRV28" s="3"/>
      <c r="GRW28" s="3"/>
      <c r="GRX28" s="3"/>
      <c r="GRY28" s="3"/>
      <c r="GRZ28" s="3"/>
      <c r="GSA28" s="3"/>
      <c r="GSB28" s="3"/>
      <c r="GSC28" s="3"/>
      <c r="GSD28" s="3"/>
      <c r="GSE28" s="3"/>
      <c r="GSF28" s="3"/>
      <c r="GSG28" s="3"/>
      <c r="GSH28" s="3"/>
      <c r="GSI28" s="3"/>
      <c r="GSJ28" s="3"/>
      <c r="GSK28" s="3"/>
      <c r="GSL28" s="3"/>
      <c r="GSM28" s="3"/>
      <c r="GSN28" s="3"/>
      <c r="GSO28" s="3"/>
      <c r="GSP28" s="3"/>
      <c r="GSQ28" s="3"/>
      <c r="GSR28" s="3"/>
      <c r="GSS28" s="3"/>
      <c r="GST28" s="3"/>
      <c r="GSU28" s="3"/>
      <c r="GSV28" s="3"/>
      <c r="GSW28" s="3"/>
      <c r="GSX28" s="3"/>
      <c r="GSY28" s="3"/>
      <c r="GSZ28" s="3"/>
      <c r="GTA28" s="3"/>
      <c r="GTB28" s="3"/>
      <c r="GTC28" s="3"/>
      <c r="GTD28" s="3"/>
      <c r="GTE28" s="3"/>
      <c r="GTF28" s="3"/>
      <c r="GTG28" s="3"/>
      <c r="GTH28" s="3"/>
      <c r="GTI28" s="3"/>
      <c r="GTJ28" s="3"/>
      <c r="GTK28" s="3"/>
      <c r="GTL28" s="3"/>
      <c r="GTM28" s="3"/>
      <c r="GTN28" s="3"/>
      <c r="GTO28" s="3"/>
      <c r="GTP28" s="3"/>
      <c r="GTQ28" s="3"/>
      <c r="GTR28" s="3"/>
      <c r="GTS28" s="3"/>
      <c r="GTT28" s="3"/>
      <c r="GTU28" s="3"/>
      <c r="GTV28" s="3"/>
      <c r="GTW28" s="3"/>
      <c r="GTX28" s="3"/>
      <c r="GTY28" s="3"/>
      <c r="GTZ28" s="3"/>
      <c r="GUA28" s="3"/>
      <c r="GUB28" s="3"/>
      <c r="GUC28" s="3"/>
      <c r="GUD28" s="3"/>
      <c r="GUE28" s="3"/>
      <c r="GUF28" s="3"/>
      <c r="GUG28" s="3"/>
      <c r="GUH28" s="3"/>
      <c r="GUI28" s="3"/>
      <c r="GUJ28" s="3"/>
      <c r="GUK28" s="3"/>
      <c r="GUL28" s="3"/>
      <c r="GUM28" s="3"/>
      <c r="GUN28" s="3"/>
      <c r="GUO28" s="3"/>
      <c r="GUP28" s="3"/>
      <c r="GUQ28" s="3"/>
      <c r="GUR28" s="3"/>
      <c r="GUS28" s="3"/>
      <c r="GUT28" s="3"/>
      <c r="GUU28" s="3"/>
      <c r="GUV28" s="3"/>
      <c r="GUW28" s="3"/>
      <c r="GUX28" s="3"/>
      <c r="GUY28" s="3"/>
      <c r="GUZ28" s="3"/>
      <c r="GVA28" s="3"/>
      <c r="GVB28" s="3"/>
      <c r="GVC28" s="3"/>
      <c r="GVD28" s="3"/>
      <c r="GVE28" s="3"/>
      <c r="GVF28" s="3"/>
      <c r="GVG28" s="3"/>
      <c r="GVH28" s="3"/>
      <c r="GVI28" s="3"/>
      <c r="GVJ28" s="3"/>
      <c r="GVK28" s="3"/>
      <c r="GVL28" s="3"/>
      <c r="GVM28" s="3"/>
      <c r="GVN28" s="3"/>
      <c r="GVO28" s="3"/>
      <c r="GVP28" s="3"/>
      <c r="GVQ28" s="3"/>
      <c r="GVR28" s="3"/>
      <c r="GVS28" s="3"/>
      <c r="GVT28" s="3"/>
      <c r="GVU28" s="3"/>
      <c r="GVV28" s="3"/>
      <c r="GVW28" s="3"/>
      <c r="GVX28" s="3"/>
      <c r="GVY28" s="3"/>
      <c r="GVZ28" s="3"/>
      <c r="GWA28" s="3"/>
      <c r="GWB28" s="3"/>
      <c r="GWC28" s="3"/>
      <c r="GWD28" s="3"/>
      <c r="GWE28" s="3"/>
      <c r="GWF28" s="3"/>
      <c r="GWG28" s="3"/>
      <c r="GWH28" s="3"/>
      <c r="GWI28" s="3"/>
      <c r="GWJ28" s="3"/>
      <c r="GWK28" s="3"/>
      <c r="GWL28" s="3"/>
      <c r="GWM28" s="3"/>
      <c r="GWN28" s="3"/>
      <c r="GWO28" s="3"/>
      <c r="GWP28" s="3"/>
      <c r="GWQ28" s="3"/>
      <c r="GWR28" s="3"/>
      <c r="GWS28" s="3"/>
      <c r="GWT28" s="3"/>
      <c r="GWU28" s="3"/>
      <c r="GWV28" s="3"/>
      <c r="GWW28" s="3"/>
      <c r="GWX28" s="3"/>
      <c r="GWY28" s="3"/>
      <c r="GWZ28" s="3"/>
      <c r="GXA28" s="3"/>
      <c r="GXB28" s="3"/>
      <c r="GXC28" s="3"/>
      <c r="GXD28" s="3"/>
      <c r="GXE28" s="3"/>
      <c r="GXF28" s="3"/>
      <c r="GXG28" s="3"/>
      <c r="GXH28" s="3"/>
      <c r="GXI28" s="3"/>
      <c r="GXJ28" s="3"/>
      <c r="GXK28" s="3"/>
      <c r="GXL28" s="3"/>
      <c r="GXM28" s="3"/>
      <c r="GXN28" s="3"/>
      <c r="GXO28" s="3"/>
      <c r="GXP28" s="3"/>
      <c r="GXQ28" s="3"/>
      <c r="GXR28" s="3"/>
      <c r="GXS28" s="3"/>
      <c r="GXT28" s="3"/>
      <c r="GXU28" s="3"/>
      <c r="GXV28" s="3"/>
      <c r="GXW28" s="3"/>
      <c r="GXX28" s="3"/>
      <c r="GXY28" s="3"/>
      <c r="GXZ28" s="3"/>
      <c r="GYA28" s="3"/>
      <c r="GYB28" s="3"/>
      <c r="GYC28" s="3"/>
      <c r="GYD28" s="3"/>
      <c r="GYE28" s="3"/>
      <c r="GYF28" s="3"/>
      <c r="GYG28" s="3"/>
      <c r="GYH28" s="3"/>
      <c r="GYI28" s="3"/>
      <c r="GYJ28" s="3"/>
      <c r="GYK28" s="3"/>
      <c r="GYL28" s="3"/>
      <c r="GYM28" s="3"/>
      <c r="GYN28" s="3"/>
      <c r="GYO28" s="3"/>
      <c r="GYP28" s="3"/>
      <c r="GYQ28" s="3"/>
      <c r="GYR28" s="3"/>
      <c r="GYS28" s="3"/>
      <c r="GYT28" s="3"/>
      <c r="GYU28" s="3"/>
      <c r="GYV28" s="3"/>
      <c r="GYW28" s="3"/>
      <c r="GYX28" s="3"/>
      <c r="GYY28" s="3"/>
      <c r="GYZ28" s="3"/>
      <c r="GZA28" s="3"/>
      <c r="GZB28" s="3"/>
      <c r="GZC28" s="3"/>
      <c r="GZD28" s="3"/>
      <c r="GZE28" s="3"/>
      <c r="GZF28" s="3"/>
      <c r="GZG28" s="3"/>
      <c r="GZH28" s="3"/>
      <c r="GZI28" s="3"/>
      <c r="GZJ28" s="3"/>
      <c r="GZK28" s="3"/>
      <c r="GZL28" s="3"/>
      <c r="GZM28" s="3"/>
      <c r="GZN28" s="3"/>
      <c r="GZO28" s="3"/>
      <c r="GZP28" s="3"/>
      <c r="GZQ28" s="3"/>
      <c r="GZR28" s="3"/>
      <c r="GZS28" s="3"/>
      <c r="GZT28" s="3"/>
      <c r="GZU28" s="3"/>
      <c r="GZV28" s="3"/>
      <c r="GZW28" s="3"/>
      <c r="GZX28" s="3"/>
      <c r="GZY28" s="3"/>
      <c r="GZZ28" s="3"/>
      <c r="HAA28" s="3"/>
      <c r="HAB28" s="3"/>
      <c r="HAC28" s="3"/>
      <c r="HAD28" s="3"/>
      <c r="HAE28" s="3"/>
      <c r="HAF28" s="3"/>
      <c r="HAG28" s="3"/>
      <c r="HAH28" s="3"/>
      <c r="HAI28" s="3"/>
      <c r="HAJ28" s="3"/>
      <c r="HAK28" s="3"/>
      <c r="HAL28" s="3"/>
      <c r="HAM28" s="3"/>
      <c r="HAN28" s="3"/>
      <c r="HAO28" s="3"/>
      <c r="HAP28" s="3"/>
      <c r="HAQ28" s="3"/>
      <c r="HAR28" s="3"/>
      <c r="HAS28" s="3"/>
      <c r="HAT28" s="3"/>
      <c r="HAU28" s="3"/>
      <c r="HAV28" s="3"/>
      <c r="HAW28" s="3"/>
      <c r="HAX28" s="3"/>
      <c r="HAY28" s="3"/>
      <c r="HAZ28" s="3"/>
      <c r="HBA28" s="3"/>
      <c r="HBB28" s="3"/>
      <c r="HBC28" s="3"/>
      <c r="HBD28" s="3"/>
      <c r="HBE28" s="3"/>
      <c r="HBF28" s="3"/>
      <c r="HBG28" s="3"/>
      <c r="HBH28" s="3"/>
      <c r="HBI28" s="3"/>
      <c r="HBJ28" s="3"/>
      <c r="HBK28" s="3"/>
      <c r="HBL28" s="3"/>
      <c r="HBM28" s="3"/>
      <c r="HBN28" s="3"/>
      <c r="HBO28" s="3"/>
      <c r="HBP28" s="3"/>
      <c r="HBQ28" s="3"/>
      <c r="HBR28" s="3"/>
      <c r="HBS28" s="3"/>
      <c r="HBT28" s="3"/>
      <c r="HBU28" s="3"/>
      <c r="HBV28" s="3"/>
      <c r="HBW28" s="3"/>
      <c r="HBX28" s="3"/>
      <c r="HBY28" s="3"/>
      <c r="HBZ28" s="3"/>
      <c r="HCA28" s="3"/>
      <c r="HCB28" s="3"/>
      <c r="HCC28" s="3"/>
      <c r="HCD28" s="3"/>
      <c r="HCE28" s="3"/>
      <c r="HCF28" s="3"/>
      <c r="HCG28" s="3"/>
      <c r="HCH28" s="3"/>
      <c r="HCI28" s="3"/>
      <c r="HCJ28" s="3"/>
      <c r="HCK28" s="3"/>
      <c r="HCL28" s="3"/>
      <c r="HCM28" s="3"/>
      <c r="HCN28" s="3"/>
      <c r="HCO28" s="3"/>
      <c r="HCP28" s="3"/>
      <c r="HCQ28" s="3"/>
      <c r="HCR28" s="3"/>
      <c r="HCS28" s="3"/>
      <c r="HCT28" s="3"/>
      <c r="HCU28" s="3"/>
      <c r="HCV28" s="3"/>
      <c r="HCW28" s="3"/>
      <c r="HCX28" s="3"/>
      <c r="HCY28" s="3"/>
      <c r="HCZ28" s="3"/>
      <c r="HDA28" s="3"/>
      <c r="HDB28" s="3"/>
      <c r="HDC28" s="3"/>
      <c r="HDD28" s="3"/>
      <c r="HDE28" s="3"/>
      <c r="HDF28" s="3"/>
      <c r="HDG28" s="3"/>
      <c r="HDH28" s="3"/>
      <c r="HDI28" s="3"/>
      <c r="HDJ28" s="3"/>
      <c r="HDK28" s="3"/>
      <c r="HDL28" s="3"/>
      <c r="HDM28" s="3"/>
      <c r="HDN28" s="3"/>
      <c r="HDO28" s="3"/>
      <c r="HDP28" s="3"/>
      <c r="HDQ28" s="3"/>
      <c r="HDR28" s="3"/>
      <c r="HDS28" s="3"/>
      <c r="HDT28" s="3"/>
      <c r="HDU28" s="3"/>
      <c r="HDV28" s="3"/>
      <c r="HDW28" s="3"/>
      <c r="HDX28" s="3"/>
      <c r="HDY28" s="3"/>
      <c r="HDZ28" s="3"/>
      <c r="HEA28" s="3"/>
      <c r="HEB28" s="3"/>
      <c r="HEC28" s="3"/>
      <c r="HED28" s="3"/>
      <c r="HEE28" s="3"/>
      <c r="HEF28" s="3"/>
      <c r="HEG28" s="3"/>
      <c r="HEH28" s="3"/>
      <c r="HEI28" s="3"/>
      <c r="HEJ28" s="3"/>
      <c r="HEK28" s="3"/>
      <c r="HEL28" s="3"/>
      <c r="HEM28" s="3"/>
      <c r="HEN28" s="3"/>
      <c r="HEO28" s="3"/>
      <c r="HEP28" s="3"/>
      <c r="HEQ28" s="3"/>
      <c r="HER28" s="3"/>
      <c r="HES28" s="3"/>
      <c r="HET28" s="3"/>
      <c r="HEU28" s="3"/>
      <c r="HEV28" s="3"/>
      <c r="HEW28" s="3"/>
      <c r="HEX28" s="3"/>
      <c r="HEY28" s="3"/>
      <c r="HEZ28" s="3"/>
      <c r="HFA28" s="3"/>
      <c r="HFB28" s="3"/>
      <c r="HFC28" s="3"/>
      <c r="HFD28" s="3"/>
      <c r="HFE28" s="3"/>
      <c r="HFF28" s="3"/>
      <c r="HFG28" s="3"/>
      <c r="HFH28" s="3"/>
      <c r="HFI28" s="3"/>
      <c r="HFJ28" s="3"/>
      <c r="HFK28" s="3"/>
      <c r="HFL28" s="3"/>
      <c r="HFM28" s="3"/>
      <c r="HFN28" s="3"/>
      <c r="HFO28" s="3"/>
      <c r="HFP28" s="3"/>
      <c r="HFQ28" s="3"/>
      <c r="HFR28" s="3"/>
      <c r="HFS28" s="3"/>
      <c r="HFT28" s="3"/>
      <c r="HFU28" s="3"/>
      <c r="HFV28" s="3"/>
      <c r="HFW28" s="3"/>
      <c r="HFX28" s="3"/>
      <c r="HFY28" s="3"/>
      <c r="HFZ28" s="3"/>
      <c r="HGA28" s="3"/>
      <c r="HGB28" s="3"/>
      <c r="HGC28" s="3"/>
      <c r="HGD28" s="3"/>
      <c r="HGE28" s="3"/>
      <c r="HGF28" s="3"/>
      <c r="HGG28" s="3"/>
      <c r="HGH28" s="3"/>
      <c r="HGI28" s="3"/>
      <c r="HGJ28" s="3"/>
      <c r="HGK28" s="3"/>
      <c r="HGL28" s="3"/>
      <c r="HGM28" s="3"/>
      <c r="HGN28" s="3"/>
      <c r="HGO28" s="3"/>
      <c r="HGP28" s="3"/>
      <c r="HGQ28" s="3"/>
      <c r="HGR28" s="3"/>
      <c r="HGS28" s="3"/>
      <c r="HGT28" s="3"/>
      <c r="HGU28" s="3"/>
      <c r="HGV28" s="3"/>
      <c r="HGW28" s="3"/>
      <c r="HGX28" s="3"/>
      <c r="HGY28" s="3"/>
      <c r="HGZ28" s="3"/>
      <c r="HHA28" s="3"/>
      <c r="HHB28" s="3"/>
      <c r="HHC28" s="3"/>
      <c r="HHD28" s="3"/>
      <c r="HHE28" s="3"/>
      <c r="HHF28" s="3"/>
      <c r="HHG28" s="3"/>
      <c r="HHH28" s="3"/>
      <c r="HHI28" s="3"/>
      <c r="HHJ28" s="3"/>
      <c r="HHK28" s="3"/>
      <c r="HHL28" s="3"/>
      <c r="HHM28" s="3"/>
      <c r="HHN28" s="3"/>
      <c r="HHO28" s="3"/>
      <c r="HHP28" s="3"/>
      <c r="HHQ28" s="3"/>
      <c r="HHR28" s="3"/>
      <c r="HHS28" s="3"/>
      <c r="HHT28" s="3"/>
      <c r="HHU28" s="3"/>
      <c r="HHV28" s="3"/>
      <c r="HHW28" s="3"/>
      <c r="HHX28" s="3"/>
      <c r="HHY28" s="3"/>
      <c r="HHZ28" s="3"/>
      <c r="HIA28" s="3"/>
      <c r="HIB28" s="3"/>
      <c r="HIC28" s="3"/>
      <c r="HID28" s="3"/>
      <c r="HIE28" s="3"/>
      <c r="HIF28" s="3"/>
      <c r="HIG28" s="3"/>
      <c r="HIH28" s="3"/>
      <c r="HII28" s="3"/>
      <c r="HIJ28" s="3"/>
      <c r="HIK28" s="3"/>
      <c r="HIL28" s="3"/>
      <c r="HIM28" s="3"/>
      <c r="HIN28" s="3"/>
      <c r="HIO28" s="3"/>
      <c r="HIP28" s="3"/>
      <c r="HIQ28" s="3"/>
      <c r="HIR28" s="3"/>
      <c r="HIS28" s="3"/>
      <c r="HIT28" s="3"/>
      <c r="HIU28" s="3"/>
      <c r="HIV28" s="3"/>
      <c r="HIW28" s="3"/>
      <c r="HIX28" s="3"/>
      <c r="HIY28" s="3"/>
      <c r="HIZ28" s="3"/>
      <c r="HJA28" s="3"/>
      <c r="HJB28" s="3"/>
      <c r="HJC28" s="3"/>
      <c r="HJD28" s="3"/>
      <c r="HJE28" s="3"/>
      <c r="HJF28" s="3"/>
      <c r="HJG28" s="3"/>
      <c r="HJH28" s="3"/>
      <c r="HJI28" s="3"/>
      <c r="HJJ28" s="3"/>
      <c r="HJK28" s="3"/>
      <c r="HJL28" s="3"/>
      <c r="HJM28" s="3"/>
      <c r="HJN28" s="3"/>
      <c r="HJO28" s="3"/>
      <c r="HJP28" s="3"/>
      <c r="HJQ28" s="3"/>
      <c r="HJR28" s="3"/>
      <c r="HJS28" s="3"/>
      <c r="HJT28" s="3"/>
      <c r="HJU28" s="3"/>
      <c r="HJV28" s="3"/>
      <c r="HJW28" s="3"/>
      <c r="HJX28" s="3"/>
      <c r="HJY28" s="3"/>
      <c r="HJZ28" s="3"/>
      <c r="HKA28" s="3"/>
      <c r="HKB28" s="3"/>
      <c r="HKC28" s="3"/>
      <c r="HKD28" s="3"/>
      <c r="HKE28" s="3"/>
      <c r="HKF28" s="3"/>
      <c r="HKG28" s="3"/>
      <c r="HKH28" s="3"/>
      <c r="HKI28" s="3"/>
      <c r="HKJ28" s="3"/>
      <c r="HKK28" s="3"/>
      <c r="HKL28" s="3"/>
      <c r="HKM28" s="3"/>
      <c r="HKN28" s="3"/>
      <c r="HKO28" s="3"/>
      <c r="HKP28" s="3"/>
      <c r="HKQ28" s="3"/>
      <c r="HKR28" s="3"/>
      <c r="HKS28" s="3"/>
      <c r="HKT28" s="3"/>
      <c r="HKU28" s="3"/>
      <c r="HKV28" s="3"/>
      <c r="HKW28" s="3"/>
      <c r="HKX28" s="3"/>
      <c r="HKY28" s="3"/>
      <c r="HKZ28" s="3"/>
      <c r="HLA28" s="3"/>
      <c r="HLB28" s="3"/>
      <c r="HLC28" s="3"/>
      <c r="HLD28" s="3"/>
      <c r="HLE28" s="3"/>
      <c r="HLF28" s="3"/>
      <c r="HLG28" s="3"/>
      <c r="HLH28" s="3"/>
      <c r="HLI28" s="3"/>
      <c r="HLJ28" s="3"/>
      <c r="HLK28" s="3"/>
      <c r="HLL28" s="3"/>
      <c r="HLM28" s="3"/>
      <c r="HLN28" s="3"/>
      <c r="HLO28" s="3"/>
      <c r="HLP28" s="3"/>
      <c r="HLQ28" s="3"/>
      <c r="HLR28" s="3"/>
      <c r="HLS28" s="3"/>
      <c r="HLT28" s="3"/>
      <c r="HLU28" s="3"/>
      <c r="HLV28" s="3"/>
      <c r="HLW28" s="3"/>
      <c r="HLX28" s="3"/>
      <c r="HLY28" s="3"/>
      <c r="HLZ28" s="3"/>
      <c r="HMA28" s="3"/>
      <c r="HMB28" s="3"/>
      <c r="HMC28" s="3"/>
      <c r="HMD28" s="3"/>
      <c r="HME28" s="3"/>
      <c r="HMF28" s="3"/>
      <c r="HMG28" s="3"/>
      <c r="HMH28" s="3"/>
      <c r="HMI28" s="3"/>
      <c r="HMJ28" s="3"/>
      <c r="HMK28" s="3"/>
      <c r="HML28" s="3"/>
      <c r="HMM28" s="3"/>
      <c r="HMN28" s="3"/>
      <c r="HMO28" s="3"/>
      <c r="HMP28" s="3"/>
      <c r="HMQ28" s="3"/>
      <c r="HMR28" s="3"/>
      <c r="HMS28" s="3"/>
      <c r="HMT28" s="3"/>
      <c r="HMU28" s="3"/>
      <c r="HMV28" s="3"/>
      <c r="HMW28" s="3"/>
      <c r="HMX28" s="3"/>
      <c r="HMY28" s="3"/>
      <c r="HMZ28" s="3"/>
      <c r="HNA28" s="3"/>
      <c r="HNB28" s="3"/>
      <c r="HNC28" s="3"/>
      <c r="HND28" s="3"/>
      <c r="HNE28" s="3"/>
      <c r="HNF28" s="3"/>
      <c r="HNG28" s="3"/>
      <c r="HNH28" s="3"/>
      <c r="HNI28" s="3"/>
      <c r="HNJ28" s="3"/>
      <c r="HNK28" s="3"/>
      <c r="HNL28" s="3"/>
      <c r="HNM28" s="3"/>
      <c r="HNN28" s="3"/>
      <c r="HNO28" s="3"/>
      <c r="HNP28" s="3"/>
      <c r="HNQ28" s="3"/>
      <c r="HNR28" s="3"/>
      <c r="HNS28" s="3"/>
      <c r="HNT28" s="3"/>
      <c r="HNU28" s="3"/>
      <c r="HNV28" s="3"/>
      <c r="HNW28" s="3"/>
      <c r="HNX28" s="3"/>
      <c r="HNY28" s="3"/>
      <c r="HNZ28" s="3"/>
      <c r="HOA28" s="3"/>
      <c r="HOB28" s="3"/>
      <c r="HOC28" s="3"/>
      <c r="HOD28" s="3"/>
      <c r="HOE28" s="3"/>
      <c r="HOF28" s="3"/>
      <c r="HOG28" s="3"/>
      <c r="HOH28" s="3"/>
      <c r="HOI28" s="3"/>
      <c r="HOJ28" s="3"/>
      <c r="HOK28" s="3"/>
      <c r="HOL28" s="3"/>
      <c r="HOM28" s="3"/>
      <c r="HON28" s="3"/>
      <c r="HOO28" s="3"/>
      <c r="HOP28" s="3"/>
      <c r="HOQ28" s="3"/>
      <c r="HOR28" s="3"/>
      <c r="HOS28" s="3"/>
      <c r="HOT28" s="3"/>
      <c r="HOU28" s="3"/>
      <c r="HOV28" s="3"/>
      <c r="HOW28" s="3"/>
      <c r="HOX28" s="3"/>
      <c r="HOY28" s="3"/>
      <c r="HOZ28" s="3"/>
      <c r="HPA28" s="3"/>
      <c r="HPB28" s="3"/>
      <c r="HPC28" s="3"/>
      <c r="HPD28" s="3"/>
      <c r="HPE28" s="3"/>
      <c r="HPF28" s="3"/>
      <c r="HPG28" s="3"/>
      <c r="HPH28" s="3"/>
      <c r="HPI28" s="3"/>
      <c r="HPJ28" s="3"/>
      <c r="HPK28" s="3"/>
      <c r="HPL28" s="3"/>
      <c r="HPM28" s="3"/>
      <c r="HPN28" s="3"/>
      <c r="HPO28" s="3"/>
      <c r="HPP28" s="3"/>
      <c r="HPQ28" s="3"/>
      <c r="HPR28" s="3"/>
      <c r="HPS28" s="3"/>
      <c r="HPT28" s="3"/>
      <c r="HPU28" s="3"/>
      <c r="HPV28" s="3"/>
      <c r="HPW28" s="3"/>
      <c r="HPX28" s="3"/>
      <c r="HPY28" s="3"/>
      <c r="HPZ28" s="3"/>
      <c r="HQA28" s="3"/>
      <c r="HQB28" s="3"/>
      <c r="HQC28" s="3"/>
      <c r="HQD28" s="3"/>
      <c r="HQE28" s="3"/>
      <c r="HQF28" s="3"/>
      <c r="HQG28" s="3"/>
      <c r="HQH28" s="3"/>
      <c r="HQI28" s="3"/>
      <c r="HQJ28" s="3"/>
      <c r="HQK28" s="3"/>
      <c r="HQL28" s="3"/>
      <c r="HQM28" s="3"/>
      <c r="HQN28" s="3"/>
      <c r="HQO28" s="3"/>
      <c r="HQP28" s="3"/>
      <c r="HQQ28" s="3"/>
      <c r="HQR28" s="3"/>
      <c r="HQS28" s="3"/>
      <c r="HQT28" s="3"/>
      <c r="HQU28" s="3"/>
      <c r="HQV28" s="3"/>
      <c r="HQW28" s="3"/>
      <c r="HQX28" s="3"/>
      <c r="HQY28" s="3"/>
      <c r="HQZ28" s="3"/>
      <c r="HRA28" s="3"/>
      <c r="HRB28" s="3"/>
      <c r="HRC28" s="3"/>
      <c r="HRD28" s="3"/>
      <c r="HRE28" s="3"/>
      <c r="HRF28" s="3"/>
      <c r="HRG28" s="3"/>
      <c r="HRH28" s="3"/>
      <c r="HRI28" s="3"/>
      <c r="HRJ28" s="3"/>
      <c r="HRK28" s="3"/>
      <c r="HRL28" s="3"/>
      <c r="HRM28" s="3"/>
      <c r="HRN28" s="3"/>
      <c r="HRO28" s="3"/>
      <c r="HRP28" s="3"/>
      <c r="HRQ28" s="3"/>
      <c r="HRR28" s="3"/>
      <c r="HRS28" s="3"/>
      <c r="HRT28" s="3"/>
      <c r="HRU28" s="3"/>
      <c r="HRV28" s="3"/>
      <c r="HRW28" s="3"/>
      <c r="HRX28" s="3"/>
      <c r="HRY28" s="3"/>
      <c r="HRZ28" s="3"/>
      <c r="HSA28" s="3"/>
      <c r="HSB28" s="3"/>
      <c r="HSC28" s="3"/>
      <c r="HSD28" s="3"/>
      <c r="HSE28" s="3"/>
      <c r="HSF28" s="3"/>
      <c r="HSG28" s="3"/>
      <c r="HSH28" s="3"/>
      <c r="HSI28" s="3"/>
      <c r="HSJ28" s="3"/>
      <c r="HSK28" s="3"/>
      <c r="HSL28" s="3"/>
      <c r="HSM28" s="3"/>
      <c r="HSN28" s="3"/>
      <c r="HSO28" s="3"/>
      <c r="HSP28" s="3"/>
      <c r="HSQ28" s="3"/>
      <c r="HSR28" s="3"/>
      <c r="HSS28" s="3"/>
      <c r="HST28" s="3"/>
      <c r="HSU28" s="3"/>
      <c r="HSV28" s="3"/>
      <c r="HSW28" s="3"/>
      <c r="HSX28" s="3"/>
      <c r="HSY28" s="3"/>
      <c r="HSZ28" s="3"/>
      <c r="HTA28" s="3"/>
      <c r="HTB28" s="3"/>
      <c r="HTC28" s="3"/>
      <c r="HTD28" s="3"/>
      <c r="HTE28" s="3"/>
      <c r="HTF28" s="3"/>
      <c r="HTG28" s="3"/>
      <c r="HTH28" s="3"/>
      <c r="HTI28" s="3"/>
      <c r="HTJ28" s="3"/>
      <c r="HTK28" s="3"/>
      <c r="HTL28" s="3"/>
      <c r="HTM28" s="3"/>
      <c r="HTN28" s="3"/>
      <c r="HTO28" s="3"/>
      <c r="HTP28" s="3"/>
      <c r="HTQ28" s="3"/>
      <c r="HTR28" s="3"/>
      <c r="HTS28" s="3"/>
      <c r="HTT28" s="3"/>
      <c r="HTU28" s="3"/>
      <c r="HTV28" s="3"/>
      <c r="HTW28" s="3"/>
      <c r="HTX28" s="3"/>
      <c r="HTY28" s="3"/>
      <c r="HTZ28" s="3"/>
      <c r="HUA28" s="3"/>
      <c r="HUB28" s="3"/>
      <c r="HUC28" s="3"/>
      <c r="HUD28" s="3"/>
      <c r="HUE28" s="3"/>
      <c r="HUF28" s="3"/>
      <c r="HUG28" s="3"/>
      <c r="HUH28" s="3"/>
      <c r="HUI28" s="3"/>
      <c r="HUJ28" s="3"/>
      <c r="HUK28" s="3"/>
      <c r="HUL28" s="3"/>
      <c r="HUM28" s="3"/>
      <c r="HUN28" s="3"/>
      <c r="HUO28" s="3"/>
      <c r="HUP28" s="3"/>
      <c r="HUQ28" s="3"/>
      <c r="HUR28" s="3"/>
      <c r="HUS28" s="3"/>
      <c r="HUT28" s="3"/>
      <c r="HUU28" s="3"/>
      <c r="HUV28" s="3"/>
      <c r="HUW28" s="3"/>
      <c r="HUX28" s="3"/>
      <c r="HUY28" s="3"/>
      <c r="HUZ28" s="3"/>
      <c r="HVA28" s="3"/>
      <c r="HVB28" s="3"/>
      <c r="HVC28" s="3"/>
      <c r="HVD28" s="3"/>
      <c r="HVE28" s="3"/>
      <c r="HVF28" s="3"/>
      <c r="HVG28" s="3"/>
      <c r="HVH28" s="3"/>
      <c r="HVI28" s="3"/>
      <c r="HVJ28" s="3"/>
      <c r="HVK28" s="3"/>
      <c r="HVL28" s="3"/>
      <c r="HVM28" s="3"/>
      <c r="HVN28" s="3"/>
      <c r="HVO28" s="3"/>
      <c r="HVP28" s="3"/>
      <c r="HVQ28" s="3"/>
      <c r="HVR28" s="3"/>
      <c r="HVS28" s="3"/>
      <c r="HVT28" s="3"/>
      <c r="HVU28" s="3"/>
      <c r="HVV28" s="3"/>
      <c r="HVW28" s="3"/>
      <c r="HVX28" s="3"/>
      <c r="HVY28" s="3"/>
      <c r="HVZ28" s="3"/>
      <c r="HWA28" s="3"/>
      <c r="HWB28" s="3"/>
      <c r="HWC28" s="3"/>
      <c r="HWD28" s="3"/>
      <c r="HWE28" s="3"/>
      <c r="HWF28" s="3"/>
      <c r="HWG28" s="3"/>
      <c r="HWH28" s="3"/>
      <c r="HWI28" s="3"/>
      <c r="HWJ28" s="3"/>
      <c r="HWK28" s="3"/>
      <c r="HWL28" s="3"/>
      <c r="HWM28" s="3"/>
      <c r="HWN28" s="3"/>
      <c r="HWO28" s="3"/>
      <c r="HWP28" s="3"/>
      <c r="HWQ28" s="3"/>
      <c r="HWR28" s="3"/>
      <c r="HWS28" s="3"/>
      <c r="HWT28" s="3"/>
      <c r="HWU28" s="3"/>
      <c r="HWV28" s="3"/>
      <c r="HWW28" s="3"/>
      <c r="HWX28" s="3"/>
      <c r="HWY28" s="3"/>
      <c r="HWZ28" s="3"/>
      <c r="HXA28" s="3"/>
      <c r="HXB28" s="3"/>
      <c r="HXC28" s="3"/>
      <c r="HXD28" s="3"/>
      <c r="HXE28" s="3"/>
      <c r="HXF28" s="3"/>
      <c r="HXG28" s="3"/>
      <c r="HXH28" s="3"/>
      <c r="HXI28" s="3"/>
      <c r="HXJ28" s="3"/>
      <c r="HXK28" s="3"/>
      <c r="HXL28" s="3"/>
      <c r="HXM28" s="3"/>
      <c r="HXN28" s="3"/>
      <c r="HXO28" s="3"/>
      <c r="HXP28" s="3"/>
      <c r="HXQ28" s="3"/>
      <c r="HXR28" s="3"/>
      <c r="HXS28" s="3"/>
      <c r="HXT28" s="3"/>
      <c r="HXU28" s="3"/>
      <c r="HXV28" s="3"/>
      <c r="HXW28" s="3"/>
      <c r="HXX28" s="3"/>
      <c r="HXY28" s="3"/>
      <c r="HXZ28" s="3"/>
      <c r="HYA28" s="3"/>
      <c r="HYB28" s="3"/>
      <c r="HYC28" s="3"/>
      <c r="HYD28" s="3"/>
      <c r="HYE28" s="3"/>
      <c r="HYF28" s="3"/>
      <c r="HYG28" s="3"/>
      <c r="HYH28" s="3"/>
      <c r="HYI28" s="3"/>
      <c r="HYJ28" s="3"/>
      <c r="HYK28" s="3"/>
      <c r="HYL28" s="3"/>
      <c r="HYM28" s="3"/>
      <c r="HYN28" s="3"/>
      <c r="HYO28" s="3"/>
      <c r="HYP28" s="3"/>
      <c r="HYQ28" s="3"/>
      <c r="HYR28" s="3"/>
      <c r="HYS28" s="3"/>
      <c r="HYT28" s="3"/>
      <c r="HYU28" s="3"/>
      <c r="HYV28" s="3"/>
      <c r="HYW28" s="3"/>
      <c r="HYX28" s="3"/>
      <c r="HYY28" s="3"/>
      <c r="HYZ28" s="3"/>
      <c r="HZA28" s="3"/>
      <c r="HZB28" s="3"/>
      <c r="HZC28" s="3"/>
      <c r="HZD28" s="3"/>
      <c r="HZE28" s="3"/>
      <c r="HZF28" s="3"/>
      <c r="HZG28" s="3"/>
      <c r="HZH28" s="3"/>
      <c r="HZI28" s="3"/>
      <c r="HZJ28" s="3"/>
      <c r="HZK28" s="3"/>
      <c r="HZL28" s="3"/>
      <c r="HZM28" s="3"/>
      <c r="HZN28" s="3"/>
      <c r="HZO28" s="3"/>
      <c r="HZP28" s="3"/>
      <c r="HZQ28" s="3"/>
      <c r="HZR28" s="3"/>
      <c r="HZS28" s="3"/>
      <c r="HZT28" s="3"/>
      <c r="HZU28" s="3"/>
      <c r="HZV28" s="3"/>
      <c r="HZW28" s="3"/>
      <c r="HZX28" s="3"/>
      <c r="HZY28" s="3"/>
      <c r="HZZ28" s="3"/>
      <c r="IAA28" s="3"/>
      <c r="IAB28" s="3"/>
      <c r="IAC28" s="3"/>
      <c r="IAD28" s="3"/>
      <c r="IAE28" s="3"/>
      <c r="IAF28" s="3"/>
      <c r="IAG28" s="3"/>
      <c r="IAH28" s="3"/>
      <c r="IAI28" s="3"/>
      <c r="IAJ28" s="3"/>
      <c r="IAK28" s="3"/>
      <c r="IAL28" s="3"/>
      <c r="IAM28" s="3"/>
      <c r="IAN28" s="3"/>
      <c r="IAO28" s="3"/>
      <c r="IAP28" s="3"/>
      <c r="IAQ28" s="3"/>
      <c r="IAR28" s="3"/>
      <c r="IAS28" s="3"/>
      <c r="IAT28" s="3"/>
      <c r="IAU28" s="3"/>
      <c r="IAV28" s="3"/>
      <c r="IAW28" s="3"/>
      <c r="IAX28" s="3"/>
      <c r="IAY28" s="3"/>
      <c r="IAZ28" s="3"/>
      <c r="IBA28" s="3"/>
      <c r="IBB28" s="3"/>
      <c r="IBC28" s="3"/>
      <c r="IBD28" s="3"/>
      <c r="IBE28" s="3"/>
      <c r="IBF28" s="3"/>
      <c r="IBG28" s="3"/>
      <c r="IBH28" s="3"/>
      <c r="IBI28" s="3"/>
      <c r="IBJ28" s="3"/>
      <c r="IBK28" s="3"/>
      <c r="IBL28" s="3"/>
      <c r="IBM28" s="3"/>
      <c r="IBN28" s="3"/>
      <c r="IBO28" s="3"/>
      <c r="IBP28" s="3"/>
      <c r="IBQ28" s="3"/>
      <c r="IBR28" s="3"/>
      <c r="IBS28" s="3"/>
      <c r="IBT28" s="3"/>
      <c r="IBU28" s="3"/>
      <c r="IBV28" s="3"/>
      <c r="IBW28" s="3"/>
      <c r="IBX28" s="3"/>
      <c r="IBY28" s="3"/>
      <c r="IBZ28" s="3"/>
      <c r="ICA28" s="3"/>
      <c r="ICB28" s="3"/>
      <c r="ICC28" s="3"/>
      <c r="ICD28" s="3"/>
      <c r="ICE28" s="3"/>
      <c r="ICF28" s="3"/>
      <c r="ICG28" s="3"/>
      <c r="ICH28" s="3"/>
      <c r="ICI28" s="3"/>
      <c r="ICJ28" s="3"/>
      <c r="ICK28" s="3"/>
      <c r="ICL28" s="3"/>
      <c r="ICM28" s="3"/>
      <c r="ICN28" s="3"/>
      <c r="ICO28" s="3"/>
      <c r="ICP28" s="3"/>
      <c r="ICQ28" s="3"/>
      <c r="ICR28" s="3"/>
      <c r="ICS28" s="3"/>
      <c r="ICT28" s="3"/>
      <c r="ICU28" s="3"/>
      <c r="ICV28" s="3"/>
      <c r="ICW28" s="3"/>
      <c r="ICX28" s="3"/>
      <c r="ICY28" s="3"/>
      <c r="ICZ28" s="3"/>
      <c r="IDA28" s="3"/>
      <c r="IDB28" s="3"/>
      <c r="IDC28" s="3"/>
      <c r="IDD28" s="3"/>
      <c r="IDE28" s="3"/>
      <c r="IDF28" s="3"/>
      <c r="IDG28" s="3"/>
      <c r="IDH28" s="3"/>
      <c r="IDI28" s="3"/>
      <c r="IDJ28" s="3"/>
      <c r="IDK28" s="3"/>
      <c r="IDL28" s="3"/>
      <c r="IDM28" s="3"/>
      <c r="IDN28" s="3"/>
      <c r="IDO28" s="3"/>
      <c r="IDP28" s="3"/>
      <c r="IDQ28" s="3"/>
      <c r="IDR28" s="3"/>
      <c r="IDS28" s="3"/>
      <c r="IDT28" s="3"/>
      <c r="IDU28" s="3"/>
      <c r="IDV28" s="3"/>
      <c r="IDW28" s="3"/>
      <c r="IDX28" s="3"/>
      <c r="IDY28" s="3"/>
      <c r="IDZ28" s="3"/>
      <c r="IEA28" s="3"/>
      <c r="IEB28" s="3"/>
      <c r="IEC28" s="3"/>
      <c r="IED28" s="3"/>
      <c r="IEE28" s="3"/>
      <c r="IEF28" s="3"/>
      <c r="IEG28" s="3"/>
      <c r="IEH28" s="3"/>
      <c r="IEI28" s="3"/>
      <c r="IEJ28" s="3"/>
      <c r="IEK28" s="3"/>
      <c r="IEL28" s="3"/>
      <c r="IEM28" s="3"/>
      <c r="IEN28" s="3"/>
      <c r="IEO28" s="3"/>
      <c r="IEP28" s="3"/>
      <c r="IEQ28" s="3"/>
      <c r="IER28" s="3"/>
      <c r="IES28" s="3"/>
      <c r="IET28" s="3"/>
      <c r="IEU28" s="3"/>
      <c r="IEV28" s="3"/>
      <c r="IEW28" s="3"/>
      <c r="IEX28" s="3"/>
      <c r="IEY28" s="3"/>
      <c r="IEZ28" s="3"/>
      <c r="IFA28" s="3"/>
      <c r="IFB28" s="3"/>
      <c r="IFC28" s="3"/>
      <c r="IFD28" s="3"/>
      <c r="IFE28" s="3"/>
      <c r="IFF28" s="3"/>
      <c r="IFG28" s="3"/>
      <c r="IFH28" s="3"/>
      <c r="IFI28" s="3"/>
      <c r="IFJ28" s="3"/>
      <c r="IFK28" s="3"/>
      <c r="IFL28" s="3"/>
      <c r="IFM28" s="3"/>
      <c r="IFN28" s="3"/>
      <c r="IFO28" s="3"/>
      <c r="IFP28" s="3"/>
      <c r="IFQ28" s="3"/>
      <c r="IFR28" s="3"/>
      <c r="IFS28" s="3"/>
      <c r="IFT28" s="3"/>
      <c r="IFU28" s="3"/>
      <c r="IFV28" s="3"/>
      <c r="IFW28" s="3"/>
      <c r="IFX28" s="3"/>
      <c r="IFY28" s="3"/>
      <c r="IFZ28" s="3"/>
      <c r="IGA28" s="3"/>
      <c r="IGB28" s="3"/>
      <c r="IGC28" s="3"/>
      <c r="IGD28" s="3"/>
      <c r="IGE28" s="3"/>
      <c r="IGF28" s="3"/>
      <c r="IGG28" s="3"/>
      <c r="IGH28" s="3"/>
      <c r="IGI28" s="3"/>
      <c r="IGJ28" s="3"/>
      <c r="IGK28" s="3"/>
      <c r="IGL28" s="3"/>
      <c r="IGM28" s="3"/>
      <c r="IGN28" s="3"/>
      <c r="IGO28" s="3"/>
      <c r="IGP28" s="3"/>
      <c r="IGQ28" s="3"/>
      <c r="IGR28" s="3"/>
      <c r="IGS28" s="3"/>
      <c r="IGT28" s="3"/>
      <c r="IGU28" s="3"/>
      <c r="IGV28" s="3"/>
      <c r="IGW28" s="3"/>
      <c r="IGX28" s="3"/>
      <c r="IGY28" s="3"/>
      <c r="IGZ28" s="3"/>
      <c r="IHA28" s="3"/>
      <c r="IHB28" s="3"/>
      <c r="IHC28" s="3"/>
      <c r="IHD28" s="3"/>
      <c r="IHE28" s="3"/>
      <c r="IHF28" s="3"/>
      <c r="IHG28" s="3"/>
      <c r="IHH28" s="3"/>
      <c r="IHI28" s="3"/>
      <c r="IHJ28" s="3"/>
      <c r="IHK28" s="3"/>
      <c r="IHL28" s="3"/>
      <c r="IHM28" s="3"/>
      <c r="IHN28" s="3"/>
      <c r="IHO28" s="3"/>
      <c r="IHP28" s="3"/>
      <c r="IHQ28" s="3"/>
      <c r="IHR28" s="3"/>
      <c r="IHS28" s="3"/>
      <c r="IHT28" s="3"/>
      <c r="IHU28" s="3"/>
      <c r="IHV28" s="3"/>
      <c r="IHW28" s="3"/>
      <c r="IHX28" s="3"/>
      <c r="IHY28" s="3"/>
      <c r="IHZ28" s="3"/>
      <c r="IIA28" s="3"/>
      <c r="IIB28" s="3"/>
      <c r="IIC28" s="3"/>
      <c r="IID28" s="3"/>
      <c r="IIE28" s="3"/>
      <c r="IIF28" s="3"/>
      <c r="IIG28" s="3"/>
      <c r="IIH28" s="3"/>
      <c r="III28" s="3"/>
      <c r="IIJ28" s="3"/>
      <c r="IIK28" s="3"/>
      <c r="IIL28" s="3"/>
      <c r="IIM28" s="3"/>
      <c r="IIN28" s="3"/>
      <c r="IIO28" s="3"/>
      <c r="IIP28" s="3"/>
      <c r="IIQ28" s="3"/>
      <c r="IIR28" s="3"/>
      <c r="IIS28" s="3"/>
      <c r="IIT28" s="3"/>
      <c r="IIU28" s="3"/>
      <c r="IIV28" s="3"/>
      <c r="IIW28" s="3"/>
      <c r="IIX28" s="3"/>
      <c r="IIY28" s="3"/>
      <c r="IIZ28" s="3"/>
      <c r="IJA28" s="3"/>
      <c r="IJB28" s="3"/>
      <c r="IJC28" s="3"/>
      <c r="IJD28" s="3"/>
      <c r="IJE28" s="3"/>
      <c r="IJF28" s="3"/>
      <c r="IJG28" s="3"/>
      <c r="IJH28" s="3"/>
      <c r="IJI28" s="3"/>
      <c r="IJJ28" s="3"/>
      <c r="IJK28" s="3"/>
      <c r="IJL28" s="3"/>
      <c r="IJM28" s="3"/>
      <c r="IJN28" s="3"/>
      <c r="IJO28" s="3"/>
      <c r="IJP28" s="3"/>
      <c r="IJQ28" s="3"/>
      <c r="IJR28" s="3"/>
      <c r="IJS28" s="3"/>
      <c r="IJT28" s="3"/>
      <c r="IJU28" s="3"/>
      <c r="IJV28" s="3"/>
      <c r="IJW28" s="3"/>
      <c r="IJX28" s="3"/>
      <c r="IJY28" s="3"/>
      <c r="IJZ28" s="3"/>
      <c r="IKA28" s="3"/>
      <c r="IKB28" s="3"/>
      <c r="IKC28" s="3"/>
      <c r="IKD28" s="3"/>
      <c r="IKE28" s="3"/>
      <c r="IKF28" s="3"/>
      <c r="IKG28" s="3"/>
      <c r="IKH28" s="3"/>
      <c r="IKI28" s="3"/>
      <c r="IKJ28" s="3"/>
      <c r="IKK28" s="3"/>
      <c r="IKL28" s="3"/>
      <c r="IKM28" s="3"/>
      <c r="IKN28" s="3"/>
      <c r="IKO28" s="3"/>
      <c r="IKP28" s="3"/>
      <c r="IKQ28" s="3"/>
      <c r="IKR28" s="3"/>
      <c r="IKS28" s="3"/>
      <c r="IKT28" s="3"/>
      <c r="IKU28" s="3"/>
      <c r="IKV28" s="3"/>
      <c r="IKW28" s="3"/>
      <c r="IKX28" s="3"/>
      <c r="IKY28" s="3"/>
      <c r="IKZ28" s="3"/>
      <c r="ILA28" s="3"/>
      <c r="ILB28" s="3"/>
      <c r="ILC28" s="3"/>
      <c r="ILD28" s="3"/>
      <c r="ILE28" s="3"/>
      <c r="ILF28" s="3"/>
      <c r="ILG28" s="3"/>
      <c r="ILH28" s="3"/>
      <c r="ILI28" s="3"/>
      <c r="ILJ28" s="3"/>
      <c r="ILK28" s="3"/>
      <c r="ILL28" s="3"/>
      <c r="ILM28" s="3"/>
      <c r="ILN28" s="3"/>
      <c r="ILO28" s="3"/>
      <c r="ILP28" s="3"/>
      <c r="ILQ28" s="3"/>
      <c r="ILR28" s="3"/>
      <c r="ILS28" s="3"/>
      <c r="ILT28" s="3"/>
      <c r="ILU28" s="3"/>
      <c r="ILV28" s="3"/>
      <c r="ILW28" s="3"/>
      <c r="ILX28" s="3"/>
      <c r="ILY28" s="3"/>
      <c r="ILZ28" s="3"/>
      <c r="IMA28" s="3"/>
      <c r="IMB28" s="3"/>
      <c r="IMC28" s="3"/>
      <c r="IMD28" s="3"/>
      <c r="IME28" s="3"/>
      <c r="IMF28" s="3"/>
      <c r="IMG28" s="3"/>
      <c r="IMH28" s="3"/>
      <c r="IMI28" s="3"/>
      <c r="IMJ28" s="3"/>
      <c r="IMK28" s="3"/>
      <c r="IML28" s="3"/>
      <c r="IMM28" s="3"/>
      <c r="IMN28" s="3"/>
      <c r="IMO28" s="3"/>
      <c r="IMP28" s="3"/>
      <c r="IMQ28" s="3"/>
      <c r="IMR28" s="3"/>
      <c r="IMS28" s="3"/>
      <c r="IMT28" s="3"/>
      <c r="IMU28" s="3"/>
      <c r="IMV28" s="3"/>
      <c r="IMW28" s="3"/>
      <c r="IMX28" s="3"/>
      <c r="IMY28" s="3"/>
      <c r="IMZ28" s="3"/>
      <c r="INA28" s="3"/>
      <c r="INB28" s="3"/>
      <c r="INC28" s="3"/>
      <c r="IND28" s="3"/>
      <c r="INE28" s="3"/>
      <c r="INF28" s="3"/>
      <c r="ING28" s="3"/>
      <c r="INH28" s="3"/>
      <c r="INI28" s="3"/>
      <c r="INJ28" s="3"/>
      <c r="INK28" s="3"/>
      <c r="INL28" s="3"/>
      <c r="INM28" s="3"/>
      <c r="INN28" s="3"/>
      <c r="INO28" s="3"/>
      <c r="INP28" s="3"/>
      <c r="INQ28" s="3"/>
      <c r="INR28" s="3"/>
      <c r="INS28" s="3"/>
      <c r="INT28" s="3"/>
      <c r="INU28" s="3"/>
      <c r="INV28" s="3"/>
      <c r="INW28" s="3"/>
      <c r="INX28" s="3"/>
      <c r="INY28" s="3"/>
      <c r="INZ28" s="3"/>
      <c r="IOA28" s="3"/>
      <c r="IOB28" s="3"/>
      <c r="IOC28" s="3"/>
      <c r="IOD28" s="3"/>
      <c r="IOE28" s="3"/>
      <c r="IOF28" s="3"/>
      <c r="IOG28" s="3"/>
      <c r="IOH28" s="3"/>
      <c r="IOI28" s="3"/>
      <c r="IOJ28" s="3"/>
      <c r="IOK28" s="3"/>
      <c r="IOL28" s="3"/>
      <c r="IOM28" s="3"/>
      <c r="ION28" s="3"/>
      <c r="IOO28" s="3"/>
      <c r="IOP28" s="3"/>
      <c r="IOQ28" s="3"/>
      <c r="IOR28" s="3"/>
      <c r="IOS28" s="3"/>
      <c r="IOT28" s="3"/>
      <c r="IOU28" s="3"/>
      <c r="IOV28" s="3"/>
      <c r="IOW28" s="3"/>
      <c r="IOX28" s="3"/>
      <c r="IOY28" s="3"/>
      <c r="IOZ28" s="3"/>
      <c r="IPA28" s="3"/>
      <c r="IPB28" s="3"/>
      <c r="IPC28" s="3"/>
      <c r="IPD28" s="3"/>
      <c r="IPE28" s="3"/>
      <c r="IPF28" s="3"/>
      <c r="IPG28" s="3"/>
      <c r="IPH28" s="3"/>
      <c r="IPI28" s="3"/>
      <c r="IPJ28" s="3"/>
      <c r="IPK28" s="3"/>
      <c r="IPL28" s="3"/>
      <c r="IPM28" s="3"/>
      <c r="IPN28" s="3"/>
      <c r="IPO28" s="3"/>
      <c r="IPP28" s="3"/>
      <c r="IPQ28" s="3"/>
      <c r="IPR28" s="3"/>
      <c r="IPS28" s="3"/>
      <c r="IPT28" s="3"/>
      <c r="IPU28" s="3"/>
      <c r="IPV28" s="3"/>
      <c r="IPW28" s="3"/>
      <c r="IPX28" s="3"/>
      <c r="IPY28" s="3"/>
      <c r="IPZ28" s="3"/>
      <c r="IQA28" s="3"/>
      <c r="IQB28" s="3"/>
      <c r="IQC28" s="3"/>
      <c r="IQD28" s="3"/>
      <c r="IQE28" s="3"/>
      <c r="IQF28" s="3"/>
      <c r="IQG28" s="3"/>
      <c r="IQH28" s="3"/>
      <c r="IQI28" s="3"/>
      <c r="IQJ28" s="3"/>
      <c r="IQK28" s="3"/>
      <c r="IQL28" s="3"/>
      <c r="IQM28" s="3"/>
      <c r="IQN28" s="3"/>
      <c r="IQO28" s="3"/>
      <c r="IQP28" s="3"/>
      <c r="IQQ28" s="3"/>
      <c r="IQR28" s="3"/>
      <c r="IQS28" s="3"/>
      <c r="IQT28" s="3"/>
      <c r="IQU28" s="3"/>
      <c r="IQV28" s="3"/>
      <c r="IQW28" s="3"/>
      <c r="IQX28" s="3"/>
      <c r="IQY28" s="3"/>
      <c r="IQZ28" s="3"/>
      <c r="IRA28" s="3"/>
      <c r="IRB28" s="3"/>
      <c r="IRC28" s="3"/>
      <c r="IRD28" s="3"/>
      <c r="IRE28" s="3"/>
      <c r="IRF28" s="3"/>
      <c r="IRG28" s="3"/>
      <c r="IRH28" s="3"/>
      <c r="IRI28" s="3"/>
      <c r="IRJ28" s="3"/>
      <c r="IRK28" s="3"/>
      <c r="IRL28" s="3"/>
      <c r="IRM28" s="3"/>
      <c r="IRN28" s="3"/>
      <c r="IRO28" s="3"/>
      <c r="IRP28" s="3"/>
      <c r="IRQ28" s="3"/>
      <c r="IRR28" s="3"/>
      <c r="IRS28" s="3"/>
      <c r="IRT28" s="3"/>
      <c r="IRU28" s="3"/>
      <c r="IRV28" s="3"/>
      <c r="IRW28" s="3"/>
      <c r="IRX28" s="3"/>
      <c r="IRY28" s="3"/>
      <c r="IRZ28" s="3"/>
      <c r="ISA28" s="3"/>
      <c r="ISB28" s="3"/>
      <c r="ISC28" s="3"/>
      <c r="ISD28" s="3"/>
      <c r="ISE28" s="3"/>
      <c r="ISF28" s="3"/>
      <c r="ISG28" s="3"/>
      <c r="ISH28" s="3"/>
      <c r="ISI28" s="3"/>
      <c r="ISJ28" s="3"/>
      <c r="ISK28" s="3"/>
      <c r="ISL28" s="3"/>
      <c r="ISM28" s="3"/>
      <c r="ISN28" s="3"/>
      <c r="ISO28" s="3"/>
      <c r="ISP28" s="3"/>
      <c r="ISQ28" s="3"/>
      <c r="ISR28" s="3"/>
      <c r="ISS28" s="3"/>
      <c r="IST28" s="3"/>
      <c r="ISU28" s="3"/>
      <c r="ISV28" s="3"/>
      <c r="ISW28" s="3"/>
      <c r="ISX28" s="3"/>
      <c r="ISY28" s="3"/>
      <c r="ISZ28" s="3"/>
      <c r="ITA28" s="3"/>
      <c r="ITB28" s="3"/>
      <c r="ITC28" s="3"/>
      <c r="ITD28" s="3"/>
      <c r="ITE28" s="3"/>
      <c r="ITF28" s="3"/>
      <c r="ITG28" s="3"/>
      <c r="ITH28" s="3"/>
      <c r="ITI28" s="3"/>
      <c r="ITJ28" s="3"/>
      <c r="ITK28" s="3"/>
      <c r="ITL28" s="3"/>
      <c r="ITM28" s="3"/>
      <c r="ITN28" s="3"/>
      <c r="ITO28" s="3"/>
      <c r="ITP28" s="3"/>
      <c r="ITQ28" s="3"/>
      <c r="ITR28" s="3"/>
      <c r="ITS28" s="3"/>
      <c r="ITT28" s="3"/>
      <c r="ITU28" s="3"/>
      <c r="ITV28" s="3"/>
      <c r="ITW28" s="3"/>
      <c r="ITX28" s="3"/>
      <c r="ITY28" s="3"/>
      <c r="ITZ28" s="3"/>
      <c r="IUA28" s="3"/>
      <c r="IUB28" s="3"/>
      <c r="IUC28" s="3"/>
      <c r="IUD28" s="3"/>
      <c r="IUE28" s="3"/>
      <c r="IUF28" s="3"/>
      <c r="IUG28" s="3"/>
      <c r="IUH28" s="3"/>
      <c r="IUI28" s="3"/>
      <c r="IUJ28" s="3"/>
      <c r="IUK28" s="3"/>
      <c r="IUL28" s="3"/>
      <c r="IUM28" s="3"/>
      <c r="IUN28" s="3"/>
      <c r="IUO28" s="3"/>
      <c r="IUP28" s="3"/>
      <c r="IUQ28" s="3"/>
      <c r="IUR28" s="3"/>
      <c r="IUS28" s="3"/>
      <c r="IUT28" s="3"/>
      <c r="IUU28" s="3"/>
      <c r="IUV28" s="3"/>
      <c r="IUW28" s="3"/>
      <c r="IUX28" s="3"/>
      <c r="IUY28" s="3"/>
      <c r="IUZ28" s="3"/>
      <c r="IVA28" s="3"/>
      <c r="IVB28" s="3"/>
      <c r="IVC28" s="3"/>
      <c r="IVD28" s="3"/>
      <c r="IVE28" s="3"/>
      <c r="IVF28" s="3"/>
      <c r="IVG28" s="3"/>
      <c r="IVH28" s="3"/>
      <c r="IVI28" s="3"/>
      <c r="IVJ28" s="3"/>
      <c r="IVK28" s="3"/>
      <c r="IVL28" s="3"/>
      <c r="IVM28" s="3"/>
      <c r="IVN28" s="3"/>
      <c r="IVO28" s="3"/>
      <c r="IVP28" s="3"/>
      <c r="IVQ28" s="3"/>
      <c r="IVR28" s="3"/>
      <c r="IVS28" s="3"/>
      <c r="IVT28" s="3"/>
      <c r="IVU28" s="3"/>
      <c r="IVV28" s="3"/>
      <c r="IVW28" s="3"/>
      <c r="IVX28" s="3"/>
      <c r="IVY28" s="3"/>
      <c r="IVZ28" s="3"/>
      <c r="IWA28" s="3"/>
      <c r="IWB28" s="3"/>
      <c r="IWC28" s="3"/>
      <c r="IWD28" s="3"/>
      <c r="IWE28" s="3"/>
      <c r="IWF28" s="3"/>
      <c r="IWG28" s="3"/>
      <c r="IWH28" s="3"/>
      <c r="IWI28" s="3"/>
      <c r="IWJ28" s="3"/>
      <c r="IWK28" s="3"/>
      <c r="IWL28" s="3"/>
      <c r="IWM28" s="3"/>
      <c r="IWN28" s="3"/>
      <c r="IWO28" s="3"/>
      <c r="IWP28" s="3"/>
      <c r="IWQ28" s="3"/>
      <c r="IWR28" s="3"/>
      <c r="IWS28" s="3"/>
      <c r="IWT28" s="3"/>
      <c r="IWU28" s="3"/>
      <c r="IWV28" s="3"/>
      <c r="IWW28" s="3"/>
      <c r="IWX28" s="3"/>
      <c r="IWY28" s="3"/>
      <c r="IWZ28" s="3"/>
      <c r="IXA28" s="3"/>
      <c r="IXB28" s="3"/>
      <c r="IXC28" s="3"/>
      <c r="IXD28" s="3"/>
      <c r="IXE28" s="3"/>
      <c r="IXF28" s="3"/>
      <c r="IXG28" s="3"/>
      <c r="IXH28" s="3"/>
      <c r="IXI28" s="3"/>
      <c r="IXJ28" s="3"/>
      <c r="IXK28" s="3"/>
      <c r="IXL28" s="3"/>
      <c r="IXM28" s="3"/>
      <c r="IXN28" s="3"/>
      <c r="IXO28" s="3"/>
      <c r="IXP28" s="3"/>
      <c r="IXQ28" s="3"/>
      <c r="IXR28" s="3"/>
      <c r="IXS28" s="3"/>
      <c r="IXT28" s="3"/>
      <c r="IXU28" s="3"/>
      <c r="IXV28" s="3"/>
      <c r="IXW28" s="3"/>
      <c r="IXX28" s="3"/>
      <c r="IXY28" s="3"/>
      <c r="IXZ28" s="3"/>
      <c r="IYA28" s="3"/>
      <c r="IYB28" s="3"/>
      <c r="IYC28" s="3"/>
      <c r="IYD28" s="3"/>
      <c r="IYE28" s="3"/>
      <c r="IYF28" s="3"/>
      <c r="IYG28" s="3"/>
      <c r="IYH28" s="3"/>
      <c r="IYI28" s="3"/>
      <c r="IYJ28" s="3"/>
      <c r="IYK28" s="3"/>
      <c r="IYL28" s="3"/>
      <c r="IYM28" s="3"/>
      <c r="IYN28" s="3"/>
      <c r="IYO28" s="3"/>
      <c r="IYP28" s="3"/>
      <c r="IYQ28" s="3"/>
      <c r="IYR28" s="3"/>
      <c r="IYS28" s="3"/>
      <c r="IYT28" s="3"/>
      <c r="IYU28" s="3"/>
      <c r="IYV28" s="3"/>
      <c r="IYW28" s="3"/>
      <c r="IYX28" s="3"/>
      <c r="IYY28" s="3"/>
      <c r="IYZ28" s="3"/>
      <c r="IZA28" s="3"/>
      <c r="IZB28" s="3"/>
      <c r="IZC28" s="3"/>
      <c r="IZD28" s="3"/>
      <c r="IZE28" s="3"/>
      <c r="IZF28" s="3"/>
      <c r="IZG28" s="3"/>
      <c r="IZH28" s="3"/>
      <c r="IZI28" s="3"/>
      <c r="IZJ28" s="3"/>
      <c r="IZK28" s="3"/>
      <c r="IZL28" s="3"/>
      <c r="IZM28" s="3"/>
      <c r="IZN28" s="3"/>
      <c r="IZO28" s="3"/>
      <c r="IZP28" s="3"/>
      <c r="IZQ28" s="3"/>
      <c r="IZR28" s="3"/>
      <c r="IZS28" s="3"/>
      <c r="IZT28" s="3"/>
      <c r="IZU28" s="3"/>
      <c r="IZV28" s="3"/>
      <c r="IZW28" s="3"/>
      <c r="IZX28" s="3"/>
      <c r="IZY28" s="3"/>
      <c r="IZZ28" s="3"/>
      <c r="JAA28" s="3"/>
      <c r="JAB28" s="3"/>
      <c r="JAC28" s="3"/>
      <c r="JAD28" s="3"/>
      <c r="JAE28" s="3"/>
      <c r="JAF28" s="3"/>
      <c r="JAG28" s="3"/>
      <c r="JAH28" s="3"/>
      <c r="JAI28" s="3"/>
      <c r="JAJ28" s="3"/>
      <c r="JAK28" s="3"/>
      <c r="JAL28" s="3"/>
      <c r="JAM28" s="3"/>
      <c r="JAN28" s="3"/>
      <c r="JAO28" s="3"/>
      <c r="JAP28" s="3"/>
      <c r="JAQ28" s="3"/>
      <c r="JAR28" s="3"/>
      <c r="JAS28" s="3"/>
      <c r="JAT28" s="3"/>
      <c r="JAU28" s="3"/>
      <c r="JAV28" s="3"/>
      <c r="JAW28" s="3"/>
      <c r="JAX28" s="3"/>
      <c r="JAY28" s="3"/>
      <c r="JAZ28" s="3"/>
      <c r="JBA28" s="3"/>
      <c r="JBB28" s="3"/>
      <c r="JBC28" s="3"/>
      <c r="JBD28" s="3"/>
      <c r="JBE28" s="3"/>
      <c r="JBF28" s="3"/>
      <c r="JBG28" s="3"/>
      <c r="JBH28" s="3"/>
      <c r="JBI28" s="3"/>
      <c r="JBJ28" s="3"/>
      <c r="JBK28" s="3"/>
      <c r="JBL28" s="3"/>
      <c r="JBM28" s="3"/>
      <c r="JBN28" s="3"/>
      <c r="JBO28" s="3"/>
      <c r="JBP28" s="3"/>
      <c r="JBQ28" s="3"/>
      <c r="JBR28" s="3"/>
      <c r="JBS28" s="3"/>
      <c r="JBT28" s="3"/>
      <c r="JBU28" s="3"/>
      <c r="JBV28" s="3"/>
      <c r="JBW28" s="3"/>
      <c r="JBX28" s="3"/>
      <c r="JBY28" s="3"/>
      <c r="JBZ28" s="3"/>
      <c r="JCA28" s="3"/>
      <c r="JCB28" s="3"/>
      <c r="JCC28" s="3"/>
      <c r="JCD28" s="3"/>
      <c r="JCE28" s="3"/>
      <c r="JCF28" s="3"/>
      <c r="JCG28" s="3"/>
      <c r="JCH28" s="3"/>
      <c r="JCI28" s="3"/>
      <c r="JCJ28" s="3"/>
      <c r="JCK28" s="3"/>
      <c r="JCL28" s="3"/>
      <c r="JCM28" s="3"/>
      <c r="JCN28" s="3"/>
      <c r="JCO28" s="3"/>
      <c r="JCP28" s="3"/>
      <c r="JCQ28" s="3"/>
      <c r="JCR28" s="3"/>
      <c r="JCS28" s="3"/>
      <c r="JCT28" s="3"/>
      <c r="JCU28" s="3"/>
      <c r="JCV28" s="3"/>
      <c r="JCW28" s="3"/>
      <c r="JCX28" s="3"/>
      <c r="JCY28" s="3"/>
      <c r="JCZ28" s="3"/>
      <c r="JDA28" s="3"/>
      <c r="JDB28" s="3"/>
      <c r="JDC28" s="3"/>
      <c r="JDD28" s="3"/>
      <c r="JDE28" s="3"/>
      <c r="JDF28" s="3"/>
      <c r="JDG28" s="3"/>
      <c r="JDH28" s="3"/>
      <c r="JDI28" s="3"/>
      <c r="JDJ28" s="3"/>
      <c r="JDK28" s="3"/>
      <c r="JDL28" s="3"/>
      <c r="JDM28" s="3"/>
      <c r="JDN28" s="3"/>
      <c r="JDO28" s="3"/>
      <c r="JDP28" s="3"/>
      <c r="JDQ28" s="3"/>
      <c r="JDR28" s="3"/>
      <c r="JDS28" s="3"/>
      <c r="JDT28" s="3"/>
      <c r="JDU28" s="3"/>
      <c r="JDV28" s="3"/>
      <c r="JDW28" s="3"/>
      <c r="JDX28" s="3"/>
      <c r="JDY28" s="3"/>
      <c r="JDZ28" s="3"/>
      <c r="JEA28" s="3"/>
      <c r="JEB28" s="3"/>
      <c r="JEC28" s="3"/>
      <c r="JED28" s="3"/>
      <c r="JEE28" s="3"/>
      <c r="JEF28" s="3"/>
      <c r="JEG28" s="3"/>
      <c r="JEH28" s="3"/>
      <c r="JEI28" s="3"/>
      <c r="JEJ28" s="3"/>
      <c r="JEK28" s="3"/>
      <c r="JEL28" s="3"/>
      <c r="JEM28" s="3"/>
      <c r="JEN28" s="3"/>
      <c r="JEO28" s="3"/>
      <c r="JEP28" s="3"/>
      <c r="JEQ28" s="3"/>
      <c r="JER28" s="3"/>
      <c r="JES28" s="3"/>
      <c r="JET28" s="3"/>
      <c r="JEU28" s="3"/>
      <c r="JEV28" s="3"/>
      <c r="JEW28" s="3"/>
      <c r="JEX28" s="3"/>
      <c r="JEY28" s="3"/>
      <c r="JEZ28" s="3"/>
      <c r="JFA28" s="3"/>
      <c r="JFB28" s="3"/>
      <c r="JFC28" s="3"/>
      <c r="JFD28" s="3"/>
      <c r="JFE28" s="3"/>
      <c r="JFF28" s="3"/>
      <c r="JFG28" s="3"/>
      <c r="JFH28" s="3"/>
      <c r="JFI28" s="3"/>
      <c r="JFJ28" s="3"/>
      <c r="JFK28" s="3"/>
      <c r="JFL28" s="3"/>
      <c r="JFM28" s="3"/>
      <c r="JFN28" s="3"/>
      <c r="JFO28" s="3"/>
      <c r="JFP28" s="3"/>
      <c r="JFQ28" s="3"/>
      <c r="JFR28" s="3"/>
      <c r="JFS28" s="3"/>
      <c r="JFT28" s="3"/>
      <c r="JFU28" s="3"/>
      <c r="JFV28" s="3"/>
      <c r="JFW28" s="3"/>
      <c r="JFX28" s="3"/>
      <c r="JFY28" s="3"/>
      <c r="JFZ28" s="3"/>
      <c r="JGA28" s="3"/>
      <c r="JGB28" s="3"/>
      <c r="JGC28" s="3"/>
      <c r="JGD28" s="3"/>
      <c r="JGE28" s="3"/>
      <c r="JGF28" s="3"/>
      <c r="JGG28" s="3"/>
      <c r="JGH28" s="3"/>
      <c r="JGI28" s="3"/>
      <c r="JGJ28" s="3"/>
      <c r="JGK28" s="3"/>
      <c r="JGL28" s="3"/>
      <c r="JGM28" s="3"/>
      <c r="JGN28" s="3"/>
      <c r="JGO28" s="3"/>
      <c r="JGP28" s="3"/>
      <c r="JGQ28" s="3"/>
      <c r="JGR28" s="3"/>
      <c r="JGS28" s="3"/>
      <c r="JGT28" s="3"/>
      <c r="JGU28" s="3"/>
      <c r="JGV28" s="3"/>
      <c r="JGW28" s="3"/>
      <c r="JGX28" s="3"/>
      <c r="JGY28" s="3"/>
      <c r="JGZ28" s="3"/>
      <c r="JHA28" s="3"/>
      <c r="JHB28" s="3"/>
      <c r="JHC28" s="3"/>
      <c r="JHD28" s="3"/>
      <c r="JHE28" s="3"/>
      <c r="JHF28" s="3"/>
      <c r="JHG28" s="3"/>
      <c r="JHH28" s="3"/>
      <c r="JHI28" s="3"/>
      <c r="JHJ28" s="3"/>
      <c r="JHK28" s="3"/>
      <c r="JHL28" s="3"/>
      <c r="JHM28" s="3"/>
      <c r="JHN28" s="3"/>
      <c r="JHO28" s="3"/>
      <c r="JHP28" s="3"/>
      <c r="JHQ28" s="3"/>
      <c r="JHR28" s="3"/>
      <c r="JHS28" s="3"/>
      <c r="JHT28" s="3"/>
      <c r="JHU28" s="3"/>
      <c r="JHV28" s="3"/>
      <c r="JHW28" s="3"/>
      <c r="JHX28" s="3"/>
      <c r="JHY28" s="3"/>
      <c r="JHZ28" s="3"/>
      <c r="JIA28" s="3"/>
      <c r="JIB28" s="3"/>
      <c r="JIC28" s="3"/>
      <c r="JID28" s="3"/>
      <c r="JIE28" s="3"/>
      <c r="JIF28" s="3"/>
      <c r="JIG28" s="3"/>
      <c r="JIH28" s="3"/>
      <c r="JII28" s="3"/>
      <c r="JIJ28" s="3"/>
      <c r="JIK28" s="3"/>
      <c r="JIL28" s="3"/>
      <c r="JIM28" s="3"/>
      <c r="JIN28" s="3"/>
      <c r="JIO28" s="3"/>
      <c r="JIP28" s="3"/>
      <c r="JIQ28" s="3"/>
      <c r="JIR28" s="3"/>
      <c r="JIS28" s="3"/>
      <c r="JIT28" s="3"/>
      <c r="JIU28" s="3"/>
      <c r="JIV28" s="3"/>
      <c r="JIW28" s="3"/>
      <c r="JIX28" s="3"/>
      <c r="JIY28" s="3"/>
      <c r="JIZ28" s="3"/>
      <c r="JJA28" s="3"/>
      <c r="JJB28" s="3"/>
      <c r="JJC28" s="3"/>
      <c r="JJD28" s="3"/>
      <c r="JJE28" s="3"/>
      <c r="JJF28" s="3"/>
      <c r="JJG28" s="3"/>
      <c r="JJH28" s="3"/>
      <c r="JJI28" s="3"/>
      <c r="JJJ28" s="3"/>
      <c r="JJK28" s="3"/>
      <c r="JJL28" s="3"/>
      <c r="JJM28" s="3"/>
      <c r="JJN28" s="3"/>
      <c r="JJO28" s="3"/>
      <c r="JJP28" s="3"/>
      <c r="JJQ28" s="3"/>
      <c r="JJR28" s="3"/>
      <c r="JJS28" s="3"/>
      <c r="JJT28" s="3"/>
      <c r="JJU28" s="3"/>
      <c r="JJV28" s="3"/>
      <c r="JJW28" s="3"/>
      <c r="JJX28" s="3"/>
      <c r="JJY28" s="3"/>
      <c r="JJZ28" s="3"/>
      <c r="JKA28" s="3"/>
      <c r="JKB28" s="3"/>
      <c r="JKC28" s="3"/>
      <c r="JKD28" s="3"/>
      <c r="JKE28" s="3"/>
      <c r="JKF28" s="3"/>
      <c r="JKG28" s="3"/>
      <c r="JKH28" s="3"/>
      <c r="JKI28" s="3"/>
      <c r="JKJ28" s="3"/>
      <c r="JKK28" s="3"/>
      <c r="JKL28" s="3"/>
      <c r="JKM28" s="3"/>
      <c r="JKN28" s="3"/>
      <c r="JKO28" s="3"/>
      <c r="JKP28" s="3"/>
      <c r="JKQ28" s="3"/>
      <c r="JKR28" s="3"/>
      <c r="JKS28" s="3"/>
      <c r="JKT28" s="3"/>
      <c r="JKU28" s="3"/>
      <c r="JKV28" s="3"/>
      <c r="JKW28" s="3"/>
      <c r="JKX28" s="3"/>
      <c r="JKY28" s="3"/>
      <c r="JKZ28" s="3"/>
      <c r="JLA28" s="3"/>
      <c r="JLB28" s="3"/>
      <c r="JLC28" s="3"/>
      <c r="JLD28" s="3"/>
      <c r="JLE28" s="3"/>
      <c r="JLF28" s="3"/>
      <c r="JLG28" s="3"/>
      <c r="JLH28" s="3"/>
      <c r="JLI28" s="3"/>
      <c r="JLJ28" s="3"/>
      <c r="JLK28" s="3"/>
      <c r="JLL28" s="3"/>
      <c r="JLM28" s="3"/>
      <c r="JLN28" s="3"/>
      <c r="JLO28" s="3"/>
      <c r="JLP28" s="3"/>
      <c r="JLQ28" s="3"/>
      <c r="JLR28" s="3"/>
      <c r="JLS28" s="3"/>
      <c r="JLT28" s="3"/>
      <c r="JLU28" s="3"/>
      <c r="JLV28" s="3"/>
      <c r="JLW28" s="3"/>
      <c r="JLX28" s="3"/>
      <c r="JLY28" s="3"/>
      <c r="JLZ28" s="3"/>
      <c r="JMA28" s="3"/>
      <c r="JMB28" s="3"/>
      <c r="JMC28" s="3"/>
      <c r="JMD28" s="3"/>
      <c r="JME28" s="3"/>
      <c r="JMF28" s="3"/>
      <c r="JMG28" s="3"/>
      <c r="JMH28" s="3"/>
      <c r="JMI28" s="3"/>
      <c r="JMJ28" s="3"/>
      <c r="JMK28" s="3"/>
      <c r="JML28" s="3"/>
      <c r="JMM28" s="3"/>
      <c r="JMN28" s="3"/>
      <c r="JMO28" s="3"/>
      <c r="JMP28" s="3"/>
      <c r="JMQ28" s="3"/>
      <c r="JMR28" s="3"/>
      <c r="JMS28" s="3"/>
      <c r="JMT28" s="3"/>
      <c r="JMU28" s="3"/>
      <c r="JMV28" s="3"/>
      <c r="JMW28" s="3"/>
      <c r="JMX28" s="3"/>
      <c r="JMY28" s="3"/>
      <c r="JMZ28" s="3"/>
      <c r="JNA28" s="3"/>
      <c r="JNB28" s="3"/>
      <c r="JNC28" s="3"/>
      <c r="JND28" s="3"/>
      <c r="JNE28" s="3"/>
      <c r="JNF28" s="3"/>
      <c r="JNG28" s="3"/>
      <c r="JNH28" s="3"/>
      <c r="JNI28" s="3"/>
      <c r="JNJ28" s="3"/>
      <c r="JNK28" s="3"/>
      <c r="JNL28" s="3"/>
      <c r="JNM28" s="3"/>
      <c r="JNN28" s="3"/>
      <c r="JNO28" s="3"/>
      <c r="JNP28" s="3"/>
      <c r="JNQ28" s="3"/>
      <c r="JNR28" s="3"/>
      <c r="JNS28" s="3"/>
      <c r="JNT28" s="3"/>
      <c r="JNU28" s="3"/>
      <c r="JNV28" s="3"/>
      <c r="JNW28" s="3"/>
      <c r="JNX28" s="3"/>
      <c r="JNY28" s="3"/>
      <c r="JNZ28" s="3"/>
      <c r="JOA28" s="3"/>
      <c r="JOB28" s="3"/>
      <c r="JOC28" s="3"/>
      <c r="JOD28" s="3"/>
      <c r="JOE28" s="3"/>
      <c r="JOF28" s="3"/>
      <c r="JOG28" s="3"/>
      <c r="JOH28" s="3"/>
      <c r="JOI28" s="3"/>
      <c r="JOJ28" s="3"/>
      <c r="JOK28" s="3"/>
      <c r="JOL28" s="3"/>
      <c r="JOM28" s="3"/>
      <c r="JON28" s="3"/>
      <c r="JOO28" s="3"/>
      <c r="JOP28" s="3"/>
      <c r="JOQ28" s="3"/>
      <c r="JOR28" s="3"/>
      <c r="JOS28" s="3"/>
      <c r="JOT28" s="3"/>
      <c r="JOU28" s="3"/>
      <c r="JOV28" s="3"/>
      <c r="JOW28" s="3"/>
      <c r="JOX28" s="3"/>
      <c r="JOY28" s="3"/>
      <c r="JOZ28" s="3"/>
      <c r="JPA28" s="3"/>
      <c r="JPB28" s="3"/>
      <c r="JPC28" s="3"/>
      <c r="JPD28" s="3"/>
      <c r="JPE28" s="3"/>
      <c r="JPF28" s="3"/>
      <c r="JPG28" s="3"/>
      <c r="JPH28" s="3"/>
      <c r="JPI28" s="3"/>
      <c r="JPJ28" s="3"/>
      <c r="JPK28" s="3"/>
      <c r="JPL28" s="3"/>
      <c r="JPM28" s="3"/>
      <c r="JPN28" s="3"/>
      <c r="JPO28" s="3"/>
      <c r="JPP28" s="3"/>
      <c r="JPQ28" s="3"/>
      <c r="JPR28" s="3"/>
      <c r="JPS28" s="3"/>
      <c r="JPT28" s="3"/>
      <c r="JPU28" s="3"/>
      <c r="JPV28" s="3"/>
      <c r="JPW28" s="3"/>
      <c r="JPX28" s="3"/>
      <c r="JPY28" s="3"/>
      <c r="JPZ28" s="3"/>
      <c r="JQA28" s="3"/>
      <c r="JQB28" s="3"/>
      <c r="JQC28" s="3"/>
      <c r="JQD28" s="3"/>
      <c r="JQE28" s="3"/>
      <c r="JQF28" s="3"/>
      <c r="JQG28" s="3"/>
      <c r="JQH28" s="3"/>
      <c r="JQI28" s="3"/>
      <c r="JQJ28" s="3"/>
      <c r="JQK28" s="3"/>
      <c r="JQL28" s="3"/>
      <c r="JQM28" s="3"/>
      <c r="JQN28" s="3"/>
      <c r="JQO28" s="3"/>
      <c r="JQP28" s="3"/>
      <c r="JQQ28" s="3"/>
      <c r="JQR28" s="3"/>
      <c r="JQS28" s="3"/>
      <c r="JQT28" s="3"/>
      <c r="JQU28" s="3"/>
      <c r="JQV28" s="3"/>
      <c r="JQW28" s="3"/>
      <c r="JQX28" s="3"/>
      <c r="JQY28" s="3"/>
      <c r="JQZ28" s="3"/>
      <c r="JRA28" s="3"/>
      <c r="JRB28" s="3"/>
      <c r="JRC28" s="3"/>
      <c r="JRD28" s="3"/>
      <c r="JRE28" s="3"/>
      <c r="JRF28" s="3"/>
      <c r="JRG28" s="3"/>
      <c r="JRH28" s="3"/>
      <c r="JRI28" s="3"/>
      <c r="JRJ28" s="3"/>
      <c r="JRK28" s="3"/>
      <c r="JRL28" s="3"/>
      <c r="JRM28" s="3"/>
      <c r="JRN28" s="3"/>
      <c r="JRO28" s="3"/>
      <c r="JRP28" s="3"/>
      <c r="JRQ28" s="3"/>
      <c r="JRR28" s="3"/>
      <c r="JRS28" s="3"/>
      <c r="JRT28" s="3"/>
      <c r="JRU28" s="3"/>
      <c r="JRV28" s="3"/>
      <c r="JRW28" s="3"/>
      <c r="JRX28" s="3"/>
      <c r="JRY28" s="3"/>
      <c r="JRZ28" s="3"/>
      <c r="JSA28" s="3"/>
      <c r="JSB28" s="3"/>
      <c r="JSC28" s="3"/>
      <c r="JSD28" s="3"/>
      <c r="JSE28" s="3"/>
      <c r="JSF28" s="3"/>
      <c r="JSG28" s="3"/>
      <c r="JSH28" s="3"/>
      <c r="JSI28" s="3"/>
      <c r="JSJ28" s="3"/>
      <c r="JSK28" s="3"/>
      <c r="JSL28" s="3"/>
      <c r="JSM28" s="3"/>
      <c r="JSN28" s="3"/>
      <c r="JSO28" s="3"/>
      <c r="JSP28" s="3"/>
      <c r="JSQ28" s="3"/>
      <c r="JSR28" s="3"/>
      <c r="JSS28" s="3"/>
      <c r="JST28" s="3"/>
      <c r="JSU28" s="3"/>
      <c r="JSV28" s="3"/>
      <c r="JSW28" s="3"/>
      <c r="JSX28" s="3"/>
      <c r="JSY28" s="3"/>
      <c r="JSZ28" s="3"/>
      <c r="JTA28" s="3"/>
      <c r="JTB28" s="3"/>
      <c r="JTC28" s="3"/>
      <c r="JTD28" s="3"/>
      <c r="JTE28" s="3"/>
      <c r="JTF28" s="3"/>
      <c r="JTG28" s="3"/>
      <c r="JTH28" s="3"/>
      <c r="JTI28" s="3"/>
      <c r="JTJ28" s="3"/>
      <c r="JTK28" s="3"/>
      <c r="JTL28" s="3"/>
      <c r="JTM28" s="3"/>
      <c r="JTN28" s="3"/>
      <c r="JTO28" s="3"/>
      <c r="JTP28" s="3"/>
      <c r="JTQ28" s="3"/>
      <c r="JTR28" s="3"/>
      <c r="JTS28" s="3"/>
      <c r="JTT28" s="3"/>
      <c r="JTU28" s="3"/>
      <c r="JTV28" s="3"/>
      <c r="JTW28" s="3"/>
      <c r="JTX28" s="3"/>
      <c r="JTY28" s="3"/>
      <c r="JTZ28" s="3"/>
      <c r="JUA28" s="3"/>
      <c r="JUB28" s="3"/>
      <c r="JUC28" s="3"/>
      <c r="JUD28" s="3"/>
      <c r="JUE28" s="3"/>
      <c r="JUF28" s="3"/>
      <c r="JUG28" s="3"/>
      <c r="JUH28" s="3"/>
      <c r="JUI28" s="3"/>
      <c r="JUJ28" s="3"/>
      <c r="JUK28" s="3"/>
      <c r="JUL28" s="3"/>
      <c r="JUM28" s="3"/>
      <c r="JUN28" s="3"/>
      <c r="JUO28" s="3"/>
      <c r="JUP28" s="3"/>
      <c r="JUQ28" s="3"/>
      <c r="JUR28" s="3"/>
      <c r="JUS28" s="3"/>
      <c r="JUT28" s="3"/>
      <c r="JUU28" s="3"/>
      <c r="JUV28" s="3"/>
      <c r="JUW28" s="3"/>
      <c r="JUX28" s="3"/>
      <c r="JUY28" s="3"/>
      <c r="JUZ28" s="3"/>
      <c r="JVA28" s="3"/>
      <c r="JVB28" s="3"/>
      <c r="JVC28" s="3"/>
      <c r="JVD28" s="3"/>
      <c r="JVE28" s="3"/>
      <c r="JVF28" s="3"/>
      <c r="JVG28" s="3"/>
      <c r="JVH28" s="3"/>
      <c r="JVI28" s="3"/>
      <c r="JVJ28" s="3"/>
      <c r="JVK28" s="3"/>
      <c r="JVL28" s="3"/>
      <c r="JVM28" s="3"/>
      <c r="JVN28" s="3"/>
      <c r="JVO28" s="3"/>
      <c r="JVP28" s="3"/>
      <c r="JVQ28" s="3"/>
      <c r="JVR28" s="3"/>
      <c r="JVS28" s="3"/>
      <c r="JVT28" s="3"/>
      <c r="JVU28" s="3"/>
      <c r="JVV28" s="3"/>
      <c r="JVW28" s="3"/>
      <c r="JVX28" s="3"/>
      <c r="JVY28" s="3"/>
      <c r="JVZ28" s="3"/>
      <c r="JWA28" s="3"/>
      <c r="JWB28" s="3"/>
      <c r="JWC28" s="3"/>
      <c r="JWD28" s="3"/>
      <c r="JWE28" s="3"/>
      <c r="JWF28" s="3"/>
      <c r="JWG28" s="3"/>
      <c r="JWH28" s="3"/>
      <c r="JWI28" s="3"/>
      <c r="JWJ28" s="3"/>
      <c r="JWK28" s="3"/>
      <c r="JWL28" s="3"/>
      <c r="JWM28" s="3"/>
      <c r="JWN28" s="3"/>
      <c r="JWO28" s="3"/>
      <c r="JWP28" s="3"/>
      <c r="JWQ28" s="3"/>
      <c r="JWR28" s="3"/>
      <c r="JWS28" s="3"/>
      <c r="JWT28" s="3"/>
      <c r="JWU28" s="3"/>
      <c r="JWV28" s="3"/>
      <c r="JWW28" s="3"/>
      <c r="JWX28" s="3"/>
      <c r="JWY28" s="3"/>
      <c r="JWZ28" s="3"/>
      <c r="JXA28" s="3"/>
      <c r="JXB28" s="3"/>
      <c r="JXC28" s="3"/>
      <c r="JXD28" s="3"/>
      <c r="JXE28" s="3"/>
      <c r="JXF28" s="3"/>
      <c r="JXG28" s="3"/>
      <c r="JXH28" s="3"/>
      <c r="JXI28" s="3"/>
      <c r="JXJ28" s="3"/>
      <c r="JXK28" s="3"/>
      <c r="JXL28" s="3"/>
      <c r="JXM28" s="3"/>
      <c r="JXN28" s="3"/>
      <c r="JXO28" s="3"/>
      <c r="JXP28" s="3"/>
      <c r="JXQ28" s="3"/>
      <c r="JXR28" s="3"/>
      <c r="JXS28" s="3"/>
      <c r="JXT28" s="3"/>
      <c r="JXU28" s="3"/>
      <c r="JXV28" s="3"/>
      <c r="JXW28" s="3"/>
      <c r="JXX28" s="3"/>
      <c r="JXY28" s="3"/>
      <c r="JXZ28" s="3"/>
      <c r="JYA28" s="3"/>
      <c r="JYB28" s="3"/>
      <c r="JYC28" s="3"/>
      <c r="JYD28" s="3"/>
      <c r="JYE28" s="3"/>
      <c r="JYF28" s="3"/>
      <c r="JYG28" s="3"/>
      <c r="JYH28" s="3"/>
      <c r="JYI28" s="3"/>
      <c r="JYJ28" s="3"/>
      <c r="JYK28" s="3"/>
      <c r="JYL28" s="3"/>
      <c r="JYM28" s="3"/>
      <c r="JYN28" s="3"/>
      <c r="JYO28" s="3"/>
      <c r="JYP28" s="3"/>
      <c r="JYQ28" s="3"/>
      <c r="JYR28" s="3"/>
      <c r="JYS28" s="3"/>
      <c r="JYT28" s="3"/>
      <c r="JYU28" s="3"/>
      <c r="JYV28" s="3"/>
      <c r="JYW28" s="3"/>
      <c r="JYX28" s="3"/>
      <c r="JYY28" s="3"/>
      <c r="JYZ28" s="3"/>
      <c r="JZA28" s="3"/>
      <c r="JZB28" s="3"/>
      <c r="JZC28" s="3"/>
      <c r="JZD28" s="3"/>
      <c r="JZE28" s="3"/>
      <c r="JZF28" s="3"/>
      <c r="JZG28" s="3"/>
      <c r="JZH28" s="3"/>
      <c r="JZI28" s="3"/>
      <c r="JZJ28" s="3"/>
      <c r="JZK28" s="3"/>
      <c r="JZL28" s="3"/>
      <c r="JZM28" s="3"/>
      <c r="JZN28" s="3"/>
      <c r="JZO28" s="3"/>
      <c r="JZP28" s="3"/>
      <c r="JZQ28" s="3"/>
      <c r="JZR28" s="3"/>
      <c r="JZS28" s="3"/>
      <c r="JZT28" s="3"/>
      <c r="JZU28" s="3"/>
      <c r="JZV28" s="3"/>
      <c r="JZW28" s="3"/>
      <c r="JZX28" s="3"/>
      <c r="JZY28" s="3"/>
      <c r="JZZ28" s="3"/>
      <c r="KAA28" s="3"/>
      <c r="KAB28" s="3"/>
      <c r="KAC28" s="3"/>
      <c r="KAD28" s="3"/>
      <c r="KAE28" s="3"/>
      <c r="KAF28" s="3"/>
      <c r="KAG28" s="3"/>
      <c r="KAH28" s="3"/>
      <c r="KAI28" s="3"/>
      <c r="KAJ28" s="3"/>
      <c r="KAK28" s="3"/>
      <c r="KAL28" s="3"/>
      <c r="KAM28" s="3"/>
      <c r="KAN28" s="3"/>
      <c r="KAO28" s="3"/>
      <c r="KAP28" s="3"/>
      <c r="KAQ28" s="3"/>
      <c r="KAR28" s="3"/>
      <c r="KAS28" s="3"/>
      <c r="KAT28" s="3"/>
      <c r="KAU28" s="3"/>
      <c r="KAV28" s="3"/>
      <c r="KAW28" s="3"/>
      <c r="KAX28" s="3"/>
      <c r="KAY28" s="3"/>
      <c r="KAZ28" s="3"/>
      <c r="KBA28" s="3"/>
      <c r="KBB28" s="3"/>
      <c r="KBC28" s="3"/>
      <c r="KBD28" s="3"/>
      <c r="KBE28" s="3"/>
      <c r="KBF28" s="3"/>
      <c r="KBG28" s="3"/>
      <c r="KBH28" s="3"/>
      <c r="KBI28" s="3"/>
      <c r="KBJ28" s="3"/>
      <c r="KBK28" s="3"/>
      <c r="KBL28" s="3"/>
      <c r="KBM28" s="3"/>
      <c r="KBN28" s="3"/>
      <c r="KBO28" s="3"/>
      <c r="KBP28" s="3"/>
      <c r="KBQ28" s="3"/>
      <c r="KBR28" s="3"/>
      <c r="KBS28" s="3"/>
      <c r="KBT28" s="3"/>
      <c r="KBU28" s="3"/>
      <c r="KBV28" s="3"/>
      <c r="KBW28" s="3"/>
      <c r="KBX28" s="3"/>
      <c r="KBY28" s="3"/>
      <c r="KBZ28" s="3"/>
      <c r="KCA28" s="3"/>
      <c r="KCB28" s="3"/>
      <c r="KCC28" s="3"/>
      <c r="KCD28" s="3"/>
      <c r="KCE28" s="3"/>
      <c r="KCF28" s="3"/>
      <c r="KCG28" s="3"/>
      <c r="KCH28" s="3"/>
      <c r="KCI28" s="3"/>
      <c r="KCJ28" s="3"/>
      <c r="KCK28" s="3"/>
      <c r="KCL28" s="3"/>
      <c r="KCM28" s="3"/>
      <c r="KCN28" s="3"/>
      <c r="KCO28" s="3"/>
      <c r="KCP28" s="3"/>
      <c r="KCQ28" s="3"/>
      <c r="KCR28" s="3"/>
      <c r="KCS28" s="3"/>
      <c r="KCT28" s="3"/>
      <c r="KCU28" s="3"/>
      <c r="KCV28" s="3"/>
      <c r="KCW28" s="3"/>
      <c r="KCX28" s="3"/>
      <c r="KCY28" s="3"/>
      <c r="KCZ28" s="3"/>
      <c r="KDA28" s="3"/>
      <c r="KDB28" s="3"/>
      <c r="KDC28" s="3"/>
      <c r="KDD28" s="3"/>
      <c r="KDE28" s="3"/>
      <c r="KDF28" s="3"/>
      <c r="KDG28" s="3"/>
      <c r="KDH28" s="3"/>
      <c r="KDI28" s="3"/>
      <c r="KDJ28" s="3"/>
      <c r="KDK28" s="3"/>
      <c r="KDL28" s="3"/>
      <c r="KDM28" s="3"/>
      <c r="KDN28" s="3"/>
      <c r="KDO28" s="3"/>
      <c r="KDP28" s="3"/>
      <c r="KDQ28" s="3"/>
      <c r="KDR28" s="3"/>
      <c r="KDS28" s="3"/>
      <c r="KDT28" s="3"/>
      <c r="KDU28" s="3"/>
      <c r="KDV28" s="3"/>
      <c r="KDW28" s="3"/>
      <c r="KDX28" s="3"/>
      <c r="KDY28" s="3"/>
      <c r="KDZ28" s="3"/>
      <c r="KEA28" s="3"/>
      <c r="KEB28" s="3"/>
      <c r="KEC28" s="3"/>
      <c r="KED28" s="3"/>
      <c r="KEE28" s="3"/>
      <c r="KEF28" s="3"/>
      <c r="KEG28" s="3"/>
      <c r="KEH28" s="3"/>
      <c r="KEI28" s="3"/>
      <c r="KEJ28" s="3"/>
      <c r="KEK28" s="3"/>
      <c r="KEL28" s="3"/>
      <c r="KEM28" s="3"/>
      <c r="KEN28" s="3"/>
      <c r="KEO28" s="3"/>
      <c r="KEP28" s="3"/>
      <c r="KEQ28" s="3"/>
      <c r="KER28" s="3"/>
      <c r="KES28" s="3"/>
      <c r="KET28" s="3"/>
      <c r="KEU28" s="3"/>
      <c r="KEV28" s="3"/>
      <c r="KEW28" s="3"/>
      <c r="KEX28" s="3"/>
      <c r="KEY28" s="3"/>
      <c r="KEZ28" s="3"/>
      <c r="KFA28" s="3"/>
      <c r="KFB28" s="3"/>
      <c r="KFC28" s="3"/>
      <c r="KFD28" s="3"/>
      <c r="KFE28" s="3"/>
      <c r="KFF28" s="3"/>
      <c r="KFG28" s="3"/>
      <c r="KFH28" s="3"/>
      <c r="KFI28" s="3"/>
      <c r="KFJ28" s="3"/>
      <c r="KFK28" s="3"/>
      <c r="KFL28" s="3"/>
      <c r="KFM28" s="3"/>
      <c r="KFN28" s="3"/>
      <c r="KFO28" s="3"/>
      <c r="KFP28" s="3"/>
      <c r="KFQ28" s="3"/>
      <c r="KFR28" s="3"/>
      <c r="KFS28" s="3"/>
      <c r="KFT28" s="3"/>
      <c r="KFU28" s="3"/>
      <c r="KFV28" s="3"/>
      <c r="KFW28" s="3"/>
      <c r="KFX28" s="3"/>
      <c r="KFY28" s="3"/>
      <c r="KFZ28" s="3"/>
      <c r="KGA28" s="3"/>
      <c r="KGB28" s="3"/>
      <c r="KGC28" s="3"/>
      <c r="KGD28" s="3"/>
      <c r="KGE28" s="3"/>
      <c r="KGF28" s="3"/>
      <c r="KGG28" s="3"/>
      <c r="KGH28" s="3"/>
      <c r="KGI28" s="3"/>
      <c r="KGJ28" s="3"/>
      <c r="KGK28" s="3"/>
      <c r="KGL28" s="3"/>
      <c r="KGM28" s="3"/>
      <c r="KGN28" s="3"/>
      <c r="KGO28" s="3"/>
      <c r="KGP28" s="3"/>
      <c r="KGQ28" s="3"/>
      <c r="KGR28" s="3"/>
      <c r="KGS28" s="3"/>
      <c r="KGT28" s="3"/>
      <c r="KGU28" s="3"/>
      <c r="KGV28" s="3"/>
      <c r="KGW28" s="3"/>
      <c r="KGX28" s="3"/>
      <c r="KGY28" s="3"/>
      <c r="KGZ28" s="3"/>
      <c r="KHA28" s="3"/>
      <c r="KHB28" s="3"/>
      <c r="KHC28" s="3"/>
      <c r="KHD28" s="3"/>
      <c r="KHE28" s="3"/>
      <c r="KHF28" s="3"/>
      <c r="KHG28" s="3"/>
      <c r="KHH28" s="3"/>
      <c r="KHI28" s="3"/>
      <c r="KHJ28" s="3"/>
      <c r="KHK28" s="3"/>
      <c r="KHL28" s="3"/>
      <c r="KHM28" s="3"/>
      <c r="KHN28" s="3"/>
      <c r="KHO28" s="3"/>
      <c r="KHP28" s="3"/>
      <c r="KHQ28" s="3"/>
      <c r="KHR28" s="3"/>
      <c r="KHS28" s="3"/>
      <c r="KHT28" s="3"/>
      <c r="KHU28" s="3"/>
      <c r="KHV28" s="3"/>
      <c r="KHW28" s="3"/>
      <c r="KHX28" s="3"/>
      <c r="KHY28" s="3"/>
      <c r="KHZ28" s="3"/>
      <c r="KIA28" s="3"/>
      <c r="KIB28" s="3"/>
      <c r="KIC28" s="3"/>
      <c r="KID28" s="3"/>
      <c r="KIE28" s="3"/>
      <c r="KIF28" s="3"/>
      <c r="KIG28" s="3"/>
      <c r="KIH28" s="3"/>
      <c r="KII28" s="3"/>
      <c r="KIJ28" s="3"/>
      <c r="KIK28" s="3"/>
      <c r="KIL28" s="3"/>
      <c r="KIM28" s="3"/>
      <c r="KIN28" s="3"/>
      <c r="KIO28" s="3"/>
      <c r="KIP28" s="3"/>
      <c r="KIQ28" s="3"/>
      <c r="KIR28" s="3"/>
      <c r="KIS28" s="3"/>
      <c r="KIT28" s="3"/>
      <c r="KIU28" s="3"/>
      <c r="KIV28" s="3"/>
      <c r="KIW28" s="3"/>
      <c r="KIX28" s="3"/>
      <c r="KIY28" s="3"/>
      <c r="KIZ28" s="3"/>
      <c r="KJA28" s="3"/>
      <c r="KJB28" s="3"/>
      <c r="KJC28" s="3"/>
      <c r="KJD28" s="3"/>
      <c r="KJE28" s="3"/>
      <c r="KJF28" s="3"/>
      <c r="KJG28" s="3"/>
      <c r="KJH28" s="3"/>
      <c r="KJI28" s="3"/>
      <c r="KJJ28" s="3"/>
      <c r="KJK28" s="3"/>
      <c r="KJL28" s="3"/>
      <c r="KJM28" s="3"/>
      <c r="KJN28" s="3"/>
      <c r="KJO28" s="3"/>
      <c r="KJP28" s="3"/>
      <c r="KJQ28" s="3"/>
      <c r="KJR28" s="3"/>
      <c r="KJS28" s="3"/>
      <c r="KJT28" s="3"/>
      <c r="KJU28" s="3"/>
      <c r="KJV28" s="3"/>
      <c r="KJW28" s="3"/>
      <c r="KJX28" s="3"/>
      <c r="KJY28" s="3"/>
      <c r="KJZ28" s="3"/>
      <c r="KKA28" s="3"/>
      <c r="KKB28" s="3"/>
      <c r="KKC28" s="3"/>
      <c r="KKD28" s="3"/>
      <c r="KKE28" s="3"/>
      <c r="KKF28" s="3"/>
      <c r="KKG28" s="3"/>
      <c r="KKH28" s="3"/>
      <c r="KKI28" s="3"/>
      <c r="KKJ28" s="3"/>
      <c r="KKK28" s="3"/>
      <c r="KKL28" s="3"/>
      <c r="KKM28" s="3"/>
      <c r="KKN28" s="3"/>
      <c r="KKO28" s="3"/>
      <c r="KKP28" s="3"/>
      <c r="KKQ28" s="3"/>
      <c r="KKR28" s="3"/>
      <c r="KKS28" s="3"/>
      <c r="KKT28" s="3"/>
      <c r="KKU28" s="3"/>
      <c r="KKV28" s="3"/>
      <c r="KKW28" s="3"/>
      <c r="KKX28" s="3"/>
      <c r="KKY28" s="3"/>
      <c r="KKZ28" s="3"/>
      <c r="KLA28" s="3"/>
      <c r="KLB28" s="3"/>
      <c r="KLC28" s="3"/>
      <c r="KLD28" s="3"/>
      <c r="KLE28" s="3"/>
      <c r="KLF28" s="3"/>
      <c r="KLG28" s="3"/>
      <c r="KLH28" s="3"/>
      <c r="KLI28" s="3"/>
      <c r="KLJ28" s="3"/>
      <c r="KLK28" s="3"/>
      <c r="KLL28" s="3"/>
      <c r="KLM28" s="3"/>
      <c r="KLN28" s="3"/>
      <c r="KLO28" s="3"/>
      <c r="KLP28" s="3"/>
      <c r="KLQ28" s="3"/>
      <c r="KLR28" s="3"/>
      <c r="KLS28" s="3"/>
      <c r="KLT28" s="3"/>
      <c r="KLU28" s="3"/>
      <c r="KLV28" s="3"/>
      <c r="KLW28" s="3"/>
      <c r="KLX28" s="3"/>
      <c r="KLY28" s="3"/>
      <c r="KLZ28" s="3"/>
      <c r="KMA28" s="3"/>
      <c r="KMB28" s="3"/>
      <c r="KMC28" s="3"/>
      <c r="KMD28" s="3"/>
      <c r="KME28" s="3"/>
      <c r="KMF28" s="3"/>
      <c r="KMG28" s="3"/>
      <c r="KMH28" s="3"/>
      <c r="KMI28" s="3"/>
      <c r="KMJ28" s="3"/>
      <c r="KMK28" s="3"/>
      <c r="KML28" s="3"/>
      <c r="KMM28" s="3"/>
      <c r="KMN28" s="3"/>
      <c r="KMO28" s="3"/>
      <c r="KMP28" s="3"/>
      <c r="KMQ28" s="3"/>
      <c r="KMR28" s="3"/>
      <c r="KMS28" s="3"/>
      <c r="KMT28" s="3"/>
      <c r="KMU28" s="3"/>
      <c r="KMV28" s="3"/>
      <c r="KMW28" s="3"/>
      <c r="KMX28" s="3"/>
      <c r="KMY28" s="3"/>
      <c r="KMZ28" s="3"/>
      <c r="KNA28" s="3"/>
      <c r="KNB28" s="3"/>
      <c r="KNC28" s="3"/>
      <c r="KND28" s="3"/>
      <c r="KNE28" s="3"/>
      <c r="KNF28" s="3"/>
      <c r="KNG28" s="3"/>
      <c r="KNH28" s="3"/>
      <c r="KNI28" s="3"/>
      <c r="KNJ28" s="3"/>
      <c r="KNK28" s="3"/>
      <c r="KNL28" s="3"/>
      <c r="KNM28" s="3"/>
      <c r="KNN28" s="3"/>
      <c r="KNO28" s="3"/>
      <c r="KNP28" s="3"/>
      <c r="KNQ28" s="3"/>
      <c r="KNR28" s="3"/>
      <c r="KNS28" s="3"/>
      <c r="KNT28" s="3"/>
      <c r="KNU28" s="3"/>
      <c r="KNV28" s="3"/>
      <c r="KNW28" s="3"/>
      <c r="KNX28" s="3"/>
      <c r="KNY28" s="3"/>
      <c r="KNZ28" s="3"/>
      <c r="KOA28" s="3"/>
      <c r="KOB28" s="3"/>
      <c r="KOC28" s="3"/>
      <c r="KOD28" s="3"/>
      <c r="KOE28" s="3"/>
      <c r="KOF28" s="3"/>
      <c r="KOG28" s="3"/>
      <c r="KOH28" s="3"/>
      <c r="KOI28" s="3"/>
      <c r="KOJ28" s="3"/>
      <c r="KOK28" s="3"/>
      <c r="KOL28" s="3"/>
      <c r="KOM28" s="3"/>
      <c r="KON28" s="3"/>
      <c r="KOO28" s="3"/>
      <c r="KOP28" s="3"/>
      <c r="KOQ28" s="3"/>
      <c r="KOR28" s="3"/>
      <c r="KOS28" s="3"/>
      <c r="KOT28" s="3"/>
      <c r="KOU28" s="3"/>
      <c r="KOV28" s="3"/>
      <c r="KOW28" s="3"/>
      <c r="KOX28" s="3"/>
      <c r="KOY28" s="3"/>
      <c r="KOZ28" s="3"/>
      <c r="KPA28" s="3"/>
      <c r="KPB28" s="3"/>
      <c r="KPC28" s="3"/>
      <c r="KPD28" s="3"/>
      <c r="KPE28" s="3"/>
      <c r="KPF28" s="3"/>
      <c r="KPG28" s="3"/>
      <c r="KPH28" s="3"/>
      <c r="KPI28" s="3"/>
      <c r="KPJ28" s="3"/>
      <c r="KPK28" s="3"/>
      <c r="KPL28" s="3"/>
      <c r="KPM28" s="3"/>
      <c r="KPN28" s="3"/>
      <c r="KPO28" s="3"/>
      <c r="KPP28" s="3"/>
      <c r="KPQ28" s="3"/>
      <c r="KPR28" s="3"/>
      <c r="KPS28" s="3"/>
      <c r="KPT28" s="3"/>
      <c r="KPU28" s="3"/>
      <c r="KPV28" s="3"/>
      <c r="KPW28" s="3"/>
      <c r="KPX28" s="3"/>
      <c r="KPY28" s="3"/>
      <c r="KPZ28" s="3"/>
      <c r="KQA28" s="3"/>
      <c r="KQB28" s="3"/>
      <c r="KQC28" s="3"/>
      <c r="KQD28" s="3"/>
      <c r="KQE28" s="3"/>
      <c r="KQF28" s="3"/>
      <c r="KQG28" s="3"/>
      <c r="KQH28" s="3"/>
      <c r="KQI28" s="3"/>
      <c r="KQJ28" s="3"/>
      <c r="KQK28" s="3"/>
      <c r="KQL28" s="3"/>
      <c r="KQM28" s="3"/>
      <c r="KQN28" s="3"/>
      <c r="KQO28" s="3"/>
      <c r="KQP28" s="3"/>
      <c r="KQQ28" s="3"/>
      <c r="KQR28" s="3"/>
      <c r="KQS28" s="3"/>
      <c r="KQT28" s="3"/>
      <c r="KQU28" s="3"/>
      <c r="KQV28" s="3"/>
      <c r="KQW28" s="3"/>
      <c r="KQX28" s="3"/>
      <c r="KQY28" s="3"/>
      <c r="KQZ28" s="3"/>
      <c r="KRA28" s="3"/>
      <c r="KRB28" s="3"/>
      <c r="KRC28" s="3"/>
      <c r="KRD28" s="3"/>
      <c r="KRE28" s="3"/>
      <c r="KRF28" s="3"/>
      <c r="KRG28" s="3"/>
      <c r="KRH28" s="3"/>
      <c r="KRI28" s="3"/>
      <c r="KRJ28" s="3"/>
      <c r="KRK28" s="3"/>
      <c r="KRL28" s="3"/>
      <c r="KRM28" s="3"/>
      <c r="KRN28" s="3"/>
      <c r="KRO28" s="3"/>
      <c r="KRP28" s="3"/>
      <c r="KRQ28" s="3"/>
      <c r="KRR28" s="3"/>
      <c r="KRS28" s="3"/>
      <c r="KRT28" s="3"/>
      <c r="KRU28" s="3"/>
      <c r="KRV28" s="3"/>
      <c r="KRW28" s="3"/>
      <c r="KRX28" s="3"/>
      <c r="KRY28" s="3"/>
      <c r="KRZ28" s="3"/>
      <c r="KSA28" s="3"/>
      <c r="KSB28" s="3"/>
      <c r="KSC28" s="3"/>
      <c r="KSD28" s="3"/>
      <c r="KSE28" s="3"/>
      <c r="KSF28" s="3"/>
      <c r="KSG28" s="3"/>
      <c r="KSH28" s="3"/>
      <c r="KSI28" s="3"/>
      <c r="KSJ28" s="3"/>
      <c r="KSK28" s="3"/>
      <c r="KSL28" s="3"/>
      <c r="KSM28" s="3"/>
      <c r="KSN28" s="3"/>
      <c r="KSO28" s="3"/>
      <c r="KSP28" s="3"/>
      <c r="KSQ28" s="3"/>
      <c r="KSR28" s="3"/>
      <c r="KSS28" s="3"/>
      <c r="KST28" s="3"/>
      <c r="KSU28" s="3"/>
      <c r="KSV28" s="3"/>
      <c r="KSW28" s="3"/>
      <c r="KSX28" s="3"/>
      <c r="KSY28" s="3"/>
      <c r="KSZ28" s="3"/>
      <c r="KTA28" s="3"/>
      <c r="KTB28" s="3"/>
      <c r="KTC28" s="3"/>
      <c r="KTD28" s="3"/>
      <c r="KTE28" s="3"/>
      <c r="KTF28" s="3"/>
      <c r="KTG28" s="3"/>
      <c r="KTH28" s="3"/>
      <c r="KTI28" s="3"/>
      <c r="KTJ28" s="3"/>
      <c r="KTK28" s="3"/>
      <c r="KTL28" s="3"/>
      <c r="KTM28" s="3"/>
      <c r="KTN28" s="3"/>
      <c r="KTO28" s="3"/>
      <c r="KTP28" s="3"/>
      <c r="KTQ28" s="3"/>
      <c r="KTR28" s="3"/>
      <c r="KTS28" s="3"/>
      <c r="KTT28" s="3"/>
      <c r="KTU28" s="3"/>
      <c r="KTV28" s="3"/>
      <c r="KTW28" s="3"/>
      <c r="KTX28" s="3"/>
      <c r="KTY28" s="3"/>
      <c r="KTZ28" s="3"/>
      <c r="KUA28" s="3"/>
      <c r="KUB28" s="3"/>
      <c r="KUC28" s="3"/>
      <c r="KUD28" s="3"/>
      <c r="KUE28" s="3"/>
      <c r="KUF28" s="3"/>
      <c r="KUG28" s="3"/>
      <c r="KUH28" s="3"/>
      <c r="KUI28" s="3"/>
      <c r="KUJ28" s="3"/>
      <c r="KUK28" s="3"/>
      <c r="KUL28" s="3"/>
      <c r="KUM28" s="3"/>
      <c r="KUN28" s="3"/>
      <c r="KUO28" s="3"/>
      <c r="KUP28" s="3"/>
      <c r="KUQ28" s="3"/>
      <c r="KUR28" s="3"/>
      <c r="KUS28" s="3"/>
      <c r="KUT28" s="3"/>
      <c r="KUU28" s="3"/>
      <c r="KUV28" s="3"/>
      <c r="KUW28" s="3"/>
      <c r="KUX28" s="3"/>
      <c r="KUY28" s="3"/>
      <c r="KUZ28" s="3"/>
      <c r="KVA28" s="3"/>
      <c r="KVB28" s="3"/>
      <c r="KVC28" s="3"/>
      <c r="KVD28" s="3"/>
      <c r="KVE28" s="3"/>
      <c r="KVF28" s="3"/>
      <c r="KVG28" s="3"/>
      <c r="KVH28" s="3"/>
      <c r="KVI28" s="3"/>
      <c r="KVJ28" s="3"/>
      <c r="KVK28" s="3"/>
      <c r="KVL28" s="3"/>
      <c r="KVM28" s="3"/>
      <c r="KVN28" s="3"/>
      <c r="KVO28" s="3"/>
      <c r="KVP28" s="3"/>
      <c r="KVQ28" s="3"/>
      <c r="KVR28" s="3"/>
      <c r="KVS28" s="3"/>
      <c r="KVT28" s="3"/>
      <c r="KVU28" s="3"/>
      <c r="KVV28" s="3"/>
      <c r="KVW28" s="3"/>
      <c r="KVX28" s="3"/>
      <c r="KVY28" s="3"/>
      <c r="KVZ28" s="3"/>
      <c r="KWA28" s="3"/>
      <c r="KWB28" s="3"/>
      <c r="KWC28" s="3"/>
      <c r="KWD28" s="3"/>
      <c r="KWE28" s="3"/>
      <c r="KWF28" s="3"/>
      <c r="KWG28" s="3"/>
      <c r="KWH28" s="3"/>
      <c r="KWI28" s="3"/>
      <c r="KWJ28" s="3"/>
      <c r="KWK28" s="3"/>
      <c r="KWL28" s="3"/>
      <c r="KWM28" s="3"/>
      <c r="KWN28" s="3"/>
      <c r="KWO28" s="3"/>
      <c r="KWP28" s="3"/>
      <c r="KWQ28" s="3"/>
      <c r="KWR28" s="3"/>
      <c r="KWS28" s="3"/>
      <c r="KWT28" s="3"/>
      <c r="KWU28" s="3"/>
      <c r="KWV28" s="3"/>
      <c r="KWW28" s="3"/>
      <c r="KWX28" s="3"/>
      <c r="KWY28" s="3"/>
      <c r="KWZ28" s="3"/>
      <c r="KXA28" s="3"/>
      <c r="KXB28" s="3"/>
      <c r="KXC28" s="3"/>
      <c r="KXD28" s="3"/>
      <c r="KXE28" s="3"/>
      <c r="KXF28" s="3"/>
      <c r="KXG28" s="3"/>
      <c r="KXH28" s="3"/>
      <c r="KXI28" s="3"/>
      <c r="KXJ28" s="3"/>
      <c r="KXK28" s="3"/>
      <c r="KXL28" s="3"/>
      <c r="KXM28" s="3"/>
      <c r="KXN28" s="3"/>
      <c r="KXO28" s="3"/>
      <c r="KXP28" s="3"/>
      <c r="KXQ28" s="3"/>
      <c r="KXR28" s="3"/>
      <c r="KXS28" s="3"/>
      <c r="KXT28" s="3"/>
      <c r="KXU28" s="3"/>
      <c r="KXV28" s="3"/>
      <c r="KXW28" s="3"/>
      <c r="KXX28" s="3"/>
      <c r="KXY28" s="3"/>
      <c r="KXZ28" s="3"/>
      <c r="KYA28" s="3"/>
      <c r="KYB28" s="3"/>
      <c r="KYC28" s="3"/>
      <c r="KYD28" s="3"/>
      <c r="KYE28" s="3"/>
      <c r="KYF28" s="3"/>
      <c r="KYG28" s="3"/>
      <c r="KYH28" s="3"/>
      <c r="KYI28" s="3"/>
      <c r="KYJ28" s="3"/>
      <c r="KYK28" s="3"/>
      <c r="KYL28" s="3"/>
      <c r="KYM28" s="3"/>
      <c r="KYN28" s="3"/>
      <c r="KYO28" s="3"/>
      <c r="KYP28" s="3"/>
      <c r="KYQ28" s="3"/>
      <c r="KYR28" s="3"/>
      <c r="KYS28" s="3"/>
      <c r="KYT28" s="3"/>
      <c r="KYU28" s="3"/>
      <c r="KYV28" s="3"/>
      <c r="KYW28" s="3"/>
      <c r="KYX28" s="3"/>
      <c r="KYY28" s="3"/>
      <c r="KYZ28" s="3"/>
      <c r="KZA28" s="3"/>
      <c r="KZB28" s="3"/>
      <c r="KZC28" s="3"/>
      <c r="KZD28" s="3"/>
      <c r="KZE28" s="3"/>
      <c r="KZF28" s="3"/>
      <c r="KZG28" s="3"/>
      <c r="KZH28" s="3"/>
      <c r="KZI28" s="3"/>
      <c r="KZJ28" s="3"/>
      <c r="KZK28" s="3"/>
      <c r="KZL28" s="3"/>
      <c r="KZM28" s="3"/>
      <c r="KZN28" s="3"/>
      <c r="KZO28" s="3"/>
      <c r="KZP28" s="3"/>
      <c r="KZQ28" s="3"/>
      <c r="KZR28" s="3"/>
      <c r="KZS28" s="3"/>
      <c r="KZT28" s="3"/>
      <c r="KZU28" s="3"/>
      <c r="KZV28" s="3"/>
      <c r="KZW28" s="3"/>
      <c r="KZX28" s="3"/>
      <c r="KZY28" s="3"/>
      <c r="KZZ28" s="3"/>
      <c r="LAA28" s="3"/>
      <c r="LAB28" s="3"/>
      <c r="LAC28" s="3"/>
      <c r="LAD28" s="3"/>
      <c r="LAE28" s="3"/>
      <c r="LAF28" s="3"/>
      <c r="LAG28" s="3"/>
      <c r="LAH28" s="3"/>
      <c r="LAI28" s="3"/>
      <c r="LAJ28" s="3"/>
      <c r="LAK28" s="3"/>
      <c r="LAL28" s="3"/>
      <c r="LAM28" s="3"/>
      <c r="LAN28" s="3"/>
      <c r="LAO28" s="3"/>
      <c r="LAP28" s="3"/>
      <c r="LAQ28" s="3"/>
      <c r="LAR28" s="3"/>
      <c r="LAS28" s="3"/>
      <c r="LAT28" s="3"/>
      <c r="LAU28" s="3"/>
      <c r="LAV28" s="3"/>
      <c r="LAW28" s="3"/>
      <c r="LAX28" s="3"/>
      <c r="LAY28" s="3"/>
      <c r="LAZ28" s="3"/>
      <c r="LBA28" s="3"/>
      <c r="LBB28" s="3"/>
      <c r="LBC28" s="3"/>
      <c r="LBD28" s="3"/>
      <c r="LBE28" s="3"/>
      <c r="LBF28" s="3"/>
      <c r="LBG28" s="3"/>
      <c r="LBH28" s="3"/>
      <c r="LBI28" s="3"/>
      <c r="LBJ28" s="3"/>
      <c r="LBK28" s="3"/>
      <c r="LBL28" s="3"/>
      <c r="LBM28" s="3"/>
      <c r="LBN28" s="3"/>
      <c r="LBO28" s="3"/>
      <c r="LBP28" s="3"/>
      <c r="LBQ28" s="3"/>
      <c r="LBR28" s="3"/>
      <c r="LBS28" s="3"/>
      <c r="LBT28" s="3"/>
      <c r="LBU28" s="3"/>
      <c r="LBV28" s="3"/>
      <c r="LBW28" s="3"/>
      <c r="LBX28" s="3"/>
      <c r="LBY28" s="3"/>
      <c r="LBZ28" s="3"/>
      <c r="LCA28" s="3"/>
      <c r="LCB28" s="3"/>
      <c r="LCC28" s="3"/>
      <c r="LCD28" s="3"/>
      <c r="LCE28" s="3"/>
      <c r="LCF28" s="3"/>
      <c r="LCG28" s="3"/>
      <c r="LCH28" s="3"/>
      <c r="LCI28" s="3"/>
      <c r="LCJ28" s="3"/>
      <c r="LCK28" s="3"/>
      <c r="LCL28" s="3"/>
      <c r="LCM28" s="3"/>
      <c r="LCN28" s="3"/>
      <c r="LCO28" s="3"/>
      <c r="LCP28" s="3"/>
      <c r="LCQ28" s="3"/>
      <c r="LCR28" s="3"/>
      <c r="LCS28" s="3"/>
      <c r="LCT28" s="3"/>
      <c r="LCU28" s="3"/>
      <c r="LCV28" s="3"/>
      <c r="LCW28" s="3"/>
      <c r="LCX28" s="3"/>
      <c r="LCY28" s="3"/>
      <c r="LCZ28" s="3"/>
      <c r="LDA28" s="3"/>
      <c r="LDB28" s="3"/>
      <c r="LDC28" s="3"/>
      <c r="LDD28" s="3"/>
      <c r="LDE28" s="3"/>
      <c r="LDF28" s="3"/>
      <c r="LDG28" s="3"/>
      <c r="LDH28" s="3"/>
      <c r="LDI28" s="3"/>
      <c r="LDJ28" s="3"/>
      <c r="LDK28" s="3"/>
      <c r="LDL28" s="3"/>
      <c r="LDM28" s="3"/>
      <c r="LDN28" s="3"/>
      <c r="LDO28" s="3"/>
      <c r="LDP28" s="3"/>
      <c r="LDQ28" s="3"/>
      <c r="LDR28" s="3"/>
      <c r="LDS28" s="3"/>
      <c r="LDT28" s="3"/>
      <c r="LDU28" s="3"/>
      <c r="LDV28" s="3"/>
      <c r="LDW28" s="3"/>
      <c r="LDX28" s="3"/>
      <c r="LDY28" s="3"/>
      <c r="LDZ28" s="3"/>
      <c r="LEA28" s="3"/>
      <c r="LEB28" s="3"/>
      <c r="LEC28" s="3"/>
      <c r="LED28" s="3"/>
      <c r="LEE28" s="3"/>
      <c r="LEF28" s="3"/>
      <c r="LEG28" s="3"/>
      <c r="LEH28" s="3"/>
      <c r="LEI28" s="3"/>
      <c r="LEJ28" s="3"/>
      <c r="LEK28" s="3"/>
      <c r="LEL28" s="3"/>
      <c r="LEM28" s="3"/>
      <c r="LEN28" s="3"/>
      <c r="LEO28" s="3"/>
      <c r="LEP28" s="3"/>
      <c r="LEQ28" s="3"/>
      <c r="LER28" s="3"/>
      <c r="LES28" s="3"/>
      <c r="LET28" s="3"/>
      <c r="LEU28" s="3"/>
      <c r="LEV28" s="3"/>
      <c r="LEW28" s="3"/>
      <c r="LEX28" s="3"/>
      <c r="LEY28" s="3"/>
      <c r="LEZ28" s="3"/>
      <c r="LFA28" s="3"/>
      <c r="LFB28" s="3"/>
      <c r="LFC28" s="3"/>
      <c r="LFD28" s="3"/>
      <c r="LFE28" s="3"/>
      <c r="LFF28" s="3"/>
      <c r="LFG28" s="3"/>
      <c r="LFH28" s="3"/>
      <c r="LFI28" s="3"/>
      <c r="LFJ28" s="3"/>
      <c r="LFK28" s="3"/>
      <c r="LFL28" s="3"/>
      <c r="LFM28" s="3"/>
      <c r="LFN28" s="3"/>
      <c r="LFO28" s="3"/>
      <c r="LFP28" s="3"/>
      <c r="LFQ28" s="3"/>
      <c r="LFR28" s="3"/>
      <c r="LFS28" s="3"/>
      <c r="LFT28" s="3"/>
      <c r="LFU28" s="3"/>
      <c r="LFV28" s="3"/>
      <c r="LFW28" s="3"/>
      <c r="LFX28" s="3"/>
      <c r="LFY28" s="3"/>
      <c r="LFZ28" s="3"/>
      <c r="LGA28" s="3"/>
      <c r="LGB28" s="3"/>
      <c r="LGC28" s="3"/>
      <c r="LGD28" s="3"/>
      <c r="LGE28" s="3"/>
      <c r="LGF28" s="3"/>
      <c r="LGG28" s="3"/>
      <c r="LGH28" s="3"/>
      <c r="LGI28" s="3"/>
      <c r="LGJ28" s="3"/>
      <c r="LGK28" s="3"/>
      <c r="LGL28" s="3"/>
      <c r="LGM28" s="3"/>
      <c r="LGN28" s="3"/>
      <c r="LGO28" s="3"/>
      <c r="LGP28" s="3"/>
      <c r="LGQ28" s="3"/>
      <c r="LGR28" s="3"/>
      <c r="LGS28" s="3"/>
      <c r="LGT28" s="3"/>
      <c r="LGU28" s="3"/>
      <c r="LGV28" s="3"/>
      <c r="LGW28" s="3"/>
      <c r="LGX28" s="3"/>
      <c r="LGY28" s="3"/>
      <c r="LGZ28" s="3"/>
      <c r="LHA28" s="3"/>
      <c r="LHB28" s="3"/>
      <c r="LHC28" s="3"/>
      <c r="LHD28" s="3"/>
      <c r="LHE28" s="3"/>
      <c r="LHF28" s="3"/>
      <c r="LHG28" s="3"/>
      <c r="LHH28" s="3"/>
      <c r="LHI28" s="3"/>
      <c r="LHJ28" s="3"/>
      <c r="LHK28" s="3"/>
      <c r="LHL28" s="3"/>
      <c r="LHM28" s="3"/>
      <c r="LHN28" s="3"/>
      <c r="LHO28" s="3"/>
      <c r="LHP28" s="3"/>
      <c r="LHQ28" s="3"/>
      <c r="LHR28" s="3"/>
      <c r="LHS28" s="3"/>
      <c r="LHT28" s="3"/>
      <c r="LHU28" s="3"/>
      <c r="LHV28" s="3"/>
      <c r="LHW28" s="3"/>
      <c r="LHX28" s="3"/>
      <c r="LHY28" s="3"/>
      <c r="LHZ28" s="3"/>
      <c r="LIA28" s="3"/>
      <c r="LIB28" s="3"/>
      <c r="LIC28" s="3"/>
      <c r="LID28" s="3"/>
      <c r="LIE28" s="3"/>
      <c r="LIF28" s="3"/>
      <c r="LIG28" s="3"/>
      <c r="LIH28" s="3"/>
      <c r="LII28" s="3"/>
      <c r="LIJ28" s="3"/>
      <c r="LIK28" s="3"/>
      <c r="LIL28" s="3"/>
      <c r="LIM28" s="3"/>
      <c r="LIN28" s="3"/>
      <c r="LIO28" s="3"/>
      <c r="LIP28" s="3"/>
      <c r="LIQ28" s="3"/>
      <c r="LIR28" s="3"/>
      <c r="LIS28" s="3"/>
      <c r="LIT28" s="3"/>
      <c r="LIU28" s="3"/>
      <c r="LIV28" s="3"/>
      <c r="LIW28" s="3"/>
      <c r="LIX28" s="3"/>
      <c r="LIY28" s="3"/>
      <c r="LIZ28" s="3"/>
      <c r="LJA28" s="3"/>
      <c r="LJB28" s="3"/>
      <c r="LJC28" s="3"/>
      <c r="LJD28" s="3"/>
      <c r="LJE28" s="3"/>
      <c r="LJF28" s="3"/>
      <c r="LJG28" s="3"/>
      <c r="LJH28" s="3"/>
      <c r="LJI28" s="3"/>
      <c r="LJJ28" s="3"/>
      <c r="LJK28" s="3"/>
      <c r="LJL28" s="3"/>
      <c r="LJM28" s="3"/>
      <c r="LJN28" s="3"/>
      <c r="LJO28" s="3"/>
      <c r="LJP28" s="3"/>
      <c r="LJQ28" s="3"/>
      <c r="LJR28" s="3"/>
      <c r="LJS28" s="3"/>
      <c r="LJT28" s="3"/>
      <c r="LJU28" s="3"/>
      <c r="LJV28" s="3"/>
      <c r="LJW28" s="3"/>
      <c r="LJX28" s="3"/>
      <c r="LJY28" s="3"/>
      <c r="LJZ28" s="3"/>
      <c r="LKA28" s="3"/>
      <c r="LKB28" s="3"/>
      <c r="LKC28" s="3"/>
      <c r="LKD28" s="3"/>
      <c r="LKE28" s="3"/>
      <c r="LKF28" s="3"/>
      <c r="LKG28" s="3"/>
      <c r="LKH28" s="3"/>
      <c r="LKI28" s="3"/>
      <c r="LKJ28" s="3"/>
      <c r="LKK28" s="3"/>
      <c r="LKL28" s="3"/>
      <c r="LKM28" s="3"/>
      <c r="LKN28" s="3"/>
      <c r="LKO28" s="3"/>
      <c r="LKP28" s="3"/>
      <c r="LKQ28" s="3"/>
      <c r="LKR28" s="3"/>
      <c r="LKS28" s="3"/>
      <c r="LKT28" s="3"/>
      <c r="LKU28" s="3"/>
      <c r="LKV28" s="3"/>
      <c r="LKW28" s="3"/>
      <c r="LKX28" s="3"/>
      <c r="LKY28" s="3"/>
      <c r="LKZ28" s="3"/>
      <c r="LLA28" s="3"/>
      <c r="LLB28" s="3"/>
      <c r="LLC28" s="3"/>
      <c r="LLD28" s="3"/>
      <c r="LLE28" s="3"/>
      <c r="LLF28" s="3"/>
      <c r="LLG28" s="3"/>
      <c r="LLH28" s="3"/>
      <c r="LLI28" s="3"/>
      <c r="LLJ28" s="3"/>
      <c r="LLK28" s="3"/>
      <c r="LLL28" s="3"/>
      <c r="LLM28" s="3"/>
      <c r="LLN28" s="3"/>
      <c r="LLO28" s="3"/>
      <c r="LLP28" s="3"/>
      <c r="LLQ28" s="3"/>
      <c r="LLR28" s="3"/>
      <c r="LLS28" s="3"/>
      <c r="LLT28" s="3"/>
      <c r="LLU28" s="3"/>
      <c r="LLV28" s="3"/>
      <c r="LLW28" s="3"/>
      <c r="LLX28" s="3"/>
      <c r="LLY28" s="3"/>
      <c r="LLZ28" s="3"/>
      <c r="LMA28" s="3"/>
      <c r="LMB28" s="3"/>
      <c r="LMC28" s="3"/>
      <c r="LMD28" s="3"/>
      <c r="LME28" s="3"/>
      <c r="LMF28" s="3"/>
      <c r="LMG28" s="3"/>
      <c r="LMH28" s="3"/>
      <c r="LMI28" s="3"/>
      <c r="LMJ28" s="3"/>
      <c r="LMK28" s="3"/>
      <c r="LML28" s="3"/>
      <c r="LMM28" s="3"/>
      <c r="LMN28" s="3"/>
      <c r="LMO28" s="3"/>
      <c r="LMP28" s="3"/>
      <c r="LMQ28" s="3"/>
      <c r="LMR28" s="3"/>
      <c r="LMS28" s="3"/>
      <c r="LMT28" s="3"/>
      <c r="LMU28" s="3"/>
      <c r="LMV28" s="3"/>
      <c r="LMW28" s="3"/>
      <c r="LMX28" s="3"/>
      <c r="LMY28" s="3"/>
      <c r="LMZ28" s="3"/>
      <c r="LNA28" s="3"/>
      <c r="LNB28" s="3"/>
      <c r="LNC28" s="3"/>
      <c r="LND28" s="3"/>
      <c r="LNE28" s="3"/>
      <c r="LNF28" s="3"/>
      <c r="LNG28" s="3"/>
      <c r="LNH28" s="3"/>
      <c r="LNI28" s="3"/>
      <c r="LNJ28" s="3"/>
      <c r="LNK28" s="3"/>
      <c r="LNL28" s="3"/>
      <c r="LNM28" s="3"/>
      <c r="LNN28" s="3"/>
      <c r="LNO28" s="3"/>
      <c r="LNP28" s="3"/>
      <c r="LNQ28" s="3"/>
      <c r="LNR28" s="3"/>
      <c r="LNS28" s="3"/>
      <c r="LNT28" s="3"/>
      <c r="LNU28" s="3"/>
      <c r="LNV28" s="3"/>
      <c r="LNW28" s="3"/>
      <c r="LNX28" s="3"/>
      <c r="LNY28" s="3"/>
      <c r="LNZ28" s="3"/>
      <c r="LOA28" s="3"/>
      <c r="LOB28" s="3"/>
      <c r="LOC28" s="3"/>
      <c r="LOD28" s="3"/>
      <c r="LOE28" s="3"/>
      <c r="LOF28" s="3"/>
      <c r="LOG28" s="3"/>
      <c r="LOH28" s="3"/>
      <c r="LOI28" s="3"/>
      <c r="LOJ28" s="3"/>
      <c r="LOK28" s="3"/>
      <c r="LOL28" s="3"/>
      <c r="LOM28" s="3"/>
      <c r="LON28" s="3"/>
      <c r="LOO28" s="3"/>
      <c r="LOP28" s="3"/>
      <c r="LOQ28" s="3"/>
      <c r="LOR28" s="3"/>
      <c r="LOS28" s="3"/>
      <c r="LOT28" s="3"/>
      <c r="LOU28" s="3"/>
      <c r="LOV28" s="3"/>
      <c r="LOW28" s="3"/>
      <c r="LOX28" s="3"/>
      <c r="LOY28" s="3"/>
      <c r="LOZ28" s="3"/>
      <c r="LPA28" s="3"/>
      <c r="LPB28" s="3"/>
      <c r="LPC28" s="3"/>
      <c r="LPD28" s="3"/>
      <c r="LPE28" s="3"/>
      <c r="LPF28" s="3"/>
      <c r="LPG28" s="3"/>
      <c r="LPH28" s="3"/>
      <c r="LPI28" s="3"/>
      <c r="LPJ28" s="3"/>
      <c r="LPK28" s="3"/>
      <c r="LPL28" s="3"/>
      <c r="LPM28" s="3"/>
      <c r="LPN28" s="3"/>
      <c r="LPO28" s="3"/>
      <c r="LPP28" s="3"/>
      <c r="LPQ28" s="3"/>
      <c r="LPR28" s="3"/>
      <c r="LPS28" s="3"/>
      <c r="LPT28" s="3"/>
      <c r="LPU28" s="3"/>
      <c r="LPV28" s="3"/>
      <c r="LPW28" s="3"/>
      <c r="LPX28" s="3"/>
      <c r="LPY28" s="3"/>
      <c r="LPZ28" s="3"/>
      <c r="LQA28" s="3"/>
      <c r="LQB28" s="3"/>
      <c r="LQC28" s="3"/>
      <c r="LQD28" s="3"/>
      <c r="LQE28" s="3"/>
      <c r="LQF28" s="3"/>
      <c r="LQG28" s="3"/>
      <c r="LQH28" s="3"/>
      <c r="LQI28" s="3"/>
      <c r="LQJ28" s="3"/>
      <c r="LQK28" s="3"/>
      <c r="LQL28" s="3"/>
      <c r="LQM28" s="3"/>
      <c r="LQN28" s="3"/>
      <c r="LQO28" s="3"/>
      <c r="LQP28" s="3"/>
      <c r="LQQ28" s="3"/>
      <c r="LQR28" s="3"/>
      <c r="LQS28" s="3"/>
      <c r="LQT28" s="3"/>
      <c r="LQU28" s="3"/>
      <c r="LQV28" s="3"/>
      <c r="LQW28" s="3"/>
      <c r="LQX28" s="3"/>
      <c r="LQY28" s="3"/>
      <c r="LQZ28" s="3"/>
      <c r="LRA28" s="3"/>
      <c r="LRB28" s="3"/>
      <c r="LRC28" s="3"/>
      <c r="LRD28" s="3"/>
      <c r="LRE28" s="3"/>
      <c r="LRF28" s="3"/>
      <c r="LRG28" s="3"/>
      <c r="LRH28" s="3"/>
      <c r="LRI28" s="3"/>
      <c r="LRJ28" s="3"/>
      <c r="LRK28" s="3"/>
      <c r="LRL28" s="3"/>
      <c r="LRM28" s="3"/>
      <c r="LRN28" s="3"/>
      <c r="LRO28" s="3"/>
      <c r="LRP28" s="3"/>
      <c r="LRQ28" s="3"/>
      <c r="LRR28" s="3"/>
      <c r="LRS28" s="3"/>
      <c r="LRT28" s="3"/>
      <c r="LRU28" s="3"/>
      <c r="LRV28" s="3"/>
      <c r="LRW28" s="3"/>
      <c r="LRX28" s="3"/>
      <c r="LRY28" s="3"/>
      <c r="LRZ28" s="3"/>
      <c r="LSA28" s="3"/>
      <c r="LSB28" s="3"/>
      <c r="LSC28" s="3"/>
      <c r="LSD28" s="3"/>
      <c r="LSE28" s="3"/>
      <c r="LSF28" s="3"/>
      <c r="LSG28" s="3"/>
      <c r="LSH28" s="3"/>
      <c r="LSI28" s="3"/>
      <c r="LSJ28" s="3"/>
      <c r="LSK28" s="3"/>
      <c r="LSL28" s="3"/>
      <c r="LSM28" s="3"/>
      <c r="LSN28" s="3"/>
      <c r="LSO28" s="3"/>
      <c r="LSP28" s="3"/>
      <c r="LSQ28" s="3"/>
      <c r="LSR28" s="3"/>
      <c r="LSS28" s="3"/>
      <c r="LST28" s="3"/>
      <c r="LSU28" s="3"/>
      <c r="LSV28" s="3"/>
      <c r="LSW28" s="3"/>
      <c r="LSX28" s="3"/>
      <c r="LSY28" s="3"/>
      <c r="LSZ28" s="3"/>
      <c r="LTA28" s="3"/>
      <c r="LTB28" s="3"/>
      <c r="LTC28" s="3"/>
      <c r="LTD28" s="3"/>
      <c r="LTE28" s="3"/>
      <c r="LTF28" s="3"/>
      <c r="LTG28" s="3"/>
      <c r="LTH28" s="3"/>
      <c r="LTI28" s="3"/>
      <c r="LTJ28" s="3"/>
      <c r="LTK28" s="3"/>
      <c r="LTL28" s="3"/>
      <c r="LTM28" s="3"/>
      <c r="LTN28" s="3"/>
      <c r="LTO28" s="3"/>
      <c r="LTP28" s="3"/>
      <c r="LTQ28" s="3"/>
      <c r="LTR28" s="3"/>
      <c r="LTS28" s="3"/>
      <c r="LTT28" s="3"/>
      <c r="LTU28" s="3"/>
      <c r="LTV28" s="3"/>
      <c r="LTW28" s="3"/>
      <c r="LTX28" s="3"/>
      <c r="LTY28" s="3"/>
      <c r="LTZ28" s="3"/>
      <c r="LUA28" s="3"/>
      <c r="LUB28" s="3"/>
      <c r="LUC28" s="3"/>
      <c r="LUD28" s="3"/>
      <c r="LUE28" s="3"/>
      <c r="LUF28" s="3"/>
      <c r="LUG28" s="3"/>
      <c r="LUH28" s="3"/>
      <c r="LUI28" s="3"/>
      <c r="LUJ28" s="3"/>
      <c r="LUK28" s="3"/>
      <c r="LUL28" s="3"/>
      <c r="LUM28" s="3"/>
      <c r="LUN28" s="3"/>
      <c r="LUO28" s="3"/>
      <c r="LUP28" s="3"/>
      <c r="LUQ28" s="3"/>
      <c r="LUR28" s="3"/>
      <c r="LUS28" s="3"/>
      <c r="LUT28" s="3"/>
      <c r="LUU28" s="3"/>
      <c r="LUV28" s="3"/>
      <c r="LUW28" s="3"/>
      <c r="LUX28" s="3"/>
      <c r="LUY28" s="3"/>
      <c r="LUZ28" s="3"/>
      <c r="LVA28" s="3"/>
      <c r="LVB28" s="3"/>
      <c r="LVC28" s="3"/>
      <c r="LVD28" s="3"/>
      <c r="LVE28" s="3"/>
      <c r="LVF28" s="3"/>
      <c r="LVG28" s="3"/>
      <c r="LVH28" s="3"/>
      <c r="LVI28" s="3"/>
      <c r="LVJ28" s="3"/>
      <c r="LVK28" s="3"/>
      <c r="LVL28" s="3"/>
      <c r="LVM28" s="3"/>
      <c r="LVN28" s="3"/>
      <c r="LVO28" s="3"/>
      <c r="LVP28" s="3"/>
      <c r="LVQ28" s="3"/>
      <c r="LVR28" s="3"/>
      <c r="LVS28" s="3"/>
      <c r="LVT28" s="3"/>
      <c r="LVU28" s="3"/>
      <c r="LVV28" s="3"/>
      <c r="LVW28" s="3"/>
      <c r="LVX28" s="3"/>
      <c r="LVY28" s="3"/>
      <c r="LVZ28" s="3"/>
      <c r="LWA28" s="3"/>
      <c r="LWB28" s="3"/>
      <c r="LWC28" s="3"/>
      <c r="LWD28" s="3"/>
      <c r="LWE28" s="3"/>
      <c r="LWF28" s="3"/>
      <c r="LWG28" s="3"/>
      <c r="LWH28" s="3"/>
      <c r="LWI28" s="3"/>
      <c r="LWJ28" s="3"/>
      <c r="LWK28" s="3"/>
      <c r="LWL28" s="3"/>
      <c r="LWM28" s="3"/>
      <c r="LWN28" s="3"/>
      <c r="LWO28" s="3"/>
      <c r="LWP28" s="3"/>
      <c r="LWQ28" s="3"/>
      <c r="LWR28" s="3"/>
      <c r="LWS28" s="3"/>
      <c r="LWT28" s="3"/>
      <c r="LWU28" s="3"/>
      <c r="LWV28" s="3"/>
      <c r="LWW28" s="3"/>
      <c r="LWX28" s="3"/>
      <c r="LWY28" s="3"/>
      <c r="LWZ28" s="3"/>
      <c r="LXA28" s="3"/>
      <c r="LXB28" s="3"/>
      <c r="LXC28" s="3"/>
      <c r="LXD28" s="3"/>
      <c r="LXE28" s="3"/>
      <c r="LXF28" s="3"/>
      <c r="LXG28" s="3"/>
      <c r="LXH28" s="3"/>
      <c r="LXI28" s="3"/>
      <c r="LXJ28" s="3"/>
      <c r="LXK28" s="3"/>
      <c r="LXL28" s="3"/>
      <c r="LXM28" s="3"/>
      <c r="LXN28" s="3"/>
      <c r="LXO28" s="3"/>
      <c r="LXP28" s="3"/>
      <c r="LXQ28" s="3"/>
      <c r="LXR28" s="3"/>
      <c r="LXS28" s="3"/>
      <c r="LXT28" s="3"/>
      <c r="LXU28" s="3"/>
      <c r="LXV28" s="3"/>
      <c r="LXW28" s="3"/>
      <c r="LXX28" s="3"/>
      <c r="LXY28" s="3"/>
      <c r="LXZ28" s="3"/>
      <c r="LYA28" s="3"/>
      <c r="LYB28" s="3"/>
      <c r="LYC28" s="3"/>
      <c r="LYD28" s="3"/>
      <c r="LYE28" s="3"/>
      <c r="LYF28" s="3"/>
      <c r="LYG28" s="3"/>
      <c r="LYH28" s="3"/>
      <c r="LYI28" s="3"/>
      <c r="LYJ28" s="3"/>
      <c r="LYK28" s="3"/>
      <c r="LYL28" s="3"/>
      <c r="LYM28" s="3"/>
      <c r="LYN28" s="3"/>
      <c r="LYO28" s="3"/>
      <c r="LYP28" s="3"/>
      <c r="LYQ28" s="3"/>
      <c r="LYR28" s="3"/>
      <c r="LYS28" s="3"/>
      <c r="LYT28" s="3"/>
      <c r="LYU28" s="3"/>
      <c r="LYV28" s="3"/>
      <c r="LYW28" s="3"/>
      <c r="LYX28" s="3"/>
      <c r="LYY28" s="3"/>
      <c r="LYZ28" s="3"/>
      <c r="LZA28" s="3"/>
      <c r="LZB28" s="3"/>
      <c r="LZC28" s="3"/>
      <c r="LZD28" s="3"/>
      <c r="LZE28" s="3"/>
      <c r="LZF28" s="3"/>
      <c r="LZG28" s="3"/>
      <c r="LZH28" s="3"/>
      <c r="LZI28" s="3"/>
      <c r="LZJ28" s="3"/>
      <c r="LZK28" s="3"/>
      <c r="LZL28" s="3"/>
      <c r="LZM28" s="3"/>
      <c r="LZN28" s="3"/>
      <c r="LZO28" s="3"/>
      <c r="LZP28" s="3"/>
      <c r="LZQ28" s="3"/>
      <c r="LZR28" s="3"/>
      <c r="LZS28" s="3"/>
      <c r="LZT28" s="3"/>
      <c r="LZU28" s="3"/>
      <c r="LZV28" s="3"/>
      <c r="LZW28" s="3"/>
      <c r="LZX28" s="3"/>
      <c r="LZY28" s="3"/>
      <c r="LZZ28" s="3"/>
      <c r="MAA28" s="3"/>
      <c r="MAB28" s="3"/>
      <c r="MAC28" s="3"/>
      <c r="MAD28" s="3"/>
      <c r="MAE28" s="3"/>
      <c r="MAF28" s="3"/>
      <c r="MAG28" s="3"/>
      <c r="MAH28" s="3"/>
      <c r="MAI28" s="3"/>
      <c r="MAJ28" s="3"/>
      <c r="MAK28" s="3"/>
      <c r="MAL28" s="3"/>
      <c r="MAM28" s="3"/>
      <c r="MAN28" s="3"/>
      <c r="MAO28" s="3"/>
      <c r="MAP28" s="3"/>
      <c r="MAQ28" s="3"/>
      <c r="MAR28" s="3"/>
      <c r="MAS28" s="3"/>
      <c r="MAT28" s="3"/>
      <c r="MAU28" s="3"/>
      <c r="MAV28" s="3"/>
      <c r="MAW28" s="3"/>
      <c r="MAX28" s="3"/>
      <c r="MAY28" s="3"/>
      <c r="MAZ28" s="3"/>
      <c r="MBA28" s="3"/>
      <c r="MBB28" s="3"/>
      <c r="MBC28" s="3"/>
      <c r="MBD28" s="3"/>
      <c r="MBE28" s="3"/>
      <c r="MBF28" s="3"/>
      <c r="MBG28" s="3"/>
      <c r="MBH28" s="3"/>
      <c r="MBI28" s="3"/>
      <c r="MBJ28" s="3"/>
      <c r="MBK28" s="3"/>
      <c r="MBL28" s="3"/>
      <c r="MBM28" s="3"/>
      <c r="MBN28" s="3"/>
      <c r="MBO28" s="3"/>
      <c r="MBP28" s="3"/>
      <c r="MBQ28" s="3"/>
      <c r="MBR28" s="3"/>
      <c r="MBS28" s="3"/>
      <c r="MBT28" s="3"/>
      <c r="MBU28" s="3"/>
      <c r="MBV28" s="3"/>
      <c r="MBW28" s="3"/>
      <c r="MBX28" s="3"/>
      <c r="MBY28" s="3"/>
      <c r="MBZ28" s="3"/>
      <c r="MCA28" s="3"/>
      <c r="MCB28" s="3"/>
      <c r="MCC28" s="3"/>
      <c r="MCD28" s="3"/>
      <c r="MCE28" s="3"/>
      <c r="MCF28" s="3"/>
      <c r="MCG28" s="3"/>
      <c r="MCH28" s="3"/>
      <c r="MCI28" s="3"/>
      <c r="MCJ28" s="3"/>
      <c r="MCK28" s="3"/>
      <c r="MCL28" s="3"/>
      <c r="MCM28" s="3"/>
      <c r="MCN28" s="3"/>
      <c r="MCO28" s="3"/>
      <c r="MCP28" s="3"/>
      <c r="MCQ28" s="3"/>
      <c r="MCR28" s="3"/>
      <c r="MCS28" s="3"/>
      <c r="MCT28" s="3"/>
      <c r="MCU28" s="3"/>
      <c r="MCV28" s="3"/>
      <c r="MCW28" s="3"/>
      <c r="MCX28" s="3"/>
      <c r="MCY28" s="3"/>
      <c r="MCZ28" s="3"/>
      <c r="MDA28" s="3"/>
      <c r="MDB28" s="3"/>
      <c r="MDC28" s="3"/>
      <c r="MDD28" s="3"/>
      <c r="MDE28" s="3"/>
      <c r="MDF28" s="3"/>
      <c r="MDG28" s="3"/>
      <c r="MDH28" s="3"/>
      <c r="MDI28" s="3"/>
      <c r="MDJ28" s="3"/>
      <c r="MDK28" s="3"/>
      <c r="MDL28" s="3"/>
      <c r="MDM28" s="3"/>
      <c r="MDN28" s="3"/>
      <c r="MDO28" s="3"/>
      <c r="MDP28" s="3"/>
      <c r="MDQ28" s="3"/>
      <c r="MDR28" s="3"/>
      <c r="MDS28" s="3"/>
      <c r="MDT28" s="3"/>
      <c r="MDU28" s="3"/>
      <c r="MDV28" s="3"/>
      <c r="MDW28" s="3"/>
      <c r="MDX28" s="3"/>
      <c r="MDY28" s="3"/>
      <c r="MDZ28" s="3"/>
      <c r="MEA28" s="3"/>
      <c r="MEB28" s="3"/>
      <c r="MEC28" s="3"/>
      <c r="MED28" s="3"/>
      <c r="MEE28" s="3"/>
      <c r="MEF28" s="3"/>
      <c r="MEG28" s="3"/>
      <c r="MEH28" s="3"/>
      <c r="MEI28" s="3"/>
      <c r="MEJ28" s="3"/>
      <c r="MEK28" s="3"/>
      <c r="MEL28" s="3"/>
      <c r="MEM28" s="3"/>
      <c r="MEN28" s="3"/>
      <c r="MEO28" s="3"/>
      <c r="MEP28" s="3"/>
      <c r="MEQ28" s="3"/>
      <c r="MER28" s="3"/>
      <c r="MES28" s="3"/>
      <c r="MET28" s="3"/>
      <c r="MEU28" s="3"/>
      <c r="MEV28" s="3"/>
      <c r="MEW28" s="3"/>
      <c r="MEX28" s="3"/>
      <c r="MEY28" s="3"/>
      <c r="MEZ28" s="3"/>
      <c r="MFA28" s="3"/>
      <c r="MFB28" s="3"/>
      <c r="MFC28" s="3"/>
      <c r="MFD28" s="3"/>
      <c r="MFE28" s="3"/>
      <c r="MFF28" s="3"/>
      <c r="MFG28" s="3"/>
      <c r="MFH28" s="3"/>
      <c r="MFI28" s="3"/>
      <c r="MFJ28" s="3"/>
      <c r="MFK28" s="3"/>
      <c r="MFL28" s="3"/>
      <c r="MFM28" s="3"/>
      <c r="MFN28" s="3"/>
      <c r="MFO28" s="3"/>
      <c r="MFP28" s="3"/>
      <c r="MFQ28" s="3"/>
      <c r="MFR28" s="3"/>
      <c r="MFS28" s="3"/>
      <c r="MFT28" s="3"/>
      <c r="MFU28" s="3"/>
      <c r="MFV28" s="3"/>
      <c r="MFW28" s="3"/>
      <c r="MFX28" s="3"/>
      <c r="MFY28" s="3"/>
      <c r="MFZ28" s="3"/>
      <c r="MGA28" s="3"/>
      <c r="MGB28" s="3"/>
      <c r="MGC28" s="3"/>
      <c r="MGD28" s="3"/>
      <c r="MGE28" s="3"/>
      <c r="MGF28" s="3"/>
      <c r="MGG28" s="3"/>
      <c r="MGH28" s="3"/>
      <c r="MGI28" s="3"/>
      <c r="MGJ28" s="3"/>
      <c r="MGK28" s="3"/>
      <c r="MGL28" s="3"/>
      <c r="MGM28" s="3"/>
      <c r="MGN28" s="3"/>
      <c r="MGO28" s="3"/>
      <c r="MGP28" s="3"/>
      <c r="MGQ28" s="3"/>
      <c r="MGR28" s="3"/>
      <c r="MGS28" s="3"/>
      <c r="MGT28" s="3"/>
      <c r="MGU28" s="3"/>
      <c r="MGV28" s="3"/>
      <c r="MGW28" s="3"/>
      <c r="MGX28" s="3"/>
      <c r="MGY28" s="3"/>
      <c r="MGZ28" s="3"/>
      <c r="MHA28" s="3"/>
      <c r="MHB28" s="3"/>
      <c r="MHC28" s="3"/>
      <c r="MHD28" s="3"/>
      <c r="MHE28" s="3"/>
      <c r="MHF28" s="3"/>
      <c r="MHG28" s="3"/>
      <c r="MHH28" s="3"/>
      <c r="MHI28" s="3"/>
      <c r="MHJ28" s="3"/>
      <c r="MHK28" s="3"/>
      <c r="MHL28" s="3"/>
      <c r="MHM28" s="3"/>
      <c r="MHN28" s="3"/>
      <c r="MHO28" s="3"/>
      <c r="MHP28" s="3"/>
      <c r="MHQ28" s="3"/>
      <c r="MHR28" s="3"/>
      <c r="MHS28" s="3"/>
      <c r="MHT28" s="3"/>
      <c r="MHU28" s="3"/>
      <c r="MHV28" s="3"/>
      <c r="MHW28" s="3"/>
      <c r="MHX28" s="3"/>
      <c r="MHY28" s="3"/>
      <c r="MHZ28" s="3"/>
      <c r="MIA28" s="3"/>
      <c r="MIB28" s="3"/>
      <c r="MIC28" s="3"/>
      <c r="MID28" s="3"/>
      <c r="MIE28" s="3"/>
      <c r="MIF28" s="3"/>
      <c r="MIG28" s="3"/>
      <c r="MIH28" s="3"/>
      <c r="MII28" s="3"/>
      <c r="MIJ28" s="3"/>
      <c r="MIK28" s="3"/>
      <c r="MIL28" s="3"/>
      <c r="MIM28" s="3"/>
      <c r="MIN28" s="3"/>
      <c r="MIO28" s="3"/>
      <c r="MIP28" s="3"/>
      <c r="MIQ28" s="3"/>
      <c r="MIR28" s="3"/>
      <c r="MIS28" s="3"/>
      <c r="MIT28" s="3"/>
      <c r="MIU28" s="3"/>
      <c r="MIV28" s="3"/>
      <c r="MIW28" s="3"/>
      <c r="MIX28" s="3"/>
      <c r="MIY28" s="3"/>
      <c r="MIZ28" s="3"/>
      <c r="MJA28" s="3"/>
      <c r="MJB28" s="3"/>
      <c r="MJC28" s="3"/>
      <c r="MJD28" s="3"/>
      <c r="MJE28" s="3"/>
      <c r="MJF28" s="3"/>
      <c r="MJG28" s="3"/>
      <c r="MJH28" s="3"/>
      <c r="MJI28" s="3"/>
      <c r="MJJ28" s="3"/>
      <c r="MJK28" s="3"/>
      <c r="MJL28" s="3"/>
      <c r="MJM28" s="3"/>
      <c r="MJN28" s="3"/>
      <c r="MJO28" s="3"/>
      <c r="MJP28" s="3"/>
      <c r="MJQ28" s="3"/>
      <c r="MJR28" s="3"/>
      <c r="MJS28" s="3"/>
      <c r="MJT28" s="3"/>
      <c r="MJU28" s="3"/>
      <c r="MJV28" s="3"/>
      <c r="MJW28" s="3"/>
      <c r="MJX28" s="3"/>
      <c r="MJY28" s="3"/>
      <c r="MJZ28" s="3"/>
      <c r="MKA28" s="3"/>
      <c r="MKB28" s="3"/>
      <c r="MKC28" s="3"/>
      <c r="MKD28" s="3"/>
      <c r="MKE28" s="3"/>
      <c r="MKF28" s="3"/>
      <c r="MKG28" s="3"/>
      <c r="MKH28" s="3"/>
      <c r="MKI28" s="3"/>
      <c r="MKJ28" s="3"/>
      <c r="MKK28" s="3"/>
      <c r="MKL28" s="3"/>
      <c r="MKM28" s="3"/>
      <c r="MKN28" s="3"/>
      <c r="MKO28" s="3"/>
      <c r="MKP28" s="3"/>
      <c r="MKQ28" s="3"/>
      <c r="MKR28" s="3"/>
      <c r="MKS28" s="3"/>
      <c r="MKT28" s="3"/>
      <c r="MKU28" s="3"/>
      <c r="MKV28" s="3"/>
      <c r="MKW28" s="3"/>
      <c r="MKX28" s="3"/>
      <c r="MKY28" s="3"/>
      <c r="MKZ28" s="3"/>
      <c r="MLA28" s="3"/>
      <c r="MLB28" s="3"/>
      <c r="MLC28" s="3"/>
      <c r="MLD28" s="3"/>
      <c r="MLE28" s="3"/>
      <c r="MLF28" s="3"/>
      <c r="MLG28" s="3"/>
      <c r="MLH28" s="3"/>
      <c r="MLI28" s="3"/>
      <c r="MLJ28" s="3"/>
      <c r="MLK28" s="3"/>
      <c r="MLL28" s="3"/>
      <c r="MLM28" s="3"/>
      <c r="MLN28" s="3"/>
      <c r="MLO28" s="3"/>
      <c r="MLP28" s="3"/>
      <c r="MLQ28" s="3"/>
      <c r="MLR28" s="3"/>
      <c r="MLS28" s="3"/>
      <c r="MLT28" s="3"/>
      <c r="MLU28" s="3"/>
      <c r="MLV28" s="3"/>
      <c r="MLW28" s="3"/>
      <c r="MLX28" s="3"/>
      <c r="MLY28" s="3"/>
      <c r="MLZ28" s="3"/>
      <c r="MMA28" s="3"/>
      <c r="MMB28" s="3"/>
      <c r="MMC28" s="3"/>
      <c r="MMD28" s="3"/>
      <c r="MME28" s="3"/>
      <c r="MMF28" s="3"/>
      <c r="MMG28" s="3"/>
      <c r="MMH28" s="3"/>
      <c r="MMI28" s="3"/>
      <c r="MMJ28" s="3"/>
      <c r="MMK28" s="3"/>
      <c r="MML28" s="3"/>
      <c r="MMM28" s="3"/>
      <c r="MMN28" s="3"/>
      <c r="MMO28" s="3"/>
      <c r="MMP28" s="3"/>
      <c r="MMQ28" s="3"/>
      <c r="MMR28" s="3"/>
      <c r="MMS28" s="3"/>
      <c r="MMT28" s="3"/>
      <c r="MMU28" s="3"/>
      <c r="MMV28" s="3"/>
      <c r="MMW28" s="3"/>
      <c r="MMX28" s="3"/>
      <c r="MMY28" s="3"/>
      <c r="MMZ28" s="3"/>
      <c r="MNA28" s="3"/>
      <c r="MNB28" s="3"/>
      <c r="MNC28" s="3"/>
      <c r="MND28" s="3"/>
      <c r="MNE28" s="3"/>
      <c r="MNF28" s="3"/>
      <c r="MNG28" s="3"/>
      <c r="MNH28" s="3"/>
      <c r="MNI28" s="3"/>
      <c r="MNJ28" s="3"/>
      <c r="MNK28" s="3"/>
      <c r="MNL28" s="3"/>
      <c r="MNM28" s="3"/>
      <c r="MNN28" s="3"/>
      <c r="MNO28" s="3"/>
      <c r="MNP28" s="3"/>
      <c r="MNQ28" s="3"/>
      <c r="MNR28" s="3"/>
      <c r="MNS28" s="3"/>
      <c r="MNT28" s="3"/>
      <c r="MNU28" s="3"/>
      <c r="MNV28" s="3"/>
      <c r="MNW28" s="3"/>
      <c r="MNX28" s="3"/>
      <c r="MNY28" s="3"/>
      <c r="MNZ28" s="3"/>
      <c r="MOA28" s="3"/>
      <c r="MOB28" s="3"/>
      <c r="MOC28" s="3"/>
      <c r="MOD28" s="3"/>
      <c r="MOE28" s="3"/>
      <c r="MOF28" s="3"/>
      <c r="MOG28" s="3"/>
      <c r="MOH28" s="3"/>
      <c r="MOI28" s="3"/>
      <c r="MOJ28" s="3"/>
      <c r="MOK28" s="3"/>
      <c r="MOL28" s="3"/>
      <c r="MOM28" s="3"/>
      <c r="MON28" s="3"/>
      <c r="MOO28" s="3"/>
      <c r="MOP28" s="3"/>
      <c r="MOQ28" s="3"/>
      <c r="MOR28" s="3"/>
      <c r="MOS28" s="3"/>
      <c r="MOT28" s="3"/>
      <c r="MOU28" s="3"/>
      <c r="MOV28" s="3"/>
      <c r="MOW28" s="3"/>
      <c r="MOX28" s="3"/>
      <c r="MOY28" s="3"/>
      <c r="MOZ28" s="3"/>
      <c r="MPA28" s="3"/>
      <c r="MPB28" s="3"/>
      <c r="MPC28" s="3"/>
      <c r="MPD28" s="3"/>
      <c r="MPE28" s="3"/>
      <c r="MPF28" s="3"/>
      <c r="MPG28" s="3"/>
      <c r="MPH28" s="3"/>
      <c r="MPI28" s="3"/>
      <c r="MPJ28" s="3"/>
      <c r="MPK28" s="3"/>
      <c r="MPL28" s="3"/>
      <c r="MPM28" s="3"/>
      <c r="MPN28" s="3"/>
      <c r="MPO28" s="3"/>
      <c r="MPP28" s="3"/>
      <c r="MPQ28" s="3"/>
      <c r="MPR28" s="3"/>
      <c r="MPS28" s="3"/>
      <c r="MPT28" s="3"/>
      <c r="MPU28" s="3"/>
      <c r="MPV28" s="3"/>
      <c r="MPW28" s="3"/>
      <c r="MPX28" s="3"/>
      <c r="MPY28" s="3"/>
      <c r="MPZ28" s="3"/>
      <c r="MQA28" s="3"/>
      <c r="MQB28" s="3"/>
      <c r="MQC28" s="3"/>
      <c r="MQD28" s="3"/>
      <c r="MQE28" s="3"/>
      <c r="MQF28" s="3"/>
      <c r="MQG28" s="3"/>
      <c r="MQH28" s="3"/>
      <c r="MQI28" s="3"/>
      <c r="MQJ28" s="3"/>
      <c r="MQK28" s="3"/>
      <c r="MQL28" s="3"/>
      <c r="MQM28" s="3"/>
      <c r="MQN28" s="3"/>
      <c r="MQO28" s="3"/>
      <c r="MQP28" s="3"/>
      <c r="MQQ28" s="3"/>
      <c r="MQR28" s="3"/>
      <c r="MQS28" s="3"/>
      <c r="MQT28" s="3"/>
      <c r="MQU28" s="3"/>
      <c r="MQV28" s="3"/>
      <c r="MQW28" s="3"/>
      <c r="MQX28" s="3"/>
      <c r="MQY28" s="3"/>
      <c r="MQZ28" s="3"/>
      <c r="MRA28" s="3"/>
      <c r="MRB28" s="3"/>
      <c r="MRC28" s="3"/>
      <c r="MRD28" s="3"/>
      <c r="MRE28" s="3"/>
      <c r="MRF28" s="3"/>
      <c r="MRG28" s="3"/>
      <c r="MRH28" s="3"/>
      <c r="MRI28" s="3"/>
      <c r="MRJ28" s="3"/>
      <c r="MRK28" s="3"/>
      <c r="MRL28" s="3"/>
      <c r="MRM28" s="3"/>
      <c r="MRN28" s="3"/>
      <c r="MRO28" s="3"/>
      <c r="MRP28" s="3"/>
      <c r="MRQ28" s="3"/>
      <c r="MRR28" s="3"/>
      <c r="MRS28" s="3"/>
      <c r="MRT28" s="3"/>
      <c r="MRU28" s="3"/>
      <c r="MRV28" s="3"/>
      <c r="MRW28" s="3"/>
      <c r="MRX28" s="3"/>
      <c r="MRY28" s="3"/>
      <c r="MRZ28" s="3"/>
      <c r="MSA28" s="3"/>
      <c r="MSB28" s="3"/>
      <c r="MSC28" s="3"/>
      <c r="MSD28" s="3"/>
      <c r="MSE28" s="3"/>
      <c r="MSF28" s="3"/>
      <c r="MSG28" s="3"/>
      <c r="MSH28" s="3"/>
      <c r="MSI28" s="3"/>
      <c r="MSJ28" s="3"/>
      <c r="MSK28" s="3"/>
      <c r="MSL28" s="3"/>
      <c r="MSM28" s="3"/>
      <c r="MSN28" s="3"/>
      <c r="MSO28" s="3"/>
      <c r="MSP28" s="3"/>
      <c r="MSQ28" s="3"/>
      <c r="MSR28" s="3"/>
      <c r="MSS28" s="3"/>
      <c r="MST28" s="3"/>
      <c r="MSU28" s="3"/>
      <c r="MSV28" s="3"/>
      <c r="MSW28" s="3"/>
      <c r="MSX28" s="3"/>
      <c r="MSY28" s="3"/>
      <c r="MSZ28" s="3"/>
      <c r="MTA28" s="3"/>
      <c r="MTB28" s="3"/>
      <c r="MTC28" s="3"/>
      <c r="MTD28" s="3"/>
      <c r="MTE28" s="3"/>
      <c r="MTF28" s="3"/>
      <c r="MTG28" s="3"/>
      <c r="MTH28" s="3"/>
      <c r="MTI28" s="3"/>
      <c r="MTJ28" s="3"/>
      <c r="MTK28" s="3"/>
      <c r="MTL28" s="3"/>
      <c r="MTM28" s="3"/>
      <c r="MTN28" s="3"/>
      <c r="MTO28" s="3"/>
      <c r="MTP28" s="3"/>
      <c r="MTQ28" s="3"/>
      <c r="MTR28" s="3"/>
      <c r="MTS28" s="3"/>
      <c r="MTT28" s="3"/>
      <c r="MTU28" s="3"/>
      <c r="MTV28" s="3"/>
      <c r="MTW28" s="3"/>
      <c r="MTX28" s="3"/>
      <c r="MTY28" s="3"/>
      <c r="MTZ28" s="3"/>
      <c r="MUA28" s="3"/>
      <c r="MUB28" s="3"/>
      <c r="MUC28" s="3"/>
      <c r="MUD28" s="3"/>
      <c r="MUE28" s="3"/>
      <c r="MUF28" s="3"/>
      <c r="MUG28" s="3"/>
      <c r="MUH28" s="3"/>
      <c r="MUI28" s="3"/>
      <c r="MUJ28" s="3"/>
      <c r="MUK28" s="3"/>
      <c r="MUL28" s="3"/>
      <c r="MUM28" s="3"/>
      <c r="MUN28" s="3"/>
      <c r="MUO28" s="3"/>
      <c r="MUP28" s="3"/>
      <c r="MUQ28" s="3"/>
      <c r="MUR28" s="3"/>
      <c r="MUS28" s="3"/>
      <c r="MUT28" s="3"/>
      <c r="MUU28" s="3"/>
      <c r="MUV28" s="3"/>
      <c r="MUW28" s="3"/>
      <c r="MUX28" s="3"/>
      <c r="MUY28" s="3"/>
      <c r="MUZ28" s="3"/>
      <c r="MVA28" s="3"/>
      <c r="MVB28" s="3"/>
      <c r="MVC28" s="3"/>
      <c r="MVD28" s="3"/>
      <c r="MVE28" s="3"/>
      <c r="MVF28" s="3"/>
      <c r="MVG28" s="3"/>
      <c r="MVH28" s="3"/>
      <c r="MVI28" s="3"/>
      <c r="MVJ28" s="3"/>
      <c r="MVK28" s="3"/>
      <c r="MVL28" s="3"/>
      <c r="MVM28" s="3"/>
      <c r="MVN28" s="3"/>
      <c r="MVO28" s="3"/>
      <c r="MVP28" s="3"/>
      <c r="MVQ28" s="3"/>
      <c r="MVR28" s="3"/>
      <c r="MVS28" s="3"/>
      <c r="MVT28" s="3"/>
      <c r="MVU28" s="3"/>
      <c r="MVV28" s="3"/>
      <c r="MVW28" s="3"/>
      <c r="MVX28" s="3"/>
      <c r="MVY28" s="3"/>
      <c r="MVZ28" s="3"/>
      <c r="MWA28" s="3"/>
      <c r="MWB28" s="3"/>
      <c r="MWC28" s="3"/>
      <c r="MWD28" s="3"/>
      <c r="MWE28" s="3"/>
      <c r="MWF28" s="3"/>
      <c r="MWG28" s="3"/>
      <c r="MWH28" s="3"/>
      <c r="MWI28" s="3"/>
      <c r="MWJ28" s="3"/>
      <c r="MWK28" s="3"/>
      <c r="MWL28" s="3"/>
      <c r="MWM28" s="3"/>
      <c r="MWN28" s="3"/>
      <c r="MWO28" s="3"/>
      <c r="MWP28" s="3"/>
      <c r="MWQ28" s="3"/>
      <c r="MWR28" s="3"/>
      <c r="MWS28" s="3"/>
      <c r="MWT28" s="3"/>
      <c r="MWU28" s="3"/>
      <c r="MWV28" s="3"/>
      <c r="MWW28" s="3"/>
      <c r="MWX28" s="3"/>
      <c r="MWY28" s="3"/>
      <c r="MWZ28" s="3"/>
      <c r="MXA28" s="3"/>
      <c r="MXB28" s="3"/>
      <c r="MXC28" s="3"/>
      <c r="MXD28" s="3"/>
      <c r="MXE28" s="3"/>
      <c r="MXF28" s="3"/>
      <c r="MXG28" s="3"/>
      <c r="MXH28" s="3"/>
      <c r="MXI28" s="3"/>
      <c r="MXJ28" s="3"/>
      <c r="MXK28" s="3"/>
      <c r="MXL28" s="3"/>
      <c r="MXM28" s="3"/>
      <c r="MXN28" s="3"/>
      <c r="MXO28" s="3"/>
      <c r="MXP28" s="3"/>
      <c r="MXQ28" s="3"/>
      <c r="MXR28" s="3"/>
      <c r="MXS28" s="3"/>
      <c r="MXT28" s="3"/>
      <c r="MXU28" s="3"/>
      <c r="MXV28" s="3"/>
      <c r="MXW28" s="3"/>
      <c r="MXX28" s="3"/>
      <c r="MXY28" s="3"/>
      <c r="MXZ28" s="3"/>
      <c r="MYA28" s="3"/>
      <c r="MYB28" s="3"/>
      <c r="MYC28" s="3"/>
      <c r="MYD28" s="3"/>
      <c r="MYE28" s="3"/>
      <c r="MYF28" s="3"/>
      <c r="MYG28" s="3"/>
      <c r="MYH28" s="3"/>
      <c r="MYI28" s="3"/>
      <c r="MYJ28" s="3"/>
      <c r="MYK28" s="3"/>
      <c r="MYL28" s="3"/>
      <c r="MYM28" s="3"/>
      <c r="MYN28" s="3"/>
      <c r="MYO28" s="3"/>
      <c r="MYP28" s="3"/>
      <c r="MYQ28" s="3"/>
      <c r="MYR28" s="3"/>
      <c r="MYS28" s="3"/>
      <c r="MYT28" s="3"/>
      <c r="MYU28" s="3"/>
      <c r="MYV28" s="3"/>
      <c r="MYW28" s="3"/>
      <c r="MYX28" s="3"/>
      <c r="MYY28" s="3"/>
      <c r="MYZ28" s="3"/>
      <c r="MZA28" s="3"/>
      <c r="MZB28" s="3"/>
      <c r="MZC28" s="3"/>
      <c r="MZD28" s="3"/>
      <c r="MZE28" s="3"/>
      <c r="MZF28" s="3"/>
      <c r="MZG28" s="3"/>
      <c r="MZH28" s="3"/>
      <c r="MZI28" s="3"/>
      <c r="MZJ28" s="3"/>
      <c r="MZK28" s="3"/>
      <c r="MZL28" s="3"/>
      <c r="MZM28" s="3"/>
      <c r="MZN28" s="3"/>
      <c r="MZO28" s="3"/>
      <c r="MZP28" s="3"/>
      <c r="MZQ28" s="3"/>
      <c r="MZR28" s="3"/>
      <c r="MZS28" s="3"/>
      <c r="MZT28" s="3"/>
      <c r="MZU28" s="3"/>
      <c r="MZV28" s="3"/>
      <c r="MZW28" s="3"/>
      <c r="MZX28" s="3"/>
      <c r="MZY28" s="3"/>
      <c r="MZZ28" s="3"/>
      <c r="NAA28" s="3"/>
      <c r="NAB28" s="3"/>
      <c r="NAC28" s="3"/>
      <c r="NAD28" s="3"/>
      <c r="NAE28" s="3"/>
      <c r="NAF28" s="3"/>
      <c r="NAG28" s="3"/>
      <c r="NAH28" s="3"/>
      <c r="NAI28" s="3"/>
      <c r="NAJ28" s="3"/>
      <c r="NAK28" s="3"/>
      <c r="NAL28" s="3"/>
      <c r="NAM28" s="3"/>
      <c r="NAN28" s="3"/>
      <c r="NAO28" s="3"/>
      <c r="NAP28" s="3"/>
      <c r="NAQ28" s="3"/>
      <c r="NAR28" s="3"/>
      <c r="NAS28" s="3"/>
      <c r="NAT28" s="3"/>
      <c r="NAU28" s="3"/>
      <c r="NAV28" s="3"/>
      <c r="NAW28" s="3"/>
      <c r="NAX28" s="3"/>
      <c r="NAY28" s="3"/>
      <c r="NAZ28" s="3"/>
      <c r="NBA28" s="3"/>
      <c r="NBB28" s="3"/>
      <c r="NBC28" s="3"/>
      <c r="NBD28" s="3"/>
      <c r="NBE28" s="3"/>
      <c r="NBF28" s="3"/>
      <c r="NBG28" s="3"/>
      <c r="NBH28" s="3"/>
      <c r="NBI28" s="3"/>
      <c r="NBJ28" s="3"/>
      <c r="NBK28" s="3"/>
      <c r="NBL28" s="3"/>
      <c r="NBM28" s="3"/>
      <c r="NBN28" s="3"/>
      <c r="NBO28" s="3"/>
      <c r="NBP28" s="3"/>
      <c r="NBQ28" s="3"/>
      <c r="NBR28" s="3"/>
      <c r="NBS28" s="3"/>
      <c r="NBT28" s="3"/>
      <c r="NBU28" s="3"/>
      <c r="NBV28" s="3"/>
      <c r="NBW28" s="3"/>
      <c r="NBX28" s="3"/>
      <c r="NBY28" s="3"/>
      <c r="NBZ28" s="3"/>
      <c r="NCA28" s="3"/>
      <c r="NCB28" s="3"/>
      <c r="NCC28" s="3"/>
      <c r="NCD28" s="3"/>
      <c r="NCE28" s="3"/>
      <c r="NCF28" s="3"/>
      <c r="NCG28" s="3"/>
      <c r="NCH28" s="3"/>
      <c r="NCI28" s="3"/>
      <c r="NCJ28" s="3"/>
      <c r="NCK28" s="3"/>
      <c r="NCL28" s="3"/>
      <c r="NCM28" s="3"/>
      <c r="NCN28" s="3"/>
      <c r="NCO28" s="3"/>
      <c r="NCP28" s="3"/>
      <c r="NCQ28" s="3"/>
      <c r="NCR28" s="3"/>
      <c r="NCS28" s="3"/>
      <c r="NCT28" s="3"/>
      <c r="NCU28" s="3"/>
      <c r="NCV28" s="3"/>
      <c r="NCW28" s="3"/>
      <c r="NCX28" s="3"/>
      <c r="NCY28" s="3"/>
      <c r="NCZ28" s="3"/>
      <c r="NDA28" s="3"/>
      <c r="NDB28" s="3"/>
      <c r="NDC28" s="3"/>
      <c r="NDD28" s="3"/>
      <c r="NDE28" s="3"/>
      <c r="NDF28" s="3"/>
      <c r="NDG28" s="3"/>
      <c r="NDH28" s="3"/>
      <c r="NDI28" s="3"/>
      <c r="NDJ28" s="3"/>
      <c r="NDK28" s="3"/>
      <c r="NDL28" s="3"/>
      <c r="NDM28" s="3"/>
      <c r="NDN28" s="3"/>
      <c r="NDO28" s="3"/>
      <c r="NDP28" s="3"/>
      <c r="NDQ28" s="3"/>
      <c r="NDR28" s="3"/>
      <c r="NDS28" s="3"/>
      <c r="NDT28" s="3"/>
      <c r="NDU28" s="3"/>
      <c r="NDV28" s="3"/>
      <c r="NDW28" s="3"/>
      <c r="NDX28" s="3"/>
      <c r="NDY28" s="3"/>
      <c r="NDZ28" s="3"/>
      <c r="NEA28" s="3"/>
      <c r="NEB28" s="3"/>
      <c r="NEC28" s="3"/>
      <c r="NED28" s="3"/>
      <c r="NEE28" s="3"/>
      <c r="NEF28" s="3"/>
      <c r="NEG28" s="3"/>
      <c r="NEH28" s="3"/>
      <c r="NEI28" s="3"/>
      <c r="NEJ28" s="3"/>
      <c r="NEK28" s="3"/>
      <c r="NEL28" s="3"/>
      <c r="NEM28" s="3"/>
      <c r="NEN28" s="3"/>
      <c r="NEO28" s="3"/>
      <c r="NEP28" s="3"/>
      <c r="NEQ28" s="3"/>
      <c r="NER28" s="3"/>
      <c r="NES28" s="3"/>
      <c r="NET28" s="3"/>
      <c r="NEU28" s="3"/>
      <c r="NEV28" s="3"/>
      <c r="NEW28" s="3"/>
      <c r="NEX28" s="3"/>
      <c r="NEY28" s="3"/>
      <c r="NEZ28" s="3"/>
      <c r="NFA28" s="3"/>
      <c r="NFB28" s="3"/>
      <c r="NFC28" s="3"/>
      <c r="NFD28" s="3"/>
      <c r="NFE28" s="3"/>
      <c r="NFF28" s="3"/>
      <c r="NFG28" s="3"/>
      <c r="NFH28" s="3"/>
      <c r="NFI28" s="3"/>
      <c r="NFJ28" s="3"/>
      <c r="NFK28" s="3"/>
      <c r="NFL28" s="3"/>
      <c r="NFM28" s="3"/>
      <c r="NFN28" s="3"/>
      <c r="NFO28" s="3"/>
      <c r="NFP28" s="3"/>
      <c r="NFQ28" s="3"/>
      <c r="NFR28" s="3"/>
      <c r="NFS28" s="3"/>
      <c r="NFT28" s="3"/>
      <c r="NFU28" s="3"/>
      <c r="NFV28" s="3"/>
      <c r="NFW28" s="3"/>
      <c r="NFX28" s="3"/>
      <c r="NFY28" s="3"/>
      <c r="NFZ28" s="3"/>
      <c r="NGA28" s="3"/>
      <c r="NGB28" s="3"/>
      <c r="NGC28" s="3"/>
      <c r="NGD28" s="3"/>
      <c r="NGE28" s="3"/>
      <c r="NGF28" s="3"/>
      <c r="NGG28" s="3"/>
      <c r="NGH28" s="3"/>
      <c r="NGI28" s="3"/>
      <c r="NGJ28" s="3"/>
      <c r="NGK28" s="3"/>
      <c r="NGL28" s="3"/>
      <c r="NGM28" s="3"/>
      <c r="NGN28" s="3"/>
      <c r="NGO28" s="3"/>
      <c r="NGP28" s="3"/>
      <c r="NGQ28" s="3"/>
      <c r="NGR28" s="3"/>
      <c r="NGS28" s="3"/>
      <c r="NGT28" s="3"/>
      <c r="NGU28" s="3"/>
      <c r="NGV28" s="3"/>
      <c r="NGW28" s="3"/>
      <c r="NGX28" s="3"/>
      <c r="NGY28" s="3"/>
      <c r="NGZ28" s="3"/>
      <c r="NHA28" s="3"/>
      <c r="NHB28" s="3"/>
      <c r="NHC28" s="3"/>
      <c r="NHD28" s="3"/>
      <c r="NHE28" s="3"/>
      <c r="NHF28" s="3"/>
      <c r="NHG28" s="3"/>
      <c r="NHH28" s="3"/>
      <c r="NHI28" s="3"/>
      <c r="NHJ28" s="3"/>
      <c r="NHK28" s="3"/>
      <c r="NHL28" s="3"/>
      <c r="NHM28" s="3"/>
      <c r="NHN28" s="3"/>
      <c r="NHO28" s="3"/>
      <c r="NHP28" s="3"/>
      <c r="NHQ28" s="3"/>
      <c r="NHR28" s="3"/>
      <c r="NHS28" s="3"/>
      <c r="NHT28" s="3"/>
      <c r="NHU28" s="3"/>
      <c r="NHV28" s="3"/>
      <c r="NHW28" s="3"/>
      <c r="NHX28" s="3"/>
      <c r="NHY28" s="3"/>
      <c r="NHZ28" s="3"/>
      <c r="NIA28" s="3"/>
      <c r="NIB28" s="3"/>
      <c r="NIC28" s="3"/>
      <c r="NID28" s="3"/>
      <c r="NIE28" s="3"/>
      <c r="NIF28" s="3"/>
      <c r="NIG28" s="3"/>
      <c r="NIH28" s="3"/>
      <c r="NII28" s="3"/>
      <c r="NIJ28" s="3"/>
      <c r="NIK28" s="3"/>
      <c r="NIL28" s="3"/>
      <c r="NIM28" s="3"/>
      <c r="NIN28" s="3"/>
      <c r="NIO28" s="3"/>
      <c r="NIP28" s="3"/>
      <c r="NIQ28" s="3"/>
      <c r="NIR28" s="3"/>
      <c r="NIS28" s="3"/>
      <c r="NIT28" s="3"/>
      <c r="NIU28" s="3"/>
      <c r="NIV28" s="3"/>
      <c r="NIW28" s="3"/>
      <c r="NIX28" s="3"/>
      <c r="NIY28" s="3"/>
      <c r="NIZ28" s="3"/>
      <c r="NJA28" s="3"/>
      <c r="NJB28" s="3"/>
      <c r="NJC28" s="3"/>
      <c r="NJD28" s="3"/>
      <c r="NJE28" s="3"/>
      <c r="NJF28" s="3"/>
      <c r="NJG28" s="3"/>
      <c r="NJH28" s="3"/>
      <c r="NJI28" s="3"/>
      <c r="NJJ28" s="3"/>
      <c r="NJK28" s="3"/>
      <c r="NJL28" s="3"/>
      <c r="NJM28" s="3"/>
      <c r="NJN28" s="3"/>
      <c r="NJO28" s="3"/>
      <c r="NJP28" s="3"/>
      <c r="NJQ28" s="3"/>
      <c r="NJR28" s="3"/>
      <c r="NJS28" s="3"/>
      <c r="NJT28" s="3"/>
      <c r="NJU28" s="3"/>
      <c r="NJV28" s="3"/>
      <c r="NJW28" s="3"/>
      <c r="NJX28" s="3"/>
      <c r="NJY28" s="3"/>
      <c r="NJZ28" s="3"/>
      <c r="NKA28" s="3"/>
      <c r="NKB28" s="3"/>
      <c r="NKC28" s="3"/>
      <c r="NKD28" s="3"/>
      <c r="NKE28" s="3"/>
      <c r="NKF28" s="3"/>
      <c r="NKG28" s="3"/>
      <c r="NKH28" s="3"/>
      <c r="NKI28" s="3"/>
      <c r="NKJ28" s="3"/>
      <c r="NKK28" s="3"/>
      <c r="NKL28" s="3"/>
      <c r="NKM28" s="3"/>
      <c r="NKN28" s="3"/>
      <c r="NKO28" s="3"/>
      <c r="NKP28" s="3"/>
      <c r="NKQ28" s="3"/>
      <c r="NKR28" s="3"/>
      <c r="NKS28" s="3"/>
      <c r="NKT28" s="3"/>
      <c r="NKU28" s="3"/>
      <c r="NKV28" s="3"/>
      <c r="NKW28" s="3"/>
      <c r="NKX28" s="3"/>
      <c r="NKY28" s="3"/>
      <c r="NKZ28" s="3"/>
      <c r="NLA28" s="3"/>
      <c r="NLB28" s="3"/>
      <c r="NLC28" s="3"/>
      <c r="NLD28" s="3"/>
      <c r="NLE28" s="3"/>
      <c r="NLF28" s="3"/>
      <c r="NLG28" s="3"/>
      <c r="NLH28" s="3"/>
      <c r="NLI28" s="3"/>
      <c r="NLJ28" s="3"/>
      <c r="NLK28" s="3"/>
      <c r="NLL28" s="3"/>
      <c r="NLM28" s="3"/>
      <c r="NLN28" s="3"/>
      <c r="NLO28" s="3"/>
      <c r="NLP28" s="3"/>
      <c r="NLQ28" s="3"/>
      <c r="NLR28" s="3"/>
      <c r="NLS28" s="3"/>
      <c r="NLT28" s="3"/>
      <c r="NLU28" s="3"/>
      <c r="NLV28" s="3"/>
      <c r="NLW28" s="3"/>
      <c r="NLX28" s="3"/>
      <c r="NLY28" s="3"/>
      <c r="NLZ28" s="3"/>
      <c r="NMA28" s="3"/>
      <c r="NMB28" s="3"/>
      <c r="NMC28" s="3"/>
      <c r="NMD28" s="3"/>
      <c r="NME28" s="3"/>
      <c r="NMF28" s="3"/>
      <c r="NMG28" s="3"/>
      <c r="NMH28" s="3"/>
      <c r="NMI28" s="3"/>
      <c r="NMJ28" s="3"/>
      <c r="NMK28" s="3"/>
      <c r="NML28" s="3"/>
      <c r="NMM28" s="3"/>
      <c r="NMN28" s="3"/>
      <c r="NMO28" s="3"/>
      <c r="NMP28" s="3"/>
      <c r="NMQ28" s="3"/>
      <c r="NMR28" s="3"/>
      <c r="NMS28" s="3"/>
      <c r="NMT28" s="3"/>
      <c r="NMU28" s="3"/>
      <c r="NMV28" s="3"/>
      <c r="NMW28" s="3"/>
      <c r="NMX28" s="3"/>
      <c r="NMY28" s="3"/>
      <c r="NMZ28" s="3"/>
      <c r="NNA28" s="3"/>
      <c r="NNB28" s="3"/>
      <c r="NNC28" s="3"/>
      <c r="NND28" s="3"/>
      <c r="NNE28" s="3"/>
      <c r="NNF28" s="3"/>
      <c r="NNG28" s="3"/>
      <c r="NNH28" s="3"/>
      <c r="NNI28" s="3"/>
      <c r="NNJ28" s="3"/>
      <c r="NNK28" s="3"/>
      <c r="NNL28" s="3"/>
      <c r="NNM28" s="3"/>
      <c r="NNN28" s="3"/>
      <c r="NNO28" s="3"/>
      <c r="NNP28" s="3"/>
      <c r="NNQ28" s="3"/>
      <c r="NNR28" s="3"/>
      <c r="NNS28" s="3"/>
      <c r="NNT28" s="3"/>
      <c r="NNU28" s="3"/>
      <c r="NNV28" s="3"/>
      <c r="NNW28" s="3"/>
      <c r="NNX28" s="3"/>
      <c r="NNY28" s="3"/>
      <c r="NNZ28" s="3"/>
      <c r="NOA28" s="3"/>
      <c r="NOB28" s="3"/>
      <c r="NOC28" s="3"/>
      <c r="NOD28" s="3"/>
      <c r="NOE28" s="3"/>
      <c r="NOF28" s="3"/>
      <c r="NOG28" s="3"/>
      <c r="NOH28" s="3"/>
      <c r="NOI28" s="3"/>
      <c r="NOJ28" s="3"/>
      <c r="NOK28" s="3"/>
      <c r="NOL28" s="3"/>
      <c r="NOM28" s="3"/>
      <c r="NON28" s="3"/>
      <c r="NOO28" s="3"/>
      <c r="NOP28" s="3"/>
      <c r="NOQ28" s="3"/>
      <c r="NOR28" s="3"/>
      <c r="NOS28" s="3"/>
      <c r="NOT28" s="3"/>
      <c r="NOU28" s="3"/>
      <c r="NOV28" s="3"/>
      <c r="NOW28" s="3"/>
      <c r="NOX28" s="3"/>
      <c r="NOY28" s="3"/>
      <c r="NOZ28" s="3"/>
      <c r="NPA28" s="3"/>
      <c r="NPB28" s="3"/>
      <c r="NPC28" s="3"/>
      <c r="NPD28" s="3"/>
      <c r="NPE28" s="3"/>
      <c r="NPF28" s="3"/>
      <c r="NPG28" s="3"/>
      <c r="NPH28" s="3"/>
      <c r="NPI28" s="3"/>
      <c r="NPJ28" s="3"/>
      <c r="NPK28" s="3"/>
      <c r="NPL28" s="3"/>
      <c r="NPM28" s="3"/>
      <c r="NPN28" s="3"/>
      <c r="NPO28" s="3"/>
      <c r="NPP28" s="3"/>
      <c r="NPQ28" s="3"/>
      <c r="NPR28" s="3"/>
      <c r="NPS28" s="3"/>
      <c r="NPT28" s="3"/>
      <c r="NPU28" s="3"/>
      <c r="NPV28" s="3"/>
      <c r="NPW28" s="3"/>
      <c r="NPX28" s="3"/>
      <c r="NPY28" s="3"/>
      <c r="NPZ28" s="3"/>
      <c r="NQA28" s="3"/>
      <c r="NQB28" s="3"/>
      <c r="NQC28" s="3"/>
      <c r="NQD28" s="3"/>
      <c r="NQE28" s="3"/>
      <c r="NQF28" s="3"/>
      <c r="NQG28" s="3"/>
      <c r="NQH28" s="3"/>
      <c r="NQI28" s="3"/>
      <c r="NQJ28" s="3"/>
      <c r="NQK28" s="3"/>
      <c r="NQL28" s="3"/>
      <c r="NQM28" s="3"/>
      <c r="NQN28" s="3"/>
      <c r="NQO28" s="3"/>
      <c r="NQP28" s="3"/>
      <c r="NQQ28" s="3"/>
      <c r="NQR28" s="3"/>
      <c r="NQS28" s="3"/>
      <c r="NQT28" s="3"/>
      <c r="NQU28" s="3"/>
      <c r="NQV28" s="3"/>
      <c r="NQW28" s="3"/>
      <c r="NQX28" s="3"/>
      <c r="NQY28" s="3"/>
      <c r="NQZ28" s="3"/>
      <c r="NRA28" s="3"/>
      <c r="NRB28" s="3"/>
      <c r="NRC28" s="3"/>
      <c r="NRD28" s="3"/>
      <c r="NRE28" s="3"/>
      <c r="NRF28" s="3"/>
      <c r="NRG28" s="3"/>
      <c r="NRH28" s="3"/>
      <c r="NRI28" s="3"/>
      <c r="NRJ28" s="3"/>
      <c r="NRK28" s="3"/>
      <c r="NRL28" s="3"/>
      <c r="NRM28" s="3"/>
      <c r="NRN28" s="3"/>
      <c r="NRO28" s="3"/>
      <c r="NRP28" s="3"/>
      <c r="NRQ28" s="3"/>
      <c r="NRR28" s="3"/>
      <c r="NRS28" s="3"/>
      <c r="NRT28" s="3"/>
      <c r="NRU28" s="3"/>
      <c r="NRV28" s="3"/>
      <c r="NRW28" s="3"/>
      <c r="NRX28" s="3"/>
      <c r="NRY28" s="3"/>
      <c r="NRZ28" s="3"/>
      <c r="NSA28" s="3"/>
      <c r="NSB28" s="3"/>
      <c r="NSC28" s="3"/>
      <c r="NSD28" s="3"/>
      <c r="NSE28" s="3"/>
      <c r="NSF28" s="3"/>
      <c r="NSG28" s="3"/>
      <c r="NSH28" s="3"/>
      <c r="NSI28" s="3"/>
      <c r="NSJ28" s="3"/>
      <c r="NSK28" s="3"/>
      <c r="NSL28" s="3"/>
      <c r="NSM28" s="3"/>
      <c r="NSN28" s="3"/>
      <c r="NSO28" s="3"/>
      <c r="NSP28" s="3"/>
      <c r="NSQ28" s="3"/>
      <c r="NSR28" s="3"/>
      <c r="NSS28" s="3"/>
      <c r="NST28" s="3"/>
      <c r="NSU28" s="3"/>
      <c r="NSV28" s="3"/>
      <c r="NSW28" s="3"/>
      <c r="NSX28" s="3"/>
      <c r="NSY28" s="3"/>
      <c r="NSZ28" s="3"/>
      <c r="NTA28" s="3"/>
      <c r="NTB28" s="3"/>
      <c r="NTC28" s="3"/>
      <c r="NTD28" s="3"/>
      <c r="NTE28" s="3"/>
      <c r="NTF28" s="3"/>
      <c r="NTG28" s="3"/>
      <c r="NTH28" s="3"/>
      <c r="NTI28" s="3"/>
      <c r="NTJ28" s="3"/>
      <c r="NTK28" s="3"/>
      <c r="NTL28" s="3"/>
      <c r="NTM28" s="3"/>
      <c r="NTN28" s="3"/>
      <c r="NTO28" s="3"/>
      <c r="NTP28" s="3"/>
      <c r="NTQ28" s="3"/>
      <c r="NTR28" s="3"/>
      <c r="NTS28" s="3"/>
      <c r="NTT28" s="3"/>
      <c r="NTU28" s="3"/>
      <c r="NTV28" s="3"/>
      <c r="NTW28" s="3"/>
      <c r="NTX28" s="3"/>
      <c r="NTY28" s="3"/>
      <c r="NTZ28" s="3"/>
      <c r="NUA28" s="3"/>
      <c r="NUB28" s="3"/>
      <c r="NUC28" s="3"/>
      <c r="NUD28" s="3"/>
      <c r="NUE28" s="3"/>
      <c r="NUF28" s="3"/>
      <c r="NUG28" s="3"/>
      <c r="NUH28" s="3"/>
      <c r="NUI28" s="3"/>
      <c r="NUJ28" s="3"/>
      <c r="NUK28" s="3"/>
      <c r="NUL28" s="3"/>
      <c r="NUM28" s="3"/>
      <c r="NUN28" s="3"/>
      <c r="NUO28" s="3"/>
      <c r="NUP28" s="3"/>
      <c r="NUQ28" s="3"/>
      <c r="NUR28" s="3"/>
      <c r="NUS28" s="3"/>
      <c r="NUT28" s="3"/>
      <c r="NUU28" s="3"/>
      <c r="NUV28" s="3"/>
      <c r="NUW28" s="3"/>
      <c r="NUX28" s="3"/>
      <c r="NUY28" s="3"/>
      <c r="NUZ28" s="3"/>
      <c r="NVA28" s="3"/>
      <c r="NVB28" s="3"/>
      <c r="NVC28" s="3"/>
      <c r="NVD28" s="3"/>
      <c r="NVE28" s="3"/>
      <c r="NVF28" s="3"/>
      <c r="NVG28" s="3"/>
      <c r="NVH28" s="3"/>
      <c r="NVI28" s="3"/>
      <c r="NVJ28" s="3"/>
      <c r="NVK28" s="3"/>
      <c r="NVL28" s="3"/>
      <c r="NVM28" s="3"/>
      <c r="NVN28" s="3"/>
      <c r="NVO28" s="3"/>
      <c r="NVP28" s="3"/>
      <c r="NVQ28" s="3"/>
      <c r="NVR28" s="3"/>
      <c r="NVS28" s="3"/>
      <c r="NVT28" s="3"/>
      <c r="NVU28" s="3"/>
      <c r="NVV28" s="3"/>
      <c r="NVW28" s="3"/>
      <c r="NVX28" s="3"/>
      <c r="NVY28" s="3"/>
      <c r="NVZ28" s="3"/>
      <c r="NWA28" s="3"/>
      <c r="NWB28" s="3"/>
      <c r="NWC28" s="3"/>
      <c r="NWD28" s="3"/>
      <c r="NWE28" s="3"/>
      <c r="NWF28" s="3"/>
      <c r="NWG28" s="3"/>
      <c r="NWH28" s="3"/>
      <c r="NWI28" s="3"/>
      <c r="NWJ28" s="3"/>
      <c r="NWK28" s="3"/>
      <c r="NWL28" s="3"/>
      <c r="NWM28" s="3"/>
      <c r="NWN28" s="3"/>
      <c r="NWO28" s="3"/>
      <c r="NWP28" s="3"/>
      <c r="NWQ28" s="3"/>
      <c r="NWR28" s="3"/>
      <c r="NWS28" s="3"/>
      <c r="NWT28" s="3"/>
      <c r="NWU28" s="3"/>
      <c r="NWV28" s="3"/>
      <c r="NWW28" s="3"/>
      <c r="NWX28" s="3"/>
      <c r="NWY28" s="3"/>
      <c r="NWZ28" s="3"/>
      <c r="NXA28" s="3"/>
      <c r="NXB28" s="3"/>
      <c r="NXC28" s="3"/>
      <c r="NXD28" s="3"/>
      <c r="NXE28" s="3"/>
      <c r="NXF28" s="3"/>
      <c r="NXG28" s="3"/>
      <c r="NXH28" s="3"/>
      <c r="NXI28" s="3"/>
      <c r="NXJ28" s="3"/>
      <c r="NXK28" s="3"/>
      <c r="NXL28" s="3"/>
      <c r="NXM28" s="3"/>
      <c r="NXN28" s="3"/>
      <c r="NXO28" s="3"/>
      <c r="NXP28" s="3"/>
      <c r="NXQ28" s="3"/>
      <c r="NXR28" s="3"/>
      <c r="NXS28" s="3"/>
      <c r="NXT28" s="3"/>
      <c r="NXU28" s="3"/>
      <c r="NXV28" s="3"/>
      <c r="NXW28" s="3"/>
      <c r="NXX28" s="3"/>
      <c r="NXY28" s="3"/>
      <c r="NXZ28" s="3"/>
      <c r="NYA28" s="3"/>
      <c r="NYB28" s="3"/>
      <c r="NYC28" s="3"/>
      <c r="NYD28" s="3"/>
      <c r="NYE28" s="3"/>
      <c r="NYF28" s="3"/>
      <c r="NYG28" s="3"/>
      <c r="NYH28" s="3"/>
      <c r="NYI28" s="3"/>
      <c r="NYJ28" s="3"/>
      <c r="NYK28" s="3"/>
      <c r="NYL28" s="3"/>
      <c r="NYM28" s="3"/>
      <c r="NYN28" s="3"/>
      <c r="NYO28" s="3"/>
      <c r="NYP28" s="3"/>
      <c r="NYQ28" s="3"/>
      <c r="NYR28" s="3"/>
      <c r="NYS28" s="3"/>
      <c r="NYT28" s="3"/>
      <c r="NYU28" s="3"/>
      <c r="NYV28" s="3"/>
      <c r="NYW28" s="3"/>
      <c r="NYX28" s="3"/>
      <c r="NYY28" s="3"/>
      <c r="NYZ28" s="3"/>
      <c r="NZA28" s="3"/>
      <c r="NZB28" s="3"/>
      <c r="NZC28" s="3"/>
      <c r="NZD28" s="3"/>
      <c r="NZE28" s="3"/>
      <c r="NZF28" s="3"/>
      <c r="NZG28" s="3"/>
      <c r="NZH28" s="3"/>
      <c r="NZI28" s="3"/>
      <c r="NZJ28" s="3"/>
      <c r="NZK28" s="3"/>
      <c r="NZL28" s="3"/>
      <c r="NZM28" s="3"/>
      <c r="NZN28" s="3"/>
      <c r="NZO28" s="3"/>
      <c r="NZP28" s="3"/>
      <c r="NZQ28" s="3"/>
      <c r="NZR28" s="3"/>
      <c r="NZS28" s="3"/>
      <c r="NZT28" s="3"/>
      <c r="NZU28" s="3"/>
      <c r="NZV28" s="3"/>
      <c r="NZW28" s="3"/>
      <c r="NZX28" s="3"/>
      <c r="NZY28" s="3"/>
      <c r="NZZ28" s="3"/>
      <c r="OAA28" s="3"/>
      <c r="OAB28" s="3"/>
      <c r="OAC28" s="3"/>
      <c r="OAD28" s="3"/>
      <c r="OAE28" s="3"/>
      <c r="OAF28" s="3"/>
      <c r="OAG28" s="3"/>
      <c r="OAH28" s="3"/>
      <c r="OAI28" s="3"/>
      <c r="OAJ28" s="3"/>
      <c r="OAK28" s="3"/>
      <c r="OAL28" s="3"/>
      <c r="OAM28" s="3"/>
      <c r="OAN28" s="3"/>
      <c r="OAO28" s="3"/>
      <c r="OAP28" s="3"/>
      <c r="OAQ28" s="3"/>
      <c r="OAR28" s="3"/>
      <c r="OAS28" s="3"/>
      <c r="OAT28" s="3"/>
      <c r="OAU28" s="3"/>
      <c r="OAV28" s="3"/>
      <c r="OAW28" s="3"/>
      <c r="OAX28" s="3"/>
      <c r="OAY28" s="3"/>
      <c r="OAZ28" s="3"/>
      <c r="OBA28" s="3"/>
      <c r="OBB28" s="3"/>
      <c r="OBC28" s="3"/>
      <c r="OBD28" s="3"/>
      <c r="OBE28" s="3"/>
      <c r="OBF28" s="3"/>
      <c r="OBG28" s="3"/>
      <c r="OBH28" s="3"/>
      <c r="OBI28" s="3"/>
      <c r="OBJ28" s="3"/>
      <c r="OBK28" s="3"/>
      <c r="OBL28" s="3"/>
      <c r="OBM28" s="3"/>
      <c r="OBN28" s="3"/>
      <c r="OBO28" s="3"/>
      <c r="OBP28" s="3"/>
      <c r="OBQ28" s="3"/>
      <c r="OBR28" s="3"/>
      <c r="OBS28" s="3"/>
      <c r="OBT28" s="3"/>
      <c r="OBU28" s="3"/>
      <c r="OBV28" s="3"/>
      <c r="OBW28" s="3"/>
      <c r="OBX28" s="3"/>
      <c r="OBY28" s="3"/>
      <c r="OBZ28" s="3"/>
      <c r="OCA28" s="3"/>
      <c r="OCB28" s="3"/>
      <c r="OCC28" s="3"/>
      <c r="OCD28" s="3"/>
      <c r="OCE28" s="3"/>
      <c r="OCF28" s="3"/>
      <c r="OCG28" s="3"/>
      <c r="OCH28" s="3"/>
      <c r="OCI28" s="3"/>
      <c r="OCJ28" s="3"/>
      <c r="OCK28" s="3"/>
      <c r="OCL28" s="3"/>
      <c r="OCM28" s="3"/>
      <c r="OCN28" s="3"/>
      <c r="OCO28" s="3"/>
      <c r="OCP28" s="3"/>
      <c r="OCQ28" s="3"/>
      <c r="OCR28" s="3"/>
      <c r="OCS28" s="3"/>
      <c r="OCT28" s="3"/>
      <c r="OCU28" s="3"/>
      <c r="OCV28" s="3"/>
      <c r="OCW28" s="3"/>
      <c r="OCX28" s="3"/>
      <c r="OCY28" s="3"/>
      <c r="OCZ28" s="3"/>
      <c r="ODA28" s="3"/>
      <c r="ODB28" s="3"/>
      <c r="ODC28" s="3"/>
      <c r="ODD28" s="3"/>
      <c r="ODE28" s="3"/>
      <c r="ODF28" s="3"/>
      <c r="ODG28" s="3"/>
      <c r="ODH28" s="3"/>
      <c r="ODI28" s="3"/>
      <c r="ODJ28" s="3"/>
      <c r="ODK28" s="3"/>
      <c r="ODL28" s="3"/>
      <c r="ODM28" s="3"/>
      <c r="ODN28" s="3"/>
      <c r="ODO28" s="3"/>
      <c r="ODP28" s="3"/>
      <c r="ODQ28" s="3"/>
      <c r="ODR28" s="3"/>
      <c r="ODS28" s="3"/>
      <c r="ODT28" s="3"/>
      <c r="ODU28" s="3"/>
      <c r="ODV28" s="3"/>
      <c r="ODW28" s="3"/>
      <c r="ODX28" s="3"/>
      <c r="ODY28" s="3"/>
      <c r="ODZ28" s="3"/>
      <c r="OEA28" s="3"/>
      <c r="OEB28" s="3"/>
      <c r="OEC28" s="3"/>
      <c r="OED28" s="3"/>
      <c r="OEE28" s="3"/>
      <c r="OEF28" s="3"/>
      <c r="OEG28" s="3"/>
      <c r="OEH28" s="3"/>
      <c r="OEI28" s="3"/>
      <c r="OEJ28" s="3"/>
      <c r="OEK28" s="3"/>
      <c r="OEL28" s="3"/>
      <c r="OEM28" s="3"/>
      <c r="OEN28" s="3"/>
      <c r="OEO28" s="3"/>
      <c r="OEP28" s="3"/>
      <c r="OEQ28" s="3"/>
      <c r="OER28" s="3"/>
      <c r="OES28" s="3"/>
      <c r="OET28" s="3"/>
      <c r="OEU28" s="3"/>
      <c r="OEV28" s="3"/>
      <c r="OEW28" s="3"/>
      <c r="OEX28" s="3"/>
      <c r="OEY28" s="3"/>
      <c r="OEZ28" s="3"/>
      <c r="OFA28" s="3"/>
      <c r="OFB28" s="3"/>
      <c r="OFC28" s="3"/>
      <c r="OFD28" s="3"/>
      <c r="OFE28" s="3"/>
      <c r="OFF28" s="3"/>
      <c r="OFG28" s="3"/>
      <c r="OFH28" s="3"/>
      <c r="OFI28" s="3"/>
      <c r="OFJ28" s="3"/>
      <c r="OFK28" s="3"/>
      <c r="OFL28" s="3"/>
      <c r="OFM28" s="3"/>
      <c r="OFN28" s="3"/>
      <c r="OFO28" s="3"/>
      <c r="OFP28" s="3"/>
      <c r="OFQ28" s="3"/>
      <c r="OFR28" s="3"/>
      <c r="OFS28" s="3"/>
      <c r="OFT28" s="3"/>
      <c r="OFU28" s="3"/>
      <c r="OFV28" s="3"/>
      <c r="OFW28" s="3"/>
      <c r="OFX28" s="3"/>
      <c r="OFY28" s="3"/>
      <c r="OFZ28" s="3"/>
      <c r="OGA28" s="3"/>
      <c r="OGB28" s="3"/>
      <c r="OGC28" s="3"/>
      <c r="OGD28" s="3"/>
      <c r="OGE28" s="3"/>
      <c r="OGF28" s="3"/>
      <c r="OGG28" s="3"/>
      <c r="OGH28" s="3"/>
      <c r="OGI28" s="3"/>
      <c r="OGJ28" s="3"/>
      <c r="OGK28" s="3"/>
      <c r="OGL28" s="3"/>
      <c r="OGM28" s="3"/>
      <c r="OGN28" s="3"/>
      <c r="OGO28" s="3"/>
      <c r="OGP28" s="3"/>
      <c r="OGQ28" s="3"/>
      <c r="OGR28" s="3"/>
      <c r="OGS28" s="3"/>
      <c r="OGT28" s="3"/>
      <c r="OGU28" s="3"/>
      <c r="OGV28" s="3"/>
      <c r="OGW28" s="3"/>
      <c r="OGX28" s="3"/>
      <c r="OGY28" s="3"/>
      <c r="OGZ28" s="3"/>
      <c r="OHA28" s="3"/>
      <c r="OHB28" s="3"/>
      <c r="OHC28" s="3"/>
      <c r="OHD28" s="3"/>
      <c r="OHE28" s="3"/>
      <c r="OHF28" s="3"/>
      <c r="OHG28" s="3"/>
      <c r="OHH28" s="3"/>
      <c r="OHI28" s="3"/>
      <c r="OHJ28" s="3"/>
      <c r="OHK28" s="3"/>
      <c r="OHL28" s="3"/>
      <c r="OHM28" s="3"/>
      <c r="OHN28" s="3"/>
      <c r="OHO28" s="3"/>
      <c r="OHP28" s="3"/>
      <c r="OHQ28" s="3"/>
      <c r="OHR28" s="3"/>
      <c r="OHS28" s="3"/>
      <c r="OHT28" s="3"/>
      <c r="OHU28" s="3"/>
      <c r="OHV28" s="3"/>
      <c r="OHW28" s="3"/>
      <c r="OHX28" s="3"/>
      <c r="OHY28" s="3"/>
      <c r="OHZ28" s="3"/>
      <c r="OIA28" s="3"/>
      <c r="OIB28" s="3"/>
      <c r="OIC28" s="3"/>
      <c r="OID28" s="3"/>
      <c r="OIE28" s="3"/>
      <c r="OIF28" s="3"/>
      <c r="OIG28" s="3"/>
      <c r="OIH28" s="3"/>
      <c r="OII28" s="3"/>
      <c r="OIJ28" s="3"/>
      <c r="OIK28" s="3"/>
      <c r="OIL28" s="3"/>
      <c r="OIM28" s="3"/>
      <c r="OIN28" s="3"/>
      <c r="OIO28" s="3"/>
      <c r="OIP28" s="3"/>
      <c r="OIQ28" s="3"/>
      <c r="OIR28" s="3"/>
      <c r="OIS28" s="3"/>
      <c r="OIT28" s="3"/>
      <c r="OIU28" s="3"/>
      <c r="OIV28" s="3"/>
      <c r="OIW28" s="3"/>
      <c r="OIX28" s="3"/>
      <c r="OIY28" s="3"/>
      <c r="OIZ28" s="3"/>
      <c r="OJA28" s="3"/>
      <c r="OJB28" s="3"/>
      <c r="OJC28" s="3"/>
      <c r="OJD28" s="3"/>
      <c r="OJE28" s="3"/>
      <c r="OJF28" s="3"/>
      <c r="OJG28" s="3"/>
      <c r="OJH28" s="3"/>
      <c r="OJI28" s="3"/>
      <c r="OJJ28" s="3"/>
      <c r="OJK28" s="3"/>
      <c r="OJL28" s="3"/>
      <c r="OJM28" s="3"/>
      <c r="OJN28" s="3"/>
      <c r="OJO28" s="3"/>
      <c r="OJP28" s="3"/>
      <c r="OJQ28" s="3"/>
      <c r="OJR28" s="3"/>
      <c r="OJS28" s="3"/>
      <c r="OJT28" s="3"/>
      <c r="OJU28" s="3"/>
      <c r="OJV28" s="3"/>
      <c r="OJW28" s="3"/>
      <c r="OJX28" s="3"/>
      <c r="OJY28" s="3"/>
      <c r="OJZ28" s="3"/>
      <c r="OKA28" s="3"/>
      <c r="OKB28" s="3"/>
      <c r="OKC28" s="3"/>
      <c r="OKD28" s="3"/>
      <c r="OKE28" s="3"/>
      <c r="OKF28" s="3"/>
      <c r="OKG28" s="3"/>
      <c r="OKH28" s="3"/>
      <c r="OKI28" s="3"/>
      <c r="OKJ28" s="3"/>
      <c r="OKK28" s="3"/>
      <c r="OKL28" s="3"/>
      <c r="OKM28" s="3"/>
      <c r="OKN28" s="3"/>
      <c r="OKO28" s="3"/>
      <c r="OKP28" s="3"/>
      <c r="OKQ28" s="3"/>
      <c r="OKR28" s="3"/>
      <c r="OKS28" s="3"/>
      <c r="OKT28" s="3"/>
      <c r="OKU28" s="3"/>
      <c r="OKV28" s="3"/>
      <c r="OKW28" s="3"/>
      <c r="OKX28" s="3"/>
      <c r="OKY28" s="3"/>
      <c r="OKZ28" s="3"/>
      <c r="OLA28" s="3"/>
      <c r="OLB28" s="3"/>
      <c r="OLC28" s="3"/>
      <c r="OLD28" s="3"/>
      <c r="OLE28" s="3"/>
      <c r="OLF28" s="3"/>
      <c r="OLG28" s="3"/>
      <c r="OLH28" s="3"/>
      <c r="OLI28" s="3"/>
      <c r="OLJ28" s="3"/>
      <c r="OLK28" s="3"/>
      <c r="OLL28" s="3"/>
      <c r="OLM28" s="3"/>
      <c r="OLN28" s="3"/>
      <c r="OLO28" s="3"/>
      <c r="OLP28" s="3"/>
      <c r="OLQ28" s="3"/>
      <c r="OLR28" s="3"/>
      <c r="OLS28" s="3"/>
      <c r="OLT28" s="3"/>
      <c r="OLU28" s="3"/>
      <c r="OLV28" s="3"/>
      <c r="OLW28" s="3"/>
      <c r="OLX28" s="3"/>
      <c r="OLY28" s="3"/>
      <c r="OLZ28" s="3"/>
      <c r="OMA28" s="3"/>
      <c r="OMB28" s="3"/>
      <c r="OMC28" s="3"/>
      <c r="OMD28" s="3"/>
      <c r="OME28" s="3"/>
      <c r="OMF28" s="3"/>
      <c r="OMG28" s="3"/>
      <c r="OMH28" s="3"/>
      <c r="OMI28" s="3"/>
      <c r="OMJ28" s="3"/>
      <c r="OMK28" s="3"/>
      <c r="OML28" s="3"/>
      <c r="OMM28" s="3"/>
      <c r="OMN28" s="3"/>
      <c r="OMO28" s="3"/>
      <c r="OMP28" s="3"/>
      <c r="OMQ28" s="3"/>
      <c r="OMR28" s="3"/>
      <c r="OMS28" s="3"/>
      <c r="OMT28" s="3"/>
      <c r="OMU28" s="3"/>
      <c r="OMV28" s="3"/>
      <c r="OMW28" s="3"/>
      <c r="OMX28" s="3"/>
      <c r="OMY28" s="3"/>
      <c r="OMZ28" s="3"/>
      <c r="ONA28" s="3"/>
      <c r="ONB28" s="3"/>
      <c r="ONC28" s="3"/>
      <c r="OND28" s="3"/>
      <c r="ONE28" s="3"/>
      <c r="ONF28" s="3"/>
      <c r="ONG28" s="3"/>
      <c r="ONH28" s="3"/>
      <c r="ONI28" s="3"/>
      <c r="ONJ28" s="3"/>
      <c r="ONK28" s="3"/>
      <c r="ONL28" s="3"/>
      <c r="ONM28" s="3"/>
      <c r="ONN28" s="3"/>
      <c r="ONO28" s="3"/>
      <c r="ONP28" s="3"/>
      <c r="ONQ28" s="3"/>
      <c r="ONR28" s="3"/>
      <c r="ONS28" s="3"/>
      <c r="ONT28" s="3"/>
      <c r="ONU28" s="3"/>
      <c r="ONV28" s="3"/>
      <c r="ONW28" s="3"/>
      <c r="ONX28" s="3"/>
      <c r="ONY28" s="3"/>
      <c r="ONZ28" s="3"/>
      <c r="OOA28" s="3"/>
      <c r="OOB28" s="3"/>
      <c r="OOC28" s="3"/>
      <c r="OOD28" s="3"/>
      <c r="OOE28" s="3"/>
      <c r="OOF28" s="3"/>
      <c r="OOG28" s="3"/>
      <c r="OOH28" s="3"/>
      <c r="OOI28" s="3"/>
      <c r="OOJ28" s="3"/>
      <c r="OOK28" s="3"/>
      <c r="OOL28" s="3"/>
      <c r="OOM28" s="3"/>
      <c r="OON28" s="3"/>
      <c r="OOO28" s="3"/>
      <c r="OOP28" s="3"/>
      <c r="OOQ28" s="3"/>
      <c r="OOR28" s="3"/>
      <c r="OOS28" s="3"/>
      <c r="OOT28" s="3"/>
      <c r="OOU28" s="3"/>
      <c r="OOV28" s="3"/>
      <c r="OOW28" s="3"/>
      <c r="OOX28" s="3"/>
      <c r="OOY28" s="3"/>
      <c r="OOZ28" s="3"/>
      <c r="OPA28" s="3"/>
      <c r="OPB28" s="3"/>
      <c r="OPC28" s="3"/>
      <c r="OPD28" s="3"/>
      <c r="OPE28" s="3"/>
      <c r="OPF28" s="3"/>
      <c r="OPG28" s="3"/>
      <c r="OPH28" s="3"/>
      <c r="OPI28" s="3"/>
      <c r="OPJ28" s="3"/>
      <c r="OPK28" s="3"/>
      <c r="OPL28" s="3"/>
      <c r="OPM28" s="3"/>
      <c r="OPN28" s="3"/>
      <c r="OPO28" s="3"/>
      <c r="OPP28" s="3"/>
      <c r="OPQ28" s="3"/>
      <c r="OPR28" s="3"/>
      <c r="OPS28" s="3"/>
      <c r="OPT28" s="3"/>
      <c r="OPU28" s="3"/>
      <c r="OPV28" s="3"/>
      <c r="OPW28" s="3"/>
      <c r="OPX28" s="3"/>
      <c r="OPY28" s="3"/>
      <c r="OPZ28" s="3"/>
      <c r="OQA28" s="3"/>
      <c r="OQB28" s="3"/>
      <c r="OQC28" s="3"/>
      <c r="OQD28" s="3"/>
      <c r="OQE28" s="3"/>
      <c r="OQF28" s="3"/>
      <c r="OQG28" s="3"/>
      <c r="OQH28" s="3"/>
      <c r="OQI28" s="3"/>
      <c r="OQJ28" s="3"/>
      <c r="OQK28" s="3"/>
      <c r="OQL28" s="3"/>
      <c r="OQM28" s="3"/>
      <c r="OQN28" s="3"/>
      <c r="OQO28" s="3"/>
      <c r="OQP28" s="3"/>
      <c r="OQQ28" s="3"/>
      <c r="OQR28" s="3"/>
      <c r="OQS28" s="3"/>
      <c r="OQT28" s="3"/>
      <c r="OQU28" s="3"/>
      <c r="OQV28" s="3"/>
      <c r="OQW28" s="3"/>
      <c r="OQX28" s="3"/>
      <c r="OQY28" s="3"/>
      <c r="OQZ28" s="3"/>
      <c r="ORA28" s="3"/>
      <c r="ORB28" s="3"/>
      <c r="ORC28" s="3"/>
      <c r="ORD28" s="3"/>
      <c r="ORE28" s="3"/>
      <c r="ORF28" s="3"/>
      <c r="ORG28" s="3"/>
      <c r="ORH28" s="3"/>
      <c r="ORI28" s="3"/>
      <c r="ORJ28" s="3"/>
      <c r="ORK28" s="3"/>
      <c r="ORL28" s="3"/>
      <c r="ORM28" s="3"/>
      <c r="ORN28" s="3"/>
      <c r="ORO28" s="3"/>
      <c r="ORP28" s="3"/>
      <c r="ORQ28" s="3"/>
      <c r="ORR28" s="3"/>
      <c r="ORS28" s="3"/>
      <c r="ORT28" s="3"/>
      <c r="ORU28" s="3"/>
      <c r="ORV28" s="3"/>
      <c r="ORW28" s="3"/>
      <c r="ORX28" s="3"/>
      <c r="ORY28" s="3"/>
      <c r="ORZ28" s="3"/>
      <c r="OSA28" s="3"/>
      <c r="OSB28" s="3"/>
      <c r="OSC28" s="3"/>
      <c r="OSD28" s="3"/>
      <c r="OSE28" s="3"/>
      <c r="OSF28" s="3"/>
      <c r="OSG28" s="3"/>
      <c r="OSH28" s="3"/>
      <c r="OSI28" s="3"/>
      <c r="OSJ28" s="3"/>
      <c r="OSK28" s="3"/>
      <c r="OSL28" s="3"/>
      <c r="OSM28" s="3"/>
      <c r="OSN28" s="3"/>
      <c r="OSO28" s="3"/>
      <c r="OSP28" s="3"/>
      <c r="OSQ28" s="3"/>
      <c r="OSR28" s="3"/>
      <c r="OSS28" s="3"/>
      <c r="OST28" s="3"/>
      <c r="OSU28" s="3"/>
      <c r="OSV28" s="3"/>
      <c r="OSW28" s="3"/>
      <c r="OSX28" s="3"/>
      <c r="OSY28" s="3"/>
      <c r="OSZ28" s="3"/>
      <c r="OTA28" s="3"/>
      <c r="OTB28" s="3"/>
      <c r="OTC28" s="3"/>
      <c r="OTD28" s="3"/>
      <c r="OTE28" s="3"/>
      <c r="OTF28" s="3"/>
      <c r="OTG28" s="3"/>
      <c r="OTH28" s="3"/>
      <c r="OTI28" s="3"/>
      <c r="OTJ28" s="3"/>
      <c r="OTK28" s="3"/>
      <c r="OTL28" s="3"/>
      <c r="OTM28" s="3"/>
      <c r="OTN28" s="3"/>
      <c r="OTO28" s="3"/>
      <c r="OTP28" s="3"/>
      <c r="OTQ28" s="3"/>
      <c r="OTR28" s="3"/>
      <c r="OTS28" s="3"/>
      <c r="OTT28" s="3"/>
      <c r="OTU28" s="3"/>
      <c r="OTV28" s="3"/>
      <c r="OTW28" s="3"/>
      <c r="OTX28" s="3"/>
      <c r="OTY28" s="3"/>
      <c r="OTZ28" s="3"/>
      <c r="OUA28" s="3"/>
      <c r="OUB28" s="3"/>
      <c r="OUC28" s="3"/>
      <c r="OUD28" s="3"/>
      <c r="OUE28" s="3"/>
      <c r="OUF28" s="3"/>
      <c r="OUG28" s="3"/>
      <c r="OUH28" s="3"/>
      <c r="OUI28" s="3"/>
      <c r="OUJ28" s="3"/>
      <c r="OUK28" s="3"/>
      <c r="OUL28" s="3"/>
      <c r="OUM28" s="3"/>
      <c r="OUN28" s="3"/>
      <c r="OUO28" s="3"/>
      <c r="OUP28" s="3"/>
      <c r="OUQ28" s="3"/>
      <c r="OUR28" s="3"/>
      <c r="OUS28" s="3"/>
      <c r="OUT28" s="3"/>
      <c r="OUU28" s="3"/>
      <c r="OUV28" s="3"/>
      <c r="OUW28" s="3"/>
      <c r="OUX28" s="3"/>
      <c r="OUY28" s="3"/>
      <c r="OUZ28" s="3"/>
      <c r="OVA28" s="3"/>
      <c r="OVB28" s="3"/>
      <c r="OVC28" s="3"/>
      <c r="OVD28" s="3"/>
      <c r="OVE28" s="3"/>
      <c r="OVF28" s="3"/>
      <c r="OVG28" s="3"/>
      <c r="OVH28" s="3"/>
      <c r="OVI28" s="3"/>
      <c r="OVJ28" s="3"/>
      <c r="OVK28" s="3"/>
      <c r="OVL28" s="3"/>
      <c r="OVM28" s="3"/>
      <c r="OVN28" s="3"/>
      <c r="OVO28" s="3"/>
      <c r="OVP28" s="3"/>
      <c r="OVQ28" s="3"/>
      <c r="OVR28" s="3"/>
      <c r="OVS28" s="3"/>
      <c r="OVT28" s="3"/>
      <c r="OVU28" s="3"/>
      <c r="OVV28" s="3"/>
      <c r="OVW28" s="3"/>
      <c r="OVX28" s="3"/>
      <c r="OVY28" s="3"/>
      <c r="OVZ28" s="3"/>
      <c r="OWA28" s="3"/>
      <c r="OWB28" s="3"/>
      <c r="OWC28" s="3"/>
      <c r="OWD28" s="3"/>
      <c r="OWE28" s="3"/>
      <c r="OWF28" s="3"/>
      <c r="OWG28" s="3"/>
      <c r="OWH28" s="3"/>
      <c r="OWI28" s="3"/>
      <c r="OWJ28" s="3"/>
      <c r="OWK28" s="3"/>
      <c r="OWL28" s="3"/>
      <c r="OWM28" s="3"/>
      <c r="OWN28" s="3"/>
      <c r="OWO28" s="3"/>
      <c r="OWP28" s="3"/>
      <c r="OWQ28" s="3"/>
      <c r="OWR28" s="3"/>
      <c r="OWS28" s="3"/>
      <c r="OWT28" s="3"/>
      <c r="OWU28" s="3"/>
      <c r="OWV28" s="3"/>
      <c r="OWW28" s="3"/>
      <c r="OWX28" s="3"/>
      <c r="OWY28" s="3"/>
      <c r="OWZ28" s="3"/>
      <c r="OXA28" s="3"/>
      <c r="OXB28" s="3"/>
      <c r="OXC28" s="3"/>
      <c r="OXD28" s="3"/>
      <c r="OXE28" s="3"/>
      <c r="OXF28" s="3"/>
      <c r="OXG28" s="3"/>
      <c r="OXH28" s="3"/>
      <c r="OXI28" s="3"/>
      <c r="OXJ28" s="3"/>
      <c r="OXK28" s="3"/>
      <c r="OXL28" s="3"/>
      <c r="OXM28" s="3"/>
      <c r="OXN28" s="3"/>
      <c r="OXO28" s="3"/>
      <c r="OXP28" s="3"/>
      <c r="OXQ28" s="3"/>
      <c r="OXR28" s="3"/>
      <c r="OXS28" s="3"/>
      <c r="OXT28" s="3"/>
      <c r="OXU28" s="3"/>
      <c r="OXV28" s="3"/>
      <c r="OXW28" s="3"/>
      <c r="OXX28" s="3"/>
      <c r="OXY28" s="3"/>
      <c r="OXZ28" s="3"/>
      <c r="OYA28" s="3"/>
      <c r="OYB28" s="3"/>
      <c r="OYC28" s="3"/>
      <c r="OYD28" s="3"/>
      <c r="OYE28" s="3"/>
      <c r="OYF28" s="3"/>
      <c r="OYG28" s="3"/>
      <c r="OYH28" s="3"/>
      <c r="OYI28" s="3"/>
      <c r="OYJ28" s="3"/>
      <c r="OYK28" s="3"/>
      <c r="OYL28" s="3"/>
      <c r="OYM28" s="3"/>
      <c r="OYN28" s="3"/>
      <c r="OYO28" s="3"/>
      <c r="OYP28" s="3"/>
      <c r="OYQ28" s="3"/>
      <c r="OYR28" s="3"/>
      <c r="OYS28" s="3"/>
      <c r="OYT28" s="3"/>
      <c r="OYU28" s="3"/>
      <c r="OYV28" s="3"/>
      <c r="OYW28" s="3"/>
      <c r="OYX28" s="3"/>
      <c r="OYY28" s="3"/>
      <c r="OYZ28" s="3"/>
      <c r="OZA28" s="3"/>
      <c r="OZB28" s="3"/>
      <c r="OZC28" s="3"/>
      <c r="OZD28" s="3"/>
      <c r="OZE28" s="3"/>
      <c r="OZF28" s="3"/>
      <c r="OZG28" s="3"/>
      <c r="OZH28" s="3"/>
      <c r="OZI28" s="3"/>
      <c r="OZJ28" s="3"/>
      <c r="OZK28" s="3"/>
      <c r="OZL28" s="3"/>
      <c r="OZM28" s="3"/>
      <c r="OZN28" s="3"/>
      <c r="OZO28" s="3"/>
      <c r="OZP28" s="3"/>
      <c r="OZQ28" s="3"/>
      <c r="OZR28" s="3"/>
      <c r="OZS28" s="3"/>
      <c r="OZT28" s="3"/>
      <c r="OZU28" s="3"/>
      <c r="OZV28" s="3"/>
      <c r="OZW28" s="3"/>
      <c r="OZX28" s="3"/>
      <c r="OZY28" s="3"/>
      <c r="OZZ28" s="3"/>
      <c r="PAA28" s="3"/>
      <c r="PAB28" s="3"/>
      <c r="PAC28" s="3"/>
      <c r="PAD28" s="3"/>
      <c r="PAE28" s="3"/>
      <c r="PAF28" s="3"/>
      <c r="PAG28" s="3"/>
      <c r="PAH28" s="3"/>
      <c r="PAI28" s="3"/>
      <c r="PAJ28" s="3"/>
      <c r="PAK28" s="3"/>
      <c r="PAL28" s="3"/>
      <c r="PAM28" s="3"/>
      <c r="PAN28" s="3"/>
      <c r="PAO28" s="3"/>
      <c r="PAP28" s="3"/>
      <c r="PAQ28" s="3"/>
      <c r="PAR28" s="3"/>
      <c r="PAS28" s="3"/>
      <c r="PAT28" s="3"/>
      <c r="PAU28" s="3"/>
      <c r="PAV28" s="3"/>
      <c r="PAW28" s="3"/>
      <c r="PAX28" s="3"/>
      <c r="PAY28" s="3"/>
      <c r="PAZ28" s="3"/>
      <c r="PBA28" s="3"/>
      <c r="PBB28" s="3"/>
      <c r="PBC28" s="3"/>
      <c r="PBD28" s="3"/>
      <c r="PBE28" s="3"/>
      <c r="PBF28" s="3"/>
      <c r="PBG28" s="3"/>
      <c r="PBH28" s="3"/>
      <c r="PBI28" s="3"/>
      <c r="PBJ28" s="3"/>
      <c r="PBK28" s="3"/>
      <c r="PBL28" s="3"/>
      <c r="PBM28" s="3"/>
      <c r="PBN28" s="3"/>
      <c r="PBO28" s="3"/>
      <c r="PBP28" s="3"/>
      <c r="PBQ28" s="3"/>
      <c r="PBR28" s="3"/>
      <c r="PBS28" s="3"/>
      <c r="PBT28" s="3"/>
      <c r="PBU28" s="3"/>
      <c r="PBV28" s="3"/>
      <c r="PBW28" s="3"/>
      <c r="PBX28" s="3"/>
      <c r="PBY28" s="3"/>
      <c r="PBZ28" s="3"/>
      <c r="PCA28" s="3"/>
      <c r="PCB28" s="3"/>
      <c r="PCC28" s="3"/>
      <c r="PCD28" s="3"/>
      <c r="PCE28" s="3"/>
      <c r="PCF28" s="3"/>
      <c r="PCG28" s="3"/>
      <c r="PCH28" s="3"/>
      <c r="PCI28" s="3"/>
      <c r="PCJ28" s="3"/>
      <c r="PCK28" s="3"/>
      <c r="PCL28" s="3"/>
      <c r="PCM28" s="3"/>
      <c r="PCN28" s="3"/>
      <c r="PCO28" s="3"/>
      <c r="PCP28" s="3"/>
      <c r="PCQ28" s="3"/>
      <c r="PCR28" s="3"/>
      <c r="PCS28" s="3"/>
      <c r="PCT28" s="3"/>
      <c r="PCU28" s="3"/>
      <c r="PCV28" s="3"/>
      <c r="PCW28" s="3"/>
      <c r="PCX28" s="3"/>
      <c r="PCY28" s="3"/>
      <c r="PCZ28" s="3"/>
      <c r="PDA28" s="3"/>
      <c r="PDB28" s="3"/>
      <c r="PDC28" s="3"/>
      <c r="PDD28" s="3"/>
      <c r="PDE28" s="3"/>
      <c r="PDF28" s="3"/>
      <c r="PDG28" s="3"/>
      <c r="PDH28" s="3"/>
      <c r="PDI28" s="3"/>
      <c r="PDJ28" s="3"/>
      <c r="PDK28" s="3"/>
      <c r="PDL28" s="3"/>
      <c r="PDM28" s="3"/>
      <c r="PDN28" s="3"/>
      <c r="PDO28" s="3"/>
      <c r="PDP28" s="3"/>
      <c r="PDQ28" s="3"/>
      <c r="PDR28" s="3"/>
      <c r="PDS28" s="3"/>
      <c r="PDT28" s="3"/>
      <c r="PDU28" s="3"/>
      <c r="PDV28" s="3"/>
      <c r="PDW28" s="3"/>
      <c r="PDX28" s="3"/>
      <c r="PDY28" s="3"/>
      <c r="PDZ28" s="3"/>
      <c r="PEA28" s="3"/>
      <c r="PEB28" s="3"/>
      <c r="PEC28" s="3"/>
      <c r="PED28" s="3"/>
      <c r="PEE28" s="3"/>
      <c r="PEF28" s="3"/>
      <c r="PEG28" s="3"/>
      <c r="PEH28" s="3"/>
      <c r="PEI28" s="3"/>
      <c r="PEJ28" s="3"/>
      <c r="PEK28" s="3"/>
      <c r="PEL28" s="3"/>
      <c r="PEM28" s="3"/>
      <c r="PEN28" s="3"/>
      <c r="PEO28" s="3"/>
      <c r="PEP28" s="3"/>
      <c r="PEQ28" s="3"/>
      <c r="PER28" s="3"/>
      <c r="PES28" s="3"/>
      <c r="PET28" s="3"/>
      <c r="PEU28" s="3"/>
      <c r="PEV28" s="3"/>
      <c r="PEW28" s="3"/>
      <c r="PEX28" s="3"/>
      <c r="PEY28" s="3"/>
      <c r="PEZ28" s="3"/>
      <c r="PFA28" s="3"/>
      <c r="PFB28" s="3"/>
      <c r="PFC28" s="3"/>
      <c r="PFD28" s="3"/>
      <c r="PFE28" s="3"/>
      <c r="PFF28" s="3"/>
      <c r="PFG28" s="3"/>
      <c r="PFH28" s="3"/>
      <c r="PFI28" s="3"/>
      <c r="PFJ28" s="3"/>
      <c r="PFK28" s="3"/>
      <c r="PFL28" s="3"/>
      <c r="PFM28" s="3"/>
      <c r="PFN28" s="3"/>
      <c r="PFO28" s="3"/>
      <c r="PFP28" s="3"/>
      <c r="PFQ28" s="3"/>
      <c r="PFR28" s="3"/>
      <c r="PFS28" s="3"/>
      <c r="PFT28" s="3"/>
      <c r="PFU28" s="3"/>
      <c r="PFV28" s="3"/>
      <c r="PFW28" s="3"/>
      <c r="PFX28" s="3"/>
      <c r="PFY28" s="3"/>
      <c r="PFZ28" s="3"/>
      <c r="PGA28" s="3"/>
      <c r="PGB28" s="3"/>
      <c r="PGC28" s="3"/>
      <c r="PGD28" s="3"/>
      <c r="PGE28" s="3"/>
      <c r="PGF28" s="3"/>
      <c r="PGG28" s="3"/>
      <c r="PGH28" s="3"/>
      <c r="PGI28" s="3"/>
      <c r="PGJ28" s="3"/>
      <c r="PGK28" s="3"/>
      <c r="PGL28" s="3"/>
      <c r="PGM28" s="3"/>
      <c r="PGN28" s="3"/>
      <c r="PGO28" s="3"/>
      <c r="PGP28" s="3"/>
      <c r="PGQ28" s="3"/>
      <c r="PGR28" s="3"/>
      <c r="PGS28" s="3"/>
      <c r="PGT28" s="3"/>
      <c r="PGU28" s="3"/>
      <c r="PGV28" s="3"/>
      <c r="PGW28" s="3"/>
      <c r="PGX28" s="3"/>
      <c r="PGY28" s="3"/>
      <c r="PGZ28" s="3"/>
      <c r="PHA28" s="3"/>
      <c r="PHB28" s="3"/>
      <c r="PHC28" s="3"/>
      <c r="PHD28" s="3"/>
      <c r="PHE28" s="3"/>
      <c r="PHF28" s="3"/>
      <c r="PHG28" s="3"/>
      <c r="PHH28" s="3"/>
      <c r="PHI28" s="3"/>
      <c r="PHJ28" s="3"/>
      <c r="PHK28" s="3"/>
      <c r="PHL28" s="3"/>
      <c r="PHM28" s="3"/>
      <c r="PHN28" s="3"/>
      <c r="PHO28" s="3"/>
      <c r="PHP28" s="3"/>
      <c r="PHQ28" s="3"/>
      <c r="PHR28" s="3"/>
      <c r="PHS28" s="3"/>
      <c r="PHT28" s="3"/>
      <c r="PHU28" s="3"/>
      <c r="PHV28" s="3"/>
      <c r="PHW28" s="3"/>
      <c r="PHX28" s="3"/>
      <c r="PHY28" s="3"/>
      <c r="PHZ28" s="3"/>
      <c r="PIA28" s="3"/>
      <c r="PIB28" s="3"/>
      <c r="PIC28" s="3"/>
      <c r="PID28" s="3"/>
      <c r="PIE28" s="3"/>
      <c r="PIF28" s="3"/>
      <c r="PIG28" s="3"/>
      <c r="PIH28" s="3"/>
      <c r="PII28" s="3"/>
      <c r="PIJ28" s="3"/>
      <c r="PIK28" s="3"/>
      <c r="PIL28" s="3"/>
      <c r="PIM28" s="3"/>
      <c r="PIN28" s="3"/>
      <c r="PIO28" s="3"/>
      <c r="PIP28" s="3"/>
      <c r="PIQ28" s="3"/>
      <c r="PIR28" s="3"/>
      <c r="PIS28" s="3"/>
      <c r="PIT28" s="3"/>
      <c r="PIU28" s="3"/>
      <c r="PIV28" s="3"/>
      <c r="PIW28" s="3"/>
      <c r="PIX28" s="3"/>
      <c r="PIY28" s="3"/>
      <c r="PIZ28" s="3"/>
      <c r="PJA28" s="3"/>
      <c r="PJB28" s="3"/>
      <c r="PJC28" s="3"/>
      <c r="PJD28" s="3"/>
      <c r="PJE28" s="3"/>
      <c r="PJF28" s="3"/>
      <c r="PJG28" s="3"/>
      <c r="PJH28" s="3"/>
      <c r="PJI28" s="3"/>
      <c r="PJJ28" s="3"/>
      <c r="PJK28" s="3"/>
      <c r="PJL28" s="3"/>
      <c r="PJM28" s="3"/>
      <c r="PJN28" s="3"/>
      <c r="PJO28" s="3"/>
      <c r="PJP28" s="3"/>
      <c r="PJQ28" s="3"/>
      <c r="PJR28" s="3"/>
      <c r="PJS28" s="3"/>
      <c r="PJT28" s="3"/>
      <c r="PJU28" s="3"/>
      <c r="PJV28" s="3"/>
      <c r="PJW28" s="3"/>
      <c r="PJX28" s="3"/>
      <c r="PJY28" s="3"/>
      <c r="PJZ28" s="3"/>
      <c r="PKA28" s="3"/>
      <c r="PKB28" s="3"/>
      <c r="PKC28" s="3"/>
      <c r="PKD28" s="3"/>
      <c r="PKE28" s="3"/>
      <c r="PKF28" s="3"/>
      <c r="PKG28" s="3"/>
      <c r="PKH28" s="3"/>
      <c r="PKI28" s="3"/>
      <c r="PKJ28" s="3"/>
      <c r="PKK28" s="3"/>
      <c r="PKL28" s="3"/>
      <c r="PKM28" s="3"/>
      <c r="PKN28" s="3"/>
      <c r="PKO28" s="3"/>
      <c r="PKP28" s="3"/>
      <c r="PKQ28" s="3"/>
      <c r="PKR28" s="3"/>
      <c r="PKS28" s="3"/>
      <c r="PKT28" s="3"/>
      <c r="PKU28" s="3"/>
      <c r="PKV28" s="3"/>
      <c r="PKW28" s="3"/>
      <c r="PKX28" s="3"/>
      <c r="PKY28" s="3"/>
      <c r="PKZ28" s="3"/>
      <c r="PLA28" s="3"/>
      <c r="PLB28" s="3"/>
      <c r="PLC28" s="3"/>
      <c r="PLD28" s="3"/>
      <c r="PLE28" s="3"/>
      <c r="PLF28" s="3"/>
      <c r="PLG28" s="3"/>
      <c r="PLH28" s="3"/>
      <c r="PLI28" s="3"/>
      <c r="PLJ28" s="3"/>
      <c r="PLK28" s="3"/>
      <c r="PLL28" s="3"/>
      <c r="PLM28" s="3"/>
      <c r="PLN28" s="3"/>
      <c r="PLO28" s="3"/>
      <c r="PLP28" s="3"/>
      <c r="PLQ28" s="3"/>
      <c r="PLR28" s="3"/>
      <c r="PLS28" s="3"/>
      <c r="PLT28" s="3"/>
      <c r="PLU28" s="3"/>
      <c r="PLV28" s="3"/>
      <c r="PLW28" s="3"/>
      <c r="PLX28" s="3"/>
      <c r="PLY28" s="3"/>
      <c r="PLZ28" s="3"/>
      <c r="PMA28" s="3"/>
      <c r="PMB28" s="3"/>
      <c r="PMC28" s="3"/>
      <c r="PMD28" s="3"/>
      <c r="PME28" s="3"/>
      <c r="PMF28" s="3"/>
      <c r="PMG28" s="3"/>
      <c r="PMH28" s="3"/>
      <c r="PMI28" s="3"/>
      <c r="PMJ28" s="3"/>
      <c r="PMK28" s="3"/>
      <c r="PML28" s="3"/>
      <c r="PMM28" s="3"/>
      <c r="PMN28" s="3"/>
      <c r="PMO28" s="3"/>
      <c r="PMP28" s="3"/>
      <c r="PMQ28" s="3"/>
      <c r="PMR28" s="3"/>
      <c r="PMS28" s="3"/>
      <c r="PMT28" s="3"/>
      <c r="PMU28" s="3"/>
      <c r="PMV28" s="3"/>
      <c r="PMW28" s="3"/>
      <c r="PMX28" s="3"/>
      <c r="PMY28" s="3"/>
      <c r="PMZ28" s="3"/>
      <c r="PNA28" s="3"/>
      <c r="PNB28" s="3"/>
      <c r="PNC28" s="3"/>
      <c r="PND28" s="3"/>
      <c r="PNE28" s="3"/>
      <c r="PNF28" s="3"/>
      <c r="PNG28" s="3"/>
      <c r="PNH28" s="3"/>
      <c r="PNI28" s="3"/>
      <c r="PNJ28" s="3"/>
      <c r="PNK28" s="3"/>
      <c r="PNL28" s="3"/>
      <c r="PNM28" s="3"/>
      <c r="PNN28" s="3"/>
      <c r="PNO28" s="3"/>
      <c r="PNP28" s="3"/>
      <c r="PNQ28" s="3"/>
      <c r="PNR28" s="3"/>
      <c r="PNS28" s="3"/>
      <c r="PNT28" s="3"/>
      <c r="PNU28" s="3"/>
      <c r="PNV28" s="3"/>
      <c r="PNW28" s="3"/>
      <c r="PNX28" s="3"/>
      <c r="PNY28" s="3"/>
      <c r="PNZ28" s="3"/>
      <c r="POA28" s="3"/>
      <c r="POB28" s="3"/>
      <c r="POC28" s="3"/>
      <c r="POD28" s="3"/>
      <c r="POE28" s="3"/>
      <c r="POF28" s="3"/>
      <c r="POG28" s="3"/>
      <c r="POH28" s="3"/>
      <c r="POI28" s="3"/>
      <c r="POJ28" s="3"/>
      <c r="POK28" s="3"/>
      <c r="POL28" s="3"/>
      <c r="POM28" s="3"/>
      <c r="PON28" s="3"/>
      <c r="POO28" s="3"/>
      <c r="POP28" s="3"/>
      <c r="POQ28" s="3"/>
      <c r="POR28" s="3"/>
      <c r="POS28" s="3"/>
      <c r="POT28" s="3"/>
      <c r="POU28" s="3"/>
      <c r="POV28" s="3"/>
      <c r="POW28" s="3"/>
      <c r="POX28" s="3"/>
      <c r="POY28" s="3"/>
      <c r="POZ28" s="3"/>
      <c r="PPA28" s="3"/>
      <c r="PPB28" s="3"/>
      <c r="PPC28" s="3"/>
      <c r="PPD28" s="3"/>
      <c r="PPE28" s="3"/>
      <c r="PPF28" s="3"/>
      <c r="PPG28" s="3"/>
      <c r="PPH28" s="3"/>
      <c r="PPI28" s="3"/>
      <c r="PPJ28" s="3"/>
      <c r="PPK28" s="3"/>
      <c r="PPL28" s="3"/>
      <c r="PPM28" s="3"/>
      <c r="PPN28" s="3"/>
      <c r="PPO28" s="3"/>
      <c r="PPP28" s="3"/>
      <c r="PPQ28" s="3"/>
      <c r="PPR28" s="3"/>
      <c r="PPS28" s="3"/>
      <c r="PPT28" s="3"/>
      <c r="PPU28" s="3"/>
      <c r="PPV28" s="3"/>
      <c r="PPW28" s="3"/>
      <c r="PPX28" s="3"/>
      <c r="PPY28" s="3"/>
      <c r="PPZ28" s="3"/>
      <c r="PQA28" s="3"/>
      <c r="PQB28" s="3"/>
      <c r="PQC28" s="3"/>
      <c r="PQD28" s="3"/>
      <c r="PQE28" s="3"/>
      <c r="PQF28" s="3"/>
      <c r="PQG28" s="3"/>
      <c r="PQH28" s="3"/>
      <c r="PQI28" s="3"/>
      <c r="PQJ28" s="3"/>
      <c r="PQK28" s="3"/>
      <c r="PQL28" s="3"/>
      <c r="PQM28" s="3"/>
      <c r="PQN28" s="3"/>
      <c r="PQO28" s="3"/>
      <c r="PQP28" s="3"/>
      <c r="PQQ28" s="3"/>
      <c r="PQR28" s="3"/>
      <c r="PQS28" s="3"/>
      <c r="PQT28" s="3"/>
      <c r="PQU28" s="3"/>
      <c r="PQV28" s="3"/>
      <c r="PQW28" s="3"/>
      <c r="PQX28" s="3"/>
      <c r="PQY28" s="3"/>
      <c r="PQZ28" s="3"/>
      <c r="PRA28" s="3"/>
      <c r="PRB28" s="3"/>
      <c r="PRC28" s="3"/>
      <c r="PRD28" s="3"/>
      <c r="PRE28" s="3"/>
      <c r="PRF28" s="3"/>
      <c r="PRG28" s="3"/>
      <c r="PRH28" s="3"/>
      <c r="PRI28" s="3"/>
      <c r="PRJ28" s="3"/>
      <c r="PRK28" s="3"/>
      <c r="PRL28" s="3"/>
      <c r="PRM28" s="3"/>
      <c r="PRN28" s="3"/>
      <c r="PRO28" s="3"/>
      <c r="PRP28" s="3"/>
      <c r="PRQ28" s="3"/>
      <c r="PRR28" s="3"/>
      <c r="PRS28" s="3"/>
      <c r="PRT28" s="3"/>
      <c r="PRU28" s="3"/>
      <c r="PRV28" s="3"/>
      <c r="PRW28" s="3"/>
      <c r="PRX28" s="3"/>
      <c r="PRY28" s="3"/>
      <c r="PRZ28" s="3"/>
      <c r="PSA28" s="3"/>
      <c r="PSB28" s="3"/>
      <c r="PSC28" s="3"/>
      <c r="PSD28" s="3"/>
      <c r="PSE28" s="3"/>
      <c r="PSF28" s="3"/>
      <c r="PSG28" s="3"/>
      <c r="PSH28" s="3"/>
      <c r="PSI28" s="3"/>
      <c r="PSJ28" s="3"/>
      <c r="PSK28" s="3"/>
      <c r="PSL28" s="3"/>
      <c r="PSM28" s="3"/>
      <c r="PSN28" s="3"/>
      <c r="PSO28" s="3"/>
      <c r="PSP28" s="3"/>
      <c r="PSQ28" s="3"/>
      <c r="PSR28" s="3"/>
      <c r="PSS28" s="3"/>
      <c r="PST28" s="3"/>
      <c r="PSU28" s="3"/>
      <c r="PSV28" s="3"/>
      <c r="PSW28" s="3"/>
      <c r="PSX28" s="3"/>
      <c r="PSY28" s="3"/>
      <c r="PSZ28" s="3"/>
      <c r="PTA28" s="3"/>
      <c r="PTB28" s="3"/>
      <c r="PTC28" s="3"/>
      <c r="PTD28" s="3"/>
      <c r="PTE28" s="3"/>
      <c r="PTF28" s="3"/>
      <c r="PTG28" s="3"/>
      <c r="PTH28" s="3"/>
      <c r="PTI28" s="3"/>
      <c r="PTJ28" s="3"/>
      <c r="PTK28" s="3"/>
      <c r="PTL28" s="3"/>
      <c r="PTM28" s="3"/>
      <c r="PTN28" s="3"/>
      <c r="PTO28" s="3"/>
      <c r="PTP28" s="3"/>
      <c r="PTQ28" s="3"/>
      <c r="PTR28" s="3"/>
      <c r="PTS28" s="3"/>
      <c r="PTT28" s="3"/>
      <c r="PTU28" s="3"/>
      <c r="PTV28" s="3"/>
      <c r="PTW28" s="3"/>
      <c r="PTX28" s="3"/>
      <c r="PTY28" s="3"/>
      <c r="PTZ28" s="3"/>
      <c r="PUA28" s="3"/>
      <c r="PUB28" s="3"/>
      <c r="PUC28" s="3"/>
      <c r="PUD28" s="3"/>
      <c r="PUE28" s="3"/>
      <c r="PUF28" s="3"/>
      <c r="PUG28" s="3"/>
      <c r="PUH28" s="3"/>
      <c r="PUI28" s="3"/>
      <c r="PUJ28" s="3"/>
      <c r="PUK28" s="3"/>
      <c r="PUL28" s="3"/>
      <c r="PUM28" s="3"/>
      <c r="PUN28" s="3"/>
      <c r="PUO28" s="3"/>
      <c r="PUP28" s="3"/>
      <c r="PUQ28" s="3"/>
      <c r="PUR28" s="3"/>
      <c r="PUS28" s="3"/>
      <c r="PUT28" s="3"/>
      <c r="PUU28" s="3"/>
      <c r="PUV28" s="3"/>
      <c r="PUW28" s="3"/>
      <c r="PUX28" s="3"/>
      <c r="PUY28" s="3"/>
      <c r="PUZ28" s="3"/>
      <c r="PVA28" s="3"/>
      <c r="PVB28" s="3"/>
      <c r="PVC28" s="3"/>
      <c r="PVD28" s="3"/>
      <c r="PVE28" s="3"/>
      <c r="PVF28" s="3"/>
      <c r="PVG28" s="3"/>
      <c r="PVH28" s="3"/>
      <c r="PVI28" s="3"/>
      <c r="PVJ28" s="3"/>
      <c r="PVK28" s="3"/>
      <c r="PVL28" s="3"/>
      <c r="PVM28" s="3"/>
      <c r="PVN28" s="3"/>
      <c r="PVO28" s="3"/>
      <c r="PVP28" s="3"/>
      <c r="PVQ28" s="3"/>
      <c r="PVR28" s="3"/>
      <c r="PVS28" s="3"/>
      <c r="PVT28" s="3"/>
      <c r="PVU28" s="3"/>
      <c r="PVV28" s="3"/>
      <c r="PVW28" s="3"/>
      <c r="PVX28" s="3"/>
      <c r="PVY28" s="3"/>
      <c r="PVZ28" s="3"/>
      <c r="PWA28" s="3"/>
      <c r="PWB28" s="3"/>
      <c r="PWC28" s="3"/>
      <c r="PWD28" s="3"/>
      <c r="PWE28" s="3"/>
      <c r="PWF28" s="3"/>
      <c r="PWG28" s="3"/>
      <c r="PWH28" s="3"/>
      <c r="PWI28" s="3"/>
      <c r="PWJ28" s="3"/>
      <c r="PWK28" s="3"/>
      <c r="PWL28" s="3"/>
      <c r="PWM28" s="3"/>
      <c r="PWN28" s="3"/>
      <c r="PWO28" s="3"/>
      <c r="PWP28" s="3"/>
      <c r="PWQ28" s="3"/>
      <c r="PWR28" s="3"/>
      <c r="PWS28" s="3"/>
      <c r="PWT28" s="3"/>
      <c r="PWU28" s="3"/>
      <c r="PWV28" s="3"/>
      <c r="PWW28" s="3"/>
      <c r="PWX28" s="3"/>
      <c r="PWY28" s="3"/>
      <c r="PWZ28" s="3"/>
      <c r="PXA28" s="3"/>
      <c r="PXB28" s="3"/>
      <c r="PXC28" s="3"/>
      <c r="PXD28" s="3"/>
      <c r="PXE28" s="3"/>
      <c r="PXF28" s="3"/>
      <c r="PXG28" s="3"/>
      <c r="PXH28" s="3"/>
      <c r="PXI28" s="3"/>
      <c r="PXJ28" s="3"/>
      <c r="PXK28" s="3"/>
      <c r="PXL28" s="3"/>
      <c r="PXM28" s="3"/>
      <c r="PXN28" s="3"/>
      <c r="PXO28" s="3"/>
      <c r="PXP28" s="3"/>
      <c r="PXQ28" s="3"/>
      <c r="PXR28" s="3"/>
      <c r="PXS28" s="3"/>
      <c r="PXT28" s="3"/>
      <c r="PXU28" s="3"/>
      <c r="PXV28" s="3"/>
      <c r="PXW28" s="3"/>
      <c r="PXX28" s="3"/>
      <c r="PXY28" s="3"/>
      <c r="PXZ28" s="3"/>
      <c r="PYA28" s="3"/>
      <c r="PYB28" s="3"/>
      <c r="PYC28" s="3"/>
      <c r="PYD28" s="3"/>
      <c r="PYE28" s="3"/>
      <c r="PYF28" s="3"/>
      <c r="PYG28" s="3"/>
      <c r="PYH28" s="3"/>
      <c r="PYI28" s="3"/>
      <c r="PYJ28" s="3"/>
      <c r="PYK28" s="3"/>
      <c r="PYL28" s="3"/>
      <c r="PYM28" s="3"/>
      <c r="PYN28" s="3"/>
      <c r="PYO28" s="3"/>
      <c r="PYP28" s="3"/>
      <c r="PYQ28" s="3"/>
      <c r="PYR28" s="3"/>
      <c r="PYS28" s="3"/>
      <c r="PYT28" s="3"/>
      <c r="PYU28" s="3"/>
      <c r="PYV28" s="3"/>
      <c r="PYW28" s="3"/>
      <c r="PYX28" s="3"/>
      <c r="PYY28" s="3"/>
      <c r="PYZ28" s="3"/>
      <c r="PZA28" s="3"/>
      <c r="PZB28" s="3"/>
      <c r="PZC28" s="3"/>
      <c r="PZD28" s="3"/>
      <c r="PZE28" s="3"/>
      <c r="PZF28" s="3"/>
      <c r="PZG28" s="3"/>
      <c r="PZH28" s="3"/>
      <c r="PZI28" s="3"/>
      <c r="PZJ28" s="3"/>
      <c r="PZK28" s="3"/>
      <c r="PZL28" s="3"/>
      <c r="PZM28" s="3"/>
      <c r="PZN28" s="3"/>
      <c r="PZO28" s="3"/>
      <c r="PZP28" s="3"/>
      <c r="PZQ28" s="3"/>
      <c r="PZR28" s="3"/>
      <c r="PZS28" s="3"/>
      <c r="PZT28" s="3"/>
      <c r="PZU28" s="3"/>
      <c r="PZV28" s="3"/>
      <c r="PZW28" s="3"/>
      <c r="PZX28" s="3"/>
      <c r="PZY28" s="3"/>
      <c r="PZZ28" s="3"/>
      <c r="QAA28" s="3"/>
      <c r="QAB28" s="3"/>
      <c r="QAC28" s="3"/>
      <c r="QAD28" s="3"/>
      <c r="QAE28" s="3"/>
      <c r="QAF28" s="3"/>
      <c r="QAG28" s="3"/>
      <c r="QAH28" s="3"/>
      <c r="QAI28" s="3"/>
      <c r="QAJ28" s="3"/>
      <c r="QAK28" s="3"/>
      <c r="QAL28" s="3"/>
      <c r="QAM28" s="3"/>
      <c r="QAN28" s="3"/>
      <c r="QAO28" s="3"/>
      <c r="QAP28" s="3"/>
      <c r="QAQ28" s="3"/>
      <c r="QAR28" s="3"/>
      <c r="QAS28" s="3"/>
      <c r="QAT28" s="3"/>
      <c r="QAU28" s="3"/>
      <c r="QAV28" s="3"/>
      <c r="QAW28" s="3"/>
      <c r="QAX28" s="3"/>
      <c r="QAY28" s="3"/>
      <c r="QAZ28" s="3"/>
      <c r="QBA28" s="3"/>
      <c r="QBB28" s="3"/>
      <c r="QBC28" s="3"/>
      <c r="QBD28" s="3"/>
      <c r="QBE28" s="3"/>
      <c r="QBF28" s="3"/>
      <c r="QBG28" s="3"/>
      <c r="QBH28" s="3"/>
      <c r="QBI28" s="3"/>
      <c r="QBJ28" s="3"/>
      <c r="QBK28" s="3"/>
      <c r="QBL28" s="3"/>
      <c r="QBM28" s="3"/>
      <c r="QBN28" s="3"/>
      <c r="QBO28" s="3"/>
      <c r="QBP28" s="3"/>
      <c r="QBQ28" s="3"/>
      <c r="QBR28" s="3"/>
      <c r="QBS28" s="3"/>
      <c r="QBT28" s="3"/>
      <c r="QBU28" s="3"/>
      <c r="QBV28" s="3"/>
      <c r="QBW28" s="3"/>
      <c r="QBX28" s="3"/>
      <c r="QBY28" s="3"/>
      <c r="QBZ28" s="3"/>
      <c r="QCA28" s="3"/>
      <c r="QCB28" s="3"/>
      <c r="QCC28" s="3"/>
      <c r="QCD28" s="3"/>
      <c r="QCE28" s="3"/>
      <c r="QCF28" s="3"/>
      <c r="QCG28" s="3"/>
      <c r="QCH28" s="3"/>
      <c r="QCI28" s="3"/>
      <c r="QCJ28" s="3"/>
      <c r="QCK28" s="3"/>
      <c r="QCL28" s="3"/>
      <c r="QCM28" s="3"/>
      <c r="QCN28" s="3"/>
      <c r="QCO28" s="3"/>
      <c r="QCP28" s="3"/>
      <c r="QCQ28" s="3"/>
      <c r="QCR28" s="3"/>
      <c r="QCS28" s="3"/>
      <c r="QCT28" s="3"/>
      <c r="QCU28" s="3"/>
      <c r="QCV28" s="3"/>
      <c r="QCW28" s="3"/>
      <c r="QCX28" s="3"/>
      <c r="QCY28" s="3"/>
      <c r="QCZ28" s="3"/>
      <c r="QDA28" s="3"/>
      <c r="QDB28" s="3"/>
      <c r="QDC28" s="3"/>
      <c r="QDD28" s="3"/>
      <c r="QDE28" s="3"/>
      <c r="QDF28" s="3"/>
      <c r="QDG28" s="3"/>
      <c r="QDH28" s="3"/>
      <c r="QDI28" s="3"/>
      <c r="QDJ28" s="3"/>
      <c r="QDK28" s="3"/>
      <c r="QDL28" s="3"/>
      <c r="QDM28" s="3"/>
      <c r="QDN28" s="3"/>
      <c r="QDO28" s="3"/>
      <c r="QDP28" s="3"/>
      <c r="QDQ28" s="3"/>
      <c r="QDR28" s="3"/>
      <c r="QDS28" s="3"/>
      <c r="QDT28" s="3"/>
      <c r="QDU28" s="3"/>
      <c r="QDV28" s="3"/>
      <c r="QDW28" s="3"/>
      <c r="QDX28" s="3"/>
      <c r="QDY28" s="3"/>
      <c r="QDZ28" s="3"/>
      <c r="QEA28" s="3"/>
      <c r="QEB28" s="3"/>
      <c r="QEC28" s="3"/>
      <c r="QED28" s="3"/>
      <c r="QEE28" s="3"/>
      <c r="QEF28" s="3"/>
      <c r="QEG28" s="3"/>
      <c r="QEH28" s="3"/>
      <c r="QEI28" s="3"/>
      <c r="QEJ28" s="3"/>
      <c r="QEK28" s="3"/>
      <c r="QEL28" s="3"/>
      <c r="QEM28" s="3"/>
      <c r="QEN28" s="3"/>
      <c r="QEO28" s="3"/>
      <c r="QEP28" s="3"/>
      <c r="QEQ28" s="3"/>
      <c r="QER28" s="3"/>
      <c r="QES28" s="3"/>
      <c r="QET28" s="3"/>
      <c r="QEU28" s="3"/>
      <c r="QEV28" s="3"/>
      <c r="QEW28" s="3"/>
      <c r="QEX28" s="3"/>
      <c r="QEY28" s="3"/>
      <c r="QEZ28" s="3"/>
      <c r="QFA28" s="3"/>
      <c r="QFB28" s="3"/>
      <c r="QFC28" s="3"/>
      <c r="QFD28" s="3"/>
      <c r="QFE28" s="3"/>
      <c r="QFF28" s="3"/>
      <c r="QFG28" s="3"/>
      <c r="QFH28" s="3"/>
      <c r="QFI28" s="3"/>
      <c r="QFJ28" s="3"/>
      <c r="QFK28" s="3"/>
      <c r="QFL28" s="3"/>
      <c r="QFM28" s="3"/>
      <c r="QFN28" s="3"/>
      <c r="QFO28" s="3"/>
      <c r="QFP28" s="3"/>
      <c r="QFQ28" s="3"/>
      <c r="QFR28" s="3"/>
      <c r="QFS28" s="3"/>
      <c r="QFT28" s="3"/>
      <c r="QFU28" s="3"/>
      <c r="QFV28" s="3"/>
      <c r="QFW28" s="3"/>
      <c r="QFX28" s="3"/>
      <c r="QFY28" s="3"/>
      <c r="QFZ28" s="3"/>
      <c r="QGA28" s="3"/>
      <c r="QGB28" s="3"/>
      <c r="QGC28" s="3"/>
      <c r="QGD28" s="3"/>
      <c r="QGE28" s="3"/>
      <c r="QGF28" s="3"/>
      <c r="QGG28" s="3"/>
      <c r="QGH28" s="3"/>
      <c r="QGI28" s="3"/>
      <c r="QGJ28" s="3"/>
      <c r="QGK28" s="3"/>
      <c r="QGL28" s="3"/>
      <c r="QGM28" s="3"/>
      <c r="QGN28" s="3"/>
      <c r="QGO28" s="3"/>
      <c r="QGP28" s="3"/>
      <c r="QGQ28" s="3"/>
      <c r="QGR28" s="3"/>
      <c r="QGS28" s="3"/>
      <c r="QGT28" s="3"/>
      <c r="QGU28" s="3"/>
      <c r="QGV28" s="3"/>
      <c r="QGW28" s="3"/>
      <c r="QGX28" s="3"/>
      <c r="QGY28" s="3"/>
      <c r="QGZ28" s="3"/>
      <c r="QHA28" s="3"/>
      <c r="QHB28" s="3"/>
      <c r="QHC28" s="3"/>
      <c r="QHD28" s="3"/>
      <c r="QHE28" s="3"/>
      <c r="QHF28" s="3"/>
      <c r="QHG28" s="3"/>
      <c r="QHH28" s="3"/>
      <c r="QHI28" s="3"/>
      <c r="QHJ28" s="3"/>
      <c r="QHK28" s="3"/>
      <c r="QHL28" s="3"/>
      <c r="QHM28" s="3"/>
      <c r="QHN28" s="3"/>
      <c r="QHO28" s="3"/>
      <c r="QHP28" s="3"/>
      <c r="QHQ28" s="3"/>
      <c r="QHR28" s="3"/>
      <c r="QHS28" s="3"/>
      <c r="QHT28" s="3"/>
      <c r="QHU28" s="3"/>
      <c r="QHV28" s="3"/>
      <c r="QHW28" s="3"/>
      <c r="QHX28" s="3"/>
      <c r="QHY28" s="3"/>
      <c r="QHZ28" s="3"/>
      <c r="QIA28" s="3"/>
      <c r="QIB28" s="3"/>
      <c r="QIC28" s="3"/>
      <c r="QID28" s="3"/>
      <c r="QIE28" s="3"/>
      <c r="QIF28" s="3"/>
      <c r="QIG28" s="3"/>
      <c r="QIH28" s="3"/>
      <c r="QII28" s="3"/>
      <c r="QIJ28" s="3"/>
      <c r="QIK28" s="3"/>
      <c r="QIL28" s="3"/>
      <c r="QIM28" s="3"/>
      <c r="QIN28" s="3"/>
      <c r="QIO28" s="3"/>
      <c r="QIP28" s="3"/>
      <c r="QIQ28" s="3"/>
      <c r="QIR28" s="3"/>
      <c r="QIS28" s="3"/>
      <c r="QIT28" s="3"/>
      <c r="QIU28" s="3"/>
      <c r="QIV28" s="3"/>
      <c r="QIW28" s="3"/>
      <c r="QIX28" s="3"/>
      <c r="QIY28" s="3"/>
      <c r="QIZ28" s="3"/>
      <c r="QJA28" s="3"/>
      <c r="QJB28" s="3"/>
      <c r="QJC28" s="3"/>
      <c r="QJD28" s="3"/>
      <c r="QJE28" s="3"/>
      <c r="QJF28" s="3"/>
      <c r="QJG28" s="3"/>
      <c r="QJH28" s="3"/>
      <c r="QJI28" s="3"/>
      <c r="QJJ28" s="3"/>
      <c r="QJK28" s="3"/>
      <c r="QJL28" s="3"/>
      <c r="QJM28" s="3"/>
      <c r="QJN28" s="3"/>
      <c r="QJO28" s="3"/>
      <c r="QJP28" s="3"/>
      <c r="QJQ28" s="3"/>
      <c r="QJR28" s="3"/>
      <c r="QJS28" s="3"/>
      <c r="QJT28" s="3"/>
      <c r="QJU28" s="3"/>
      <c r="QJV28" s="3"/>
      <c r="QJW28" s="3"/>
      <c r="QJX28" s="3"/>
      <c r="QJY28" s="3"/>
      <c r="QJZ28" s="3"/>
      <c r="QKA28" s="3"/>
      <c r="QKB28" s="3"/>
      <c r="QKC28" s="3"/>
      <c r="QKD28" s="3"/>
      <c r="QKE28" s="3"/>
      <c r="QKF28" s="3"/>
      <c r="QKG28" s="3"/>
      <c r="QKH28" s="3"/>
      <c r="QKI28" s="3"/>
      <c r="QKJ28" s="3"/>
      <c r="QKK28" s="3"/>
      <c r="QKL28" s="3"/>
      <c r="QKM28" s="3"/>
      <c r="QKN28" s="3"/>
      <c r="QKO28" s="3"/>
      <c r="QKP28" s="3"/>
      <c r="QKQ28" s="3"/>
      <c r="QKR28" s="3"/>
      <c r="QKS28" s="3"/>
      <c r="QKT28" s="3"/>
      <c r="QKU28" s="3"/>
      <c r="QKV28" s="3"/>
      <c r="QKW28" s="3"/>
      <c r="QKX28" s="3"/>
      <c r="QKY28" s="3"/>
      <c r="QKZ28" s="3"/>
      <c r="QLA28" s="3"/>
      <c r="QLB28" s="3"/>
      <c r="QLC28" s="3"/>
      <c r="QLD28" s="3"/>
      <c r="QLE28" s="3"/>
      <c r="QLF28" s="3"/>
      <c r="QLG28" s="3"/>
      <c r="QLH28" s="3"/>
      <c r="QLI28" s="3"/>
      <c r="QLJ28" s="3"/>
      <c r="QLK28" s="3"/>
      <c r="QLL28" s="3"/>
      <c r="QLM28" s="3"/>
      <c r="QLN28" s="3"/>
      <c r="QLO28" s="3"/>
      <c r="QLP28" s="3"/>
      <c r="QLQ28" s="3"/>
      <c r="QLR28" s="3"/>
      <c r="QLS28" s="3"/>
      <c r="QLT28" s="3"/>
      <c r="QLU28" s="3"/>
      <c r="QLV28" s="3"/>
      <c r="QLW28" s="3"/>
      <c r="QLX28" s="3"/>
      <c r="QLY28" s="3"/>
      <c r="QLZ28" s="3"/>
      <c r="QMA28" s="3"/>
      <c r="QMB28" s="3"/>
      <c r="QMC28" s="3"/>
      <c r="QMD28" s="3"/>
      <c r="QME28" s="3"/>
      <c r="QMF28" s="3"/>
      <c r="QMG28" s="3"/>
      <c r="QMH28" s="3"/>
      <c r="QMI28" s="3"/>
      <c r="QMJ28" s="3"/>
      <c r="QMK28" s="3"/>
      <c r="QML28" s="3"/>
      <c r="QMM28" s="3"/>
      <c r="QMN28" s="3"/>
      <c r="QMO28" s="3"/>
      <c r="QMP28" s="3"/>
      <c r="QMQ28" s="3"/>
      <c r="QMR28" s="3"/>
      <c r="QMS28" s="3"/>
      <c r="QMT28" s="3"/>
      <c r="QMU28" s="3"/>
      <c r="QMV28" s="3"/>
      <c r="QMW28" s="3"/>
      <c r="QMX28" s="3"/>
      <c r="QMY28" s="3"/>
      <c r="QMZ28" s="3"/>
      <c r="QNA28" s="3"/>
      <c r="QNB28" s="3"/>
      <c r="QNC28" s="3"/>
      <c r="QND28" s="3"/>
      <c r="QNE28" s="3"/>
      <c r="QNF28" s="3"/>
      <c r="QNG28" s="3"/>
      <c r="QNH28" s="3"/>
      <c r="QNI28" s="3"/>
      <c r="QNJ28" s="3"/>
      <c r="QNK28" s="3"/>
      <c r="QNL28" s="3"/>
      <c r="QNM28" s="3"/>
      <c r="QNN28" s="3"/>
      <c r="QNO28" s="3"/>
      <c r="QNP28" s="3"/>
      <c r="QNQ28" s="3"/>
      <c r="QNR28" s="3"/>
      <c r="QNS28" s="3"/>
      <c r="QNT28" s="3"/>
      <c r="QNU28" s="3"/>
      <c r="QNV28" s="3"/>
      <c r="QNW28" s="3"/>
      <c r="QNX28" s="3"/>
      <c r="QNY28" s="3"/>
      <c r="QNZ28" s="3"/>
      <c r="QOA28" s="3"/>
      <c r="QOB28" s="3"/>
      <c r="QOC28" s="3"/>
      <c r="QOD28" s="3"/>
      <c r="QOE28" s="3"/>
      <c r="QOF28" s="3"/>
      <c r="QOG28" s="3"/>
      <c r="QOH28" s="3"/>
      <c r="QOI28" s="3"/>
      <c r="QOJ28" s="3"/>
      <c r="QOK28" s="3"/>
      <c r="QOL28" s="3"/>
      <c r="QOM28" s="3"/>
      <c r="QON28" s="3"/>
      <c r="QOO28" s="3"/>
      <c r="QOP28" s="3"/>
      <c r="QOQ28" s="3"/>
      <c r="QOR28" s="3"/>
      <c r="QOS28" s="3"/>
      <c r="QOT28" s="3"/>
      <c r="QOU28" s="3"/>
      <c r="QOV28" s="3"/>
      <c r="QOW28" s="3"/>
      <c r="QOX28" s="3"/>
      <c r="QOY28" s="3"/>
      <c r="QOZ28" s="3"/>
      <c r="QPA28" s="3"/>
      <c r="QPB28" s="3"/>
      <c r="QPC28" s="3"/>
      <c r="QPD28" s="3"/>
      <c r="QPE28" s="3"/>
      <c r="QPF28" s="3"/>
      <c r="QPG28" s="3"/>
      <c r="QPH28" s="3"/>
      <c r="QPI28" s="3"/>
      <c r="QPJ28" s="3"/>
      <c r="QPK28" s="3"/>
      <c r="QPL28" s="3"/>
      <c r="QPM28" s="3"/>
      <c r="QPN28" s="3"/>
      <c r="QPO28" s="3"/>
      <c r="QPP28" s="3"/>
      <c r="QPQ28" s="3"/>
      <c r="QPR28" s="3"/>
      <c r="QPS28" s="3"/>
      <c r="QPT28" s="3"/>
      <c r="QPU28" s="3"/>
      <c r="QPV28" s="3"/>
      <c r="QPW28" s="3"/>
      <c r="QPX28" s="3"/>
      <c r="QPY28" s="3"/>
      <c r="QPZ28" s="3"/>
      <c r="QQA28" s="3"/>
      <c r="QQB28" s="3"/>
      <c r="QQC28" s="3"/>
      <c r="QQD28" s="3"/>
      <c r="QQE28" s="3"/>
      <c r="QQF28" s="3"/>
      <c r="QQG28" s="3"/>
      <c r="QQH28" s="3"/>
      <c r="QQI28" s="3"/>
      <c r="QQJ28" s="3"/>
      <c r="QQK28" s="3"/>
      <c r="QQL28" s="3"/>
      <c r="QQM28" s="3"/>
      <c r="QQN28" s="3"/>
      <c r="QQO28" s="3"/>
      <c r="QQP28" s="3"/>
      <c r="QQQ28" s="3"/>
      <c r="QQR28" s="3"/>
      <c r="QQS28" s="3"/>
      <c r="QQT28" s="3"/>
      <c r="QQU28" s="3"/>
      <c r="QQV28" s="3"/>
      <c r="QQW28" s="3"/>
      <c r="QQX28" s="3"/>
      <c r="QQY28" s="3"/>
      <c r="QQZ28" s="3"/>
      <c r="QRA28" s="3"/>
      <c r="QRB28" s="3"/>
      <c r="QRC28" s="3"/>
      <c r="QRD28" s="3"/>
      <c r="QRE28" s="3"/>
      <c r="QRF28" s="3"/>
      <c r="QRG28" s="3"/>
      <c r="QRH28" s="3"/>
      <c r="QRI28" s="3"/>
      <c r="QRJ28" s="3"/>
      <c r="QRK28" s="3"/>
      <c r="QRL28" s="3"/>
      <c r="QRM28" s="3"/>
      <c r="QRN28" s="3"/>
      <c r="QRO28" s="3"/>
      <c r="QRP28" s="3"/>
      <c r="QRQ28" s="3"/>
      <c r="QRR28" s="3"/>
      <c r="QRS28" s="3"/>
      <c r="QRT28" s="3"/>
      <c r="QRU28" s="3"/>
      <c r="QRV28" s="3"/>
      <c r="QRW28" s="3"/>
      <c r="QRX28" s="3"/>
      <c r="QRY28" s="3"/>
      <c r="QRZ28" s="3"/>
      <c r="QSA28" s="3"/>
      <c r="QSB28" s="3"/>
      <c r="QSC28" s="3"/>
      <c r="QSD28" s="3"/>
      <c r="QSE28" s="3"/>
      <c r="QSF28" s="3"/>
      <c r="QSG28" s="3"/>
      <c r="QSH28" s="3"/>
      <c r="QSI28" s="3"/>
      <c r="QSJ28" s="3"/>
      <c r="QSK28" s="3"/>
      <c r="QSL28" s="3"/>
      <c r="QSM28" s="3"/>
      <c r="QSN28" s="3"/>
      <c r="QSO28" s="3"/>
      <c r="QSP28" s="3"/>
      <c r="QSQ28" s="3"/>
      <c r="QSR28" s="3"/>
      <c r="QSS28" s="3"/>
      <c r="QST28" s="3"/>
      <c r="QSU28" s="3"/>
      <c r="QSV28" s="3"/>
      <c r="QSW28" s="3"/>
      <c r="QSX28" s="3"/>
      <c r="QSY28" s="3"/>
      <c r="QSZ28" s="3"/>
      <c r="QTA28" s="3"/>
      <c r="QTB28" s="3"/>
      <c r="QTC28" s="3"/>
      <c r="QTD28" s="3"/>
      <c r="QTE28" s="3"/>
      <c r="QTF28" s="3"/>
      <c r="QTG28" s="3"/>
      <c r="QTH28" s="3"/>
      <c r="QTI28" s="3"/>
      <c r="QTJ28" s="3"/>
      <c r="QTK28" s="3"/>
      <c r="QTL28" s="3"/>
      <c r="QTM28" s="3"/>
      <c r="QTN28" s="3"/>
      <c r="QTO28" s="3"/>
      <c r="QTP28" s="3"/>
      <c r="QTQ28" s="3"/>
      <c r="QTR28" s="3"/>
      <c r="QTS28" s="3"/>
      <c r="QTT28" s="3"/>
      <c r="QTU28" s="3"/>
      <c r="QTV28" s="3"/>
      <c r="QTW28" s="3"/>
      <c r="QTX28" s="3"/>
      <c r="QTY28" s="3"/>
      <c r="QTZ28" s="3"/>
      <c r="QUA28" s="3"/>
      <c r="QUB28" s="3"/>
      <c r="QUC28" s="3"/>
      <c r="QUD28" s="3"/>
      <c r="QUE28" s="3"/>
      <c r="QUF28" s="3"/>
      <c r="QUG28" s="3"/>
      <c r="QUH28" s="3"/>
      <c r="QUI28" s="3"/>
      <c r="QUJ28" s="3"/>
      <c r="QUK28" s="3"/>
      <c r="QUL28" s="3"/>
      <c r="QUM28" s="3"/>
      <c r="QUN28" s="3"/>
      <c r="QUO28" s="3"/>
      <c r="QUP28" s="3"/>
      <c r="QUQ28" s="3"/>
      <c r="QUR28" s="3"/>
      <c r="QUS28" s="3"/>
      <c r="QUT28" s="3"/>
      <c r="QUU28" s="3"/>
      <c r="QUV28" s="3"/>
      <c r="QUW28" s="3"/>
      <c r="QUX28" s="3"/>
      <c r="QUY28" s="3"/>
      <c r="QUZ28" s="3"/>
      <c r="QVA28" s="3"/>
      <c r="QVB28" s="3"/>
      <c r="QVC28" s="3"/>
      <c r="QVD28" s="3"/>
      <c r="QVE28" s="3"/>
      <c r="QVF28" s="3"/>
      <c r="QVG28" s="3"/>
      <c r="QVH28" s="3"/>
      <c r="QVI28" s="3"/>
      <c r="QVJ28" s="3"/>
      <c r="QVK28" s="3"/>
      <c r="QVL28" s="3"/>
      <c r="QVM28" s="3"/>
      <c r="QVN28" s="3"/>
      <c r="QVO28" s="3"/>
      <c r="QVP28" s="3"/>
      <c r="QVQ28" s="3"/>
      <c r="QVR28" s="3"/>
      <c r="QVS28" s="3"/>
      <c r="QVT28" s="3"/>
      <c r="QVU28" s="3"/>
      <c r="QVV28" s="3"/>
      <c r="QVW28" s="3"/>
      <c r="QVX28" s="3"/>
      <c r="QVY28" s="3"/>
      <c r="QVZ28" s="3"/>
      <c r="QWA28" s="3"/>
      <c r="QWB28" s="3"/>
      <c r="QWC28" s="3"/>
      <c r="QWD28" s="3"/>
      <c r="QWE28" s="3"/>
      <c r="QWF28" s="3"/>
      <c r="QWG28" s="3"/>
      <c r="QWH28" s="3"/>
      <c r="QWI28" s="3"/>
      <c r="QWJ28" s="3"/>
      <c r="QWK28" s="3"/>
      <c r="QWL28" s="3"/>
      <c r="QWM28" s="3"/>
      <c r="QWN28" s="3"/>
      <c r="QWO28" s="3"/>
      <c r="QWP28" s="3"/>
      <c r="QWQ28" s="3"/>
      <c r="QWR28" s="3"/>
      <c r="QWS28" s="3"/>
      <c r="QWT28" s="3"/>
      <c r="QWU28" s="3"/>
      <c r="QWV28" s="3"/>
      <c r="QWW28" s="3"/>
      <c r="QWX28" s="3"/>
      <c r="QWY28" s="3"/>
      <c r="QWZ28" s="3"/>
      <c r="QXA28" s="3"/>
      <c r="QXB28" s="3"/>
      <c r="QXC28" s="3"/>
      <c r="QXD28" s="3"/>
      <c r="QXE28" s="3"/>
      <c r="QXF28" s="3"/>
      <c r="QXG28" s="3"/>
      <c r="QXH28" s="3"/>
      <c r="QXI28" s="3"/>
      <c r="QXJ28" s="3"/>
      <c r="QXK28" s="3"/>
      <c r="QXL28" s="3"/>
      <c r="QXM28" s="3"/>
      <c r="QXN28" s="3"/>
      <c r="QXO28" s="3"/>
      <c r="QXP28" s="3"/>
      <c r="QXQ28" s="3"/>
      <c r="QXR28" s="3"/>
      <c r="QXS28" s="3"/>
      <c r="QXT28" s="3"/>
      <c r="QXU28" s="3"/>
      <c r="QXV28" s="3"/>
      <c r="QXW28" s="3"/>
      <c r="QXX28" s="3"/>
      <c r="QXY28" s="3"/>
      <c r="QXZ28" s="3"/>
      <c r="QYA28" s="3"/>
      <c r="QYB28" s="3"/>
      <c r="QYC28" s="3"/>
      <c r="QYD28" s="3"/>
      <c r="QYE28" s="3"/>
      <c r="QYF28" s="3"/>
      <c r="QYG28" s="3"/>
      <c r="QYH28" s="3"/>
      <c r="QYI28" s="3"/>
      <c r="QYJ28" s="3"/>
      <c r="QYK28" s="3"/>
      <c r="QYL28" s="3"/>
      <c r="QYM28" s="3"/>
      <c r="QYN28" s="3"/>
      <c r="QYO28" s="3"/>
      <c r="QYP28" s="3"/>
      <c r="QYQ28" s="3"/>
      <c r="QYR28" s="3"/>
      <c r="QYS28" s="3"/>
      <c r="QYT28" s="3"/>
      <c r="QYU28" s="3"/>
      <c r="QYV28" s="3"/>
      <c r="QYW28" s="3"/>
      <c r="QYX28" s="3"/>
      <c r="QYY28" s="3"/>
      <c r="QYZ28" s="3"/>
      <c r="QZA28" s="3"/>
      <c r="QZB28" s="3"/>
      <c r="QZC28" s="3"/>
      <c r="QZD28" s="3"/>
      <c r="QZE28" s="3"/>
      <c r="QZF28" s="3"/>
      <c r="QZG28" s="3"/>
      <c r="QZH28" s="3"/>
      <c r="QZI28" s="3"/>
      <c r="QZJ28" s="3"/>
      <c r="QZK28" s="3"/>
      <c r="QZL28" s="3"/>
      <c r="QZM28" s="3"/>
      <c r="QZN28" s="3"/>
      <c r="QZO28" s="3"/>
      <c r="QZP28" s="3"/>
      <c r="QZQ28" s="3"/>
      <c r="QZR28" s="3"/>
      <c r="QZS28" s="3"/>
      <c r="QZT28" s="3"/>
      <c r="QZU28" s="3"/>
      <c r="QZV28" s="3"/>
      <c r="QZW28" s="3"/>
      <c r="QZX28" s="3"/>
      <c r="QZY28" s="3"/>
      <c r="QZZ28" s="3"/>
      <c r="RAA28" s="3"/>
      <c r="RAB28" s="3"/>
      <c r="RAC28" s="3"/>
      <c r="RAD28" s="3"/>
      <c r="RAE28" s="3"/>
      <c r="RAF28" s="3"/>
      <c r="RAG28" s="3"/>
      <c r="RAH28" s="3"/>
      <c r="RAI28" s="3"/>
      <c r="RAJ28" s="3"/>
      <c r="RAK28" s="3"/>
      <c r="RAL28" s="3"/>
      <c r="RAM28" s="3"/>
      <c r="RAN28" s="3"/>
      <c r="RAO28" s="3"/>
      <c r="RAP28" s="3"/>
      <c r="RAQ28" s="3"/>
      <c r="RAR28" s="3"/>
      <c r="RAS28" s="3"/>
      <c r="RAT28" s="3"/>
      <c r="RAU28" s="3"/>
      <c r="RAV28" s="3"/>
      <c r="RAW28" s="3"/>
      <c r="RAX28" s="3"/>
      <c r="RAY28" s="3"/>
      <c r="RAZ28" s="3"/>
      <c r="RBA28" s="3"/>
      <c r="RBB28" s="3"/>
      <c r="RBC28" s="3"/>
      <c r="RBD28" s="3"/>
      <c r="RBE28" s="3"/>
      <c r="RBF28" s="3"/>
      <c r="RBG28" s="3"/>
      <c r="RBH28" s="3"/>
      <c r="RBI28" s="3"/>
      <c r="RBJ28" s="3"/>
      <c r="RBK28" s="3"/>
      <c r="RBL28" s="3"/>
      <c r="RBM28" s="3"/>
      <c r="RBN28" s="3"/>
      <c r="RBO28" s="3"/>
      <c r="RBP28" s="3"/>
      <c r="RBQ28" s="3"/>
      <c r="RBR28" s="3"/>
      <c r="RBS28" s="3"/>
      <c r="RBT28" s="3"/>
      <c r="RBU28" s="3"/>
      <c r="RBV28" s="3"/>
      <c r="RBW28" s="3"/>
      <c r="RBX28" s="3"/>
      <c r="RBY28" s="3"/>
      <c r="RBZ28" s="3"/>
      <c r="RCA28" s="3"/>
      <c r="RCB28" s="3"/>
      <c r="RCC28" s="3"/>
      <c r="RCD28" s="3"/>
      <c r="RCE28" s="3"/>
      <c r="RCF28" s="3"/>
      <c r="RCG28" s="3"/>
      <c r="RCH28" s="3"/>
      <c r="RCI28" s="3"/>
      <c r="RCJ28" s="3"/>
      <c r="RCK28" s="3"/>
      <c r="RCL28" s="3"/>
      <c r="RCM28" s="3"/>
      <c r="RCN28" s="3"/>
      <c r="RCO28" s="3"/>
      <c r="RCP28" s="3"/>
      <c r="RCQ28" s="3"/>
      <c r="RCR28" s="3"/>
      <c r="RCS28" s="3"/>
      <c r="RCT28" s="3"/>
      <c r="RCU28" s="3"/>
      <c r="RCV28" s="3"/>
      <c r="RCW28" s="3"/>
      <c r="RCX28" s="3"/>
      <c r="RCY28" s="3"/>
      <c r="RCZ28" s="3"/>
      <c r="RDA28" s="3"/>
      <c r="RDB28" s="3"/>
      <c r="RDC28" s="3"/>
      <c r="RDD28" s="3"/>
      <c r="RDE28" s="3"/>
      <c r="RDF28" s="3"/>
      <c r="RDG28" s="3"/>
      <c r="RDH28" s="3"/>
      <c r="RDI28" s="3"/>
      <c r="RDJ28" s="3"/>
      <c r="RDK28" s="3"/>
      <c r="RDL28" s="3"/>
      <c r="RDM28" s="3"/>
      <c r="RDN28" s="3"/>
      <c r="RDO28" s="3"/>
      <c r="RDP28" s="3"/>
      <c r="RDQ28" s="3"/>
      <c r="RDR28" s="3"/>
      <c r="RDS28" s="3"/>
      <c r="RDT28" s="3"/>
      <c r="RDU28" s="3"/>
      <c r="RDV28" s="3"/>
      <c r="RDW28" s="3"/>
      <c r="RDX28" s="3"/>
      <c r="RDY28" s="3"/>
      <c r="RDZ28" s="3"/>
      <c r="REA28" s="3"/>
      <c r="REB28" s="3"/>
      <c r="REC28" s="3"/>
      <c r="RED28" s="3"/>
      <c r="REE28" s="3"/>
      <c r="REF28" s="3"/>
      <c r="REG28" s="3"/>
      <c r="REH28" s="3"/>
      <c r="REI28" s="3"/>
      <c r="REJ28" s="3"/>
      <c r="REK28" s="3"/>
      <c r="REL28" s="3"/>
      <c r="REM28" s="3"/>
      <c r="REN28" s="3"/>
      <c r="REO28" s="3"/>
      <c r="REP28" s="3"/>
      <c r="REQ28" s="3"/>
      <c r="RER28" s="3"/>
      <c r="RES28" s="3"/>
      <c r="RET28" s="3"/>
      <c r="REU28" s="3"/>
      <c r="REV28" s="3"/>
      <c r="REW28" s="3"/>
      <c r="REX28" s="3"/>
      <c r="REY28" s="3"/>
      <c r="REZ28" s="3"/>
      <c r="RFA28" s="3"/>
      <c r="RFB28" s="3"/>
      <c r="RFC28" s="3"/>
      <c r="RFD28" s="3"/>
      <c r="RFE28" s="3"/>
      <c r="RFF28" s="3"/>
      <c r="RFG28" s="3"/>
      <c r="RFH28" s="3"/>
      <c r="RFI28" s="3"/>
      <c r="RFJ28" s="3"/>
      <c r="RFK28" s="3"/>
      <c r="RFL28" s="3"/>
      <c r="RFM28" s="3"/>
      <c r="RFN28" s="3"/>
      <c r="RFO28" s="3"/>
      <c r="RFP28" s="3"/>
      <c r="RFQ28" s="3"/>
      <c r="RFR28" s="3"/>
      <c r="RFS28" s="3"/>
      <c r="RFT28" s="3"/>
      <c r="RFU28" s="3"/>
      <c r="RFV28" s="3"/>
      <c r="RFW28" s="3"/>
      <c r="RFX28" s="3"/>
      <c r="RFY28" s="3"/>
      <c r="RFZ28" s="3"/>
      <c r="RGA28" s="3"/>
      <c r="RGB28" s="3"/>
      <c r="RGC28" s="3"/>
      <c r="RGD28" s="3"/>
      <c r="RGE28" s="3"/>
      <c r="RGF28" s="3"/>
      <c r="RGG28" s="3"/>
      <c r="RGH28" s="3"/>
      <c r="RGI28" s="3"/>
      <c r="RGJ28" s="3"/>
      <c r="RGK28" s="3"/>
      <c r="RGL28" s="3"/>
      <c r="RGM28" s="3"/>
      <c r="RGN28" s="3"/>
      <c r="RGO28" s="3"/>
      <c r="RGP28" s="3"/>
      <c r="RGQ28" s="3"/>
      <c r="RGR28" s="3"/>
      <c r="RGS28" s="3"/>
      <c r="RGT28" s="3"/>
      <c r="RGU28" s="3"/>
      <c r="RGV28" s="3"/>
      <c r="RGW28" s="3"/>
      <c r="RGX28" s="3"/>
      <c r="RGY28" s="3"/>
      <c r="RGZ28" s="3"/>
      <c r="RHA28" s="3"/>
      <c r="RHB28" s="3"/>
      <c r="RHC28" s="3"/>
      <c r="RHD28" s="3"/>
      <c r="RHE28" s="3"/>
      <c r="RHF28" s="3"/>
      <c r="RHG28" s="3"/>
      <c r="RHH28" s="3"/>
      <c r="RHI28" s="3"/>
      <c r="RHJ28" s="3"/>
      <c r="RHK28" s="3"/>
      <c r="RHL28" s="3"/>
      <c r="RHM28" s="3"/>
      <c r="RHN28" s="3"/>
      <c r="RHO28" s="3"/>
      <c r="RHP28" s="3"/>
      <c r="RHQ28" s="3"/>
      <c r="RHR28" s="3"/>
      <c r="RHS28" s="3"/>
      <c r="RHT28" s="3"/>
      <c r="RHU28" s="3"/>
      <c r="RHV28" s="3"/>
      <c r="RHW28" s="3"/>
      <c r="RHX28" s="3"/>
      <c r="RHY28" s="3"/>
      <c r="RHZ28" s="3"/>
      <c r="RIA28" s="3"/>
      <c r="RIB28" s="3"/>
      <c r="RIC28" s="3"/>
      <c r="RID28" s="3"/>
      <c r="RIE28" s="3"/>
      <c r="RIF28" s="3"/>
      <c r="RIG28" s="3"/>
      <c r="RIH28" s="3"/>
      <c r="RII28" s="3"/>
      <c r="RIJ28" s="3"/>
      <c r="RIK28" s="3"/>
      <c r="RIL28" s="3"/>
      <c r="RIM28" s="3"/>
      <c r="RIN28" s="3"/>
      <c r="RIO28" s="3"/>
      <c r="RIP28" s="3"/>
      <c r="RIQ28" s="3"/>
      <c r="RIR28" s="3"/>
      <c r="RIS28" s="3"/>
      <c r="RIT28" s="3"/>
      <c r="RIU28" s="3"/>
      <c r="RIV28" s="3"/>
      <c r="RIW28" s="3"/>
      <c r="RIX28" s="3"/>
      <c r="RIY28" s="3"/>
      <c r="RIZ28" s="3"/>
      <c r="RJA28" s="3"/>
      <c r="RJB28" s="3"/>
      <c r="RJC28" s="3"/>
      <c r="RJD28" s="3"/>
      <c r="RJE28" s="3"/>
      <c r="RJF28" s="3"/>
      <c r="RJG28" s="3"/>
      <c r="RJH28" s="3"/>
      <c r="RJI28" s="3"/>
      <c r="RJJ28" s="3"/>
      <c r="RJK28" s="3"/>
      <c r="RJL28" s="3"/>
      <c r="RJM28" s="3"/>
      <c r="RJN28" s="3"/>
      <c r="RJO28" s="3"/>
      <c r="RJP28" s="3"/>
      <c r="RJQ28" s="3"/>
      <c r="RJR28" s="3"/>
      <c r="RJS28" s="3"/>
      <c r="RJT28" s="3"/>
      <c r="RJU28" s="3"/>
      <c r="RJV28" s="3"/>
      <c r="RJW28" s="3"/>
      <c r="RJX28" s="3"/>
      <c r="RJY28" s="3"/>
      <c r="RJZ28" s="3"/>
      <c r="RKA28" s="3"/>
      <c r="RKB28" s="3"/>
      <c r="RKC28" s="3"/>
      <c r="RKD28" s="3"/>
      <c r="RKE28" s="3"/>
      <c r="RKF28" s="3"/>
      <c r="RKG28" s="3"/>
      <c r="RKH28" s="3"/>
      <c r="RKI28" s="3"/>
      <c r="RKJ28" s="3"/>
      <c r="RKK28" s="3"/>
      <c r="RKL28" s="3"/>
      <c r="RKM28" s="3"/>
      <c r="RKN28" s="3"/>
      <c r="RKO28" s="3"/>
      <c r="RKP28" s="3"/>
      <c r="RKQ28" s="3"/>
      <c r="RKR28" s="3"/>
      <c r="RKS28" s="3"/>
      <c r="RKT28" s="3"/>
      <c r="RKU28" s="3"/>
      <c r="RKV28" s="3"/>
      <c r="RKW28" s="3"/>
      <c r="RKX28" s="3"/>
      <c r="RKY28" s="3"/>
      <c r="RKZ28" s="3"/>
      <c r="RLA28" s="3"/>
      <c r="RLB28" s="3"/>
      <c r="RLC28" s="3"/>
      <c r="RLD28" s="3"/>
      <c r="RLE28" s="3"/>
      <c r="RLF28" s="3"/>
      <c r="RLG28" s="3"/>
      <c r="RLH28" s="3"/>
      <c r="RLI28" s="3"/>
      <c r="RLJ28" s="3"/>
      <c r="RLK28" s="3"/>
      <c r="RLL28" s="3"/>
      <c r="RLM28" s="3"/>
      <c r="RLN28" s="3"/>
      <c r="RLO28" s="3"/>
      <c r="RLP28" s="3"/>
      <c r="RLQ28" s="3"/>
      <c r="RLR28" s="3"/>
      <c r="RLS28" s="3"/>
      <c r="RLT28" s="3"/>
      <c r="RLU28" s="3"/>
      <c r="RLV28" s="3"/>
      <c r="RLW28" s="3"/>
      <c r="RLX28" s="3"/>
      <c r="RLY28" s="3"/>
      <c r="RLZ28" s="3"/>
      <c r="RMA28" s="3"/>
      <c r="RMB28" s="3"/>
      <c r="RMC28" s="3"/>
      <c r="RMD28" s="3"/>
      <c r="RME28" s="3"/>
      <c r="RMF28" s="3"/>
      <c r="RMG28" s="3"/>
      <c r="RMH28" s="3"/>
      <c r="RMI28" s="3"/>
      <c r="RMJ28" s="3"/>
      <c r="RMK28" s="3"/>
      <c r="RML28" s="3"/>
      <c r="RMM28" s="3"/>
      <c r="RMN28" s="3"/>
      <c r="RMO28" s="3"/>
      <c r="RMP28" s="3"/>
      <c r="RMQ28" s="3"/>
      <c r="RMR28" s="3"/>
      <c r="RMS28" s="3"/>
      <c r="RMT28" s="3"/>
      <c r="RMU28" s="3"/>
      <c r="RMV28" s="3"/>
      <c r="RMW28" s="3"/>
      <c r="RMX28" s="3"/>
      <c r="RMY28" s="3"/>
      <c r="RMZ28" s="3"/>
      <c r="RNA28" s="3"/>
      <c r="RNB28" s="3"/>
      <c r="RNC28" s="3"/>
      <c r="RND28" s="3"/>
      <c r="RNE28" s="3"/>
      <c r="RNF28" s="3"/>
      <c r="RNG28" s="3"/>
      <c r="RNH28" s="3"/>
      <c r="RNI28" s="3"/>
      <c r="RNJ28" s="3"/>
      <c r="RNK28" s="3"/>
      <c r="RNL28" s="3"/>
      <c r="RNM28" s="3"/>
      <c r="RNN28" s="3"/>
      <c r="RNO28" s="3"/>
      <c r="RNP28" s="3"/>
      <c r="RNQ28" s="3"/>
      <c r="RNR28" s="3"/>
      <c r="RNS28" s="3"/>
      <c r="RNT28" s="3"/>
      <c r="RNU28" s="3"/>
      <c r="RNV28" s="3"/>
      <c r="RNW28" s="3"/>
      <c r="RNX28" s="3"/>
      <c r="RNY28" s="3"/>
      <c r="RNZ28" s="3"/>
      <c r="ROA28" s="3"/>
      <c r="ROB28" s="3"/>
      <c r="ROC28" s="3"/>
      <c r="ROD28" s="3"/>
      <c r="ROE28" s="3"/>
      <c r="ROF28" s="3"/>
      <c r="ROG28" s="3"/>
      <c r="ROH28" s="3"/>
      <c r="ROI28" s="3"/>
      <c r="ROJ28" s="3"/>
      <c r="ROK28" s="3"/>
      <c r="ROL28" s="3"/>
      <c r="ROM28" s="3"/>
      <c r="RON28" s="3"/>
      <c r="ROO28" s="3"/>
      <c r="ROP28" s="3"/>
      <c r="ROQ28" s="3"/>
      <c r="ROR28" s="3"/>
      <c r="ROS28" s="3"/>
      <c r="ROT28" s="3"/>
      <c r="ROU28" s="3"/>
      <c r="ROV28" s="3"/>
      <c r="ROW28" s="3"/>
      <c r="ROX28" s="3"/>
      <c r="ROY28" s="3"/>
      <c r="ROZ28" s="3"/>
      <c r="RPA28" s="3"/>
      <c r="RPB28" s="3"/>
      <c r="RPC28" s="3"/>
      <c r="RPD28" s="3"/>
      <c r="RPE28" s="3"/>
      <c r="RPF28" s="3"/>
      <c r="RPG28" s="3"/>
      <c r="RPH28" s="3"/>
      <c r="RPI28" s="3"/>
      <c r="RPJ28" s="3"/>
      <c r="RPK28" s="3"/>
      <c r="RPL28" s="3"/>
      <c r="RPM28" s="3"/>
      <c r="RPN28" s="3"/>
      <c r="RPO28" s="3"/>
      <c r="RPP28" s="3"/>
      <c r="RPQ28" s="3"/>
      <c r="RPR28" s="3"/>
      <c r="RPS28" s="3"/>
      <c r="RPT28" s="3"/>
      <c r="RPU28" s="3"/>
      <c r="RPV28" s="3"/>
      <c r="RPW28" s="3"/>
      <c r="RPX28" s="3"/>
      <c r="RPY28" s="3"/>
      <c r="RPZ28" s="3"/>
      <c r="RQA28" s="3"/>
      <c r="RQB28" s="3"/>
      <c r="RQC28" s="3"/>
      <c r="RQD28" s="3"/>
      <c r="RQE28" s="3"/>
      <c r="RQF28" s="3"/>
      <c r="RQG28" s="3"/>
      <c r="RQH28" s="3"/>
      <c r="RQI28" s="3"/>
      <c r="RQJ28" s="3"/>
      <c r="RQK28" s="3"/>
      <c r="RQL28" s="3"/>
      <c r="RQM28" s="3"/>
      <c r="RQN28" s="3"/>
      <c r="RQO28" s="3"/>
      <c r="RQP28" s="3"/>
      <c r="RQQ28" s="3"/>
      <c r="RQR28" s="3"/>
      <c r="RQS28" s="3"/>
      <c r="RQT28" s="3"/>
      <c r="RQU28" s="3"/>
      <c r="RQV28" s="3"/>
      <c r="RQW28" s="3"/>
      <c r="RQX28" s="3"/>
      <c r="RQY28" s="3"/>
      <c r="RQZ28" s="3"/>
      <c r="RRA28" s="3"/>
      <c r="RRB28" s="3"/>
      <c r="RRC28" s="3"/>
      <c r="RRD28" s="3"/>
      <c r="RRE28" s="3"/>
      <c r="RRF28" s="3"/>
      <c r="RRG28" s="3"/>
      <c r="RRH28" s="3"/>
      <c r="RRI28" s="3"/>
      <c r="RRJ28" s="3"/>
      <c r="RRK28" s="3"/>
      <c r="RRL28" s="3"/>
      <c r="RRM28" s="3"/>
      <c r="RRN28" s="3"/>
      <c r="RRO28" s="3"/>
      <c r="RRP28" s="3"/>
      <c r="RRQ28" s="3"/>
      <c r="RRR28" s="3"/>
      <c r="RRS28" s="3"/>
      <c r="RRT28" s="3"/>
      <c r="RRU28" s="3"/>
      <c r="RRV28" s="3"/>
      <c r="RRW28" s="3"/>
      <c r="RRX28" s="3"/>
      <c r="RRY28" s="3"/>
      <c r="RRZ28" s="3"/>
      <c r="RSA28" s="3"/>
      <c r="RSB28" s="3"/>
      <c r="RSC28" s="3"/>
      <c r="RSD28" s="3"/>
      <c r="RSE28" s="3"/>
      <c r="RSF28" s="3"/>
      <c r="RSG28" s="3"/>
      <c r="RSH28" s="3"/>
      <c r="RSI28" s="3"/>
      <c r="RSJ28" s="3"/>
      <c r="RSK28" s="3"/>
      <c r="RSL28" s="3"/>
      <c r="RSM28" s="3"/>
      <c r="RSN28" s="3"/>
      <c r="RSO28" s="3"/>
      <c r="RSP28" s="3"/>
      <c r="RSQ28" s="3"/>
      <c r="RSR28" s="3"/>
      <c r="RSS28" s="3"/>
      <c r="RST28" s="3"/>
      <c r="RSU28" s="3"/>
      <c r="RSV28" s="3"/>
      <c r="RSW28" s="3"/>
      <c r="RSX28" s="3"/>
      <c r="RSY28" s="3"/>
      <c r="RSZ28" s="3"/>
      <c r="RTA28" s="3"/>
      <c r="RTB28" s="3"/>
      <c r="RTC28" s="3"/>
      <c r="RTD28" s="3"/>
      <c r="RTE28" s="3"/>
      <c r="RTF28" s="3"/>
      <c r="RTG28" s="3"/>
      <c r="RTH28" s="3"/>
      <c r="RTI28" s="3"/>
      <c r="RTJ28" s="3"/>
      <c r="RTK28" s="3"/>
      <c r="RTL28" s="3"/>
      <c r="RTM28" s="3"/>
      <c r="RTN28" s="3"/>
      <c r="RTO28" s="3"/>
      <c r="RTP28" s="3"/>
      <c r="RTQ28" s="3"/>
      <c r="RTR28" s="3"/>
      <c r="RTS28" s="3"/>
      <c r="RTT28" s="3"/>
      <c r="RTU28" s="3"/>
      <c r="RTV28" s="3"/>
      <c r="RTW28" s="3"/>
      <c r="RTX28" s="3"/>
      <c r="RTY28" s="3"/>
      <c r="RTZ28" s="3"/>
      <c r="RUA28" s="3"/>
      <c r="RUB28" s="3"/>
      <c r="RUC28" s="3"/>
      <c r="RUD28" s="3"/>
      <c r="RUE28" s="3"/>
      <c r="RUF28" s="3"/>
      <c r="RUG28" s="3"/>
      <c r="RUH28" s="3"/>
      <c r="RUI28" s="3"/>
      <c r="RUJ28" s="3"/>
      <c r="RUK28" s="3"/>
      <c r="RUL28" s="3"/>
      <c r="RUM28" s="3"/>
      <c r="RUN28" s="3"/>
      <c r="RUO28" s="3"/>
      <c r="RUP28" s="3"/>
      <c r="RUQ28" s="3"/>
      <c r="RUR28" s="3"/>
      <c r="RUS28" s="3"/>
      <c r="RUT28" s="3"/>
      <c r="RUU28" s="3"/>
      <c r="RUV28" s="3"/>
      <c r="RUW28" s="3"/>
      <c r="RUX28" s="3"/>
      <c r="RUY28" s="3"/>
      <c r="RUZ28" s="3"/>
      <c r="RVA28" s="3"/>
      <c r="RVB28" s="3"/>
      <c r="RVC28" s="3"/>
      <c r="RVD28" s="3"/>
      <c r="RVE28" s="3"/>
      <c r="RVF28" s="3"/>
      <c r="RVG28" s="3"/>
      <c r="RVH28" s="3"/>
      <c r="RVI28" s="3"/>
      <c r="RVJ28" s="3"/>
      <c r="RVK28" s="3"/>
      <c r="RVL28" s="3"/>
      <c r="RVM28" s="3"/>
      <c r="RVN28" s="3"/>
      <c r="RVO28" s="3"/>
      <c r="RVP28" s="3"/>
      <c r="RVQ28" s="3"/>
      <c r="RVR28" s="3"/>
      <c r="RVS28" s="3"/>
      <c r="RVT28" s="3"/>
      <c r="RVU28" s="3"/>
      <c r="RVV28" s="3"/>
      <c r="RVW28" s="3"/>
      <c r="RVX28" s="3"/>
      <c r="RVY28" s="3"/>
      <c r="RVZ28" s="3"/>
      <c r="RWA28" s="3"/>
      <c r="RWB28" s="3"/>
      <c r="RWC28" s="3"/>
      <c r="RWD28" s="3"/>
      <c r="RWE28" s="3"/>
      <c r="RWF28" s="3"/>
      <c r="RWG28" s="3"/>
      <c r="RWH28" s="3"/>
      <c r="RWI28" s="3"/>
      <c r="RWJ28" s="3"/>
      <c r="RWK28" s="3"/>
      <c r="RWL28" s="3"/>
      <c r="RWM28" s="3"/>
      <c r="RWN28" s="3"/>
      <c r="RWO28" s="3"/>
      <c r="RWP28" s="3"/>
      <c r="RWQ28" s="3"/>
      <c r="RWR28" s="3"/>
      <c r="RWS28" s="3"/>
      <c r="RWT28" s="3"/>
      <c r="RWU28" s="3"/>
      <c r="RWV28" s="3"/>
      <c r="RWW28" s="3"/>
      <c r="RWX28" s="3"/>
      <c r="RWY28" s="3"/>
      <c r="RWZ28" s="3"/>
      <c r="RXA28" s="3"/>
      <c r="RXB28" s="3"/>
      <c r="RXC28" s="3"/>
      <c r="RXD28" s="3"/>
      <c r="RXE28" s="3"/>
      <c r="RXF28" s="3"/>
      <c r="RXG28" s="3"/>
      <c r="RXH28" s="3"/>
      <c r="RXI28" s="3"/>
      <c r="RXJ28" s="3"/>
      <c r="RXK28" s="3"/>
      <c r="RXL28" s="3"/>
      <c r="RXM28" s="3"/>
      <c r="RXN28" s="3"/>
      <c r="RXO28" s="3"/>
      <c r="RXP28" s="3"/>
      <c r="RXQ28" s="3"/>
      <c r="RXR28" s="3"/>
      <c r="RXS28" s="3"/>
      <c r="RXT28" s="3"/>
      <c r="RXU28" s="3"/>
      <c r="RXV28" s="3"/>
      <c r="RXW28" s="3"/>
      <c r="RXX28" s="3"/>
      <c r="RXY28" s="3"/>
      <c r="RXZ28" s="3"/>
      <c r="RYA28" s="3"/>
      <c r="RYB28" s="3"/>
      <c r="RYC28" s="3"/>
      <c r="RYD28" s="3"/>
      <c r="RYE28" s="3"/>
      <c r="RYF28" s="3"/>
      <c r="RYG28" s="3"/>
      <c r="RYH28" s="3"/>
      <c r="RYI28" s="3"/>
      <c r="RYJ28" s="3"/>
      <c r="RYK28" s="3"/>
      <c r="RYL28" s="3"/>
      <c r="RYM28" s="3"/>
      <c r="RYN28" s="3"/>
      <c r="RYO28" s="3"/>
      <c r="RYP28" s="3"/>
      <c r="RYQ28" s="3"/>
      <c r="RYR28" s="3"/>
      <c r="RYS28" s="3"/>
      <c r="RYT28" s="3"/>
      <c r="RYU28" s="3"/>
      <c r="RYV28" s="3"/>
      <c r="RYW28" s="3"/>
      <c r="RYX28" s="3"/>
      <c r="RYY28" s="3"/>
      <c r="RYZ28" s="3"/>
      <c r="RZA28" s="3"/>
      <c r="RZB28" s="3"/>
      <c r="RZC28" s="3"/>
      <c r="RZD28" s="3"/>
      <c r="RZE28" s="3"/>
      <c r="RZF28" s="3"/>
      <c r="RZG28" s="3"/>
      <c r="RZH28" s="3"/>
      <c r="RZI28" s="3"/>
      <c r="RZJ28" s="3"/>
      <c r="RZK28" s="3"/>
      <c r="RZL28" s="3"/>
      <c r="RZM28" s="3"/>
      <c r="RZN28" s="3"/>
      <c r="RZO28" s="3"/>
      <c r="RZP28" s="3"/>
      <c r="RZQ28" s="3"/>
      <c r="RZR28" s="3"/>
      <c r="RZS28" s="3"/>
      <c r="RZT28" s="3"/>
      <c r="RZU28" s="3"/>
      <c r="RZV28" s="3"/>
      <c r="RZW28" s="3"/>
      <c r="RZX28" s="3"/>
      <c r="RZY28" s="3"/>
      <c r="RZZ28" s="3"/>
      <c r="SAA28" s="3"/>
      <c r="SAB28" s="3"/>
      <c r="SAC28" s="3"/>
      <c r="SAD28" s="3"/>
      <c r="SAE28" s="3"/>
      <c r="SAF28" s="3"/>
      <c r="SAG28" s="3"/>
      <c r="SAH28" s="3"/>
      <c r="SAI28" s="3"/>
      <c r="SAJ28" s="3"/>
      <c r="SAK28" s="3"/>
      <c r="SAL28" s="3"/>
      <c r="SAM28" s="3"/>
      <c r="SAN28" s="3"/>
      <c r="SAO28" s="3"/>
      <c r="SAP28" s="3"/>
      <c r="SAQ28" s="3"/>
      <c r="SAR28" s="3"/>
      <c r="SAS28" s="3"/>
      <c r="SAT28" s="3"/>
      <c r="SAU28" s="3"/>
      <c r="SAV28" s="3"/>
      <c r="SAW28" s="3"/>
      <c r="SAX28" s="3"/>
      <c r="SAY28" s="3"/>
      <c r="SAZ28" s="3"/>
      <c r="SBA28" s="3"/>
      <c r="SBB28" s="3"/>
      <c r="SBC28" s="3"/>
      <c r="SBD28" s="3"/>
      <c r="SBE28" s="3"/>
      <c r="SBF28" s="3"/>
      <c r="SBG28" s="3"/>
      <c r="SBH28" s="3"/>
      <c r="SBI28" s="3"/>
      <c r="SBJ28" s="3"/>
      <c r="SBK28" s="3"/>
      <c r="SBL28" s="3"/>
      <c r="SBM28" s="3"/>
      <c r="SBN28" s="3"/>
      <c r="SBO28" s="3"/>
      <c r="SBP28" s="3"/>
      <c r="SBQ28" s="3"/>
      <c r="SBR28" s="3"/>
      <c r="SBS28" s="3"/>
      <c r="SBT28" s="3"/>
      <c r="SBU28" s="3"/>
      <c r="SBV28" s="3"/>
      <c r="SBW28" s="3"/>
      <c r="SBX28" s="3"/>
      <c r="SBY28" s="3"/>
      <c r="SBZ28" s="3"/>
      <c r="SCA28" s="3"/>
      <c r="SCB28" s="3"/>
      <c r="SCC28" s="3"/>
      <c r="SCD28" s="3"/>
      <c r="SCE28" s="3"/>
      <c r="SCF28" s="3"/>
      <c r="SCG28" s="3"/>
      <c r="SCH28" s="3"/>
      <c r="SCI28" s="3"/>
      <c r="SCJ28" s="3"/>
      <c r="SCK28" s="3"/>
      <c r="SCL28" s="3"/>
      <c r="SCM28" s="3"/>
      <c r="SCN28" s="3"/>
      <c r="SCO28" s="3"/>
      <c r="SCP28" s="3"/>
      <c r="SCQ28" s="3"/>
      <c r="SCR28" s="3"/>
      <c r="SCS28" s="3"/>
      <c r="SCT28" s="3"/>
      <c r="SCU28" s="3"/>
      <c r="SCV28" s="3"/>
      <c r="SCW28" s="3"/>
      <c r="SCX28" s="3"/>
      <c r="SCY28" s="3"/>
      <c r="SCZ28" s="3"/>
      <c r="SDA28" s="3"/>
      <c r="SDB28" s="3"/>
      <c r="SDC28" s="3"/>
      <c r="SDD28" s="3"/>
      <c r="SDE28" s="3"/>
      <c r="SDF28" s="3"/>
      <c r="SDG28" s="3"/>
      <c r="SDH28" s="3"/>
      <c r="SDI28" s="3"/>
      <c r="SDJ28" s="3"/>
      <c r="SDK28" s="3"/>
      <c r="SDL28" s="3"/>
      <c r="SDM28" s="3"/>
      <c r="SDN28" s="3"/>
      <c r="SDO28" s="3"/>
      <c r="SDP28" s="3"/>
      <c r="SDQ28" s="3"/>
      <c r="SDR28" s="3"/>
      <c r="SDS28" s="3"/>
      <c r="SDT28" s="3"/>
      <c r="SDU28" s="3"/>
      <c r="SDV28" s="3"/>
      <c r="SDW28" s="3"/>
      <c r="SDX28" s="3"/>
      <c r="SDY28" s="3"/>
      <c r="SDZ28" s="3"/>
      <c r="SEA28" s="3"/>
      <c r="SEB28" s="3"/>
      <c r="SEC28" s="3"/>
      <c r="SED28" s="3"/>
      <c r="SEE28" s="3"/>
      <c r="SEF28" s="3"/>
      <c r="SEG28" s="3"/>
      <c r="SEH28" s="3"/>
      <c r="SEI28" s="3"/>
      <c r="SEJ28" s="3"/>
      <c r="SEK28" s="3"/>
      <c r="SEL28" s="3"/>
      <c r="SEM28" s="3"/>
      <c r="SEN28" s="3"/>
      <c r="SEO28" s="3"/>
      <c r="SEP28" s="3"/>
      <c r="SEQ28" s="3"/>
      <c r="SER28" s="3"/>
      <c r="SES28" s="3"/>
      <c r="SET28" s="3"/>
      <c r="SEU28" s="3"/>
      <c r="SEV28" s="3"/>
      <c r="SEW28" s="3"/>
      <c r="SEX28" s="3"/>
      <c r="SEY28" s="3"/>
      <c r="SEZ28" s="3"/>
      <c r="SFA28" s="3"/>
      <c r="SFB28" s="3"/>
      <c r="SFC28" s="3"/>
      <c r="SFD28" s="3"/>
      <c r="SFE28" s="3"/>
      <c r="SFF28" s="3"/>
      <c r="SFG28" s="3"/>
      <c r="SFH28" s="3"/>
      <c r="SFI28" s="3"/>
      <c r="SFJ28" s="3"/>
      <c r="SFK28" s="3"/>
      <c r="SFL28" s="3"/>
      <c r="SFM28" s="3"/>
      <c r="SFN28" s="3"/>
      <c r="SFO28" s="3"/>
      <c r="SFP28" s="3"/>
      <c r="SFQ28" s="3"/>
      <c r="SFR28" s="3"/>
      <c r="SFS28" s="3"/>
      <c r="SFT28" s="3"/>
      <c r="SFU28" s="3"/>
      <c r="SFV28" s="3"/>
      <c r="SFW28" s="3"/>
      <c r="SFX28" s="3"/>
      <c r="SFY28" s="3"/>
      <c r="SFZ28" s="3"/>
      <c r="SGA28" s="3"/>
      <c r="SGB28" s="3"/>
      <c r="SGC28" s="3"/>
      <c r="SGD28" s="3"/>
      <c r="SGE28" s="3"/>
      <c r="SGF28" s="3"/>
      <c r="SGG28" s="3"/>
      <c r="SGH28" s="3"/>
      <c r="SGI28" s="3"/>
      <c r="SGJ28" s="3"/>
      <c r="SGK28" s="3"/>
      <c r="SGL28" s="3"/>
      <c r="SGM28" s="3"/>
      <c r="SGN28" s="3"/>
      <c r="SGO28" s="3"/>
      <c r="SGP28" s="3"/>
      <c r="SGQ28" s="3"/>
      <c r="SGR28" s="3"/>
      <c r="SGS28" s="3"/>
      <c r="SGT28" s="3"/>
      <c r="SGU28" s="3"/>
      <c r="SGV28" s="3"/>
      <c r="SGW28" s="3"/>
      <c r="SGX28" s="3"/>
      <c r="SGY28" s="3"/>
      <c r="SGZ28" s="3"/>
      <c r="SHA28" s="3"/>
      <c r="SHB28" s="3"/>
      <c r="SHC28" s="3"/>
      <c r="SHD28" s="3"/>
      <c r="SHE28" s="3"/>
      <c r="SHF28" s="3"/>
      <c r="SHG28" s="3"/>
      <c r="SHH28" s="3"/>
      <c r="SHI28" s="3"/>
      <c r="SHJ28" s="3"/>
      <c r="SHK28" s="3"/>
      <c r="SHL28" s="3"/>
      <c r="SHM28" s="3"/>
      <c r="SHN28" s="3"/>
      <c r="SHO28" s="3"/>
      <c r="SHP28" s="3"/>
      <c r="SHQ28" s="3"/>
      <c r="SHR28" s="3"/>
      <c r="SHS28" s="3"/>
      <c r="SHT28" s="3"/>
      <c r="SHU28" s="3"/>
      <c r="SHV28" s="3"/>
      <c r="SHW28" s="3"/>
      <c r="SHX28" s="3"/>
      <c r="SHY28" s="3"/>
      <c r="SHZ28" s="3"/>
      <c r="SIA28" s="3"/>
      <c r="SIB28" s="3"/>
      <c r="SIC28" s="3"/>
      <c r="SID28" s="3"/>
      <c r="SIE28" s="3"/>
      <c r="SIF28" s="3"/>
      <c r="SIG28" s="3"/>
      <c r="SIH28" s="3"/>
      <c r="SII28" s="3"/>
      <c r="SIJ28" s="3"/>
      <c r="SIK28" s="3"/>
      <c r="SIL28" s="3"/>
      <c r="SIM28" s="3"/>
      <c r="SIN28" s="3"/>
      <c r="SIO28" s="3"/>
      <c r="SIP28" s="3"/>
      <c r="SIQ28" s="3"/>
      <c r="SIR28" s="3"/>
      <c r="SIS28" s="3"/>
      <c r="SIT28" s="3"/>
      <c r="SIU28" s="3"/>
      <c r="SIV28" s="3"/>
      <c r="SIW28" s="3"/>
      <c r="SIX28" s="3"/>
      <c r="SIY28" s="3"/>
      <c r="SIZ28" s="3"/>
      <c r="SJA28" s="3"/>
      <c r="SJB28" s="3"/>
      <c r="SJC28" s="3"/>
      <c r="SJD28" s="3"/>
      <c r="SJE28" s="3"/>
      <c r="SJF28" s="3"/>
      <c r="SJG28" s="3"/>
      <c r="SJH28" s="3"/>
      <c r="SJI28" s="3"/>
      <c r="SJJ28" s="3"/>
      <c r="SJK28" s="3"/>
      <c r="SJL28" s="3"/>
      <c r="SJM28" s="3"/>
      <c r="SJN28" s="3"/>
      <c r="SJO28" s="3"/>
      <c r="SJP28" s="3"/>
      <c r="SJQ28" s="3"/>
      <c r="SJR28" s="3"/>
      <c r="SJS28" s="3"/>
      <c r="SJT28" s="3"/>
      <c r="SJU28" s="3"/>
      <c r="SJV28" s="3"/>
      <c r="SJW28" s="3"/>
      <c r="SJX28" s="3"/>
      <c r="SJY28" s="3"/>
      <c r="SJZ28" s="3"/>
      <c r="SKA28" s="3"/>
      <c r="SKB28" s="3"/>
      <c r="SKC28" s="3"/>
      <c r="SKD28" s="3"/>
      <c r="SKE28" s="3"/>
      <c r="SKF28" s="3"/>
      <c r="SKG28" s="3"/>
      <c r="SKH28" s="3"/>
      <c r="SKI28" s="3"/>
      <c r="SKJ28" s="3"/>
      <c r="SKK28" s="3"/>
      <c r="SKL28" s="3"/>
      <c r="SKM28" s="3"/>
      <c r="SKN28" s="3"/>
      <c r="SKO28" s="3"/>
      <c r="SKP28" s="3"/>
      <c r="SKQ28" s="3"/>
      <c r="SKR28" s="3"/>
      <c r="SKS28" s="3"/>
      <c r="SKT28" s="3"/>
      <c r="SKU28" s="3"/>
      <c r="SKV28" s="3"/>
      <c r="SKW28" s="3"/>
      <c r="SKX28" s="3"/>
      <c r="SKY28" s="3"/>
      <c r="SKZ28" s="3"/>
      <c r="SLA28" s="3"/>
      <c r="SLB28" s="3"/>
      <c r="SLC28" s="3"/>
      <c r="SLD28" s="3"/>
      <c r="SLE28" s="3"/>
      <c r="SLF28" s="3"/>
      <c r="SLG28" s="3"/>
      <c r="SLH28" s="3"/>
      <c r="SLI28" s="3"/>
      <c r="SLJ28" s="3"/>
      <c r="SLK28" s="3"/>
      <c r="SLL28" s="3"/>
      <c r="SLM28" s="3"/>
      <c r="SLN28" s="3"/>
      <c r="SLO28" s="3"/>
      <c r="SLP28" s="3"/>
      <c r="SLQ28" s="3"/>
      <c r="SLR28" s="3"/>
      <c r="SLS28" s="3"/>
      <c r="SLT28" s="3"/>
      <c r="SLU28" s="3"/>
      <c r="SLV28" s="3"/>
      <c r="SLW28" s="3"/>
      <c r="SLX28" s="3"/>
      <c r="SLY28" s="3"/>
      <c r="SLZ28" s="3"/>
      <c r="SMA28" s="3"/>
      <c r="SMB28" s="3"/>
      <c r="SMC28" s="3"/>
      <c r="SMD28" s="3"/>
      <c r="SME28" s="3"/>
      <c r="SMF28" s="3"/>
      <c r="SMG28" s="3"/>
      <c r="SMH28" s="3"/>
      <c r="SMI28" s="3"/>
      <c r="SMJ28" s="3"/>
      <c r="SMK28" s="3"/>
      <c r="SML28" s="3"/>
      <c r="SMM28" s="3"/>
      <c r="SMN28" s="3"/>
      <c r="SMO28" s="3"/>
      <c r="SMP28" s="3"/>
      <c r="SMQ28" s="3"/>
      <c r="SMR28" s="3"/>
      <c r="SMS28" s="3"/>
      <c r="SMT28" s="3"/>
      <c r="SMU28" s="3"/>
      <c r="SMV28" s="3"/>
      <c r="SMW28" s="3"/>
      <c r="SMX28" s="3"/>
      <c r="SMY28" s="3"/>
      <c r="SMZ28" s="3"/>
      <c r="SNA28" s="3"/>
      <c r="SNB28" s="3"/>
      <c r="SNC28" s="3"/>
      <c r="SND28" s="3"/>
      <c r="SNE28" s="3"/>
      <c r="SNF28" s="3"/>
      <c r="SNG28" s="3"/>
      <c r="SNH28" s="3"/>
      <c r="SNI28" s="3"/>
      <c r="SNJ28" s="3"/>
      <c r="SNK28" s="3"/>
      <c r="SNL28" s="3"/>
      <c r="SNM28" s="3"/>
      <c r="SNN28" s="3"/>
      <c r="SNO28" s="3"/>
      <c r="SNP28" s="3"/>
      <c r="SNQ28" s="3"/>
      <c r="SNR28" s="3"/>
      <c r="SNS28" s="3"/>
      <c r="SNT28" s="3"/>
      <c r="SNU28" s="3"/>
      <c r="SNV28" s="3"/>
      <c r="SNW28" s="3"/>
      <c r="SNX28" s="3"/>
      <c r="SNY28" s="3"/>
      <c r="SNZ28" s="3"/>
      <c r="SOA28" s="3"/>
      <c r="SOB28" s="3"/>
      <c r="SOC28" s="3"/>
      <c r="SOD28" s="3"/>
      <c r="SOE28" s="3"/>
      <c r="SOF28" s="3"/>
      <c r="SOG28" s="3"/>
      <c r="SOH28" s="3"/>
      <c r="SOI28" s="3"/>
      <c r="SOJ28" s="3"/>
      <c r="SOK28" s="3"/>
      <c r="SOL28" s="3"/>
      <c r="SOM28" s="3"/>
      <c r="SON28" s="3"/>
      <c r="SOO28" s="3"/>
      <c r="SOP28" s="3"/>
      <c r="SOQ28" s="3"/>
      <c r="SOR28" s="3"/>
      <c r="SOS28" s="3"/>
      <c r="SOT28" s="3"/>
      <c r="SOU28" s="3"/>
      <c r="SOV28" s="3"/>
      <c r="SOW28" s="3"/>
      <c r="SOX28" s="3"/>
      <c r="SOY28" s="3"/>
      <c r="SOZ28" s="3"/>
      <c r="SPA28" s="3"/>
      <c r="SPB28" s="3"/>
      <c r="SPC28" s="3"/>
      <c r="SPD28" s="3"/>
      <c r="SPE28" s="3"/>
      <c r="SPF28" s="3"/>
      <c r="SPG28" s="3"/>
      <c r="SPH28" s="3"/>
      <c r="SPI28" s="3"/>
      <c r="SPJ28" s="3"/>
      <c r="SPK28" s="3"/>
      <c r="SPL28" s="3"/>
      <c r="SPM28" s="3"/>
      <c r="SPN28" s="3"/>
      <c r="SPO28" s="3"/>
      <c r="SPP28" s="3"/>
      <c r="SPQ28" s="3"/>
      <c r="SPR28" s="3"/>
      <c r="SPS28" s="3"/>
      <c r="SPT28" s="3"/>
      <c r="SPU28" s="3"/>
      <c r="SPV28" s="3"/>
      <c r="SPW28" s="3"/>
      <c r="SPX28" s="3"/>
      <c r="SPY28" s="3"/>
      <c r="SPZ28" s="3"/>
      <c r="SQA28" s="3"/>
      <c r="SQB28" s="3"/>
      <c r="SQC28" s="3"/>
      <c r="SQD28" s="3"/>
      <c r="SQE28" s="3"/>
      <c r="SQF28" s="3"/>
      <c r="SQG28" s="3"/>
      <c r="SQH28" s="3"/>
      <c r="SQI28" s="3"/>
      <c r="SQJ28" s="3"/>
      <c r="SQK28" s="3"/>
      <c r="SQL28" s="3"/>
      <c r="SQM28" s="3"/>
      <c r="SQN28" s="3"/>
      <c r="SQO28" s="3"/>
      <c r="SQP28" s="3"/>
      <c r="SQQ28" s="3"/>
      <c r="SQR28" s="3"/>
      <c r="SQS28" s="3"/>
      <c r="SQT28" s="3"/>
      <c r="SQU28" s="3"/>
      <c r="SQV28" s="3"/>
      <c r="SQW28" s="3"/>
      <c r="SQX28" s="3"/>
      <c r="SQY28" s="3"/>
      <c r="SQZ28" s="3"/>
      <c r="SRA28" s="3"/>
      <c r="SRB28" s="3"/>
      <c r="SRC28" s="3"/>
      <c r="SRD28" s="3"/>
      <c r="SRE28" s="3"/>
      <c r="SRF28" s="3"/>
      <c r="SRG28" s="3"/>
      <c r="SRH28" s="3"/>
      <c r="SRI28" s="3"/>
      <c r="SRJ28" s="3"/>
      <c r="SRK28" s="3"/>
      <c r="SRL28" s="3"/>
      <c r="SRM28" s="3"/>
      <c r="SRN28" s="3"/>
      <c r="SRO28" s="3"/>
      <c r="SRP28" s="3"/>
      <c r="SRQ28" s="3"/>
      <c r="SRR28" s="3"/>
      <c r="SRS28" s="3"/>
      <c r="SRT28" s="3"/>
      <c r="SRU28" s="3"/>
      <c r="SRV28" s="3"/>
      <c r="SRW28" s="3"/>
      <c r="SRX28" s="3"/>
      <c r="SRY28" s="3"/>
      <c r="SRZ28" s="3"/>
      <c r="SSA28" s="3"/>
      <c r="SSB28" s="3"/>
      <c r="SSC28" s="3"/>
      <c r="SSD28" s="3"/>
      <c r="SSE28" s="3"/>
      <c r="SSF28" s="3"/>
      <c r="SSG28" s="3"/>
      <c r="SSH28" s="3"/>
      <c r="SSI28" s="3"/>
      <c r="SSJ28" s="3"/>
      <c r="SSK28" s="3"/>
      <c r="SSL28" s="3"/>
      <c r="SSM28" s="3"/>
      <c r="SSN28" s="3"/>
      <c r="SSO28" s="3"/>
      <c r="SSP28" s="3"/>
      <c r="SSQ28" s="3"/>
      <c r="SSR28" s="3"/>
      <c r="SSS28" s="3"/>
      <c r="SST28" s="3"/>
      <c r="SSU28" s="3"/>
      <c r="SSV28" s="3"/>
      <c r="SSW28" s="3"/>
      <c r="SSX28" s="3"/>
      <c r="SSY28" s="3"/>
      <c r="SSZ28" s="3"/>
      <c r="STA28" s="3"/>
      <c r="STB28" s="3"/>
      <c r="STC28" s="3"/>
      <c r="STD28" s="3"/>
      <c r="STE28" s="3"/>
      <c r="STF28" s="3"/>
      <c r="STG28" s="3"/>
      <c r="STH28" s="3"/>
      <c r="STI28" s="3"/>
      <c r="STJ28" s="3"/>
      <c r="STK28" s="3"/>
      <c r="STL28" s="3"/>
      <c r="STM28" s="3"/>
      <c r="STN28" s="3"/>
      <c r="STO28" s="3"/>
      <c r="STP28" s="3"/>
      <c r="STQ28" s="3"/>
      <c r="STR28" s="3"/>
      <c r="STS28" s="3"/>
      <c r="STT28" s="3"/>
      <c r="STU28" s="3"/>
      <c r="STV28" s="3"/>
      <c r="STW28" s="3"/>
      <c r="STX28" s="3"/>
      <c r="STY28" s="3"/>
      <c r="STZ28" s="3"/>
      <c r="SUA28" s="3"/>
      <c r="SUB28" s="3"/>
      <c r="SUC28" s="3"/>
      <c r="SUD28" s="3"/>
      <c r="SUE28" s="3"/>
      <c r="SUF28" s="3"/>
      <c r="SUG28" s="3"/>
      <c r="SUH28" s="3"/>
      <c r="SUI28" s="3"/>
      <c r="SUJ28" s="3"/>
      <c r="SUK28" s="3"/>
      <c r="SUL28" s="3"/>
      <c r="SUM28" s="3"/>
      <c r="SUN28" s="3"/>
      <c r="SUO28" s="3"/>
      <c r="SUP28" s="3"/>
      <c r="SUQ28" s="3"/>
      <c r="SUR28" s="3"/>
      <c r="SUS28" s="3"/>
      <c r="SUT28" s="3"/>
      <c r="SUU28" s="3"/>
      <c r="SUV28" s="3"/>
      <c r="SUW28" s="3"/>
      <c r="SUX28" s="3"/>
      <c r="SUY28" s="3"/>
      <c r="SUZ28" s="3"/>
      <c r="SVA28" s="3"/>
      <c r="SVB28" s="3"/>
      <c r="SVC28" s="3"/>
      <c r="SVD28" s="3"/>
      <c r="SVE28" s="3"/>
      <c r="SVF28" s="3"/>
      <c r="SVG28" s="3"/>
      <c r="SVH28" s="3"/>
      <c r="SVI28" s="3"/>
      <c r="SVJ28" s="3"/>
      <c r="SVK28" s="3"/>
      <c r="SVL28" s="3"/>
      <c r="SVM28" s="3"/>
      <c r="SVN28" s="3"/>
      <c r="SVO28" s="3"/>
      <c r="SVP28" s="3"/>
      <c r="SVQ28" s="3"/>
      <c r="SVR28" s="3"/>
      <c r="SVS28" s="3"/>
      <c r="SVT28" s="3"/>
      <c r="SVU28" s="3"/>
      <c r="SVV28" s="3"/>
      <c r="SVW28" s="3"/>
      <c r="SVX28" s="3"/>
      <c r="SVY28" s="3"/>
      <c r="SVZ28" s="3"/>
      <c r="SWA28" s="3"/>
      <c r="SWB28" s="3"/>
      <c r="SWC28" s="3"/>
      <c r="SWD28" s="3"/>
      <c r="SWE28" s="3"/>
      <c r="SWF28" s="3"/>
      <c r="SWG28" s="3"/>
      <c r="SWH28" s="3"/>
      <c r="SWI28" s="3"/>
      <c r="SWJ28" s="3"/>
      <c r="SWK28" s="3"/>
      <c r="SWL28" s="3"/>
      <c r="SWM28" s="3"/>
      <c r="SWN28" s="3"/>
      <c r="SWO28" s="3"/>
      <c r="SWP28" s="3"/>
      <c r="SWQ28" s="3"/>
      <c r="SWR28" s="3"/>
      <c r="SWS28" s="3"/>
      <c r="SWT28" s="3"/>
      <c r="SWU28" s="3"/>
      <c r="SWV28" s="3"/>
      <c r="SWW28" s="3"/>
      <c r="SWX28" s="3"/>
      <c r="SWY28" s="3"/>
      <c r="SWZ28" s="3"/>
      <c r="SXA28" s="3"/>
      <c r="SXB28" s="3"/>
      <c r="SXC28" s="3"/>
      <c r="SXD28" s="3"/>
      <c r="SXE28" s="3"/>
      <c r="SXF28" s="3"/>
      <c r="SXG28" s="3"/>
      <c r="SXH28" s="3"/>
      <c r="SXI28" s="3"/>
      <c r="SXJ28" s="3"/>
      <c r="SXK28" s="3"/>
      <c r="SXL28" s="3"/>
      <c r="SXM28" s="3"/>
      <c r="SXN28" s="3"/>
      <c r="SXO28" s="3"/>
      <c r="SXP28" s="3"/>
      <c r="SXQ28" s="3"/>
      <c r="SXR28" s="3"/>
      <c r="SXS28" s="3"/>
      <c r="SXT28" s="3"/>
      <c r="SXU28" s="3"/>
      <c r="SXV28" s="3"/>
      <c r="SXW28" s="3"/>
      <c r="SXX28" s="3"/>
      <c r="SXY28" s="3"/>
      <c r="SXZ28" s="3"/>
      <c r="SYA28" s="3"/>
      <c r="SYB28" s="3"/>
      <c r="SYC28" s="3"/>
      <c r="SYD28" s="3"/>
      <c r="SYE28" s="3"/>
      <c r="SYF28" s="3"/>
      <c r="SYG28" s="3"/>
      <c r="SYH28" s="3"/>
      <c r="SYI28" s="3"/>
      <c r="SYJ28" s="3"/>
      <c r="SYK28" s="3"/>
      <c r="SYL28" s="3"/>
      <c r="SYM28" s="3"/>
      <c r="SYN28" s="3"/>
      <c r="SYO28" s="3"/>
      <c r="SYP28" s="3"/>
      <c r="SYQ28" s="3"/>
      <c r="SYR28" s="3"/>
      <c r="SYS28" s="3"/>
      <c r="SYT28" s="3"/>
      <c r="SYU28" s="3"/>
      <c r="SYV28" s="3"/>
      <c r="SYW28" s="3"/>
      <c r="SYX28" s="3"/>
      <c r="SYY28" s="3"/>
      <c r="SYZ28" s="3"/>
      <c r="SZA28" s="3"/>
      <c r="SZB28" s="3"/>
      <c r="SZC28" s="3"/>
      <c r="SZD28" s="3"/>
      <c r="SZE28" s="3"/>
      <c r="SZF28" s="3"/>
      <c r="SZG28" s="3"/>
      <c r="SZH28" s="3"/>
      <c r="SZI28" s="3"/>
      <c r="SZJ28" s="3"/>
      <c r="SZK28" s="3"/>
      <c r="SZL28" s="3"/>
      <c r="SZM28" s="3"/>
      <c r="SZN28" s="3"/>
      <c r="SZO28" s="3"/>
      <c r="SZP28" s="3"/>
      <c r="SZQ28" s="3"/>
      <c r="SZR28" s="3"/>
      <c r="SZS28" s="3"/>
      <c r="SZT28" s="3"/>
      <c r="SZU28" s="3"/>
      <c r="SZV28" s="3"/>
      <c r="SZW28" s="3"/>
      <c r="SZX28" s="3"/>
      <c r="SZY28" s="3"/>
      <c r="SZZ28" s="3"/>
      <c r="TAA28" s="3"/>
      <c r="TAB28" s="3"/>
      <c r="TAC28" s="3"/>
      <c r="TAD28" s="3"/>
      <c r="TAE28" s="3"/>
      <c r="TAF28" s="3"/>
      <c r="TAG28" s="3"/>
      <c r="TAH28" s="3"/>
      <c r="TAI28" s="3"/>
      <c r="TAJ28" s="3"/>
      <c r="TAK28" s="3"/>
      <c r="TAL28" s="3"/>
      <c r="TAM28" s="3"/>
      <c r="TAN28" s="3"/>
      <c r="TAO28" s="3"/>
      <c r="TAP28" s="3"/>
      <c r="TAQ28" s="3"/>
      <c r="TAR28" s="3"/>
      <c r="TAS28" s="3"/>
      <c r="TAT28" s="3"/>
      <c r="TAU28" s="3"/>
      <c r="TAV28" s="3"/>
      <c r="TAW28" s="3"/>
      <c r="TAX28" s="3"/>
      <c r="TAY28" s="3"/>
      <c r="TAZ28" s="3"/>
      <c r="TBA28" s="3"/>
      <c r="TBB28" s="3"/>
      <c r="TBC28" s="3"/>
      <c r="TBD28" s="3"/>
      <c r="TBE28" s="3"/>
      <c r="TBF28" s="3"/>
      <c r="TBG28" s="3"/>
      <c r="TBH28" s="3"/>
      <c r="TBI28" s="3"/>
      <c r="TBJ28" s="3"/>
      <c r="TBK28" s="3"/>
      <c r="TBL28" s="3"/>
      <c r="TBM28" s="3"/>
      <c r="TBN28" s="3"/>
      <c r="TBO28" s="3"/>
      <c r="TBP28" s="3"/>
      <c r="TBQ28" s="3"/>
      <c r="TBR28" s="3"/>
      <c r="TBS28" s="3"/>
      <c r="TBT28" s="3"/>
      <c r="TBU28" s="3"/>
      <c r="TBV28" s="3"/>
      <c r="TBW28" s="3"/>
      <c r="TBX28" s="3"/>
      <c r="TBY28" s="3"/>
      <c r="TBZ28" s="3"/>
      <c r="TCA28" s="3"/>
      <c r="TCB28" s="3"/>
      <c r="TCC28" s="3"/>
      <c r="TCD28" s="3"/>
      <c r="TCE28" s="3"/>
      <c r="TCF28" s="3"/>
      <c r="TCG28" s="3"/>
      <c r="TCH28" s="3"/>
      <c r="TCI28" s="3"/>
      <c r="TCJ28" s="3"/>
      <c r="TCK28" s="3"/>
      <c r="TCL28" s="3"/>
      <c r="TCM28" s="3"/>
      <c r="TCN28" s="3"/>
      <c r="TCO28" s="3"/>
      <c r="TCP28" s="3"/>
      <c r="TCQ28" s="3"/>
      <c r="TCR28" s="3"/>
      <c r="TCS28" s="3"/>
      <c r="TCT28" s="3"/>
      <c r="TCU28" s="3"/>
      <c r="TCV28" s="3"/>
      <c r="TCW28" s="3"/>
      <c r="TCX28" s="3"/>
      <c r="TCY28" s="3"/>
      <c r="TCZ28" s="3"/>
      <c r="TDA28" s="3"/>
      <c r="TDB28" s="3"/>
      <c r="TDC28" s="3"/>
      <c r="TDD28" s="3"/>
      <c r="TDE28" s="3"/>
      <c r="TDF28" s="3"/>
      <c r="TDG28" s="3"/>
      <c r="TDH28" s="3"/>
      <c r="TDI28" s="3"/>
      <c r="TDJ28" s="3"/>
      <c r="TDK28" s="3"/>
      <c r="TDL28" s="3"/>
      <c r="TDM28" s="3"/>
      <c r="TDN28" s="3"/>
      <c r="TDO28" s="3"/>
      <c r="TDP28" s="3"/>
      <c r="TDQ28" s="3"/>
      <c r="TDR28" s="3"/>
      <c r="TDS28" s="3"/>
      <c r="TDT28" s="3"/>
      <c r="TDU28" s="3"/>
      <c r="TDV28" s="3"/>
      <c r="TDW28" s="3"/>
      <c r="TDX28" s="3"/>
      <c r="TDY28" s="3"/>
      <c r="TDZ28" s="3"/>
      <c r="TEA28" s="3"/>
      <c r="TEB28" s="3"/>
      <c r="TEC28" s="3"/>
      <c r="TED28" s="3"/>
      <c r="TEE28" s="3"/>
      <c r="TEF28" s="3"/>
      <c r="TEG28" s="3"/>
      <c r="TEH28" s="3"/>
      <c r="TEI28" s="3"/>
      <c r="TEJ28" s="3"/>
      <c r="TEK28" s="3"/>
      <c r="TEL28" s="3"/>
      <c r="TEM28" s="3"/>
      <c r="TEN28" s="3"/>
      <c r="TEO28" s="3"/>
      <c r="TEP28" s="3"/>
      <c r="TEQ28" s="3"/>
      <c r="TER28" s="3"/>
      <c r="TES28" s="3"/>
      <c r="TET28" s="3"/>
      <c r="TEU28" s="3"/>
      <c r="TEV28" s="3"/>
      <c r="TEW28" s="3"/>
      <c r="TEX28" s="3"/>
      <c r="TEY28" s="3"/>
      <c r="TEZ28" s="3"/>
      <c r="TFA28" s="3"/>
      <c r="TFB28" s="3"/>
      <c r="TFC28" s="3"/>
      <c r="TFD28" s="3"/>
      <c r="TFE28" s="3"/>
      <c r="TFF28" s="3"/>
      <c r="TFG28" s="3"/>
      <c r="TFH28" s="3"/>
      <c r="TFI28" s="3"/>
      <c r="TFJ28" s="3"/>
      <c r="TFK28" s="3"/>
      <c r="TFL28" s="3"/>
      <c r="TFM28" s="3"/>
      <c r="TFN28" s="3"/>
      <c r="TFO28" s="3"/>
      <c r="TFP28" s="3"/>
      <c r="TFQ28" s="3"/>
      <c r="TFR28" s="3"/>
      <c r="TFS28" s="3"/>
      <c r="TFT28" s="3"/>
      <c r="TFU28" s="3"/>
      <c r="TFV28" s="3"/>
      <c r="TFW28" s="3"/>
      <c r="TFX28" s="3"/>
      <c r="TFY28" s="3"/>
      <c r="TFZ28" s="3"/>
      <c r="TGA28" s="3"/>
      <c r="TGB28" s="3"/>
      <c r="TGC28" s="3"/>
      <c r="TGD28" s="3"/>
      <c r="TGE28" s="3"/>
      <c r="TGF28" s="3"/>
      <c r="TGG28" s="3"/>
      <c r="TGH28" s="3"/>
      <c r="TGI28" s="3"/>
      <c r="TGJ28" s="3"/>
      <c r="TGK28" s="3"/>
      <c r="TGL28" s="3"/>
      <c r="TGM28" s="3"/>
      <c r="TGN28" s="3"/>
      <c r="TGO28" s="3"/>
      <c r="TGP28" s="3"/>
      <c r="TGQ28" s="3"/>
      <c r="TGR28" s="3"/>
      <c r="TGS28" s="3"/>
      <c r="TGT28" s="3"/>
      <c r="TGU28" s="3"/>
      <c r="TGV28" s="3"/>
      <c r="TGW28" s="3"/>
      <c r="TGX28" s="3"/>
      <c r="TGY28" s="3"/>
      <c r="TGZ28" s="3"/>
      <c r="THA28" s="3"/>
      <c r="THB28" s="3"/>
      <c r="THC28" s="3"/>
      <c r="THD28" s="3"/>
      <c r="THE28" s="3"/>
      <c r="THF28" s="3"/>
      <c r="THG28" s="3"/>
      <c r="THH28" s="3"/>
      <c r="THI28" s="3"/>
      <c r="THJ28" s="3"/>
      <c r="THK28" s="3"/>
      <c r="THL28" s="3"/>
      <c r="THM28" s="3"/>
      <c r="THN28" s="3"/>
      <c r="THO28" s="3"/>
      <c r="THP28" s="3"/>
      <c r="THQ28" s="3"/>
      <c r="THR28" s="3"/>
      <c r="THS28" s="3"/>
      <c r="THT28" s="3"/>
      <c r="THU28" s="3"/>
      <c r="THV28" s="3"/>
      <c r="THW28" s="3"/>
      <c r="THX28" s="3"/>
      <c r="THY28" s="3"/>
      <c r="THZ28" s="3"/>
      <c r="TIA28" s="3"/>
      <c r="TIB28" s="3"/>
      <c r="TIC28" s="3"/>
      <c r="TID28" s="3"/>
      <c r="TIE28" s="3"/>
      <c r="TIF28" s="3"/>
      <c r="TIG28" s="3"/>
      <c r="TIH28" s="3"/>
      <c r="TII28" s="3"/>
      <c r="TIJ28" s="3"/>
      <c r="TIK28" s="3"/>
      <c r="TIL28" s="3"/>
      <c r="TIM28" s="3"/>
      <c r="TIN28" s="3"/>
      <c r="TIO28" s="3"/>
      <c r="TIP28" s="3"/>
      <c r="TIQ28" s="3"/>
      <c r="TIR28" s="3"/>
      <c r="TIS28" s="3"/>
      <c r="TIT28" s="3"/>
      <c r="TIU28" s="3"/>
      <c r="TIV28" s="3"/>
      <c r="TIW28" s="3"/>
      <c r="TIX28" s="3"/>
      <c r="TIY28" s="3"/>
      <c r="TIZ28" s="3"/>
      <c r="TJA28" s="3"/>
      <c r="TJB28" s="3"/>
      <c r="TJC28" s="3"/>
      <c r="TJD28" s="3"/>
      <c r="TJE28" s="3"/>
      <c r="TJF28" s="3"/>
      <c r="TJG28" s="3"/>
      <c r="TJH28" s="3"/>
      <c r="TJI28" s="3"/>
      <c r="TJJ28" s="3"/>
      <c r="TJK28" s="3"/>
      <c r="TJL28" s="3"/>
      <c r="TJM28" s="3"/>
      <c r="TJN28" s="3"/>
      <c r="TJO28" s="3"/>
      <c r="TJP28" s="3"/>
      <c r="TJQ28" s="3"/>
      <c r="TJR28" s="3"/>
      <c r="TJS28" s="3"/>
      <c r="TJT28" s="3"/>
      <c r="TJU28" s="3"/>
      <c r="TJV28" s="3"/>
      <c r="TJW28" s="3"/>
      <c r="TJX28" s="3"/>
      <c r="TJY28" s="3"/>
      <c r="TJZ28" s="3"/>
      <c r="TKA28" s="3"/>
      <c r="TKB28" s="3"/>
      <c r="TKC28" s="3"/>
      <c r="TKD28" s="3"/>
      <c r="TKE28" s="3"/>
      <c r="TKF28" s="3"/>
      <c r="TKG28" s="3"/>
      <c r="TKH28" s="3"/>
      <c r="TKI28" s="3"/>
      <c r="TKJ28" s="3"/>
      <c r="TKK28" s="3"/>
      <c r="TKL28" s="3"/>
      <c r="TKM28" s="3"/>
      <c r="TKN28" s="3"/>
      <c r="TKO28" s="3"/>
      <c r="TKP28" s="3"/>
      <c r="TKQ28" s="3"/>
      <c r="TKR28" s="3"/>
      <c r="TKS28" s="3"/>
      <c r="TKT28" s="3"/>
      <c r="TKU28" s="3"/>
      <c r="TKV28" s="3"/>
      <c r="TKW28" s="3"/>
      <c r="TKX28" s="3"/>
      <c r="TKY28" s="3"/>
      <c r="TKZ28" s="3"/>
      <c r="TLA28" s="3"/>
      <c r="TLB28" s="3"/>
      <c r="TLC28" s="3"/>
      <c r="TLD28" s="3"/>
      <c r="TLE28" s="3"/>
      <c r="TLF28" s="3"/>
      <c r="TLG28" s="3"/>
      <c r="TLH28" s="3"/>
      <c r="TLI28" s="3"/>
      <c r="TLJ28" s="3"/>
      <c r="TLK28" s="3"/>
      <c r="TLL28" s="3"/>
      <c r="TLM28" s="3"/>
      <c r="TLN28" s="3"/>
      <c r="TLO28" s="3"/>
      <c r="TLP28" s="3"/>
      <c r="TLQ28" s="3"/>
      <c r="TLR28" s="3"/>
      <c r="TLS28" s="3"/>
      <c r="TLT28" s="3"/>
      <c r="TLU28" s="3"/>
      <c r="TLV28" s="3"/>
      <c r="TLW28" s="3"/>
      <c r="TLX28" s="3"/>
      <c r="TLY28" s="3"/>
      <c r="TLZ28" s="3"/>
      <c r="TMA28" s="3"/>
      <c r="TMB28" s="3"/>
      <c r="TMC28" s="3"/>
      <c r="TMD28" s="3"/>
      <c r="TME28" s="3"/>
      <c r="TMF28" s="3"/>
      <c r="TMG28" s="3"/>
      <c r="TMH28" s="3"/>
      <c r="TMI28" s="3"/>
      <c r="TMJ28" s="3"/>
      <c r="TMK28" s="3"/>
      <c r="TML28" s="3"/>
      <c r="TMM28" s="3"/>
      <c r="TMN28" s="3"/>
      <c r="TMO28" s="3"/>
      <c r="TMP28" s="3"/>
      <c r="TMQ28" s="3"/>
      <c r="TMR28" s="3"/>
      <c r="TMS28" s="3"/>
      <c r="TMT28" s="3"/>
      <c r="TMU28" s="3"/>
      <c r="TMV28" s="3"/>
      <c r="TMW28" s="3"/>
      <c r="TMX28" s="3"/>
      <c r="TMY28" s="3"/>
      <c r="TMZ28" s="3"/>
      <c r="TNA28" s="3"/>
      <c r="TNB28" s="3"/>
      <c r="TNC28" s="3"/>
      <c r="TND28" s="3"/>
      <c r="TNE28" s="3"/>
      <c r="TNF28" s="3"/>
      <c r="TNG28" s="3"/>
      <c r="TNH28" s="3"/>
      <c r="TNI28" s="3"/>
      <c r="TNJ28" s="3"/>
      <c r="TNK28" s="3"/>
      <c r="TNL28" s="3"/>
      <c r="TNM28" s="3"/>
      <c r="TNN28" s="3"/>
      <c r="TNO28" s="3"/>
      <c r="TNP28" s="3"/>
      <c r="TNQ28" s="3"/>
      <c r="TNR28" s="3"/>
      <c r="TNS28" s="3"/>
      <c r="TNT28" s="3"/>
      <c r="TNU28" s="3"/>
      <c r="TNV28" s="3"/>
      <c r="TNW28" s="3"/>
      <c r="TNX28" s="3"/>
      <c r="TNY28" s="3"/>
      <c r="TNZ28" s="3"/>
      <c r="TOA28" s="3"/>
      <c r="TOB28" s="3"/>
      <c r="TOC28" s="3"/>
      <c r="TOD28" s="3"/>
      <c r="TOE28" s="3"/>
      <c r="TOF28" s="3"/>
      <c r="TOG28" s="3"/>
      <c r="TOH28" s="3"/>
      <c r="TOI28" s="3"/>
      <c r="TOJ28" s="3"/>
      <c r="TOK28" s="3"/>
      <c r="TOL28" s="3"/>
      <c r="TOM28" s="3"/>
      <c r="TON28" s="3"/>
      <c r="TOO28" s="3"/>
      <c r="TOP28" s="3"/>
      <c r="TOQ28" s="3"/>
      <c r="TOR28" s="3"/>
      <c r="TOS28" s="3"/>
      <c r="TOT28" s="3"/>
      <c r="TOU28" s="3"/>
      <c r="TOV28" s="3"/>
      <c r="TOW28" s="3"/>
      <c r="TOX28" s="3"/>
      <c r="TOY28" s="3"/>
      <c r="TOZ28" s="3"/>
      <c r="TPA28" s="3"/>
      <c r="TPB28" s="3"/>
      <c r="TPC28" s="3"/>
      <c r="TPD28" s="3"/>
      <c r="TPE28" s="3"/>
      <c r="TPF28" s="3"/>
      <c r="TPG28" s="3"/>
      <c r="TPH28" s="3"/>
      <c r="TPI28" s="3"/>
      <c r="TPJ28" s="3"/>
      <c r="TPK28" s="3"/>
      <c r="TPL28" s="3"/>
      <c r="TPM28" s="3"/>
      <c r="TPN28" s="3"/>
      <c r="TPO28" s="3"/>
      <c r="TPP28" s="3"/>
      <c r="TPQ28" s="3"/>
      <c r="TPR28" s="3"/>
      <c r="TPS28" s="3"/>
      <c r="TPT28" s="3"/>
      <c r="TPU28" s="3"/>
      <c r="TPV28" s="3"/>
      <c r="TPW28" s="3"/>
      <c r="TPX28" s="3"/>
      <c r="TPY28" s="3"/>
      <c r="TPZ28" s="3"/>
      <c r="TQA28" s="3"/>
      <c r="TQB28" s="3"/>
      <c r="TQC28" s="3"/>
      <c r="TQD28" s="3"/>
      <c r="TQE28" s="3"/>
      <c r="TQF28" s="3"/>
      <c r="TQG28" s="3"/>
      <c r="TQH28" s="3"/>
      <c r="TQI28" s="3"/>
      <c r="TQJ28" s="3"/>
      <c r="TQK28" s="3"/>
      <c r="TQL28" s="3"/>
      <c r="TQM28" s="3"/>
      <c r="TQN28" s="3"/>
      <c r="TQO28" s="3"/>
      <c r="TQP28" s="3"/>
      <c r="TQQ28" s="3"/>
      <c r="TQR28" s="3"/>
      <c r="TQS28" s="3"/>
      <c r="TQT28" s="3"/>
      <c r="TQU28" s="3"/>
      <c r="TQV28" s="3"/>
      <c r="TQW28" s="3"/>
      <c r="TQX28" s="3"/>
      <c r="TQY28" s="3"/>
      <c r="TQZ28" s="3"/>
      <c r="TRA28" s="3"/>
      <c r="TRB28" s="3"/>
      <c r="TRC28" s="3"/>
      <c r="TRD28" s="3"/>
      <c r="TRE28" s="3"/>
      <c r="TRF28" s="3"/>
      <c r="TRG28" s="3"/>
      <c r="TRH28" s="3"/>
      <c r="TRI28" s="3"/>
      <c r="TRJ28" s="3"/>
      <c r="TRK28" s="3"/>
      <c r="TRL28" s="3"/>
      <c r="TRM28" s="3"/>
      <c r="TRN28" s="3"/>
      <c r="TRO28" s="3"/>
      <c r="TRP28" s="3"/>
      <c r="TRQ28" s="3"/>
      <c r="TRR28" s="3"/>
      <c r="TRS28" s="3"/>
      <c r="TRT28" s="3"/>
      <c r="TRU28" s="3"/>
      <c r="TRV28" s="3"/>
      <c r="TRW28" s="3"/>
      <c r="TRX28" s="3"/>
      <c r="TRY28" s="3"/>
      <c r="TRZ28" s="3"/>
      <c r="TSA28" s="3"/>
      <c r="TSB28" s="3"/>
      <c r="TSC28" s="3"/>
      <c r="TSD28" s="3"/>
      <c r="TSE28" s="3"/>
      <c r="TSF28" s="3"/>
      <c r="TSG28" s="3"/>
      <c r="TSH28" s="3"/>
      <c r="TSI28" s="3"/>
      <c r="TSJ28" s="3"/>
      <c r="TSK28" s="3"/>
      <c r="TSL28" s="3"/>
      <c r="TSM28" s="3"/>
      <c r="TSN28" s="3"/>
      <c r="TSO28" s="3"/>
      <c r="TSP28" s="3"/>
      <c r="TSQ28" s="3"/>
      <c r="TSR28" s="3"/>
      <c r="TSS28" s="3"/>
      <c r="TST28" s="3"/>
      <c r="TSU28" s="3"/>
      <c r="TSV28" s="3"/>
      <c r="TSW28" s="3"/>
      <c r="TSX28" s="3"/>
      <c r="TSY28" s="3"/>
      <c r="TSZ28" s="3"/>
      <c r="TTA28" s="3"/>
      <c r="TTB28" s="3"/>
      <c r="TTC28" s="3"/>
      <c r="TTD28" s="3"/>
      <c r="TTE28" s="3"/>
      <c r="TTF28" s="3"/>
      <c r="TTG28" s="3"/>
      <c r="TTH28" s="3"/>
      <c r="TTI28" s="3"/>
      <c r="TTJ28" s="3"/>
      <c r="TTK28" s="3"/>
      <c r="TTL28" s="3"/>
      <c r="TTM28" s="3"/>
      <c r="TTN28" s="3"/>
      <c r="TTO28" s="3"/>
      <c r="TTP28" s="3"/>
      <c r="TTQ28" s="3"/>
      <c r="TTR28" s="3"/>
      <c r="TTS28" s="3"/>
      <c r="TTT28" s="3"/>
      <c r="TTU28" s="3"/>
      <c r="TTV28" s="3"/>
      <c r="TTW28" s="3"/>
      <c r="TTX28" s="3"/>
      <c r="TTY28" s="3"/>
      <c r="TTZ28" s="3"/>
      <c r="TUA28" s="3"/>
      <c r="TUB28" s="3"/>
      <c r="TUC28" s="3"/>
      <c r="TUD28" s="3"/>
      <c r="TUE28" s="3"/>
      <c r="TUF28" s="3"/>
      <c r="TUG28" s="3"/>
      <c r="TUH28" s="3"/>
      <c r="TUI28" s="3"/>
      <c r="TUJ28" s="3"/>
      <c r="TUK28" s="3"/>
      <c r="TUL28" s="3"/>
      <c r="TUM28" s="3"/>
      <c r="TUN28" s="3"/>
      <c r="TUO28" s="3"/>
      <c r="TUP28" s="3"/>
      <c r="TUQ28" s="3"/>
      <c r="TUR28" s="3"/>
      <c r="TUS28" s="3"/>
      <c r="TUT28" s="3"/>
      <c r="TUU28" s="3"/>
      <c r="TUV28" s="3"/>
      <c r="TUW28" s="3"/>
      <c r="TUX28" s="3"/>
      <c r="TUY28" s="3"/>
      <c r="TUZ28" s="3"/>
      <c r="TVA28" s="3"/>
      <c r="TVB28" s="3"/>
      <c r="TVC28" s="3"/>
      <c r="TVD28" s="3"/>
      <c r="TVE28" s="3"/>
      <c r="TVF28" s="3"/>
      <c r="TVG28" s="3"/>
      <c r="TVH28" s="3"/>
      <c r="TVI28" s="3"/>
      <c r="TVJ28" s="3"/>
      <c r="TVK28" s="3"/>
      <c r="TVL28" s="3"/>
      <c r="TVM28" s="3"/>
      <c r="TVN28" s="3"/>
      <c r="TVO28" s="3"/>
      <c r="TVP28" s="3"/>
      <c r="TVQ28" s="3"/>
      <c r="TVR28" s="3"/>
      <c r="TVS28" s="3"/>
      <c r="TVT28" s="3"/>
      <c r="TVU28" s="3"/>
      <c r="TVV28" s="3"/>
      <c r="TVW28" s="3"/>
      <c r="TVX28" s="3"/>
      <c r="TVY28" s="3"/>
      <c r="TVZ28" s="3"/>
      <c r="TWA28" s="3"/>
      <c r="TWB28" s="3"/>
      <c r="TWC28" s="3"/>
      <c r="TWD28" s="3"/>
      <c r="TWE28" s="3"/>
      <c r="TWF28" s="3"/>
      <c r="TWG28" s="3"/>
      <c r="TWH28" s="3"/>
      <c r="TWI28" s="3"/>
      <c r="TWJ28" s="3"/>
      <c r="TWK28" s="3"/>
      <c r="TWL28" s="3"/>
      <c r="TWM28" s="3"/>
      <c r="TWN28" s="3"/>
      <c r="TWO28" s="3"/>
      <c r="TWP28" s="3"/>
      <c r="TWQ28" s="3"/>
      <c r="TWR28" s="3"/>
      <c r="TWS28" s="3"/>
      <c r="TWT28" s="3"/>
      <c r="TWU28" s="3"/>
      <c r="TWV28" s="3"/>
      <c r="TWW28" s="3"/>
      <c r="TWX28" s="3"/>
      <c r="TWY28" s="3"/>
      <c r="TWZ28" s="3"/>
      <c r="TXA28" s="3"/>
      <c r="TXB28" s="3"/>
      <c r="TXC28" s="3"/>
      <c r="TXD28" s="3"/>
      <c r="TXE28" s="3"/>
      <c r="TXF28" s="3"/>
      <c r="TXG28" s="3"/>
      <c r="TXH28" s="3"/>
      <c r="TXI28" s="3"/>
      <c r="TXJ28" s="3"/>
      <c r="TXK28" s="3"/>
      <c r="TXL28" s="3"/>
      <c r="TXM28" s="3"/>
      <c r="TXN28" s="3"/>
      <c r="TXO28" s="3"/>
      <c r="TXP28" s="3"/>
      <c r="TXQ28" s="3"/>
      <c r="TXR28" s="3"/>
      <c r="TXS28" s="3"/>
      <c r="TXT28" s="3"/>
      <c r="TXU28" s="3"/>
      <c r="TXV28" s="3"/>
      <c r="TXW28" s="3"/>
      <c r="TXX28" s="3"/>
      <c r="TXY28" s="3"/>
      <c r="TXZ28" s="3"/>
      <c r="TYA28" s="3"/>
      <c r="TYB28" s="3"/>
      <c r="TYC28" s="3"/>
      <c r="TYD28" s="3"/>
      <c r="TYE28" s="3"/>
      <c r="TYF28" s="3"/>
      <c r="TYG28" s="3"/>
      <c r="TYH28" s="3"/>
      <c r="TYI28" s="3"/>
      <c r="TYJ28" s="3"/>
      <c r="TYK28" s="3"/>
      <c r="TYL28" s="3"/>
      <c r="TYM28" s="3"/>
      <c r="TYN28" s="3"/>
      <c r="TYO28" s="3"/>
      <c r="TYP28" s="3"/>
      <c r="TYQ28" s="3"/>
      <c r="TYR28" s="3"/>
      <c r="TYS28" s="3"/>
      <c r="TYT28" s="3"/>
      <c r="TYU28" s="3"/>
      <c r="TYV28" s="3"/>
      <c r="TYW28" s="3"/>
      <c r="TYX28" s="3"/>
      <c r="TYY28" s="3"/>
      <c r="TYZ28" s="3"/>
      <c r="TZA28" s="3"/>
      <c r="TZB28" s="3"/>
      <c r="TZC28" s="3"/>
      <c r="TZD28" s="3"/>
      <c r="TZE28" s="3"/>
      <c r="TZF28" s="3"/>
      <c r="TZG28" s="3"/>
      <c r="TZH28" s="3"/>
      <c r="TZI28" s="3"/>
      <c r="TZJ28" s="3"/>
      <c r="TZK28" s="3"/>
      <c r="TZL28" s="3"/>
      <c r="TZM28" s="3"/>
      <c r="TZN28" s="3"/>
      <c r="TZO28" s="3"/>
      <c r="TZP28" s="3"/>
      <c r="TZQ28" s="3"/>
      <c r="TZR28" s="3"/>
      <c r="TZS28" s="3"/>
      <c r="TZT28" s="3"/>
      <c r="TZU28" s="3"/>
      <c r="TZV28" s="3"/>
      <c r="TZW28" s="3"/>
      <c r="TZX28" s="3"/>
      <c r="TZY28" s="3"/>
      <c r="TZZ28" s="3"/>
      <c r="UAA28" s="3"/>
      <c r="UAB28" s="3"/>
      <c r="UAC28" s="3"/>
      <c r="UAD28" s="3"/>
      <c r="UAE28" s="3"/>
      <c r="UAF28" s="3"/>
      <c r="UAG28" s="3"/>
      <c r="UAH28" s="3"/>
      <c r="UAI28" s="3"/>
      <c r="UAJ28" s="3"/>
      <c r="UAK28" s="3"/>
      <c r="UAL28" s="3"/>
      <c r="UAM28" s="3"/>
      <c r="UAN28" s="3"/>
      <c r="UAO28" s="3"/>
      <c r="UAP28" s="3"/>
      <c r="UAQ28" s="3"/>
      <c r="UAR28" s="3"/>
      <c r="UAS28" s="3"/>
      <c r="UAT28" s="3"/>
      <c r="UAU28" s="3"/>
      <c r="UAV28" s="3"/>
      <c r="UAW28" s="3"/>
      <c r="UAX28" s="3"/>
      <c r="UAY28" s="3"/>
      <c r="UAZ28" s="3"/>
      <c r="UBA28" s="3"/>
      <c r="UBB28" s="3"/>
      <c r="UBC28" s="3"/>
      <c r="UBD28" s="3"/>
      <c r="UBE28" s="3"/>
      <c r="UBF28" s="3"/>
      <c r="UBG28" s="3"/>
      <c r="UBH28" s="3"/>
      <c r="UBI28" s="3"/>
      <c r="UBJ28" s="3"/>
      <c r="UBK28" s="3"/>
      <c r="UBL28" s="3"/>
      <c r="UBM28" s="3"/>
      <c r="UBN28" s="3"/>
      <c r="UBO28" s="3"/>
      <c r="UBP28" s="3"/>
      <c r="UBQ28" s="3"/>
      <c r="UBR28" s="3"/>
      <c r="UBS28" s="3"/>
      <c r="UBT28" s="3"/>
      <c r="UBU28" s="3"/>
      <c r="UBV28" s="3"/>
      <c r="UBW28" s="3"/>
      <c r="UBX28" s="3"/>
      <c r="UBY28" s="3"/>
      <c r="UBZ28" s="3"/>
      <c r="UCA28" s="3"/>
      <c r="UCB28" s="3"/>
      <c r="UCC28" s="3"/>
      <c r="UCD28" s="3"/>
      <c r="UCE28" s="3"/>
      <c r="UCF28" s="3"/>
      <c r="UCG28" s="3"/>
      <c r="UCH28" s="3"/>
      <c r="UCI28" s="3"/>
      <c r="UCJ28" s="3"/>
      <c r="UCK28" s="3"/>
      <c r="UCL28" s="3"/>
      <c r="UCM28" s="3"/>
      <c r="UCN28" s="3"/>
      <c r="UCO28" s="3"/>
      <c r="UCP28" s="3"/>
      <c r="UCQ28" s="3"/>
      <c r="UCR28" s="3"/>
      <c r="UCS28" s="3"/>
      <c r="UCT28" s="3"/>
      <c r="UCU28" s="3"/>
      <c r="UCV28" s="3"/>
      <c r="UCW28" s="3"/>
      <c r="UCX28" s="3"/>
      <c r="UCY28" s="3"/>
      <c r="UCZ28" s="3"/>
      <c r="UDA28" s="3"/>
      <c r="UDB28" s="3"/>
      <c r="UDC28" s="3"/>
      <c r="UDD28" s="3"/>
      <c r="UDE28" s="3"/>
      <c r="UDF28" s="3"/>
      <c r="UDG28" s="3"/>
      <c r="UDH28" s="3"/>
      <c r="UDI28" s="3"/>
      <c r="UDJ28" s="3"/>
      <c r="UDK28" s="3"/>
      <c r="UDL28" s="3"/>
      <c r="UDM28" s="3"/>
      <c r="UDN28" s="3"/>
      <c r="UDO28" s="3"/>
      <c r="UDP28" s="3"/>
      <c r="UDQ28" s="3"/>
      <c r="UDR28" s="3"/>
      <c r="UDS28" s="3"/>
      <c r="UDT28" s="3"/>
      <c r="UDU28" s="3"/>
      <c r="UDV28" s="3"/>
      <c r="UDW28" s="3"/>
      <c r="UDX28" s="3"/>
      <c r="UDY28" s="3"/>
      <c r="UDZ28" s="3"/>
      <c r="UEA28" s="3"/>
      <c r="UEB28" s="3"/>
      <c r="UEC28" s="3"/>
      <c r="UED28" s="3"/>
      <c r="UEE28" s="3"/>
      <c r="UEF28" s="3"/>
      <c r="UEG28" s="3"/>
      <c r="UEH28" s="3"/>
      <c r="UEI28" s="3"/>
      <c r="UEJ28" s="3"/>
      <c r="UEK28" s="3"/>
      <c r="UEL28" s="3"/>
      <c r="UEM28" s="3"/>
      <c r="UEN28" s="3"/>
      <c r="UEO28" s="3"/>
      <c r="UEP28" s="3"/>
      <c r="UEQ28" s="3"/>
      <c r="UER28" s="3"/>
      <c r="UES28" s="3"/>
      <c r="UET28" s="3"/>
      <c r="UEU28" s="3"/>
      <c r="UEV28" s="3"/>
      <c r="UEW28" s="3"/>
      <c r="UEX28" s="3"/>
      <c r="UEY28" s="3"/>
      <c r="UEZ28" s="3"/>
      <c r="UFA28" s="3"/>
      <c r="UFB28" s="3"/>
      <c r="UFC28" s="3"/>
      <c r="UFD28" s="3"/>
      <c r="UFE28" s="3"/>
      <c r="UFF28" s="3"/>
      <c r="UFG28" s="3"/>
      <c r="UFH28" s="3"/>
      <c r="UFI28" s="3"/>
      <c r="UFJ28" s="3"/>
      <c r="UFK28" s="3"/>
      <c r="UFL28" s="3"/>
      <c r="UFM28" s="3"/>
      <c r="UFN28" s="3"/>
      <c r="UFO28" s="3"/>
      <c r="UFP28" s="3"/>
      <c r="UFQ28" s="3"/>
      <c r="UFR28" s="3"/>
      <c r="UFS28" s="3"/>
      <c r="UFT28" s="3"/>
      <c r="UFU28" s="3"/>
      <c r="UFV28" s="3"/>
      <c r="UFW28" s="3"/>
      <c r="UFX28" s="3"/>
      <c r="UFY28" s="3"/>
      <c r="UFZ28" s="3"/>
      <c r="UGA28" s="3"/>
      <c r="UGB28" s="3"/>
      <c r="UGC28" s="3"/>
      <c r="UGD28" s="3"/>
      <c r="UGE28" s="3"/>
      <c r="UGF28" s="3"/>
      <c r="UGG28" s="3"/>
      <c r="UGH28" s="3"/>
      <c r="UGI28" s="3"/>
      <c r="UGJ28" s="3"/>
      <c r="UGK28" s="3"/>
      <c r="UGL28" s="3"/>
      <c r="UGM28" s="3"/>
      <c r="UGN28" s="3"/>
      <c r="UGO28" s="3"/>
      <c r="UGP28" s="3"/>
      <c r="UGQ28" s="3"/>
      <c r="UGR28" s="3"/>
      <c r="UGS28" s="3"/>
      <c r="UGT28" s="3"/>
      <c r="UGU28" s="3"/>
      <c r="UGV28" s="3"/>
      <c r="UGW28" s="3"/>
      <c r="UGX28" s="3"/>
      <c r="UGY28" s="3"/>
      <c r="UGZ28" s="3"/>
      <c r="UHA28" s="3"/>
      <c r="UHB28" s="3"/>
      <c r="UHC28" s="3"/>
      <c r="UHD28" s="3"/>
      <c r="UHE28" s="3"/>
      <c r="UHF28" s="3"/>
      <c r="UHG28" s="3"/>
      <c r="UHH28" s="3"/>
      <c r="UHI28" s="3"/>
      <c r="UHJ28" s="3"/>
      <c r="UHK28" s="3"/>
      <c r="UHL28" s="3"/>
      <c r="UHM28" s="3"/>
      <c r="UHN28" s="3"/>
      <c r="UHO28" s="3"/>
      <c r="UHP28" s="3"/>
      <c r="UHQ28" s="3"/>
      <c r="UHR28" s="3"/>
      <c r="UHS28" s="3"/>
      <c r="UHT28" s="3"/>
      <c r="UHU28" s="3"/>
      <c r="UHV28" s="3"/>
      <c r="UHW28" s="3"/>
      <c r="UHX28" s="3"/>
      <c r="UHY28" s="3"/>
      <c r="UHZ28" s="3"/>
      <c r="UIA28" s="3"/>
      <c r="UIB28" s="3"/>
      <c r="UIC28" s="3"/>
      <c r="UID28" s="3"/>
      <c r="UIE28" s="3"/>
      <c r="UIF28" s="3"/>
      <c r="UIG28" s="3"/>
      <c r="UIH28" s="3"/>
      <c r="UII28" s="3"/>
      <c r="UIJ28" s="3"/>
      <c r="UIK28" s="3"/>
      <c r="UIL28" s="3"/>
      <c r="UIM28" s="3"/>
      <c r="UIN28" s="3"/>
      <c r="UIO28" s="3"/>
      <c r="UIP28" s="3"/>
      <c r="UIQ28" s="3"/>
      <c r="UIR28" s="3"/>
      <c r="UIS28" s="3"/>
      <c r="UIT28" s="3"/>
      <c r="UIU28" s="3"/>
      <c r="UIV28" s="3"/>
      <c r="UIW28" s="3"/>
      <c r="UIX28" s="3"/>
      <c r="UIY28" s="3"/>
      <c r="UIZ28" s="3"/>
      <c r="UJA28" s="3"/>
      <c r="UJB28" s="3"/>
      <c r="UJC28" s="3"/>
      <c r="UJD28" s="3"/>
      <c r="UJE28" s="3"/>
      <c r="UJF28" s="3"/>
      <c r="UJG28" s="3"/>
      <c r="UJH28" s="3"/>
      <c r="UJI28" s="3"/>
      <c r="UJJ28" s="3"/>
      <c r="UJK28" s="3"/>
      <c r="UJL28" s="3"/>
      <c r="UJM28" s="3"/>
      <c r="UJN28" s="3"/>
      <c r="UJO28" s="3"/>
      <c r="UJP28" s="3"/>
      <c r="UJQ28" s="3"/>
      <c r="UJR28" s="3"/>
      <c r="UJS28" s="3"/>
      <c r="UJT28" s="3"/>
      <c r="UJU28" s="3"/>
      <c r="UJV28" s="3"/>
      <c r="UJW28" s="3"/>
      <c r="UJX28" s="3"/>
      <c r="UJY28" s="3"/>
      <c r="UJZ28" s="3"/>
      <c r="UKA28" s="3"/>
      <c r="UKB28" s="3"/>
      <c r="UKC28" s="3"/>
      <c r="UKD28" s="3"/>
      <c r="UKE28" s="3"/>
      <c r="UKF28" s="3"/>
      <c r="UKG28" s="3"/>
      <c r="UKH28" s="3"/>
      <c r="UKI28" s="3"/>
      <c r="UKJ28" s="3"/>
      <c r="UKK28" s="3"/>
      <c r="UKL28" s="3"/>
      <c r="UKM28" s="3"/>
      <c r="UKN28" s="3"/>
      <c r="UKO28" s="3"/>
      <c r="UKP28" s="3"/>
      <c r="UKQ28" s="3"/>
      <c r="UKR28" s="3"/>
      <c r="UKS28" s="3"/>
      <c r="UKT28" s="3"/>
      <c r="UKU28" s="3"/>
      <c r="UKV28" s="3"/>
      <c r="UKW28" s="3"/>
      <c r="UKX28" s="3"/>
      <c r="UKY28" s="3"/>
      <c r="UKZ28" s="3"/>
      <c r="ULA28" s="3"/>
      <c r="ULB28" s="3"/>
      <c r="ULC28" s="3"/>
      <c r="ULD28" s="3"/>
      <c r="ULE28" s="3"/>
      <c r="ULF28" s="3"/>
      <c r="ULG28" s="3"/>
      <c r="ULH28" s="3"/>
      <c r="ULI28" s="3"/>
      <c r="ULJ28" s="3"/>
      <c r="ULK28" s="3"/>
      <c r="ULL28" s="3"/>
      <c r="ULM28" s="3"/>
      <c r="ULN28" s="3"/>
      <c r="ULO28" s="3"/>
      <c r="ULP28" s="3"/>
      <c r="ULQ28" s="3"/>
      <c r="ULR28" s="3"/>
      <c r="ULS28" s="3"/>
      <c r="ULT28" s="3"/>
      <c r="ULU28" s="3"/>
      <c r="ULV28" s="3"/>
      <c r="ULW28" s="3"/>
      <c r="ULX28" s="3"/>
      <c r="ULY28" s="3"/>
      <c r="ULZ28" s="3"/>
      <c r="UMA28" s="3"/>
      <c r="UMB28" s="3"/>
      <c r="UMC28" s="3"/>
      <c r="UMD28" s="3"/>
      <c r="UME28" s="3"/>
      <c r="UMF28" s="3"/>
      <c r="UMG28" s="3"/>
      <c r="UMH28" s="3"/>
      <c r="UMI28" s="3"/>
      <c r="UMJ28" s="3"/>
      <c r="UMK28" s="3"/>
      <c r="UML28" s="3"/>
      <c r="UMM28" s="3"/>
      <c r="UMN28" s="3"/>
      <c r="UMO28" s="3"/>
      <c r="UMP28" s="3"/>
      <c r="UMQ28" s="3"/>
      <c r="UMR28" s="3"/>
      <c r="UMS28" s="3"/>
      <c r="UMT28" s="3"/>
      <c r="UMU28" s="3"/>
      <c r="UMV28" s="3"/>
      <c r="UMW28" s="3"/>
      <c r="UMX28" s="3"/>
      <c r="UMY28" s="3"/>
      <c r="UMZ28" s="3"/>
      <c r="UNA28" s="3"/>
      <c r="UNB28" s="3"/>
      <c r="UNC28" s="3"/>
      <c r="UND28" s="3"/>
      <c r="UNE28" s="3"/>
      <c r="UNF28" s="3"/>
      <c r="UNG28" s="3"/>
      <c r="UNH28" s="3"/>
      <c r="UNI28" s="3"/>
      <c r="UNJ28" s="3"/>
      <c r="UNK28" s="3"/>
      <c r="UNL28" s="3"/>
      <c r="UNM28" s="3"/>
      <c r="UNN28" s="3"/>
      <c r="UNO28" s="3"/>
      <c r="UNP28" s="3"/>
      <c r="UNQ28" s="3"/>
      <c r="UNR28" s="3"/>
      <c r="UNS28" s="3"/>
      <c r="UNT28" s="3"/>
      <c r="UNU28" s="3"/>
      <c r="UNV28" s="3"/>
      <c r="UNW28" s="3"/>
      <c r="UNX28" s="3"/>
      <c r="UNY28" s="3"/>
      <c r="UNZ28" s="3"/>
      <c r="UOA28" s="3"/>
      <c r="UOB28" s="3"/>
      <c r="UOC28" s="3"/>
      <c r="UOD28" s="3"/>
      <c r="UOE28" s="3"/>
      <c r="UOF28" s="3"/>
      <c r="UOG28" s="3"/>
      <c r="UOH28" s="3"/>
      <c r="UOI28" s="3"/>
      <c r="UOJ28" s="3"/>
      <c r="UOK28" s="3"/>
      <c r="UOL28" s="3"/>
      <c r="UOM28" s="3"/>
      <c r="UON28" s="3"/>
      <c r="UOO28" s="3"/>
      <c r="UOP28" s="3"/>
      <c r="UOQ28" s="3"/>
      <c r="UOR28" s="3"/>
      <c r="UOS28" s="3"/>
      <c r="UOT28" s="3"/>
      <c r="UOU28" s="3"/>
      <c r="UOV28" s="3"/>
      <c r="UOW28" s="3"/>
      <c r="UOX28" s="3"/>
      <c r="UOY28" s="3"/>
      <c r="UOZ28" s="3"/>
      <c r="UPA28" s="3"/>
      <c r="UPB28" s="3"/>
      <c r="UPC28" s="3"/>
      <c r="UPD28" s="3"/>
      <c r="UPE28" s="3"/>
      <c r="UPF28" s="3"/>
      <c r="UPG28" s="3"/>
      <c r="UPH28" s="3"/>
      <c r="UPI28" s="3"/>
      <c r="UPJ28" s="3"/>
      <c r="UPK28" s="3"/>
      <c r="UPL28" s="3"/>
      <c r="UPM28" s="3"/>
      <c r="UPN28" s="3"/>
      <c r="UPO28" s="3"/>
      <c r="UPP28" s="3"/>
      <c r="UPQ28" s="3"/>
      <c r="UPR28" s="3"/>
      <c r="UPS28" s="3"/>
      <c r="UPT28" s="3"/>
      <c r="UPU28" s="3"/>
      <c r="UPV28" s="3"/>
      <c r="UPW28" s="3"/>
      <c r="UPX28" s="3"/>
      <c r="UPY28" s="3"/>
      <c r="UPZ28" s="3"/>
      <c r="UQA28" s="3"/>
      <c r="UQB28" s="3"/>
      <c r="UQC28" s="3"/>
      <c r="UQD28" s="3"/>
      <c r="UQE28" s="3"/>
      <c r="UQF28" s="3"/>
      <c r="UQG28" s="3"/>
      <c r="UQH28" s="3"/>
      <c r="UQI28" s="3"/>
      <c r="UQJ28" s="3"/>
      <c r="UQK28" s="3"/>
      <c r="UQL28" s="3"/>
      <c r="UQM28" s="3"/>
      <c r="UQN28" s="3"/>
      <c r="UQO28" s="3"/>
      <c r="UQP28" s="3"/>
      <c r="UQQ28" s="3"/>
      <c r="UQR28" s="3"/>
      <c r="UQS28" s="3"/>
      <c r="UQT28" s="3"/>
      <c r="UQU28" s="3"/>
      <c r="UQV28" s="3"/>
      <c r="UQW28" s="3"/>
      <c r="UQX28" s="3"/>
      <c r="UQY28" s="3"/>
      <c r="UQZ28" s="3"/>
      <c r="URA28" s="3"/>
      <c r="URB28" s="3"/>
      <c r="URC28" s="3"/>
      <c r="URD28" s="3"/>
      <c r="URE28" s="3"/>
      <c r="URF28" s="3"/>
      <c r="URG28" s="3"/>
      <c r="URH28" s="3"/>
      <c r="URI28" s="3"/>
      <c r="URJ28" s="3"/>
      <c r="URK28" s="3"/>
      <c r="URL28" s="3"/>
      <c r="URM28" s="3"/>
      <c r="URN28" s="3"/>
      <c r="URO28" s="3"/>
      <c r="URP28" s="3"/>
      <c r="URQ28" s="3"/>
      <c r="URR28" s="3"/>
      <c r="URS28" s="3"/>
      <c r="URT28" s="3"/>
      <c r="URU28" s="3"/>
      <c r="URV28" s="3"/>
      <c r="URW28" s="3"/>
      <c r="URX28" s="3"/>
      <c r="URY28" s="3"/>
      <c r="URZ28" s="3"/>
      <c r="USA28" s="3"/>
      <c r="USB28" s="3"/>
      <c r="USC28" s="3"/>
      <c r="USD28" s="3"/>
      <c r="USE28" s="3"/>
      <c r="USF28" s="3"/>
      <c r="USG28" s="3"/>
      <c r="USH28" s="3"/>
      <c r="USI28" s="3"/>
      <c r="USJ28" s="3"/>
      <c r="USK28" s="3"/>
      <c r="USL28" s="3"/>
      <c r="USM28" s="3"/>
      <c r="USN28" s="3"/>
      <c r="USO28" s="3"/>
      <c r="USP28" s="3"/>
      <c r="USQ28" s="3"/>
      <c r="USR28" s="3"/>
      <c r="USS28" s="3"/>
      <c r="UST28" s="3"/>
      <c r="USU28" s="3"/>
      <c r="USV28" s="3"/>
      <c r="USW28" s="3"/>
      <c r="USX28" s="3"/>
      <c r="USY28" s="3"/>
      <c r="USZ28" s="3"/>
      <c r="UTA28" s="3"/>
      <c r="UTB28" s="3"/>
      <c r="UTC28" s="3"/>
      <c r="UTD28" s="3"/>
      <c r="UTE28" s="3"/>
      <c r="UTF28" s="3"/>
      <c r="UTG28" s="3"/>
      <c r="UTH28" s="3"/>
      <c r="UTI28" s="3"/>
      <c r="UTJ28" s="3"/>
      <c r="UTK28" s="3"/>
      <c r="UTL28" s="3"/>
      <c r="UTM28" s="3"/>
      <c r="UTN28" s="3"/>
      <c r="UTO28" s="3"/>
      <c r="UTP28" s="3"/>
      <c r="UTQ28" s="3"/>
      <c r="UTR28" s="3"/>
      <c r="UTS28" s="3"/>
      <c r="UTT28" s="3"/>
      <c r="UTU28" s="3"/>
      <c r="UTV28" s="3"/>
      <c r="UTW28" s="3"/>
      <c r="UTX28" s="3"/>
      <c r="UTY28" s="3"/>
      <c r="UTZ28" s="3"/>
      <c r="UUA28" s="3"/>
      <c r="UUB28" s="3"/>
      <c r="UUC28" s="3"/>
      <c r="UUD28" s="3"/>
      <c r="UUE28" s="3"/>
      <c r="UUF28" s="3"/>
      <c r="UUG28" s="3"/>
      <c r="UUH28" s="3"/>
      <c r="UUI28" s="3"/>
      <c r="UUJ28" s="3"/>
      <c r="UUK28" s="3"/>
      <c r="UUL28" s="3"/>
      <c r="UUM28" s="3"/>
      <c r="UUN28" s="3"/>
      <c r="UUO28" s="3"/>
      <c r="UUP28" s="3"/>
      <c r="UUQ28" s="3"/>
      <c r="UUR28" s="3"/>
      <c r="UUS28" s="3"/>
      <c r="UUT28" s="3"/>
      <c r="UUU28" s="3"/>
      <c r="UUV28" s="3"/>
      <c r="UUW28" s="3"/>
      <c r="UUX28" s="3"/>
      <c r="UUY28" s="3"/>
      <c r="UUZ28" s="3"/>
      <c r="UVA28" s="3"/>
      <c r="UVB28" s="3"/>
      <c r="UVC28" s="3"/>
      <c r="UVD28" s="3"/>
      <c r="UVE28" s="3"/>
      <c r="UVF28" s="3"/>
      <c r="UVG28" s="3"/>
      <c r="UVH28" s="3"/>
      <c r="UVI28" s="3"/>
      <c r="UVJ28" s="3"/>
      <c r="UVK28" s="3"/>
      <c r="UVL28" s="3"/>
      <c r="UVM28" s="3"/>
      <c r="UVN28" s="3"/>
      <c r="UVO28" s="3"/>
      <c r="UVP28" s="3"/>
      <c r="UVQ28" s="3"/>
      <c r="UVR28" s="3"/>
      <c r="UVS28" s="3"/>
      <c r="UVT28" s="3"/>
      <c r="UVU28" s="3"/>
      <c r="UVV28" s="3"/>
      <c r="UVW28" s="3"/>
      <c r="UVX28" s="3"/>
      <c r="UVY28" s="3"/>
      <c r="UVZ28" s="3"/>
      <c r="UWA28" s="3"/>
      <c r="UWB28" s="3"/>
      <c r="UWC28" s="3"/>
      <c r="UWD28" s="3"/>
      <c r="UWE28" s="3"/>
      <c r="UWF28" s="3"/>
      <c r="UWG28" s="3"/>
      <c r="UWH28" s="3"/>
      <c r="UWI28" s="3"/>
      <c r="UWJ28" s="3"/>
      <c r="UWK28" s="3"/>
      <c r="UWL28" s="3"/>
      <c r="UWM28" s="3"/>
      <c r="UWN28" s="3"/>
      <c r="UWO28" s="3"/>
      <c r="UWP28" s="3"/>
      <c r="UWQ28" s="3"/>
      <c r="UWR28" s="3"/>
      <c r="UWS28" s="3"/>
      <c r="UWT28" s="3"/>
      <c r="UWU28" s="3"/>
      <c r="UWV28" s="3"/>
      <c r="UWW28" s="3"/>
      <c r="UWX28" s="3"/>
      <c r="UWY28" s="3"/>
      <c r="UWZ28" s="3"/>
      <c r="UXA28" s="3"/>
      <c r="UXB28" s="3"/>
      <c r="UXC28" s="3"/>
      <c r="UXD28" s="3"/>
      <c r="UXE28" s="3"/>
      <c r="UXF28" s="3"/>
      <c r="UXG28" s="3"/>
      <c r="UXH28" s="3"/>
      <c r="UXI28" s="3"/>
      <c r="UXJ28" s="3"/>
      <c r="UXK28" s="3"/>
      <c r="UXL28" s="3"/>
      <c r="UXM28" s="3"/>
      <c r="UXN28" s="3"/>
      <c r="UXO28" s="3"/>
      <c r="UXP28" s="3"/>
      <c r="UXQ28" s="3"/>
      <c r="UXR28" s="3"/>
      <c r="UXS28" s="3"/>
      <c r="UXT28" s="3"/>
      <c r="UXU28" s="3"/>
      <c r="UXV28" s="3"/>
      <c r="UXW28" s="3"/>
      <c r="UXX28" s="3"/>
      <c r="UXY28" s="3"/>
      <c r="UXZ28" s="3"/>
      <c r="UYA28" s="3"/>
      <c r="UYB28" s="3"/>
      <c r="UYC28" s="3"/>
      <c r="UYD28" s="3"/>
      <c r="UYE28" s="3"/>
      <c r="UYF28" s="3"/>
      <c r="UYG28" s="3"/>
      <c r="UYH28" s="3"/>
      <c r="UYI28" s="3"/>
      <c r="UYJ28" s="3"/>
      <c r="UYK28" s="3"/>
      <c r="UYL28" s="3"/>
      <c r="UYM28" s="3"/>
      <c r="UYN28" s="3"/>
      <c r="UYO28" s="3"/>
      <c r="UYP28" s="3"/>
      <c r="UYQ28" s="3"/>
      <c r="UYR28" s="3"/>
      <c r="UYS28" s="3"/>
      <c r="UYT28" s="3"/>
      <c r="UYU28" s="3"/>
      <c r="UYV28" s="3"/>
      <c r="UYW28" s="3"/>
      <c r="UYX28" s="3"/>
      <c r="UYY28" s="3"/>
      <c r="UYZ28" s="3"/>
      <c r="UZA28" s="3"/>
      <c r="UZB28" s="3"/>
      <c r="UZC28" s="3"/>
      <c r="UZD28" s="3"/>
      <c r="UZE28" s="3"/>
      <c r="UZF28" s="3"/>
      <c r="UZG28" s="3"/>
      <c r="UZH28" s="3"/>
      <c r="UZI28" s="3"/>
      <c r="UZJ28" s="3"/>
      <c r="UZK28" s="3"/>
      <c r="UZL28" s="3"/>
      <c r="UZM28" s="3"/>
      <c r="UZN28" s="3"/>
      <c r="UZO28" s="3"/>
      <c r="UZP28" s="3"/>
      <c r="UZQ28" s="3"/>
      <c r="UZR28" s="3"/>
      <c r="UZS28" s="3"/>
      <c r="UZT28" s="3"/>
      <c r="UZU28" s="3"/>
      <c r="UZV28" s="3"/>
      <c r="UZW28" s="3"/>
      <c r="UZX28" s="3"/>
      <c r="UZY28" s="3"/>
      <c r="UZZ28" s="3"/>
      <c r="VAA28" s="3"/>
      <c r="VAB28" s="3"/>
      <c r="VAC28" s="3"/>
      <c r="VAD28" s="3"/>
      <c r="VAE28" s="3"/>
      <c r="VAF28" s="3"/>
      <c r="VAG28" s="3"/>
      <c r="VAH28" s="3"/>
      <c r="VAI28" s="3"/>
      <c r="VAJ28" s="3"/>
      <c r="VAK28" s="3"/>
      <c r="VAL28" s="3"/>
      <c r="VAM28" s="3"/>
      <c r="VAN28" s="3"/>
      <c r="VAO28" s="3"/>
      <c r="VAP28" s="3"/>
      <c r="VAQ28" s="3"/>
      <c r="VAR28" s="3"/>
      <c r="VAS28" s="3"/>
      <c r="VAT28" s="3"/>
      <c r="VAU28" s="3"/>
      <c r="VAV28" s="3"/>
      <c r="VAW28" s="3"/>
      <c r="VAX28" s="3"/>
      <c r="VAY28" s="3"/>
      <c r="VAZ28" s="3"/>
      <c r="VBA28" s="3"/>
      <c r="VBB28" s="3"/>
      <c r="VBC28" s="3"/>
      <c r="VBD28" s="3"/>
      <c r="VBE28" s="3"/>
      <c r="VBF28" s="3"/>
      <c r="VBG28" s="3"/>
      <c r="VBH28" s="3"/>
      <c r="VBI28" s="3"/>
      <c r="VBJ28" s="3"/>
      <c r="VBK28" s="3"/>
      <c r="VBL28" s="3"/>
      <c r="VBM28" s="3"/>
      <c r="VBN28" s="3"/>
      <c r="VBO28" s="3"/>
      <c r="VBP28" s="3"/>
      <c r="VBQ28" s="3"/>
      <c r="VBR28" s="3"/>
      <c r="VBS28" s="3"/>
      <c r="VBT28" s="3"/>
      <c r="VBU28" s="3"/>
      <c r="VBV28" s="3"/>
      <c r="VBW28" s="3"/>
      <c r="VBX28" s="3"/>
      <c r="VBY28" s="3"/>
      <c r="VBZ28" s="3"/>
      <c r="VCA28" s="3"/>
      <c r="VCB28" s="3"/>
      <c r="VCC28" s="3"/>
      <c r="VCD28" s="3"/>
      <c r="VCE28" s="3"/>
      <c r="VCF28" s="3"/>
      <c r="VCG28" s="3"/>
      <c r="VCH28" s="3"/>
      <c r="VCI28" s="3"/>
      <c r="VCJ28" s="3"/>
      <c r="VCK28" s="3"/>
      <c r="VCL28" s="3"/>
      <c r="VCM28" s="3"/>
      <c r="VCN28" s="3"/>
      <c r="VCO28" s="3"/>
      <c r="VCP28" s="3"/>
      <c r="VCQ28" s="3"/>
      <c r="VCR28" s="3"/>
      <c r="VCS28" s="3"/>
      <c r="VCT28" s="3"/>
      <c r="VCU28" s="3"/>
      <c r="VCV28" s="3"/>
      <c r="VCW28" s="3"/>
      <c r="VCX28" s="3"/>
      <c r="VCY28" s="3"/>
      <c r="VCZ28" s="3"/>
      <c r="VDA28" s="3"/>
      <c r="VDB28" s="3"/>
      <c r="VDC28" s="3"/>
      <c r="VDD28" s="3"/>
      <c r="VDE28" s="3"/>
      <c r="VDF28" s="3"/>
      <c r="VDG28" s="3"/>
      <c r="VDH28" s="3"/>
      <c r="VDI28" s="3"/>
      <c r="VDJ28" s="3"/>
      <c r="VDK28" s="3"/>
      <c r="VDL28" s="3"/>
      <c r="VDM28" s="3"/>
      <c r="VDN28" s="3"/>
      <c r="VDO28" s="3"/>
      <c r="VDP28" s="3"/>
      <c r="VDQ28" s="3"/>
      <c r="VDR28" s="3"/>
      <c r="VDS28" s="3"/>
      <c r="VDT28" s="3"/>
      <c r="VDU28" s="3"/>
      <c r="VDV28" s="3"/>
      <c r="VDW28" s="3"/>
      <c r="VDX28" s="3"/>
      <c r="VDY28" s="3"/>
      <c r="VDZ28" s="3"/>
      <c r="VEA28" s="3"/>
      <c r="VEB28" s="3"/>
      <c r="VEC28" s="3"/>
      <c r="VED28" s="3"/>
      <c r="VEE28" s="3"/>
      <c r="VEF28" s="3"/>
      <c r="VEG28" s="3"/>
      <c r="VEH28" s="3"/>
      <c r="VEI28" s="3"/>
      <c r="VEJ28" s="3"/>
      <c r="VEK28" s="3"/>
      <c r="VEL28" s="3"/>
      <c r="VEM28" s="3"/>
      <c r="VEN28" s="3"/>
      <c r="VEO28" s="3"/>
      <c r="VEP28" s="3"/>
      <c r="VEQ28" s="3"/>
      <c r="VER28" s="3"/>
      <c r="VES28" s="3"/>
      <c r="VET28" s="3"/>
      <c r="VEU28" s="3"/>
      <c r="VEV28" s="3"/>
      <c r="VEW28" s="3"/>
      <c r="VEX28" s="3"/>
      <c r="VEY28" s="3"/>
      <c r="VEZ28" s="3"/>
      <c r="VFA28" s="3"/>
      <c r="VFB28" s="3"/>
      <c r="VFC28" s="3"/>
      <c r="VFD28" s="3"/>
      <c r="VFE28" s="3"/>
      <c r="VFF28" s="3"/>
      <c r="VFG28" s="3"/>
      <c r="VFH28" s="3"/>
      <c r="VFI28" s="3"/>
      <c r="VFJ28" s="3"/>
      <c r="VFK28" s="3"/>
      <c r="VFL28" s="3"/>
      <c r="VFM28" s="3"/>
      <c r="VFN28" s="3"/>
      <c r="VFO28" s="3"/>
      <c r="VFP28" s="3"/>
      <c r="VFQ28" s="3"/>
      <c r="VFR28" s="3"/>
      <c r="VFS28" s="3"/>
      <c r="VFT28" s="3"/>
      <c r="VFU28" s="3"/>
      <c r="VFV28" s="3"/>
      <c r="VFW28" s="3"/>
      <c r="VFX28" s="3"/>
      <c r="VFY28" s="3"/>
      <c r="VFZ28" s="3"/>
      <c r="VGA28" s="3"/>
      <c r="VGB28" s="3"/>
      <c r="VGC28" s="3"/>
      <c r="VGD28" s="3"/>
      <c r="VGE28" s="3"/>
      <c r="VGF28" s="3"/>
      <c r="VGG28" s="3"/>
      <c r="VGH28" s="3"/>
      <c r="VGI28" s="3"/>
      <c r="VGJ28" s="3"/>
      <c r="VGK28" s="3"/>
      <c r="VGL28" s="3"/>
      <c r="VGM28" s="3"/>
      <c r="VGN28" s="3"/>
      <c r="VGO28" s="3"/>
      <c r="VGP28" s="3"/>
      <c r="VGQ28" s="3"/>
      <c r="VGR28" s="3"/>
      <c r="VGS28" s="3"/>
      <c r="VGT28" s="3"/>
      <c r="VGU28" s="3"/>
      <c r="VGV28" s="3"/>
      <c r="VGW28" s="3"/>
      <c r="VGX28" s="3"/>
      <c r="VGY28" s="3"/>
      <c r="VGZ28" s="3"/>
      <c r="VHA28" s="3"/>
      <c r="VHB28" s="3"/>
      <c r="VHC28" s="3"/>
      <c r="VHD28" s="3"/>
      <c r="VHE28" s="3"/>
      <c r="VHF28" s="3"/>
      <c r="VHG28" s="3"/>
      <c r="VHH28" s="3"/>
      <c r="VHI28" s="3"/>
      <c r="VHJ28" s="3"/>
      <c r="VHK28" s="3"/>
      <c r="VHL28" s="3"/>
      <c r="VHM28" s="3"/>
      <c r="VHN28" s="3"/>
      <c r="VHO28" s="3"/>
      <c r="VHP28" s="3"/>
      <c r="VHQ28" s="3"/>
      <c r="VHR28" s="3"/>
      <c r="VHS28" s="3"/>
      <c r="VHT28" s="3"/>
      <c r="VHU28" s="3"/>
      <c r="VHV28" s="3"/>
      <c r="VHW28" s="3"/>
      <c r="VHX28" s="3"/>
      <c r="VHY28" s="3"/>
      <c r="VHZ28" s="3"/>
      <c r="VIA28" s="3"/>
      <c r="VIB28" s="3"/>
      <c r="VIC28" s="3"/>
      <c r="VID28" s="3"/>
      <c r="VIE28" s="3"/>
      <c r="VIF28" s="3"/>
      <c r="VIG28" s="3"/>
      <c r="VIH28" s="3"/>
      <c r="VII28" s="3"/>
      <c r="VIJ28" s="3"/>
      <c r="VIK28" s="3"/>
      <c r="VIL28" s="3"/>
      <c r="VIM28" s="3"/>
      <c r="VIN28" s="3"/>
      <c r="VIO28" s="3"/>
      <c r="VIP28" s="3"/>
      <c r="VIQ28" s="3"/>
      <c r="VIR28" s="3"/>
      <c r="VIS28" s="3"/>
      <c r="VIT28" s="3"/>
      <c r="VIU28" s="3"/>
      <c r="VIV28" s="3"/>
      <c r="VIW28" s="3"/>
      <c r="VIX28" s="3"/>
      <c r="VIY28" s="3"/>
      <c r="VIZ28" s="3"/>
      <c r="VJA28" s="3"/>
      <c r="VJB28" s="3"/>
      <c r="VJC28" s="3"/>
      <c r="VJD28" s="3"/>
      <c r="VJE28" s="3"/>
      <c r="VJF28" s="3"/>
      <c r="VJG28" s="3"/>
      <c r="VJH28" s="3"/>
      <c r="VJI28" s="3"/>
      <c r="VJJ28" s="3"/>
      <c r="VJK28" s="3"/>
      <c r="VJL28" s="3"/>
      <c r="VJM28" s="3"/>
      <c r="VJN28" s="3"/>
      <c r="VJO28" s="3"/>
      <c r="VJP28" s="3"/>
      <c r="VJQ28" s="3"/>
      <c r="VJR28" s="3"/>
      <c r="VJS28" s="3"/>
      <c r="VJT28" s="3"/>
      <c r="VJU28" s="3"/>
      <c r="VJV28" s="3"/>
      <c r="VJW28" s="3"/>
      <c r="VJX28" s="3"/>
      <c r="VJY28" s="3"/>
      <c r="VJZ28" s="3"/>
      <c r="VKA28" s="3"/>
      <c r="VKB28" s="3"/>
      <c r="VKC28" s="3"/>
      <c r="VKD28" s="3"/>
      <c r="VKE28" s="3"/>
      <c r="VKF28" s="3"/>
      <c r="VKG28" s="3"/>
      <c r="VKH28" s="3"/>
      <c r="VKI28" s="3"/>
      <c r="VKJ28" s="3"/>
      <c r="VKK28" s="3"/>
      <c r="VKL28" s="3"/>
      <c r="VKM28" s="3"/>
      <c r="VKN28" s="3"/>
      <c r="VKO28" s="3"/>
      <c r="VKP28" s="3"/>
      <c r="VKQ28" s="3"/>
      <c r="VKR28" s="3"/>
      <c r="VKS28" s="3"/>
      <c r="VKT28" s="3"/>
      <c r="VKU28" s="3"/>
      <c r="VKV28" s="3"/>
      <c r="VKW28" s="3"/>
      <c r="VKX28" s="3"/>
      <c r="VKY28" s="3"/>
      <c r="VKZ28" s="3"/>
      <c r="VLA28" s="3"/>
      <c r="VLB28" s="3"/>
      <c r="VLC28" s="3"/>
      <c r="VLD28" s="3"/>
      <c r="VLE28" s="3"/>
      <c r="VLF28" s="3"/>
      <c r="VLG28" s="3"/>
      <c r="VLH28" s="3"/>
      <c r="VLI28" s="3"/>
      <c r="VLJ28" s="3"/>
      <c r="VLK28" s="3"/>
      <c r="VLL28" s="3"/>
      <c r="VLM28" s="3"/>
      <c r="VLN28" s="3"/>
      <c r="VLO28" s="3"/>
      <c r="VLP28" s="3"/>
      <c r="VLQ28" s="3"/>
      <c r="VLR28" s="3"/>
      <c r="VLS28" s="3"/>
      <c r="VLT28" s="3"/>
      <c r="VLU28" s="3"/>
      <c r="VLV28" s="3"/>
      <c r="VLW28" s="3"/>
      <c r="VLX28" s="3"/>
      <c r="VLY28" s="3"/>
      <c r="VLZ28" s="3"/>
      <c r="VMA28" s="3"/>
      <c r="VMB28" s="3"/>
      <c r="VMC28" s="3"/>
      <c r="VMD28" s="3"/>
      <c r="VME28" s="3"/>
      <c r="VMF28" s="3"/>
      <c r="VMG28" s="3"/>
      <c r="VMH28" s="3"/>
      <c r="VMI28" s="3"/>
      <c r="VMJ28" s="3"/>
      <c r="VMK28" s="3"/>
      <c r="VML28" s="3"/>
      <c r="VMM28" s="3"/>
      <c r="VMN28" s="3"/>
      <c r="VMO28" s="3"/>
      <c r="VMP28" s="3"/>
      <c r="VMQ28" s="3"/>
      <c r="VMR28" s="3"/>
      <c r="VMS28" s="3"/>
      <c r="VMT28" s="3"/>
      <c r="VMU28" s="3"/>
      <c r="VMV28" s="3"/>
      <c r="VMW28" s="3"/>
      <c r="VMX28" s="3"/>
      <c r="VMY28" s="3"/>
      <c r="VMZ28" s="3"/>
      <c r="VNA28" s="3"/>
      <c r="VNB28" s="3"/>
      <c r="VNC28" s="3"/>
      <c r="VND28" s="3"/>
      <c r="VNE28" s="3"/>
      <c r="VNF28" s="3"/>
      <c r="VNG28" s="3"/>
      <c r="VNH28" s="3"/>
      <c r="VNI28" s="3"/>
      <c r="VNJ28" s="3"/>
      <c r="VNK28" s="3"/>
      <c r="VNL28" s="3"/>
      <c r="VNM28" s="3"/>
      <c r="VNN28" s="3"/>
      <c r="VNO28" s="3"/>
      <c r="VNP28" s="3"/>
      <c r="VNQ28" s="3"/>
      <c r="VNR28" s="3"/>
      <c r="VNS28" s="3"/>
      <c r="VNT28" s="3"/>
      <c r="VNU28" s="3"/>
      <c r="VNV28" s="3"/>
      <c r="VNW28" s="3"/>
      <c r="VNX28" s="3"/>
      <c r="VNY28" s="3"/>
      <c r="VNZ28" s="3"/>
      <c r="VOA28" s="3"/>
      <c r="VOB28" s="3"/>
      <c r="VOC28" s="3"/>
      <c r="VOD28" s="3"/>
      <c r="VOE28" s="3"/>
      <c r="VOF28" s="3"/>
      <c r="VOG28" s="3"/>
      <c r="VOH28" s="3"/>
      <c r="VOI28" s="3"/>
      <c r="VOJ28" s="3"/>
      <c r="VOK28" s="3"/>
      <c r="VOL28" s="3"/>
      <c r="VOM28" s="3"/>
      <c r="VON28" s="3"/>
      <c r="VOO28" s="3"/>
      <c r="VOP28" s="3"/>
      <c r="VOQ28" s="3"/>
      <c r="VOR28" s="3"/>
      <c r="VOS28" s="3"/>
      <c r="VOT28" s="3"/>
      <c r="VOU28" s="3"/>
      <c r="VOV28" s="3"/>
      <c r="VOW28" s="3"/>
      <c r="VOX28" s="3"/>
      <c r="VOY28" s="3"/>
      <c r="VOZ28" s="3"/>
      <c r="VPA28" s="3"/>
      <c r="VPB28" s="3"/>
      <c r="VPC28" s="3"/>
      <c r="VPD28" s="3"/>
      <c r="VPE28" s="3"/>
      <c r="VPF28" s="3"/>
      <c r="VPG28" s="3"/>
      <c r="VPH28" s="3"/>
      <c r="VPI28" s="3"/>
      <c r="VPJ28" s="3"/>
      <c r="VPK28" s="3"/>
      <c r="VPL28" s="3"/>
      <c r="VPM28" s="3"/>
      <c r="VPN28" s="3"/>
      <c r="VPO28" s="3"/>
      <c r="VPP28" s="3"/>
      <c r="VPQ28" s="3"/>
      <c r="VPR28" s="3"/>
      <c r="VPS28" s="3"/>
      <c r="VPT28" s="3"/>
      <c r="VPU28" s="3"/>
      <c r="VPV28" s="3"/>
      <c r="VPW28" s="3"/>
      <c r="VPX28" s="3"/>
      <c r="VPY28" s="3"/>
      <c r="VPZ28" s="3"/>
      <c r="VQA28" s="3"/>
      <c r="VQB28" s="3"/>
      <c r="VQC28" s="3"/>
      <c r="VQD28" s="3"/>
      <c r="VQE28" s="3"/>
      <c r="VQF28" s="3"/>
      <c r="VQG28" s="3"/>
      <c r="VQH28" s="3"/>
      <c r="VQI28" s="3"/>
      <c r="VQJ28" s="3"/>
      <c r="VQK28" s="3"/>
      <c r="VQL28" s="3"/>
      <c r="VQM28" s="3"/>
      <c r="VQN28" s="3"/>
      <c r="VQO28" s="3"/>
      <c r="VQP28" s="3"/>
      <c r="VQQ28" s="3"/>
      <c r="VQR28" s="3"/>
      <c r="VQS28" s="3"/>
      <c r="VQT28" s="3"/>
      <c r="VQU28" s="3"/>
      <c r="VQV28" s="3"/>
      <c r="VQW28" s="3"/>
      <c r="VQX28" s="3"/>
      <c r="VQY28" s="3"/>
      <c r="VQZ28" s="3"/>
      <c r="VRA28" s="3"/>
      <c r="VRB28" s="3"/>
      <c r="VRC28" s="3"/>
      <c r="VRD28" s="3"/>
      <c r="VRE28" s="3"/>
      <c r="VRF28" s="3"/>
      <c r="VRG28" s="3"/>
      <c r="VRH28" s="3"/>
      <c r="VRI28" s="3"/>
      <c r="VRJ28" s="3"/>
      <c r="VRK28" s="3"/>
      <c r="VRL28" s="3"/>
      <c r="VRM28" s="3"/>
      <c r="VRN28" s="3"/>
      <c r="VRO28" s="3"/>
      <c r="VRP28" s="3"/>
      <c r="VRQ28" s="3"/>
      <c r="VRR28" s="3"/>
      <c r="VRS28" s="3"/>
      <c r="VRT28" s="3"/>
      <c r="VRU28" s="3"/>
      <c r="VRV28" s="3"/>
      <c r="VRW28" s="3"/>
      <c r="VRX28" s="3"/>
      <c r="VRY28" s="3"/>
      <c r="VRZ28" s="3"/>
      <c r="VSA28" s="3"/>
      <c r="VSB28" s="3"/>
      <c r="VSC28" s="3"/>
      <c r="VSD28" s="3"/>
      <c r="VSE28" s="3"/>
      <c r="VSF28" s="3"/>
      <c r="VSG28" s="3"/>
      <c r="VSH28" s="3"/>
      <c r="VSI28" s="3"/>
      <c r="VSJ28" s="3"/>
      <c r="VSK28" s="3"/>
      <c r="VSL28" s="3"/>
      <c r="VSM28" s="3"/>
      <c r="VSN28" s="3"/>
      <c r="VSO28" s="3"/>
      <c r="VSP28" s="3"/>
      <c r="VSQ28" s="3"/>
      <c r="VSR28" s="3"/>
      <c r="VSS28" s="3"/>
      <c r="VST28" s="3"/>
      <c r="VSU28" s="3"/>
      <c r="VSV28" s="3"/>
      <c r="VSW28" s="3"/>
      <c r="VSX28" s="3"/>
      <c r="VSY28" s="3"/>
      <c r="VSZ28" s="3"/>
      <c r="VTA28" s="3"/>
      <c r="VTB28" s="3"/>
      <c r="VTC28" s="3"/>
      <c r="VTD28" s="3"/>
      <c r="VTE28" s="3"/>
      <c r="VTF28" s="3"/>
      <c r="VTG28" s="3"/>
      <c r="VTH28" s="3"/>
      <c r="VTI28" s="3"/>
      <c r="VTJ28" s="3"/>
      <c r="VTK28" s="3"/>
      <c r="VTL28" s="3"/>
      <c r="VTM28" s="3"/>
      <c r="VTN28" s="3"/>
      <c r="VTO28" s="3"/>
      <c r="VTP28" s="3"/>
      <c r="VTQ28" s="3"/>
      <c r="VTR28" s="3"/>
      <c r="VTS28" s="3"/>
      <c r="VTT28" s="3"/>
      <c r="VTU28" s="3"/>
      <c r="VTV28" s="3"/>
      <c r="VTW28" s="3"/>
      <c r="VTX28" s="3"/>
      <c r="VTY28" s="3"/>
      <c r="VTZ28" s="3"/>
      <c r="VUA28" s="3"/>
      <c r="VUB28" s="3"/>
      <c r="VUC28" s="3"/>
      <c r="VUD28" s="3"/>
      <c r="VUE28" s="3"/>
      <c r="VUF28" s="3"/>
      <c r="VUG28" s="3"/>
      <c r="VUH28" s="3"/>
      <c r="VUI28" s="3"/>
      <c r="VUJ28" s="3"/>
      <c r="VUK28" s="3"/>
      <c r="VUL28" s="3"/>
      <c r="VUM28" s="3"/>
      <c r="VUN28" s="3"/>
      <c r="VUO28" s="3"/>
      <c r="VUP28" s="3"/>
      <c r="VUQ28" s="3"/>
      <c r="VUR28" s="3"/>
      <c r="VUS28" s="3"/>
      <c r="VUT28" s="3"/>
      <c r="VUU28" s="3"/>
      <c r="VUV28" s="3"/>
      <c r="VUW28" s="3"/>
      <c r="VUX28" s="3"/>
      <c r="VUY28" s="3"/>
      <c r="VUZ28" s="3"/>
      <c r="VVA28" s="3"/>
      <c r="VVB28" s="3"/>
      <c r="VVC28" s="3"/>
      <c r="VVD28" s="3"/>
      <c r="VVE28" s="3"/>
      <c r="VVF28" s="3"/>
      <c r="VVG28" s="3"/>
      <c r="VVH28" s="3"/>
      <c r="VVI28" s="3"/>
      <c r="VVJ28" s="3"/>
      <c r="VVK28" s="3"/>
      <c r="VVL28" s="3"/>
      <c r="VVM28" s="3"/>
      <c r="VVN28" s="3"/>
      <c r="VVO28" s="3"/>
      <c r="VVP28" s="3"/>
      <c r="VVQ28" s="3"/>
      <c r="VVR28" s="3"/>
      <c r="VVS28" s="3"/>
      <c r="VVT28" s="3"/>
      <c r="VVU28" s="3"/>
      <c r="VVV28" s="3"/>
      <c r="VVW28" s="3"/>
      <c r="VVX28" s="3"/>
      <c r="VVY28" s="3"/>
      <c r="VVZ28" s="3"/>
      <c r="VWA28" s="3"/>
      <c r="VWB28" s="3"/>
      <c r="VWC28" s="3"/>
      <c r="VWD28" s="3"/>
      <c r="VWE28" s="3"/>
      <c r="VWF28" s="3"/>
      <c r="VWG28" s="3"/>
      <c r="VWH28" s="3"/>
      <c r="VWI28" s="3"/>
      <c r="VWJ28" s="3"/>
      <c r="VWK28" s="3"/>
      <c r="VWL28" s="3"/>
      <c r="VWM28" s="3"/>
      <c r="VWN28" s="3"/>
      <c r="VWO28" s="3"/>
      <c r="VWP28" s="3"/>
      <c r="VWQ28" s="3"/>
      <c r="VWR28" s="3"/>
      <c r="VWS28" s="3"/>
      <c r="VWT28" s="3"/>
      <c r="VWU28" s="3"/>
      <c r="VWV28" s="3"/>
      <c r="VWW28" s="3"/>
      <c r="VWX28" s="3"/>
      <c r="VWY28" s="3"/>
      <c r="VWZ28" s="3"/>
      <c r="VXA28" s="3"/>
      <c r="VXB28" s="3"/>
      <c r="VXC28" s="3"/>
      <c r="VXD28" s="3"/>
      <c r="VXE28" s="3"/>
      <c r="VXF28" s="3"/>
      <c r="VXG28" s="3"/>
      <c r="VXH28" s="3"/>
      <c r="VXI28" s="3"/>
      <c r="VXJ28" s="3"/>
      <c r="VXK28" s="3"/>
      <c r="VXL28" s="3"/>
      <c r="VXM28" s="3"/>
      <c r="VXN28" s="3"/>
      <c r="VXO28" s="3"/>
      <c r="VXP28" s="3"/>
      <c r="VXQ28" s="3"/>
      <c r="VXR28" s="3"/>
      <c r="VXS28" s="3"/>
      <c r="VXT28" s="3"/>
      <c r="VXU28" s="3"/>
      <c r="VXV28" s="3"/>
      <c r="VXW28" s="3"/>
      <c r="VXX28" s="3"/>
      <c r="VXY28" s="3"/>
      <c r="VXZ28" s="3"/>
      <c r="VYA28" s="3"/>
      <c r="VYB28" s="3"/>
      <c r="VYC28" s="3"/>
      <c r="VYD28" s="3"/>
      <c r="VYE28" s="3"/>
      <c r="VYF28" s="3"/>
      <c r="VYG28" s="3"/>
      <c r="VYH28" s="3"/>
      <c r="VYI28" s="3"/>
      <c r="VYJ28" s="3"/>
      <c r="VYK28" s="3"/>
      <c r="VYL28" s="3"/>
      <c r="VYM28" s="3"/>
      <c r="VYN28" s="3"/>
      <c r="VYO28" s="3"/>
      <c r="VYP28" s="3"/>
      <c r="VYQ28" s="3"/>
      <c r="VYR28" s="3"/>
      <c r="VYS28" s="3"/>
      <c r="VYT28" s="3"/>
      <c r="VYU28" s="3"/>
      <c r="VYV28" s="3"/>
      <c r="VYW28" s="3"/>
      <c r="VYX28" s="3"/>
      <c r="VYY28" s="3"/>
      <c r="VYZ28" s="3"/>
      <c r="VZA28" s="3"/>
      <c r="VZB28" s="3"/>
      <c r="VZC28" s="3"/>
      <c r="VZD28" s="3"/>
      <c r="VZE28" s="3"/>
      <c r="VZF28" s="3"/>
      <c r="VZG28" s="3"/>
      <c r="VZH28" s="3"/>
      <c r="VZI28" s="3"/>
      <c r="VZJ28" s="3"/>
      <c r="VZK28" s="3"/>
      <c r="VZL28" s="3"/>
      <c r="VZM28" s="3"/>
      <c r="VZN28" s="3"/>
      <c r="VZO28" s="3"/>
      <c r="VZP28" s="3"/>
      <c r="VZQ28" s="3"/>
      <c r="VZR28" s="3"/>
      <c r="VZS28" s="3"/>
      <c r="VZT28" s="3"/>
      <c r="VZU28" s="3"/>
      <c r="VZV28" s="3"/>
      <c r="VZW28" s="3"/>
      <c r="VZX28" s="3"/>
      <c r="VZY28" s="3"/>
      <c r="VZZ28" s="3"/>
      <c r="WAA28" s="3"/>
      <c r="WAB28" s="3"/>
      <c r="WAC28" s="3"/>
      <c r="WAD28" s="3"/>
      <c r="WAE28" s="3"/>
      <c r="WAF28" s="3"/>
      <c r="WAG28" s="3"/>
      <c r="WAH28" s="3"/>
      <c r="WAI28" s="3"/>
      <c r="WAJ28" s="3"/>
      <c r="WAK28" s="3"/>
      <c r="WAL28" s="3"/>
      <c r="WAM28" s="3"/>
      <c r="WAN28" s="3"/>
      <c r="WAO28" s="3"/>
      <c r="WAP28" s="3"/>
      <c r="WAQ28" s="3"/>
      <c r="WAR28" s="3"/>
      <c r="WAS28" s="3"/>
      <c r="WAT28" s="3"/>
      <c r="WAU28" s="3"/>
      <c r="WAV28" s="3"/>
      <c r="WAW28" s="3"/>
      <c r="WAX28" s="3"/>
      <c r="WAY28" s="3"/>
      <c r="WAZ28" s="3"/>
      <c r="WBA28" s="3"/>
      <c r="WBB28" s="3"/>
      <c r="WBC28" s="3"/>
      <c r="WBD28" s="3"/>
      <c r="WBE28" s="3"/>
      <c r="WBF28" s="3"/>
      <c r="WBG28" s="3"/>
      <c r="WBH28" s="3"/>
      <c r="WBI28" s="3"/>
      <c r="WBJ28" s="3"/>
      <c r="WBK28" s="3"/>
      <c r="WBL28" s="3"/>
      <c r="WBM28" s="3"/>
      <c r="WBN28" s="3"/>
      <c r="WBO28" s="3"/>
      <c r="WBP28" s="3"/>
      <c r="WBQ28" s="3"/>
      <c r="WBR28" s="3"/>
      <c r="WBS28" s="3"/>
      <c r="WBT28" s="3"/>
      <c r="WBU28" s="3"/>
      <c r="WBV28" s="3"/>
      <c r="WBW28" s="3"/>
      <c r="WBX28" s="3"/>
      <c r="WBY28" s="3"/>
      <c r="WBZ28" s="3"/>
      <c r="WCA28" s="3"/>
      <c r="WCB28" s="3"/>
      <c r="WCC28" s="3"/>
      <c r="WCD28" s="3"/>
      <c r="WCE28" s="3"/>
      <c r="WCF28" s="3"/>
      <c r="WCG28" s="3"/>
      <c r="WCH28" s="3"/>
      <c r="WCI28" s="3"/>
      <c r="WCJ28" s="3"/>
      <c r="WCK28" s="3"/>
      <c r="WCL28" s="3"/>
      <c r="WCM28" s="3"/>
      <c r="WCN28" s="3"/>
      <c r="WCO28" s="3"/>
      <c r="WCP28" s="3"/>
      <c r="WCQ28" s="3"/>
      <c r="WCR28" s="3"/>
      <c r="WCS28" s="3"/>
      <c r="WCT28" s="3"/>
      <c r="WCU28" s="3"/>
      <c r="WCV28" s="3"/>
      <c r="WCW28" s="3"/>
      <c r="WCX28" s="3"/>
      <c r="WCY28" s="3"/>
      <c r="WCZ28" s="3"/>
      <c r="WDA28" s="3"/>
      <c r="WDB28" s="3"/>
      <c r="WDC28" s="3"/>
      <c r="WDD28" s="3"/>
      <c r="WDE28" s="3"/>
      <c r="WDF28" s="3"/>
      <c r="WDG28" s="3"/>
      <c r="WDH28" s="3"/>
      <c r="WDI28" s="3"/>
      <c r="WDJ28" s="3"/>
      <c r="WDK28" s="3"/>
      <c r="WDL28" s="3"/>
      <c r="WDM28" s="3"/>
      <c r="WDN28" s="3"/>
      <c r="WDO28" s="3"/>
      <c r="WDP28" s="3"/>
      <c r="WDQ28" s="3"/>
      <c r="WDR28" s="3"/>
      <c r="WDS28" s="3"/>
      <c r="WDT28" s="3"/>
      <c r="WDU28" s="3"/>
      <c r="WDV28" s="3"/>
      <c r="WDW28" s="3"/>
      <c r="WDX28" s="3"/>
      <c r="WDY28" s="3"/>
      <c r="WDZ28" s="3"/>
      <c r="WEA28" s="3"/>
      <c r="WEB28" s="3"/>
      <c r="WEC28" s="3"/>
      <c r="WED28" s="3"/>
      <c r="WEE28" s="3"/>
      <c r="WEF28" s="3"/>
      <c r="WEG28" s="3"/>
      <c r="WEH28" s="3"/>
      <c r="WEI28" s="3"/>
      <c r="WEJ28" s="3"/>
      <c r="WEK28" s="3"/>
      <c r="WEL28" s="3"/>
      <c r="WEM28" s="3"/>
      <c r="WEN28" s="3"/>
      <c r="WEO28" s="3"/>
      <c r="WEP28" s="3"/>
      <c r="WEQ28" s="3"/>
      <c r="WER28" s="3"/>
      <c r="WES28" s="3"/>
      <c r="WET28" s="3"/>
      <c r="WEU28" s="3"/>
      <c r="WEV28" s="3"/>
      <c r="WEW28" s="3"/>
      <c r="WEX28" s="3"/>
      <c r="WEY28" s="3"/>
      <c r="WEZ28" s="3"/>
      <c r="WFA28" s="3"/>
      <c r="WFB28" s="3"/>
      <c r="WFC28" s="3"/>
      <c r="WFD28" s="3"/>
      <c r="WFE28" s="3"/>
      <c r="WFF28" s="3"/>
      <c r="WFG28" s="3"/>
      <c r="WFH28" s="3"/>
      <c r="WFI28" s="3"/>
      <c r="WFJ28" s="3"/>
      <c r="WFK28" s="3"/>
      <c r="WFL28" s="3"/>
      <c r="WFM28" s="3"/>
      <c r="WFN28" s="3"/>
      <c r="WFO28" s="3"/>
      <c r="WFP28" s="3"/>
      <c r="WFQ28" s="3"/>
      <c r="WFR28" s="3"/>
      <c r="WFS28" s="3"/>
      <c r="WFT28" s="3"/>
      <c r="WFU28" s="3"/>
      <c r="WFV28" s="3"/>
      <c r="WFW28" s="3"/>
      <c r="WFX28" s="3"/>
      <c r="WFY28" s="3"/>
      <c r="WFZ28" s="3"/>
      <c r="WGA28" s="3"/>
      <c r="WGB28" s="3"/>
      <c r="WGC28" s="3"/>
      <c r="WGD28" s="3"/>
      <c r="WGE28" s="3"/>
      <c r="WGF28" s="3"/>
      <c r="WGG28" s="3"/>
      <c r="WGH28" s="3"/>
      <c r="WGI28" s="3"/>
      <c r="WGJ28" s="3"/>
      <c r="WGK28" s="3"/>
      <c r="WGL28" s="3"/>
      <c r="WGM28" s="3"/>
      <c r="WGN28" s="3"/>
      <c r="WGO28" s="3"/>
      <c r="WGP28" s="3"/>
      <c r="WGQ28" s="3"/>
      <c r="WGR28" s="3"/>
      <c r="WGS28" s="3"/>
      <c r="WGT28" s="3"/>
      <c r="WGU28" s="3"/>
      <c r="WGV28" s="3"/>
      <c r="WGW28" s="3"/>
      <c r="WGX28" s="3"/>
      <c r="WGY28" s="3"/>
      <c r="WGZ28" s="3"/>
      <c r="WHA28" s="3"/>
      <c r="WHB28" s="3"/>
      <c r="WHC28" s="3"/>
      <c r="WHD28" s="3"/>
      <c r="WHE28" s="3"/>
      <c r="WHF28" s="3"/>
      <c r="WHG28" s="3"/>
      <c r="WHH28" s="3"/>
      <c r="WHI28" s="3"/>
      <c r="WHJ28" s="3"/>
      <c r="WHK28" s="3"/>
      <c r="WHL28" s="3"/>
      <c r="WHM28" s="3"/>
      <c r="WHN28" s="3"/>
      <c r="WHO28" s="3"/>
      <c r="WHP28" s="3"/>
      <c r="WHQ28" s="3"/>
      <c r="WHR28" s="3"/>
      <c r="WHS28" s="3"/>
      <c r="WHT28" s="3"/>
      <c r="WHU28" s="3"/>
      <c r="WHV28" s="3"/>
      <c r="WHW28" s="3"/>
      <c r="WHX28" s="3"/>
      <c r="WHY28" s="3"/>
      <c r="WHZ28" s="3"/>
      <c r="WIA28" s="3"/>
      <c r="WIB28" s="3"/>
      <c r="WIC28" s="3"/>
      <c r="WID28" s="3"/>
      <c r="WIE28" s="3"/>
      <c r="WIF28" s="3"/>
      <c r="WIG28" s="3"/>
      <c r="WIH28" s="3"/>
      <c r="WII28" s="3"/>
      <c r="WIJ28" s="3"/>
      <c r="WIK28" s="3"/>
      <c r="WIL28" s="3"/>
      <c r="WIM28" s="3"/>
      <c r="WIN28" s="3"/>
      <c r="WIO28" s="3"/>
      <c r="WIP28" s="3"/>
      <c r="WIQ28" s="3"/>
      <c r="WIR28" s="3"/>
      <c r="WIS28" s="3"/>
      <c r="WIT28" s="3"/>
      <c r="WIU28" s="3"/>
      <c r="WIV28" s="3"/>
      <c r="WIW28" s="3"/>
      <c r="WIX28" s="3"/>
      <c r="WIY28" s="3"/>
      <c r="WIZ28" s="3"/>
      <c r="WJA28" s="3"/>
      <c r="WJB28" s="3"/>
      <c r="WJC28" s="3"/>
      <c r="WJD28" s="3"/>
      <c r="WJE28" s="3"/>
      <c r="WJF28" s="3"/>
      <c r="WJG28" s="3"/>
      <c r="WJH28" s="3"/>
      <c r="WJI28" s="3"/>
      <c r="WJJ28" s="3"/>
      <c r="WJK28" s="3"/>
      <c r="WJL28" s="3"/>
      <c r="WJM28" s="3"/>
      <c r="WJN28" s="3"/>
      <c r="WJO28" s="3"/>
      <c r="WJP28" s="3"/>
      <c r="WJQ28" s="3"/>
      <c r="WJR28" s="3"/>
      <c r="WJS28" s="3"/>
      <c r="WJT28" s="3"/>
      <c r="WJU28" s="3"/>
      <c r="WJV28" s="3"/>
      <c r="WJW28" s="3"/>
      <c r="WJX28" s="3"/>
      <c r="WJY28" s="3"/>
      <c r="WJZ28" s="3"/>
      <c r="WKA28" s="3"/>
      <c r="WKB28" s="3"/>
      <c r="WKC28" s="3"/>
      <c r="WKD28" s="3"/>
      <c r="WKE28" s="3"/>
      <c r="WKF28" s="3"/>
      <c r="WKG28" s="3"/>
      <c r="WKH28" s="3"/>
      <c r="WKI28" s="3"/>
      <c r="WKJ28" s="3"/>
      <c r="WKK28" s="3"/>
      <c r="WKL28" s="3"/>
      <c r="WKM28" s="3"/>
      <c r="WKN28" s="3"/>
      <c r="WKO28" s="3"/>
      <c r="WKP28" s="3"/>
      <c r="WKQ28" s="3"/>
      <c r="WKR28" s="3"/>
      <c r="WKS28" s="3"/>
      <c r="WKT28" s="3"/>
      <c r="WKU28" s="3"/>
      <c r="WKV28" s="3"/>
      <c r="WKW28" s="3"/>
      <c r="WKX28" s="3"/>
      <c r="WKY28" s="3"/>
      <c r="WKZ28" s="3"/>
      <c r="WLA28" s="3"/>
      <c r="WLB28" s="3"/>
      <c r="WLC28" s="3"/>
      <c r="WLD28" s="3"/>
      <c r="WLE28" s="3"/>
      <c r="WLF28" s="3"/>
      <c r="WLG28" s="3"/>
      <c r="WLH28" s="3"/>
      <c r="WLI28" s="3"/>
      <c r="WLJ28" s="3"/>
      <c r="WLK28" s="3"/>
      <c r="WLL28" s="3"/>
      <c r="WLM28" s="3"/>
      <c r="WLN28" s="3"/>
      <c r="WLO28" s="3"/>
      <c r="WLP28" s="3"/>
      <c r="WLQ28" s="3"/>
      <c r="WLR28" s="3"/>
      <c r="WLS28" s="3"/>
      <c r="WLT28" s="3"/>
      <c r="WLU28" s="3"/>
      <c r="WLV28" s="3"/>
      <c r="WLW28" s="3"/>
      <c r="WLX28" s="3"/>
      <c r="WLY28" s="3"/>
      <c r="WLZ28" s="3"/>
      <c r="WMA28" s="3"/>
      <c r="WMB28" s="3"/>
      <c r="WMC28" s="3"/>
      <c r="WMD28" s="3"/>
      <c r="WME28" s="3"/>
      <c r="WMF28" s="3"/>
      <c r="WMG28" s="3"/>
      <c r="WMH28" s="3"/>
      <c r="WMI28" s="3"/>
      <c r="WMJ28" s="3"/>
      <c r="WMK28" s="3"/>
      <c r="WML28" s="3"/>
      <c r="WMM28" s="3"/>
      <c r="WMN28" s="3"/>
      <c r="WMO28" s="3"/>
      <c r="WMP28" s="3"/>
      <c r="WMQ28" s="3"/>
      <c r="WMR28" s="3"/>
      <c r="WMS28" s="3"/>
      <c r="WMT28" s="3"/>
      <c r="WMU28" s="3"/>
      <c r="WMV28" s="3"/>
      <c r="WMW28" s="3"/>
      <c r="WMX28" s="3"/>
      <c r="WMY28" s="3"/>
      <c r="WMZ28" s="3"/>
      <c r="WNA28" s="3"/>
      <c r="WNB28" s="3"/>
      <c r="WNC28" s="3"/>
      <c r="WND28" s="3"/>
      <c r="WNE28" s="3"/>
      <c r="WNF28" s="3"/>
      <c r="WNG28" s="3"/>
      <c r="WNH28" s="3"/>
      <c r="WNI28" s="3"/>
      <c r="WNJ28" s="3"/>
      <c r="WNK28" s="3"/>
      <c r="WNL28" s="3"/>
      <c r="WNM28" s="3"/>
      <c r="WNN28" s="3"/>
      <c r="WNO28" s="3"/>
      <c r="WNP28" s="3"/>
      <c r="WNQ28" s="3"/>
      <c r="WNR28" s="3"/>
      <c r="WNS28" s="3"/>
      <c r="WNT28" s="3"/>
      <c r="WNU28" s="3"/>
      <c r="WNV28" s="3"/>
      <c r="WNW28" s="3"/>
      <c r="WNX28" s="3"/>
      <c r="WNY28" s="3"/>
      <c r="WNZ28" s="3"/>
      <c r="WOA28" s="3"/>
      <c r="WOB28" s="3"/>
      <c r="WOC28" s="3"/>
      <c r="WOD28" s="3"/>
      <c r="WOE28" s="3"/>
      <c r="WOF28" s="3"/>
      <c r="WOG28" s="3"/>
      <c r="WOH28" s="3"/>
      <c r="WOI28" s="3"/>
      <c r="WOJ28" s="3"/>
      <c r="WOK28" s="3"/>
      <c r="WOL28" s="3"/>
      <c r="WOM28" s="3"/>
      <c r="WON28" s="3"/>
      <c r="WOO28" s="3"/>
      <c r="WOP28" s="3"/>
      <c r="WOQ28" s="3"/>
      <c r="WOR28" s="3"/>
      <c r="WOS28" s="3"/>
      <c r="WOT28" s="3"/>
      <c r="WOU28" s="3"/>
      <c r="WOV28" s="3"/>
      <c r="WOW28" s="3"/>
      <c r="WOX28" s="3"/>
      <c r="WOY28" s="3"/>
      <c r="WOZ28" s="3"/>
      <c r="WPA28" s="3"/>
      <c r="WPB28" s="3"/>
      <c r="WPC28" s="3"/>
      <c r="WPD28" s="3"/>
      <c r="WPE28" s="3"/>
      <c r="WPF28" s="3"/>
      <c r="WPG28" s="3"/>
      <c r="WPH28" s="3"/>
      <c r="WPI28" s="3"/>
      <c r="WPJ28" s="3"/>
      <c r="WPK28" s="3"/>
      <c r="WPL28" s="3"/>
      <c r="WPM28" s="3"/>
      <c r="WPN28" s="3"/>
      <c r="WPO28" s="3"/>
      <c r="WPP28" s="3"/>
      <c r="WPQ28" s="3"/>
      <c r="WPR28" s="3"/>
      <c r="WPS28" s="3"/>
      <c r="WPT28" s="3"/>
      <c r="WPU28" s="3"/>
      <c r="WPV28" s="3"/>
      <c r="WPW28" s="3"/>
      <c r="WPX28" s="3"/>
      <c r="WPY28" s="3"/>
      <c r="WPZ28" s="3"/>
      <c r="WQA28" s="3"/>
      <c r="WQB28" s="3"/>
      <c r="WQC28" s="3"/>
      <c r="WQD28" s="3"/>
      <c r="WQE28" s="3"/>
      <c r="WQF28" s="3"/>
      <c r="WQG28" s="3"/>
      <c r="WQH28" s="3"/>
      <c r="WQI28" s="3"/>
      <c r="WQJ28" s="3"/>
      <c r="WQK28" s="3"/>
      <c r="WQL28" s="3"/>
      <c r="WQM28" s="3"/>
      <c r="WQN28" s="3"/>
      <c r="WQO28" s="3"/>
      <c r="WQP28" s="3"/>
      <c r="WQQ28" s="3"/>
      <c r="WQR28" s="3"/>
      <c r="WQS28" s="3"/>
      <c r="WQT28" s="3"/>
      <c r="WQU28" s="3"/>
      <c r="WQV28" s="3"/>
      <c r="WQW28" s="3"/>
      <c r="WQX28" s="3"/>
      <c r="WQY28" s="3"/>
      <c r="WQZ28" s="3"/>
      <c r="WRA28" s="3"/>
      <c r="WRB28" s="3"/>
      <c r="WRC28" s="3"/>
      <c r="WRD28" s="3"/>
      <c r="WRE28" s="3"/>
      <c r="WRF28" s="3"/>
      <c r="WRG28" s="3"/>
      <c r="WRH28" s="3"/>
      <c r="WRI28" s="3"/>
      <c r="WRJ28" s="3"/>
      <c r="WRK28" s="3"/>
      <c r="WRL28" s="3"/>
      <c r="WRM28" s="3"/>
      <c r="WRN28" s="3"/>
      <c r="WRO28" s="3"/>
      <c r="WRP28" s="3"/>
      <c r="WRQ28" s="3"/>
      <c r="WRR28" s="3"/>
      <c r="WRS28" s="3"/>
      <c r="WRT28" s="3"/>
      <c r="WRU28" s="3"/>
      <c r="WRV28" s="3"/>
      <c r="WRW28" s="3"/>
      <c r="WRX28" s="3"/>
      <c r="WRY28" s="3"/>
      <c r="WRZ28" s="3"/>
      <c r="WSA28" s="3"/>
      <c r="WSB28" s="3"/>
      <c r="WSC28" s="3"/>
      <c r="WSD28" s="3"/>
      <c r="WSE28" s="3"/>
      <c r="WSF28" s="3"/>
      <c r="WSG28" s="3"/>
      <c r="WSH28" s="3"/>
      <c r="WSI28" s="3"/>
      <c r="WSJ28" s="3"/>
      <c r="WSK28" s="3"/>
      <c r="WSL28" s="3"/>
      <c r="WSM28" s="3"/>
      <c r="WSN28" s="3"/>
      <c r="WSO28" s="3"/>
      <c r="WSP28" s="3"/>
      <c r="WSQ28" s="3"/>
      <c r="WSR28" s="3"/>
      <c r="WSS28" s="3"/>
      <c r="WST28" s="3"/>
      <c r="WSU28" s="3"/>
      <c r="WSV28" s="3"/>
      <c r="WSW28" s="3"/>
      <c r="WSX28" s="3"/>
      <c r="WSY28" s="3"/>
      <c r="WSZ28" s="3"/>
      <c r="WTA28" s="3"/>
      <c r="WTB28" s="3"/>
      <c r="WTC28" s="3"/>
      <c r="WTD28" s="3"/>
      <c r="WTE28" s="3"/>
      <c r="WTF28" s="3"/>
      <c r="WTG28" s="3"/>
      <c r="WTH28" s="3"/>
      <c r="WTI28" s="3"/>
      <c r="WTJ28" s="3"/>
      <c r="WTK28" s="3"/>
      <c r="WTL28" s="3"/>
      <c r="WTM28" s="3"/>
      <c r="WTN28" s="3"/>
      <c r="WTO28" s="3"/>
      <c r="WTP28" s="3"/>
      <c r="WTQ28" s="3"/>
      <c r="WTR28" s="3"/>
      <c r="WTS28" s="3"/>
      <c r="WTT28" s="3"/>
      <c r="WTU28" s="3"/>
      <c r="WTV28" s="3"/>
      <c r="WTW28" s="3"/>
      <c r="WTX28" s="3"/>
      <c r="WTY28" s="3"/>
      <c r="WTZ28" s="3"/>
      <c r="WUA28" s="3"/>
      <c r="WUB28" s="3"/>
      <c r="WUC28" s="3"/>
      <c r="WUD28" s="3"/>
      <c r="WUE28" s="3"/>
      <c r="WUF28" s="3"/>
      <c r="WUG28" s="3"/>
      <c r="WUH28" s="3"/>
      <c r="WUI28" s="3"/>
      <c r="WUJ28" s="3"/>
      <c r="WUK28" s="3"/>
      <c r="WUL28" s="3"/>
      <c r="WUM28" s="3"/>
      <c r="WUN28" s="3"/>
      <c r="WUO28" s="3"/>
      <c r="WUP28" s="3"/>
      <c r="WUQ28" s="3"/>
      <c r="WUR28" s="3"/>
      <c r="WUS28" s="3"/>
      <c r="WUT28" s="3"/>
      <c r="WUU28" s="3"/>
      <c r="WUV28" s="3"/>
      <c r="WUW28" s="3"/>
      <c r="WUX28" s="3"/>
      <c r="WUY28" s="3"/>
      <c r="WUZ28" s="3"/>
      <c r="WVA28" s="3"/>
      <c r="WVB28" s="3"/>
      <c r="WVC28" s="3"/>
      <c r="WVD28" s="3"/>
      <c r="WVE28" s="3"/>
      <c r="WVF28" s="3"/>
      <c r="WVG28" s="3"/>
      <c r="WVH28" s="3"/>
      <c r="WVI28" s="3"/>
      <c r="WVJ28" s="3"/>
      <c r="WVK28" s="3"/>
      <c r="WVL28" s="3"/>
      <c r="WVM28" s="3"/>
      <c r="WVN28" s="3"/>
      <c r="WVO28" s="3"/>
      <c r="WVP28" s="3"/>
      <c r="WVQ28" s="3"/>
      <c r="WVR28" s="3"/>
      <c r="WVS28" s="3"/>
      <c r="WVT28" s="3"/>
      <c r="WVU28" s="3"/>
      <c r="WVV28" s="3"/>
      <c r="WVW28" s="3"/>
      <c r="WVX28" s="3"/>
      <c r="WVY28" s="3"/>
      <c r="WVZ28" s="3"/>
      <c r="WWA28" s="3"/>
      <c r="WWB28" s="3"/>
      <c r="WWC28" s="3"/>
      <c r="WWD28" s="3"/>
      <c r="WWE28" s="3"/>
      <c r="WWF28" s="3"/>
      <c r="WWG28" s="3"/>
      <c r="WWH28" s="3"/>
      <c r="WWI28" s="3"/>
      <c r="WWJ28" s="3"/>
      <c r="WWK28" s="3"/>
      <c r="WWL28" s="3"/>
      <c r="WWM28" s="3"/>
      <c r="WWN28" s="3"/>
      <c r="WWO28" s="3"/>
      <c r="WWP28" s="3"/>
      <c r="WWQ28" s="3"/>
      <c r="WWR28" s="3"/>
      <c r="WWS28" s="3"/>
      <c r="WWT28" s="3"/>
      <c r="WWU28" s="3"/>
      <c r="WWV28" s="3"/>
      <c r="WWW28" s="3"/>
      <c r="WWX28" s="3"/>
      <c r="WWY28" s="3"/>
      <c r="WWZ28" s="3"/>
      <c r="WXA28" s="3"/>
      <c r="WXB28" s="3"/>
      <c r="WXC28" s="3"/>
      <c r="WXD28" s="3"/>
      <c r="WXE28" s="3"/>
      <c r="WXF28" s="3"/>
      <c r="WXG28" s="3"/>
      <c r="WXH28" s="3"/>
      <c r="WXI28" s="3"/>
      <c r="WXJ28" s="3"/>
      <c r="WXK28" s="3"/>
      <c r="WXL28" s="3"/>
      <c r="WXM28" s="3"/>
      <c r="WXN28" s="3"/>
      <c r="WXO28" s="3"/>
      <c r="WXP28" s="3"/>
      <c r="WXQ28" s="3"/>
      <c r="WXR28" s="3"/>
      <c r="WXS28" s="3"/>
      <c r="WXT28" s="3"/>
      <c r="WXU28" s="3"/>
      <c r="WXV28" s="3"/>
      <c r="WXW28" s="3"/>
      <c r="WXX28" s="3"/>
      <c r="WXY28" s="3"/>
      <c r="WXZ28" s="3"/>
      <c r="WYA28" s="3"/>
      <c r="WYB28" s="3"/>
      <c r="WYC28" s="3"/>
      <c r="WYD28" s="3"/>
      <c r="WYE28" s="3"/>
      <c r="WYF28" s="3"/>
      <c r="WYG28" s="3"/>
      <c r="WYH28" s="3"/>
      <c r="WYI28" s="3"/>
      <c r="WYJ28" s="3"/>
      <c r="WYK28" s="3"/>
      <c r="WYL28" s="3"/>
      <c r="WYM28" s="3"/>
      <c r="WYN28" s="3"/>
      <c r="WYO28" s="3"/>
      <c r="WYP28" s="3"/>
      <c r="WYQ28" s="3"/>
      <c r="WYR28" s="3"/>
      <c r="WYS28" s="3"/>
      <c r="WYT28" s="3"/>
      <c r="WYU28" s="3"/>
      <c r="WYV28" s="3"/>
      <c r="WYW28" s="3"/>
      <c r="WYX28" s="3"/>
      <c r="WYY28" s="3"/>
      <c r="WYZ28" s="3"/>
      <c r="WZA28" s="3"/>
      <c r="WZB28" s="3"/>
      <c r="WZC28" s="3"/>
      <c r="WZD28" s="3"/>
      <c r="WZE28" s="3"/>
      <c r="WZF28" s="3"/>
      <c r="WZG28" s="3"/>
      <c r="WZH28" s="3"/>
      <c r="WZI28" s="3"/>
      <c r="WZJ28" s="3"/>
      <c r="WZK28" s="3"/>
      <c r="WZL28" s="3"/>
      <c r="WZM28" s="3"/>
      <c r="WZN28" s="3"/>
      <c r="WZO28" s="3"/>
      <c r="WZP28" s="3"/>
      <c r="WZQ28" s="3"/>
      <c r="WZR28" s="3"/>
      <c r="WZS28" s="3"/>
      <c r="WZT28" s="3"/>
      <c r="WZU28" s="3"/>
      <c r="WZV28" s="3"/>
      <c r="WZW28" s="3"/>
      <c r="WZX28" s="3"/>
      <c r="WZY28" s="3"/>
      <c r="WZZ28" s="3"/>
      <c r="XAA28" s="3"/>
      <c r="XAB28" s="3"/>
      <c r="XAC28" s="3"/>
      <c r="XAD28" s="3"/>
      <c r="XAE28" s="3"/>
      <c r="XAF28" s="3"/>
      <c r="XAG28" s="3"/>
      <c r="XAH28" s="3"/>
      <c r="XAI28" s="3"/>
      <c r="XAJ28" s="3"/>
      <c r="XAK28" s="3"/>
      <c r="XAL28" s="3"/>
      <c r="XAM28" s="3"/>
      <c r="XAN28" s="3"/>
      <c r="XAO28" s="3"/>
      <c r="XAP28" s="3"/>
      <c r="XAQ28" s="3"/>
      <c r="XAR28" s="3"/>
      <c r="XAS28" s="3"/>
      <c r="XAT28" s="3"/>
      <c r="XAU28" s="3"/>
      <c r="XAV28" s="3"/>
      <c r="XAW28" s="3"/>
      <c r="XAX28" s="3"/>
      <c r="XAY28" s="3"/>
      <c r="XAZ28" s="3"/>
      <c r="XBA28" s="3"/>
      <c r="XBB28" s="3"/>
      <c r="XBC28" s="3"/>
      <c r="XBD28" s="3"/>
      <c r="XBE28" s="3"/>
      <c r="XBF28" s="3"/>
      <c r="XBG28" s="3"/>
      <c r="XBH28" s="3"/>
      <c r="XBI28" s="3"/>
      <c r="XBJ28" s="3"/>
      <c r="XBK28" s="3"/>
      <c r="XBL28" s="3"/>
      <c r="XBM28" s="3"/>
      <c r="XBN28" s="3"/>
      <c r="XBO28" s="3"/>
      <c r="XBP28" s="3"/>
      <c r="XBQ28" s="3"/>
      <c r="XBR28" s="3"/>
      <c r="XBS28" s="3"/>
      <c r="XBT28" s="3"/>
      <c r="XBU28" s="3"/>
      <c r="XBV28" s="3"/>
      <c r="XBW28" s="3"/>
      <c r="XBX28" s="3"/>
      <c r="XBY28" s="3"/>
      <c r="XBZ28" s="3"/>
      <c r="XCA28" s="3"/>
      <c r="XCB28" s="3"/>
      <c r="XCC28" s="3"/>
      <c r="XCD28" s="3"/>
      <c r="XCE28" s="3"/>
      <c r="XCF28" s="3"/>
      <c r="XCG28" s="3"/>
      <c r="XCH28" s="3"/>
      <c r="XCI28" s="3"/>
      <c r="XCJ28" s="3"/>
      <c r="XCK28" s="3"/>
      <c r="XCL28" s="3"/>
      <c r="XCM28" s="3"/>
      <c r="XCN28" s="3"/>
      <c r="XCO28" s="3"/>
      <c r="XCP28" s="3"/>
      <c r="XCQ28" s="3"/>
      <c r="XCR28" s="3"/>
      <c r="XCS28" s="3"/>
      <c r="XCT28" s="3"/>
      <c r="XCU28" s="3"/>
      <c r="XCV28" s="3"/>
      <c r="XCW28" s="3"/>
      <c r="XCX28" s="3"/>
      <c r="XCY28" s="3"/>
      <c r="XCZ28" s="3"/>
      <c r="XDA28" s="3"/>
      <c r="XDB28" s="3"/>
      <c r="XDC28" s="3"/>
      <c r="XDD28" s="3"/>
      <c r="XDE28" s="3"/>
      <c r="XDF28" s="3"/>
      <c r="XDG28" s="3"/>
      <c r="XDH28" s="3"/>
      <c r="XDI28" s="3"/>
      <c r="XDJ28" s="3"/>
      <c r="XDK28" s="3"/>
      <c r="XDL28" s="3"/>
      <c r="XDM28" s="3"/>
      <c r="XDN28" s="3"/>
      <c r="XDO28" s="3"/>
      <c r="XDP28" s="3"/>
      <c r="XDQ28" s="3"/>
      <c r="XDR28" s="3"/>
      <c r="XDS28" s="3"/>
      <c r="XDT28" s="3"/>
      <c r="XDU28" s="3"/>
      <c r="XDV28" s="3"/>
      <c r="XDW28" s="3"/>
      <c r="XDX28" s="3"/>
      <c r="XDY28" s="3"/>
      <c r="XDZ28" s="3"/>
      <c r="XEA28" s="3"/>
      <c r="XEB28" s="3"/>
      <c r="XEC28" s="3"/>
      <c r="XED28" s="3"/>
      <c r="XEE28" s="3"/>
      <c r="XEF28" s="3"/>
      <c r="XEG28" s="3"/>
      <c r="XEH28" s="3"/>
      <c r="XEI28" s="3"/>
      <c r="XEJ28" s="3"/>
      <c r="XEK28" s="3"/>
      <c r="XEL28" s="3"/>
      <c r="XEM28" s="3"/>
      <c r="XEN28" s="3"/>
      <c r="XEO28" s="3"/>
      <c r="XEP28" s="3"/>
      <c r="XEQ28" s="3"/>
      <c r="XER28" s="3"/>
      <c r="XES28" s="3"/>
      <c r="XET28" s="3"/>
      <c r="XEU28" s="3"/>
      <c r="XEV28" s="3"/>
      <c r="XEW28" s="3"/>
      <c r="XEX28" s="3"/>
      <c r="XEY28" s="3"/>
      <c r="XEZ28" s="3"/>
      <c r="XFA28" s="3"/>
      <c r="XFB28" s="3"/>
      <c r="XFC28" s="3"/>
      <c r="XFD28" s="3"/>
    </row>
    <row r="29" spans="1:16384">
      <c r="A29" s="23">
        <f t="shared" si="4"/>
        <v>26</v>
      </c>
      <c r="B29" s="24" t="s">
        <v>88</v>
      </c>
      <c r="C29" s="24">
        <f>VLOOKUP(B29,'[1]供应商 (2)'!$A$2:$D$144,4,0)</f>
        <v>1913126</v>
      </c>
      <c r="D29" s="25" t="s">
        <v>89</v>
      </c>
      <c r="E29" s="25" t="s">
        <v>90</v>
      </c>
      <c r="F29" s="16">
        <f>VLOOKUP(B29,'[2]应付账款7月底全部明细表 (3)'!$A$4:$D$403,4)</f>
        <v>783896.74</v>
      </c>
      <c r="G29" s="16">
        <f>VLOOKUP(B29,'[2]应付账款7月底全部明细表 (3)'!$A:$E,5,0)</f>
        <v>100000</v>
      </c>
      <c r="H29" s="16">
        <f>VLOOKUP(B29,'[2]应付账款7月底全部明细表 (3)'!$A$4:$F$401,6,0)</f>
        <v>762708.3</v>
      </c>
      <c r="I29" s="16">
        <f>VLOOKUP(B29,'[2]应付账款7月底全部明细表 (3)'!$A$4:$G$401,7,0)</f>
        <v>150000</v>
      </c>
      <c r="J29" s="31">
        <f>VLOOKUP(B29,'[2]应付账款7月底全部明细表 (3)'!$A$4:$H$402,8,0)</f>
        <v>699511.93</v>
      </c>
      <c r="K29" s="31">
        <f>VLOOKUP(B29,'[3]应付账款7月底全部明细表 (3)'!$A:$I,9,0)</f>
        <v>0</v>
      </c>
      <c r="L29" s="31">
        <f>VLOOKUP(B29,'[3]应付账款7月底全部明细表 (3)'!$A$4:$J$410,10,0)</f>
        <v>533896.74</v>
      </c>
      <c r="M29" s="31">
        <f>VLOOKUP(B29,'[3]应付账款7月底全部明细表 (3)'!$A:$K,11,0)</f>
        <v>0</v>
      </c>
      <c r="N29" s="31">
        <f>VLOOKUP(B29,'[3]应付账款7月底全部明细表 (3)'!$A:$L,12,0)</f>
        <v>699511.93</v>
      </c>
      <c r="O29" s="31">
        <f>VLOOKUP(B29,'[3]应付账款7月底全部明细表 (3)'!$A$4:$M$410,13,0)</f>
        <v>144729.92000000001</v>
      </c>
      <c r="P29" s="31">
        <f>VLOOKUP(B29,'[3]应付账款7月底全部明细表 (3)'!$A$4:$N$410,14,0)</f>
        <v>612708.30000000005</v>
      </c>
      <c r="Q29" s="31">
        <f>VLOOKUP(B29,'[3]应付账款7月底全部明细表 (3)'!$A$4:$O$410,15,0)</f>
        <v>300000</v>
      </c>
      <c r="R29" s="31">
        <f>VLOOKUP(B29,'[3]应付账款7月底全部明细表 (3)'!$A$4:$P$410,16,0)</f>
        <v>544241.85</v>
      </c>
      <c r="S29" s="31">
        <f>VLOOKUP(B29,'[3]应付账款7月底全部明细表 (3)'!$A$4:$Q$407,17,0)</f>
        <v>0</v>
      </c>
      <c r="T29" s="31">
        <f>VLOOKUP(B29,'[3]应付账款7月底全部明细表 (3)'!$A$4:$R$387,18,0)</f>
        <v>399511.93</v>
      </c>
      <c r="U29" s="31">
        <f>VLOOKUP(B29,'[3]应付账款7月底全部明细表 (3)'!$A$4:$S$410,19,0)</f>
        <v>0</v>
      </c>
      <c r="V29" s="31">
        <f>VLOOKUP(B29,'[3]应付账款7月底全部明细表 (3)'!$A$4:$T$410,20,0)</f>
        <v>544241.85</v>
      </c>
      <c r="W29" s="31">
        <f>VLOOKUP(B29,'[3]应付账款7月底全部明细表 (3)'!$A$4:$U$410,21,0)</f>
        <v>101089.92</v>
      </c>
      <c r="X29" s="31">
        <f>VLOOKUP(B29,'[3]应付账款7月底全部明细表 (3)'!$A$4:$V$410,22,0)</f>
        <v>399511.93</v>
      </c>
      <c r="Y29" s="31">
        <f>VLOOKUP(B29,'[3]应付账款7月底全部明细表 (3)'!$A$4:$W$410,23,0)</f>
        <v>0</v>
      </c>
      <c r="Z29" s="31">
        <f>VLOOKUP(B29,'[3]应付账款7月底全部明细表 (3)'!$A$4:$X$410,24,0)</f>
        <v>645331.77</v>
      </c>
      <c r="AA29" s="31">
        <f>VLOOKUP(B29,'[3]应付账款7月底全部明细表 (3)'!$A$4:$Y$410,25,0)</f>
        <v>153925.21</v>
      </c>
      <c r="AB29" s="31">
        <f>VLOOKUP(B29,'[3]应付账款7月底全部明细表 (3)'!$A$4:$Z$410,26,0)</f>
        <v>544241.85</v>
      </c>
      <c r="AC29" s="31">
        <f>VLOOKUP(B29,'[3]应付账款7月底全部明细表 (3)'!$A$4:$AA$410,27,0)</f>
        <v>0</v>
      </c>
      <c r="AD29" s="31">
        <f>VLOOKUP(B29,'[3]应付账款7月底全部明细表 (3)'!$A$4:$AB$410,28,0)</f>
        <v>799256.98</v>
      </c>
      <c r="AE29" s="31">
        <f>VLOOKUP(B29,'[3]应付账款7月底全部明细表 (3)'!$A$4:$AC$410,29,0)</f>
        <v>84256.81</v>
      </c>
      <c r="AF29" s="31">
        <f>VLOOKUP(B29,'[3]应付账款7月底全部明细表 (3)'!$A$4:$AD$416,30,0)</f>
        <v>544241.85</v>
      </c>
      <c r="AG29" s="31">
        <f>VLOOKUP(B29,'[3]应付账款7月底全部明细表 (3)'!$A$4:$AE$410,31,0)</f>
        <v>122400</v>
      </c>
      <c r="AH29" s="31">
        <f>VLOOKUP(B29,'[3]应付账款7月底全部明细表 (3)'!$A$4:$AF$410,32,0)</f>
        <v>761113.79</v>
      </c>
      <c r="AI29" s="31">
        <f>VLOOKUP(B29,'[3]应付账款7月底全部明细表 (3)'!$A$4:$AG$410,33,0)</f>
        <v>33343.339999999997</v>
      </c>
      <c r="AJ29" s="31">
        <f>VLOOKUP(B29,'[3]应付账款7月底全部明细表 (3)'!$A$4:$AH$415,34,0)</f>
        <v>522931.77</v>
      </c>
      <c r="AK29" s="31">
        <f>VLOOKUP(B29,'[3]应付账款7月底全部明细表 (3)'!$A$4:$AI$410,35,0)</f>
        <v>300000</v>
      </c>
      <c r="AL29" s="31">
        <f>VLOOKUP(B29,'[3]应付账款7月底全部明细表 (3)'!$A$4:$AJ$410,36,0)</f>
        <v>494457.13</v>
      </c>
      <c r="AM29" s="31">
        <f>VLOOKUP(B29,'[3]应付账款7月底全部明细表 (3)'!$A$4:$AK$410,37,0)</f>
        <v>0</v>
      </c>
      <c r="AN29" s="31">
        <f>VLOOKUP(B29,'[3]应付账款7月底全部明细表 (3)'!$A$4:$AL$415,38,0)</f>
        <v>376856.98</v>
      </c>
      <c r="AO29" s="31">
        <f>VLOOKUP(B29,'[3]应付账款7月底全部明细表 (3)'!$A$4:$AM$410,39,0)</f>
        <v>0</v>
      </c>
      <c r="AP29" s="31">
        <f>VLOOKUP(B29,'[3]应付账款7月底全部明细表 (3)'!$A$4:$AN$410,40,0)</f>
        <v>494457.13</v>
      </c>
      <c r="AQ29" s="42">
        <f>VLOOKUP(B29,'[3]应付账款7月底全部明细表 (3)'!$A$4:$AO$410,41,0)</f>
        <v>0</v>
      </c>
      <c r="AR29" s="42">
        <f>VLOOKUP(B29,[4]应付账款明细表!$A$4:$AP$428,42,0)</f>
        <v>461113.79</v>
      </c>
      <c r="AS29" s="42">
        <f>VLOOKUP(B29,'[3]应付账款7月底全部明细表 (3)'!$A$4:$AQ$410,43,0)</f>
        <v>100000</v>
      </c>
      <c r="AT29" s="42">
        <f>VLOOKUP(B29,'[3]应付账款7月底全部明细表 (3)'!$A$4:$AR$410,44,0)</f>
        <v>394457.13</v>
      </c>
      <c r="AU29" s="42">
        <f>VLOOKUP(B29,[4]应付账款明细表!$A$4:$AS$428,45,0)</f>
        <v>0</v>
      </c>
      <c r="AV29" s="42">
        <f>VLOOKUP(B29,[4]应付账款明细表!$A$4:$AT$428,46,0)</f>
        <v>394457.13</v>
      </c>
      <c r="AW29" s="42">
        <f>VLOOKUP(B29,[4]应付账款明细表!$A$4:$AU$428,47,0)</f>
        <v>30000</v>
      </c>
      <c r="AX29" s="42">
        <f>VLOOKUP(B29,[4]应付账款明细表!$A$4:$AV$428,48,0)</f>
        <v>364457.13</v>
      </c>
      <c r="AY29" s="42"/>
      <c r="AZ29" s="42">
        <f>VLOOKUP(B29,[4]应付账款明细表!$A$4:$AX$428,50,0)</f>
        <v>364457.13</v>
      </c>
      <c r="BA29" s="63"/>
      <c r="BB29" s="63"/>
      <c r="BC29" s="63"/>
      <c r="BD29" s="63"/>
      <c r="BE29" s="63"/>
      <c r="BF29" s="63"/>
      <c r="BG29" s="63"/>
      <c r="BH29" s="54">
        <f t="shared" si="0"/>
        <v>517345.2</v>
      </c>
      <c r="BI29" s="54">
        <f t="shared" si="1"/>
        <v>51734.52</v>
      </c>
      <c r="BJ29" s="16">
        <f t="shared" si="2"/>
        <v>7.0447571563435796</v>
      </c>
      <c r="BK29" s="54" t="str">
        <f>VLOOKUP(B29,'[3]应付账款7月底全部明细表 (3)'!$A$4:$BI$410,61,0)</f>
        <v>发票挂账两个月承兑付款</v>
      </c>
    </row>
    <row r="30" spans="1:16384" ht="15.95" customHeight="1">
      <c r="A30" s="23">
        <f t="shared" si="4"/>
        <v>27</v>
      </c>
      <c r="B30" s="24" t="s">
        <v>91</v>
      </c>
      <c r="C30" s="24" t="str">
        <f>VLOOKUP(B30,'[1]供应商 (2)'!$A$2:$D$144,4,0)</f>
        <v>1913129</v>
      </c>
      <c r="D30" s="25" t="s">
        <v>92</v>
      </c>
      <c r="E30" s="25" t="s">
        <v>46</v>
      </c>
      <c r="F30" s="16">
        <f>VLOOKUP(B30,'[2]应付账款7月底全部明细表 (3)'!$A$4:$D$403,4)</f>
        <v>36555.94</v>
      </c>
      <c r="G30" s="16">
        <f>VLOOKUP(B30,'[2]应付账款7月底全部明细表 (3)'!$A:$E,5,0)</f>
        <v>0</v>
      </c>
      <c r="H30" s="16">
        <f>VLOOKUP(B30,'[2]应付账款7月底全部明细表 (3)'!$A$4:$F$401,6,0)</f>
        <v>40551.71</v>
      </c>
      <c r="I30" s="16">
        <f>VLOOKUP(B30,'[2]应付账款7月底全部明细表 (3)'!$A$4:$G$401,7,0)</f>
        <v>10000</v>
      </c>
      <c r="J30" s="31">
        <f>VLOOKUP(B30,'[2]应付账款7月底全部明细表 (3)'!$A$4:$H$402,8,0)</f>
        <v>33569.21</v>
      </c>
      <c r="K30" s="31">
        <f>VLOOKUP(B30,'[3]应付账款7月底全部明细表 (3)'!$A:$I,9,0)</f>
        <v>0</v>
      </c>
      <c r="L30" s="31">
        <f>VLOOKUP(B30,'[3]应付账款7月底全部明细表 (3)'!$A$4:$J$410,10,0)</f>
        <v>26555.94</v>
      </c>
      <c r="M30" s="31">
        <f>VLOOKUP(B30,'[3]应付账款7月底全部明细表 (3)'!$A:$K,11,0)</f>
        <v>0</v>
      </c>
      <c r="N30" s="31">
        <f>VLOOKUP(B30,'[3]应付账款7月底全部明细表 (3)'!$A:$L,12,0)</f>
        <v>33569.21</v>
      </c>
      <c r="O30" s="31">
        <f>VLOOKUP(B30,'[3]应付账款7月底全部明细表 (3)'!$A$4:$M$410,13,0)</f>
        <v>0</v>
      </c>
      <c r="P30" s="31">
        <f>VLOOKUP(B30,'[3]应付账款7月底全部明细表 (3)'!$A$4:$N$410,14,0)</f>
        <v>30551.71</v>
      </c>
      <c r="Q30" s="31">
        <f>VLOOKUP(B30,'[3]应付账款7月底全部明细表 (3)'!$A$4:$O$410,15,0)</f>
        <v>20000</v>
      </c>
      <c r="R30" s="31">
        <f>VLOOKUP(B30,'[3]应付账款7月底全部明细表 (3)'!$A$4:$P$410,16,0)</f>
        <v>13569.21</v>
      </c>
      <c r="S30" s="31">
        <f>VLOOKUP(B30,'[3]应付账款7月底全部明细表 (3)'!$A$4:$Q$407,17,0)</f>
        <v>8603.9500000000007</v>
      </c>
      <c r="T30" s="31">
        <f>VLOOKUP(B30,'[3]应付账款7月底全部明细表 (3)'!$A$4:$R$387,18,0)</f>
        <v>13569.21</v>
      </c>
      <c r="U30" s="31">
        <f>VLOOKUP(B30,'[3]应付账款7月底全部明细表 (3)'!$A$4:$S$410,19,0)</f>
        <v>0</v>
      </c>
      <c r="V30" s="31">
        <f>VLOOKUP(B30,'[3]应付账款7月底全部明细表 (3)'!$A$4:$T$410,20,0)</f>
        <v>22173.16</v>
      </c>
      <c r="W30" s="31">
        <f>VLOOKUP(B30,'[3]应付账款7月底全部明细表 (3)'!$A$4:$U$410,21,0)</f>
        <v>2657.96</v>
      </c>
      <c r="X30" s="31">
        <f>VLOOKUP(B30,'[3]应付账款7月底全部明细表 (3)'!$A$4:$V$410,22,0)</f>
        <v>13569.21</v>
      </c>
      <c r="Y30" s="31">
        <f>VLOOKUP(B30,'[3]应付账款7月底全部明细表 (3)'!$A$4:$W$410,23,0)</f>
        <v>0</v>
      </c>
      <c r="Z30" s="31">
        <f>VLOOKUP(B30,'[3]应付账款7月底全部明细表 (3)'!$A$4:$X$410,24,0)</f>
        <v>24831.119999999999</v>
      </c>
      <c r="AA30" s="31">
        <f>VLOOKUP(B30,'[3]应付账款7月底全部明细表 (3)'!$A$4:$Y$410,25,0)</f>
        <v>3453.47</v>
      </c>
      <c r="AB30" s="31">
        <f>VLOOKUP(B30,'[3]应付账款7月底全部明细表 (3)'!$A$4:$Z$410,26,0)</f>
        <v>13569.21</v>
      </c>
      <c r="AC30" s="31">
        <f>VLOOKUP(B30,'[3]应付账款7月底全部明细表 (3)'!$A$4:$AA$410,27,0)</f>
        <v>0</v>
      </c>
      <c r="AD30" s="31">
        <f>VLOOKUP(B30,'[3]应付账款7月底全部明细表 (3)'!$A$4:$AB$410,28,0)</f>
        <v>28284.59</v>
      </c>
      <c r="AE30" s="31">
        <f>VLOOKUP(B30,'[3]应付账款7月底全部明细表 (3)'!$A$4:$AC$410,29,0)</f>
        <v>1283.54</v>
      </c>
      <c r="AF30" s="31">
        <f>VLOOKUP(B30,'[3]应付账款7月底全部明细表 (3)'!$A$4:$AD$416,30,0)</f>
        <v>22173.16</v>
      </c>
      <c r="AG30" s="31">
        <f>VLOOKUP(B30,'[3]应付账款7月底全部明细表 (3)'!$A$4:$AE$410,31,0)</f>
        <v>0</v>
      </c>
      <c r="AH30" s="31">
        <f>VLOOKUP(B30,'[3]应付账款7月底全部明细表 (3)'!$A$4:$AF$410,32,0)</f>
        <v>29568.13</v>
      </c>
      <c r="AI30" s="31">
        <f>VLOOKUP(B30,'[3]应付账款7月底全部明细表 (3)'!$A$4:$AG$410,33,0)</f>
        <v>2188.11</v>
      </c>
      <c r="AJ30" s="31">
        <f>VLOOKUP(B30,'[3]应付账款7月底全部明细表 (3)'!$A$4:$AH$415,34,0)</f>
        <v>24831.119999999999</v>
      </c>
      <c r="AK30" s="31">
        <f>VLOOKUP(B30,'[3]应付账款7月底全部明细表 (3)'!$A$4:$AI$410,35,0)</f>
        <v>0</v>
      </c>
      <c r="AL30" s="31">
        <f>VLOOKUP(B30,'[3]应付账款7月底全部明细表 (3)'!$A$4:$AJ$410,36,0)</f>
        <v>31756.240000000002</v>
      </c>
      <c r="AM30" s="31">
        <f>VLOOKUP(B30,'[3]应付账款7月底全部明细表 (3)'!$A$4:$AK$410,37,0)</f>
        <v>2973.8</v>
      </c>
      <c r="AN30" s="31">
        <f>VLOOKUP(B30,'[3]应付账款7月底全部明细表 (3)'!$A$4:$AL$415,38,0)</f>
        <v>28284.59</v>
      </c>
      <c r="AO30" s="31">
        <f>VLOOKUP(B30,'[3]应付账款7月底全部明细表 (3)'!$A$4:$AM$410,39,0)</f>
        <v>0</v>
      </c>
      <c r="AP30" s="31">
        <f>VLOOKUP(B30,'[3]应付账款7月底全部明细表 (3)'!$A$4:$AN$410,40,0)</f>
        <v>34730.04</v>
      </c>
      <c r="AQ30" s="42">
        <f>VLOOKUP(B30,'[3]应付账款7月底全部明细表 (3)'!$A$4:$AO$410,41,0)</f>
        <v>1854.95</v>
      </c>
      <c r="AR30" s="42">
        <f>VLOOKUP(B30,[4]应付账款明细表!$A$4:$AP$428,42,0)</f>
        <v>29568.13</v>
      </c>
      <c r="AS30" s="42">
        <f>VLOOKUP(B30,'[3]应付账款7月底全部明细表 (3)'!$A$4:$AQ$410,43,0)</f>
        <v>10000</v>
      </c>
      <c r="AT30" s="42">
        <f>VLOOKUP(B30,'[3]应付账款7月底全部明细表 (3)'!$A$4:$AR$410,44,0)</f>
        <v>26584.99</v>
      </c>
      <c r="AU30" s="42">
        <f>VLOOKUP(B30,[4]应付账款明细表!$A$4:$AS$428,45,0)</f>
        <v>3043.67</v>
      </c>
      <c r="AV30" s="42">
        <f>VLOOKUP(B30,[4]应付账款明细表!$A$4:$AT$428,46,0)</f>
        <v>21756.240000000002</v>
      </c>
      <c r="AW30" s="42">
        <f>VLOOKUP(B30,[4]应付账款明细表!$A$4:$AU$428,47,0)</f>
        <v>0</v>
      </c>
      <c r="AX30" s="42">
        <f>VLOOKUP(B30,[4]应付账款明细表!$A$4:$AV$428,48,0)</f>
        <v>29628.66</v>
      </c>
      <c r="AY30" s="42"/>
      <c r="AZ30" s="42">
        <f>VLOOKUP(B30,[4]应付账款明细表!$A$4:$AX$428,50,0)</f>
        <v>24730.04</v>
      </c>
      <c r="BA30" s="63"/>
      <c r="BB30" s="63"/>
      <c r="BC30" s="63"/>
      <c r="BD30" s="63"/>
      <c r="BE30" s="63"/>
      <c r="BF30" s="63"/>
      <c r="BG30" s="63"/>
      <c r="BH30" s="54">
        <f t="shared" si="0"/>
        <v>26059.45</v>
      </c>
      <c r="BI30" s="54">
        <f t="shared" si="1"/>
        <v>2605.9450000000002</v>
      </c>
      <c r="BJ30" s="16">
        <f t="shared" si="2"/>
        <v>11.3696413393222</v>
      </c>
      <c r="BK30" s="54" t="str">
        <f>VLOOKUP(B30,'[3]应付账款7月底全部明细表 (3)'!$A$4:$BI$410,61,0)</f>
        <v>发票挂账两个月承兑付款</v>
      </c>
    </row>
    <row r="31" spans="1:16384" ht="15.95" customHeight="1">
      <c r="A31" s="23">
        <f t="shared" si="4"/>
        <v>28</v>
      </c>
      <c r="B31" s="24" t="s">
        <v>93</v>
      </c>
      <c r="C31" s="24"/>
      <c r="D31" s="25" t="s">
        <v>94</v>
      </c>
      <c r="E31" s="25" t="s">
        <v>30</v>
      </c>
      <c r="F31" s="16">
        <f>VLOOKUP(B31,'[2]应付账款7月底全部明细表 (3)'!$A$4:$D$403,4)</f>
        <v>0</v>
      </c>
      <c r="G31" s="16">
        <f>VLOOKUP(B31,'[2]应付账款7月底全部明细表 (3)'!$A:$E,5,0)</f>
        <v>0</v>
      </c>
      <c r="H31" s="16">
        <f>VLOOKUP(B31,'[2]应付账款7月底全部明细表 (3)'!$A$4:$F$401,6,0)</f>
        <v>8000</v>
      </c>
      <c r="I31" s="16">
        <f>VLOOKUP(B31,'[2]应付账款7月底全部明细表 (3)'!$A$4:$G$401,7,0)</f>
        <v>0</v>
      </c>
      <c r="J31" s="31">
        <f>VLOOKUP(B31,'[2]应付账款7月底全部明细表 (3)'!$A$4:$H$402,8,0)</f>
        <v>8000</v>
      </c>
      <c r="K31" s="31">
        <f>VLOOKUP(B31,'[3]应付账款7月底全部明细表 (3)'!$A:$I,9,0)</f>
        <v>0</v>
      </c>
      <c r="L31" s="31">
        <f>VLOOKUP(B31,'[3]应付账款7月底全部明细表 (3)'!$A$4:$J$410,10,0)</f>
        <v>8000</v>
      </c>
      <c r="M31" s="31">
        <f>VLOOKUP(B31,'[3]应付账款7月底全部明细表 (3)'!$A:$K,11,0)</f>
        <v>0</v>
      </c>
      <c r="N31" s="31">
        <f>VLOOKUP(B31,'[3]应付账款7月底全部明细表 (3)'!$A:$L,12,0)</f>
        <v>8000</v>
      </c>
      <c r="O31" s="31">
        <f>VLOOKUP(B31,'[3]应付账款7月底全部明细表 (3)'!$A$4:$M$410,13,0)</f>
        <v>8000</v>
      </c>
      <c r="P31" s="31">
        <f>VLOOKUP(B31,'[3]应付账款7月底全部明细表 (3)'!$A$4:$N$410,14,0)</f>
        <v>8000</v>
      </c>
      <c r="Q31" s="31">
        <f>VLOOKUP(B31,'[3]应付账款7月底全部明细表 (3)'!$A$4:$O$410,15,0)</f>
        <v>8000</v>
      </c>
      <c r="R31" s="31">
        <f>VLOOKUP(B31,'[3]应付账款7月底全部明细表 (3)'!$A$4:$P$410,16,0)</f>
        <v>8000</v>
      </c>
      <c r="S31" s="31">
        <f>VLOOKUP(B31,'[3]应付账款7月底全部明细表 (3)'!$A$4:$Q$407,17,0)</f>
        <v>0</v>
      </c>
      <c r="T31" s="31">
        <f>VLOOKUP(B31,'[3]应付账款7月底全部明细表 (3)'!$A$4:$R$387,18,0)</f>
        <v>8000</v>
      </c>
      <c r="U31" s="31">
        <f>VLOOKUP(B31,'[3]应付账款7月底全部明细表 (3)'!$A$4:$S$410,19,0)</f>
        <v>0</v>
      </c>
      <c r="V31" s="31">
        <f>VLOOKUP(B31,'[3]应付账款7月底全部明细表 (3)'!$A$4:$T$410,20,0)</f>
        <v>8000</v>
      </c>
      <c r="W31" s="31">
        <f>VLOOKUP(B31,'[3]应付账款7月底全部明细表 (3)'!$A$4:$U$410,21,0)</f>
        <v>0</v>
      </c>
      <c r="X31" s="31">
        <f>VLOOKUP(B31,'[3]应付账款7月底全部明细表 (3)'!$A$4:$V$410,22,0)</f>
        <v>8000</v>
      </c>
      <c r="Y31" s="31">
        <f>VLOOKUP(B31,'[3]应付账款7月底全部明细表 (3)'!$A$4:$W$410,23,0)</f>
        <v>8000</v>
      </c>
      <c r="Z31" s="31">
        <f>VLOOKUP(B31,'[3]应付账款7月底全部明细表 (3)'!$A$4:$X$410,24,0)</f>
        <v>0</v>
      </c>
      <c r="AA31" s="31">
        <f>VLOOKUP(B31,'[3]应付账款7月底全部明细表 (3)'!$A$4:$Y$410,25,0)</f>
        <v>0</v>
      </c>
      <c r="AB31" s="31">
        <f>VLOOKUP(B31,'[3]应付账款7月底全部明细表 (3)'!$A$4:$Z$410,26,0)</f>
        <v>0</v>
      </c>
      <c r="AC31" s="31">
        <f>VLOOKUP(B31,'[3]应付账款7月底全部明细表 (3)'!$A$4:$AA$410,27,0)</f>
        <v>0</v>
      </c>
      <c r="AD31" s="31">
        <f>VLOOKUP(B31,'[3]应付账款7月底全部明细表 (3)'!$A$4:$AB$410,28,0)</f>
        <v>0</v>
      </c>
      <c r="AE31" s="31">
        <f>VLOOKUP(B31,'[3]应付账款7月底全部明细表 (3)'!$A$4:$AC$410,29,0)</f>
        <v>0</v>
      </c>
      <c r="AF31" s="31">
        <f>VLOOKUP(B31,'[3]应付账款7月底全部明细表 (3)'!$A$4:$AD$416,30,0)</f>
        <v>0</v>
      </c>
      <c r="AG31" s="31">
        <f>VLOOKUP(B31,'[3]应付账款7月底全部明细表 (3)'!$A$4:$AE$410,31,0)</f>
        <v>0</v>
      </c>
      <c r="AH31" s="31">
        <f>VLOOKUP(B31,'[3]应付账款7月底全部明细表 (3)'!$A$4:$AF$410,32,0)</f>
        <v>0</v>
      </c>
      <c r="AI31" s="31">
        <f>VLOOKUP(B31,'[3]应付账款7月底全部明细表 (3)'!$A$4:$AG$410,33,0)</f>
        <v>8000</v>
      </c>
      <c r="AJ31" s="31">
        <f>VLOOKUP(B31,'[3]应付账款7月底全部明细表 (3)'!$A$4:$AH$415,34,0)</f>
        <v>0</v>
      </c>
      <c r="AK31" s="31">
        <f>VLOOKUP(B31,'[3]应付账款7月底全部明细表 (3)'!$A$4:$AI$410,35,0)</f>
        <v>0</v>
      </c>
      <c r="AL31" s="31">
        <f>VLOOKUP(B31,'[3]应付账款7月底全部明细表 (3)'!$A$4:$AJ$410,36,0)</f>
        <v>8000</v>
      </c>
      <c r="AM31" s="31">
        <f>VLOOKUP(B31,'[3]应付账款7月底全部明细表 (3)'!$A$4:$AK$410,37,0)</f>
        <v>0</v>
      </c>
      <c r="AN31" s="31">
        <f>VLOOKUP(B31,'[3]应付账款7月底全部明细表 (3)'!$A$4:$AL$415,38,0)</f>
        <v>8000</v>
      </c>
      <c r="AO31" s="31">
        <f>VLOOKUP(B31,'[3]应付账款7月底全部明细表 (3)'!$A$4:$AM$410,39,0)</f>
        <v>0</v>
      </c>
      <c r="AP31" s="31">
        <f>VLOOKUP(B31,'[3]应付账款7月底全部明细表 (3)'!$A$4:$AN$410,40,0)</f>
        <v>8000</v>
      </c>
      <c r="AQ31" s="42">
        <f>VLOOKUP(B31,'[3]应付账款7月底全部明细表 (3)'!$A$4:$AO$410,41,0)</f>
        <v>0</v>
      </c>
      <c r="AR31" s="42">
        <f>VLOOKUP(B31,[4]应付账款明细表!$A$4:$AP$428,42,0)</f>
        <v>8000</v>
      </c>
      <c r="AS31" s="42">
        <f>VLOOKUP(B31,'[3]应付账款7月底全部明细表 (3)'!$A$4:$AQ$410,43,0)</f>
        <v>0</v>
      </c>
      <c r="AT31" s="42">
        <f>VLOOKUP(B31,'[3]应付账款7月底全部明细表 (3)'!$A$4:$AR$410,44,0)</f>
        <v>8000</v>
      </c>
      <c r="AU31" s="42">
        <f>VLOOKUP(B31,[4]应付账款明细表!$A$4:$AS$428,45,0)</f>
        <v>0</v>
      </c>
      <c r="AV31" s="42">
        <f>VLOOKUP(B31,[4]应付账款明细表!$A$4:$AT$428,46,0)</f>
        <v>8000</v>
      </c>
      <c r="AW31" s="42">
        <f>VLOOKUP(B31,[4]应付账款明细表!$A$4:$AU$428,47,0)</f>
        <v>0</v>
      </c>
      <c r="AX31" s="42">
        <f>VLOOKUP(B31,[4]应付账款明细表!$A$4:$AV$428,48,0)</f>
        <v>8000</v>
      </c>
      <c r="AY31" s="42"/>
      <c r="AZ31" s="42">
        <f>VLOOKUP(B31,[4]应付账款明细表!$A$4:$AX$428,50,0)</f>
        <v>8000</v>
      </c>
      <c r="BA31" s="63"/>
      <c r="BB31" s="63"/>
      <c r="BC31" s="63"/>
      <c r="BD31" s="63"/>
      <c r="BE31" s="63"/>
      <c r="BF31" s="63"/>
      <c r="BG31" s="63"/>
      <c r="BH31" s="54">
        <f t="shared" si="0"/>
        <v>16000</v>
      </c>
      <c r="BI31" s="54">
        <f t="shared" si="1"/>
        <v>1600</v>
      </c>
      <c r="BJ31" s="16">
        <f t="shared" si="2"/>
        <v>5</v>
      </c>
      <c r="BK31" s="54" t="str">
        <f>VLOOKUP(B31,'[3]应付账款7月底全部明细表 (3)'!$A$4:$BI$410,61,0)</f>
        <v>货到、票到付款</v>
      </c>
    </row>
    <row r="32" spans="1:16384" ht="15.95" customHeight="1">
      <c r="A32" s="23">
        <f t="shared" si="4"/>
        <v>29</v>
      </c>
      <c r="B32" s="24" t="s">
        <v>95</v>
      </c>
      <c r="C32" s="24"/>
      <c r="D32" s="25" t="s">
        <v>96</v>
      </c>
      <c r="E32" s="25" t="s">
        <v>97</v>
      </c>
      <c r="F32" s="16">
        <f>VLOOKUP(B32,'[2]应付账款7月底全部明细表 (3)'!$A$4:$D$403,4)</f>
        <v>172112</v>
      </c>
      <c r="G32" s="16">
        <f>VLOOKUP(B32,'[2]应付账款7月底全部明细表 (3)'!$A:$E,5,0)</f>
        <v>0</v>
      </c>
      <c r="H32" s="16">
        <f>VLOOKUP(B32,'[2]应付账款7月底全部明细表 (3)'!$A$4:$F$401,6,0)</f>
        <v>172112</v>
      </c>
      <c r="I32" s="16">
        <f>VLOOKUP(B32,'[2]应付账款7月底全部明细表 (3)'!$A$4:$G$401,7,0)</f>
        <v>0</v>
      </c>
      <c r="J32" s="31">
        <f>VLOOKUP(B32,'[2]应付账款7月底全部明细表 (3)'!$A$4:$H$402,8,0)</f>
        <v>172112</v>
      </c>
      <c r="K32" s="31">
        <f>VLOOKUP(B32,'[3]应付账款7月底全部明细表 (3)'!$A:$I,9,0)</f>
        <v>0</v>
      </c>
      <c r="L32" s="31">
        <f>VLOOKUP(B32,'[3]应付账款7月底全部明细表 (3)'!$A$4:$J$410,10,0)</f>
        <v>172112</v>
      </c>
      <c r="M32" s="31">
        <f>VLOOKUP(B32,'[3]应付账款7月底全部明细表 (3)'!$A:$K,11,0)</f>
        <v>0</v>
      </c>
      <c r="N32" s="31">
        <f>VLOOKUP(B32,'[3]应付账款7月底全部明细表 (3)'!$A:$L,12,0)</f>
        <v>172112</v>
      </c>
      <c r="O32" s="31">
        <f>VLOOKUP(B32,'[3]应付账款7月底全部明细表 (3)'!$A$4:$M$410,13,0)</f>
        <v>0</v>
      </c>
      <c r="P32" s="31">
        <f>VLOOKUP(B32,'[3]应付账款7月底全部明细表 (3)'!$A$4:$N$410,14,0)</f>
        <v>172112</v>
      </c>
      <c r="Q32" s="31">
        <f>VLOOKUP(B32,'[3]应付账款7月底全部明细表 (3)'!$A$4:$O$410,15,0)</f>
        <v>30000</v>
      </c>
      <c r="R32" s="31">
        <f>VLOOKUP(B32,'[3]应付账款7月底全部明细表 (3)'!$A$4:$P$410,16,0)</f>
        <v>142112</v>
      </c>
      <c r="S32" s="31">
        <f>VLOOKUP(B32,'[3]应付账款7月底全部明细表 (3)'!$A$4:$Q$407,17,0)</f>
        <v>0</v>
      </c>
      <c r="T32" s="31">
        <f>VLOOKUP(B32,'[3]应付账款7月底全部明细表 (3)'!$A$4:$R$387,18,0)</f>
        <v>142112</v>
      </c>
      <c r="U32" s="31">
        <f>VLOOKUP(B32,'[3]应付账款7月底全部明细表 (3)'!$A$4:$S$410,19,0)</f>
        <v>0</v>
      </c>
      <c r="V32" s="31">
        <f>VLOOKUP(B32,'[3]应付账款7月底全部明细表 (3)'!$A$4:$T$410,20,0)</f>
        <v>142112</v>
      </c>
      <c r="W32" s="31">
        <f>VLOOKUP(B32,'[3]应付账款7月底全部明细表 (3)'!$A$4:$U$410,21,0)</f>
        <v>0</v>
      </c>
      <c r="X32" s="31">
        <f>VLOOKUP(B32,'[3]应付账款7月底全部明细表 (3)'!$A$4:$V$410,22,0)</f>
        <v>142112</v>
      </c>
      <c r="Y32" s="31">
        <f>VLOOKUP(B32,'[3]应付账款7月底全部明细表 (3)'!$A$4:$W$410,23,0)</f>
        <v>0</v>
      </c>
      <c r="Z32" s="31">
        <f>VLOOKUP(B32,'[3]应付账款7月底全部明细表 (3)'!$A$4:$X$410,24,0)</f>
        <v>142112</v>
      </c>
      <c r="AA32" s="31">
        <f>VLOOKUP(B32,'[3]应付账款7月底全部明细表 (3)'!$A$4:$Y$410,25,0)</f>
        <v>0</v>
      </c>
      <c r="AB32" s="31">
        <f>VLOOKUP(B32,'[3]应付账款7月底全部明细表 (3)'!$A$4:$Z$410,26,0)</f>
        <v>142112</v>
      </c>
      <c r="AC32" s="31">
        <f>VLOOKUP(B32,'[3]应付账款7月底全部明细表 (3)'!$A$4:$AA$410,27,0)</f>
        <v>0</v>
      </c>
      <c r="AD32" s="31">
        <f>VLOOKUP(B32,'[3]应付账款7月底全部明细表 (3)'!$A$4:$AB$410,28,0)</f>
        <v>142112</v>
      </c>
      <c r="AE32" s="31">
        <f>VLOOKUP(B32,'[3]应付账款7月底全部明细表 (3)'!$A$4:$AC$410,29,0)</f>
        <v>1384</v>
      </c>
      <c r="AF32" s="31">
        <f>VLOOKUP(B32,'[3]应付账款7月底全部明细表 (3)'!$A$4:$AD$416,30,0)</f>
        <v>142112</v>
      </c>
      <c r="AG32" s="31">
        <f>VLOOKUP(B32,'[3]应付账款7月底全部明细表 (3)'!$A$4:$AE$410,31,0)</f>
        <v>0</v>
      </c>
      <c r="AH32" s="31">
        <f>VLOOKUP(B32,'[3]应付账款7月底全部明细表 (3)'!$A$4:$AF$410,32,0)</f>
        <v>143496</v>
      </c>
      <c r="AI32" s="31">
        <f>VLOOKUP(B32,'[3]应付账款7月底全部明细表 (3)'!$A$4:$AG$410,33,0)</f>
        <v>0</v>
      </c>
      <c r="AJ32" s="31">
        <f>VLOOKUP(B32,'[3]应付账款7月底全部明细表 (3)'!$A$4:$AH$415,34,0)</f>
        <v>142112</v>
      </c>
      <c r="AK32" s="31">
        <f>VLOOKUP(B32,'[3]应付账款7月底全部明细表 (3)'!$A$4:$AI$410,35,0)</f>
        <v>0</v>
      </c>
      <c r="AL32" s="31">
        <f>VLOOKUP(B32,'[3]应付账款7月底全部明细表 (3)'!$A$4:$AJ$410,36,0)</f>
        <v>143496</v>
      </c>
      <c r="AM32" s="31">
        <f>VLOOKUP(B32,'[3]应付账款7月底全部明细表 (3)'!$A$4:$AK$410,37,0)</f>
        <v>0</v>
      </c>
      <c r="AN32" s="31">
        <f>VLOOKUP(B32,'[3]应付账款7月底全部明细表 (3)'!$A$4:$AL$415,38,0)</f>
        <v>142112</v>
      </c>
      <c r="AO32" s="31">
        <f>VLOOKUP(B32,'[3]应付账款7月底全部明细表 (3)'!$A$4:$AM$410,39,0)</f>
        <v>92000</v>
      </c>
      <c r="AP32" s="31">
        <f>VLOOKUP(B32,'[3]应付账款7月底全部明细表 (3)'!$A$4:$AN$410,40,0)</f>
        <v>51496</v>
      </c>
      <c r="AQ32" s="42">
        <f>VLOOKUP(B32,'[3]应付账款7月底全部明细表 (3)'!$A$4:$AO$410,41,0)</f>
        <v>1086.4000000000001</v>
      </c>
      <c r="AR32" s="42">
        <f>VLOOKUP(B32,[4]应付账款明细表!$A$4:$AP$428,42,0)</f>
        <v>51496</v>
      </c>
      <c r="AS32" s="42">
        <f>VLOOKUP(B32,'[3]应付账款7月底全部明细表 (3)'!$A$4:$AQ$410,43,0)</f>
        <v>10000</v>
      </c>
      <c r="AT32" s="42">
        <f>VLOOKUP(B32,'[3]应付账款7月底全部明细表 (3)'!$A$4:$AR$410,44,0)</f>
        <v>42582.400000000001</v>
      </c>
      <c r="AU32" s="42">
        <f>VLOOKUP(B32,[4]应付账款明细表!$A$4:$AS$428,45,0)</f>
        <v>0</v>
      </c>
      <c r="AV32" s="42">
        <f>VLOOKUP(B32,[4]应付账款明细表!$A$4:$AT$428,46,0)</f>
        <v>41496</v>
      </c>
      <c r="AW32" s="42">
        <f>VLOOKUP(B32,[4]应付账款明细表!$A$4:$AU$428,47,0)</f>
        <v>40000</v>
      </c>
      <c r="AX32" s="42">
        <f>VLOOKUP(B32,[4]应付账款明细表!$A$4:$AV$428,48,0)</f>
        <v>2582.4</v>
      </c>
      <c r="AY32" s="42"/>
      <c r="AZ32" s="42">
        <f>VLOOKUP(B32,[4]应付账款明细表!$A$4:$AX$428,50,0)</f>
        <v>1496</v>
      </c>
      <c r="BA32" s="63"/>
      <c r="BB32" s="63"/>
      <c r="BC32" s="63"/>
      <c r="BD32" s="63"/>
      <c r="BE32" s="63"/>
      <c r="BF32" s="63"/>
      <c r="BG32" s="63"/>
      <c r="BH32" s="54">
        <f t="shared" si="0"/>
        <v>2470.4</v>
      </c>
      <c r="BI32" s="54">
        <f t="shared" si="1"/>
        <v>247.04</v>
      </c>
      <c r="BJ32" s="16">
        <f t="shared" si="2"/>
        <v>10.4533678756477</v>
      </c>
      <c r="BK32" s="54" t="str">
        <f>VLOOKUP(B32,'[3]应付账款7月底全部明细表 (3)'!$A$4:$BI$410,61,0)</f>
        <v>发票挂账两个月承兑付款</v>
      </c>
    </row>
    <row r="33" spans="1:63" ht="15.95" customHeight="1">
      <c r="A33" s="23">
        <f t="shared" ref="A33:A42" si="5">ROW()-3</f>
        <v>30</v>
      </c>
      <c r="B33" s="24" t="s">
        <v>98</v>
      </c>
      <c r="C33" s="24"/>
      <c r="D33" s="25" t="s">
        <v>99</v>
      </c>
      <c r="E33" s="25" t="s">
        <v>100</v>
      </c>
      <c r="F33" s="16">
        <f>VLOOKUP(B33,'[2]应付账款7月底全部明细表 (3)'!$A$4:$D$403,4)</f>
        <v>0</v>
      </c>
      <c r="G33" s="16">
        <f>VLOOKUP(B33,'[2]应付账款7月底全部明细表 (3)'!$A:$E,5,0)</f>
        <v>0</v>
      </c>
      <c r="H33" s="16">
        <f>VLOOKUP(B33,'[2]应付账款7月底全部明细表 (3)'!$A$4:$F$401,6,0)</f>
        <v>0</v>
      </c>
      <c r="I33" s="16">
        <f>VLOOKUP(B33,'[2]应付账款7月底全部明细表 (3)'!$A$4:$G$401,7,0)</f>
        <v>181599.6</v>
      </c>
      <c r="J33" s="31">
        <f>VLOOKUP(B33,'[2]应付账款7月底全部明细表 (3)'!$A$4:$H$402,8,0)</f>
        <v>0</v>
      </c>
      <c r="K33" s="31">
        <f>VLOOKUP(B33,'[3]应付账款7月底全部明细表 (3)'!$A:$I,9,0)</f>
        <v>0</v>
      </c>
      <c r="L33" s="31">
        <f>VLOOKUP(B33,'[3]应付账款7月底全部明细表 (3)'!$A$4:$J$410,10,0)</f>
        <v>0</v>
      </c>
      <c r="M33" s="31">
        <f>VLOOKUP(B33,'[3]应付账款7月底全部明细表 (3)'!$A:$K,11,0)</f>
        <v>0</v>
      </c>
      <c r="N33" s="31">
        <f>VLOOKUP(B33,'[3]应付账款7月底全部明细表 (3)'!$A:$L,12,0)</f>
        <v>0</v>
      </c>
      <c r="O33" s="31">
        <f>VLOOKUP(B33,'[3]应付账款7月底全部明细表 (3)'!$A$4:$M$410,13,0)</f>
        <v>0</v>
      </c>
      <c r="P33" s="31">
        <f>VLOOKUP(B33,'[3]应付账款7月底全部明细表 (3)'!$A$4:$N$410,14,0)</f>
        <v>0</v>
      </c>
      <c r="Q33" s="31">
        <f>VLOOKUP(B33,'[3]应付账款7月底全部明细表 (3)'!$A$4:$O$410,15,0)</f>
        <v>0</v>
      </c>
      <c r="R33" s="31">
        <f>VLOOKUP(B33,'[3]应付账款7月底全部明细表 (3)'!$A$4:$P$410,16,0)</f>
        <v>0</v>
      </c>
      <c r="S33" s="31">
        <f>VLOOKUP(B33,'[3]应付账款7月底全部明细表 (3)'!$A$4:$Q$407,17,0)</f>
        <v>281488</v>
      </c>
      <c r="T33" s="31">
        <f>VLOOKUP(B33,'[3]应付账款7月底全部明细表 (3)'!$A$4:$R$387,18,0)</f>
        <v>278854</v>
      </c>
      <c r="U33" s="31">
        <f>VLOOKUP(B33,'[3]应付账款7月底全部明细表 (3)'!$A$4:$S$410,19,0)</f>
        <v>278854</v>
      </c>
      <c r="V33" s="31">
        <f>VLOOKUP(B33,'[3]应付账款7月底全部明细表 (3)'!$A$4:$T$410,20,0)</f>
        <v>2634</v>
      </c>
      <c r="W33" s="31">
        <f>VLOOKUP(B33,'[3]应付账款7月底全部明细表 (3)'!$A$4:$U$410,21,0)</f>
        <v>45638</v>
      </c>
      <c r="X33" s="31">
        <f>VLOOKUP(B33,'[3]应付账款7月底全部明细表 (3)'!$A$4:$V$410,22,0)</f>
        <v>48272</v>
      </c>
      <c r="Y33" s="31">
        <f>VLOOKUP(B33,'[3]应付账款7月底全部明细表 (3)'!$A$4:$W$410,23,0)</f>
        <v>48272</v>
      </c>
      <c r="Z33" s="31">
        <f>VLOOKUP(B33,'[3]应付账款7月底全部明细表 (3)'!$A$4:$X$410,24,0)</f>
        <v>0</v>
      </c>
      <c r="AA33" s="31">
        <f>VLOOKUP(B33,'[3]应付账款7月底全部明细表 (3)'!$A$4:$Y$410,25,0)</f>
        <v>133319.20000000001</v>
      </c>
      <c r="AB33" s="31">
        <f>VLOOKUP(B33,'[3]应付账款7月底全部明细表 (3)'!$A$4:$Z$410,26,0)</f>
        <v>133319.20000000001</v>
      </c>
      <c r="AC33" s="31">
        <f>VLOOKUP(B33,'[3]应付账款7月底全部明细表 (3)'!$A$4:$AA$410,27,0)</f>
        <v>133319.20000000001</v>
      </c>
      <c r="AD33" s="31">
        <f>VLOOKUP(B33,'[3]应付账款7月底全部明细表 (3)'!$A$4:$AB$410,28,0)</f>
        <v>0</v>
      </c>
      <c r="AE33" s="31">
        <f>VLOOKUP(B33,'[3]应付账款7月底全部明细表 (3)'!$A$4:$AC$410,29,0)</f>
        <v>46648.800000000003</v>
      </c>
      <c r="AF33" s="31">
        <f>VLOOKUP(B33,'[3]应付账款7月底全部明细表 (3)'!$A$4:$AD$416,30,0)</f>
        <v>46648.800000000003</v>
      </c>
      <c r="AG33" s="31">
        <f>VLOOKUP(B33,'[3]应付账款7月底全部明细表 (3)'!$A$4:$AE$410,31,0)</f>
        <v>46648.800000000003</v>
      </c>
      <c r="AH33" s="31">
        <f>VLOOKUP(B33,'[3]应付账款7月底全部明细表 (3)'!$A$4:$AF$410,32,0)</f>
        <v>0</v>
      </c>
      <c r="AI33" s="31">
        <f>VLOOKUP(B33,'[3]应付账款7月底全部明细表 (3)'!$A$4:$AG$410,33,0)</f>
        <v>43680</v>
      </c>
      <c r="AJ33" s="31">
        <f>VLOOKUP(B33,'[3]应付账款7月底全部明细表 (3)'!$A$4:$AH$415,34,0)</f>
        <v>43680</v>
      </c>
      <c r="AK33" s="31">
        <f>VLOOKUP(B33,'[3]应付账款7月底全部明细表 (3)'!$A$4:$AI$410,35,0)</f>
        <v>43680</v>
      </c>
      <c r="AL33" s="31">
        <f>VLOOKUP(B33,'[3]应付账款7月底全部明细表 (3)'!$A$4:$AJ$410,36,0)</f>
        <v>0</v>
      </c>
      <c r="AM33" s="31">
        <f>VLOOKUP(B33,'[3]应付账款7月底全部明细表 (3)'!$A$4:$AK$410,37,0)</f>
        <v>0</v>
      </c>
      <c r="AN33" s="31">
        <f>VLOOKUP(B33,'[3]应付账款7月底全部明细表 (3)'!$A$4:$AL$415,38,0)</f>
        <v>0</v>
      </c>
      <c r="AO33" s="31">
        <f>VLOOKUP(B33,'[3]应付账款7月底全部明细表 (3)'!$A$4:$AM$410,39,0)</f>
        <v>0</v>
      </c>
      <c r="AP33" s="31">
        <f>VLOOKUP(B33,'[3]应付账款7月底全部明细表 (3)'!$A$4:$AN$410,40,0)</f>
        <v>0</v>
      </c>
      <c r="AQ33" s="42">
        <f>VLOOKUP(B33,'[3]应付账款7月底全部明细表 (3)'!$A$4:$AO$410,41,0)</f>
        <v>0</v>
      </c>
      <c r="AR33" s="42">
        <f>VLOOKUP(B33,[4]应付账款明细表!$A$4:$AP$428,42,0)</f>
        <v>0</v>
      </c>
      <c r="AS33" s="42">
        <f>VLOOKUP(B33,'[3]应付账款7月底全部明细表 (3)'!$A$4:$AQ$410,43,0)</f>
        <v>0</v>
      </c>
      <c r="AT33" s="42">
        <f>VLOOKUP(B33,'[3]应付账款7月底全部明细表 (3)'!$A$4:$AR$410,44,0)</f>
        <v>0</v>
      </c>
      <c r="AU33" s="42">
        <f>VLOOKUP(B33,[4]应付账款明细表!$A$4:$AS$428,45,0)</f>
        <v>0</v>
      </c>
      <c r="AV33" s="42">
        <f>VLOOKUP(B33,[4]应付账款明细表!$A$4:$AT$428,46,0)</f>
        <v>0</v>
      </c>
      <c r="AW33" s="42">
        <f>VLOOKUP(B33,[4]应付账款明细表!$A$4:$AU$428,47,0)</f>
        <v>0</v>
      </c>
      <c r="AX33" s="42">
        <f>VLOOKUP(B33,[4]应付账款明细表!$A$4:$AV$428,48,0)</f>
        <v>0</v>
      </c>
      <c r="AY33" s="42"/>
      <c r="AZ33" s="42">
        <f>VLOOKUP(B33,[4]应付账款明细表!$A$4:$AX$428,50,0)</f>
        <v>0</v>
      </c>
      <c r="BA33" s="63"/>
      <c r="BB33" s="63"/>
      <c r="BC33" s="63"/>
      <c r="BD33" s="63"/>
      <c r="BE33" s="63"/>
      <c r="BF33" s="63"/>
      <c r="BG33" s="63"/>
      <c r="BH33" s="54">
        <f t="shared" si="0"/>
        <v>550774</v>
      </c>
      <c r="BI33" s="54">
        <f t="shared" si="1"/>
        <v>55077.4</v>
      </c>
      <c r="BJ33" s="16">
        <f t="shared" si="2"/>
        <v>0</v>
      </c>
      <c r="BK33" s="54" t="str">
        <f>VLOOKUP(B33,'[3]应付账款7月底全部明细表 (3)'!$A$4:$BI$410,61,0)</f>
        <v>预付款</v>
      </c>
    </row>
    <row r="34" spans="1:63" ht="15.95" customHeight="1">
      <c r="A34" s="23">
        <f t="shared" si="5"/>
        <v>31</v>
      </c>
      <c r="B34" s="24" t="s">
        <v>101</v>
      </c>
      <c r="C34" s="24" t="str">
        <f>VLOOKUP(B34,'[1]供应商 (2)'!$A$2:$D$144,4,0)</f>
        <v>1913091</v>
      </c>
      <c r="D34" s="25" t="s">
        <v>102</v>
      </c>
      <c r="E34" s="25" t="s">
        <v>51</v>
      </c>
      <c r="F34" s="16">
        <f>VLOOKUP(B34,'[2]应付账款7月底全部明细表 (3)'!$A$4:$D$403,4)</f>
        <v>81571.78</v>
      </c>
      <c r="G34" s="16">
        <f>VLOOKUP(B34,'[2]应付账款7月底全部明细表 (3)'!$A:$E,5,0)</f>
        <v>0</v>
      </c>
      <c r="H34" s="16">
        <f>VLOOKUP(B34,'[2]应付账款7月底全部明细表 (3)'!$A$4:$F$401,6,0)</f>
        <v>120821.19</v>
      </c>
      <c r="I34" s="16">
        <f>VLOOKUP(B34,'[2]应付账款7月底全部明细表 (3)'!$A$4:$G$401,7,0)</f>
        <v>50000</v>
      </c>
      <c r="J34" s="31">
        <f>VLOOKUP(B34,'[2]应付账款7月底全部明细表 (3)'!$A$4:$H$402,8,0)</f>
        <v>105141.62</v>
      </c>
      <c r="K34" s="31">
        <f>VLOOKUP(B34,'[3]应付账款7月底全部明细表 (3)'!$A:$I,9,0)</f>
        <v>0</v>
      </c>
      <c r="L34" s="31">
        <f>VLOOKUP(B34,'[3]应付账款7月底全部明细表 (3)'!$A$4:$J$410,10,0)</f>
        <v>31571.78</v>
      </c>
      <c r="M34" s="31">
        <f>VLOOKUP(B34,'[3]应付账款7月底全部明细表 (3)'!$A:$K,11,0)</f>
        <v>30000</v>
      </c>
      <c r="N34" s="31">
        <f>VLOOKUP(B34,'[3]应付账款7月底全部明细表 (3)'!$A:$L,12,0)</f>
        <v>75141.62</v>
      </c>
      <c r="O34" s="31">
        <f>VLOOKUP(B34,'[3]应付账款7月底全部明细表 (3)'!$A$4:$M$410,13,0)</f>
        <v>57149.919999999998</v>
      </c>
      <c r="P34" s="31">
        <f>VLOOKUP(B34,'[3]应付账款7月底全部明细表 (3)'!$A$4:$N$410,14,0)</f>
        <v>40821.19</v>
      </c>
      <c r="Q34" s="31">
        <f>VLOOKUP(B34,'[3]应付账款7月底全部明细表 (3)'!$A$4:$O$410,15,0)</f>
        <v>0</v>
      </c>
      <c r="R34" s="31">
        <f>VLOOKUP(B34,'[3]应付账款7月底全部明细表 (3)'!$A$4:$P$410,16,0)</f>
        <v>132291.54</v>
      </c>
      <c r="S34" s="31">
        <f>VLOOKUP(B34,'[3]应付账款7月底全部明细表 (3)'!$A$4:$Q$407,17,0)</f>
        <v>26379.69</v>
      </c>
      <c r="T34" s="31">
        <f>VLOOKUP(B34,'[3]应付账款7月底全部明细表 (3)'!$A$4:$R$387,18,0)</f>
        <v>75141.62</v>
      </c>
      <c r="U34" s="31">
        <f>VLOOKUP(B34,'[3]应付账款7月底全部明细表 (3)'!$A$4:$S$410,19,0)</f>
        <v>40000</v>
      </c>
      <c r="V34" s="31">
        <f>VLOOKUP(B34,'[3]应付账款7月底全部明细表 (3)'!$A$4:$T$410,20,0)</f>
        <v>118671.23</v>
      </c>
      <c r="W34" s="31">
        <f>VLOOKUP(B34,'[3]应付账款7月底全部明细表 (3)'!$A$4:$U$410,21,0)</f>
        <v>30454.62</v>
      </c>
      <c r="X34" s="31">
        <f>VLOOKUP(B34,'[3]应付账款7月底全部明细表 (3)'!$A$4:$V$410,22,0)</f>
        <v>35141.620000000003</v>
      </c>
      <c r="Y34" s="31">
        <f>VLOOKUP(B34,'[3]应付账款7月底全部明细表 (3)'!$A$4:$W$410,23,0)</f>
        <v>35000</v>
      </c>
      <c r="Z34" s="31">
        <f>VLOOKUP(B34,'[3]应付账款7月底全部明细表 (3)'!$A$4:$X$410,24,0)</f>
        <v>114125.85</v>
      </c>
      <c r="AA34" s="31">
        <f>VLOOKUP(B34,'[3]应付账款7月底全部明细表 (3)'!$A$4:$Y$410,25,0)</f>
        <v>27543.9</v>
      </c>
      <c r="AB34" s="31">
        <f>VLOOKUP(B34,'[3]应付账款7月底全部明细表 (3)'!$A$4:$Z$410,26,0)</f>
        <v>57291.54</v>
      </c>
      <c r="AC34" s="31">
        <f>VLOOKUP(B34,'[3]应付账款7月底全部明细表 (3)'!$A$4:$AA$410,27,0)</f>
        <v>0</v>
      </c>
      <c r="AD34" s="31">
        <f>VLOOKUP(B34,'[3]应付账款7月底全部明细表 (3)'!$A$4:$AB$410,28,0)</f>
        <v>141669.75</v>
      </c>
      <c r="AE34" s="31">
        <f>VLOOKUP(B34,'[3]应付账款7月底全部明细表 (3)'!$A$4:$AC$410,29,0)</f>
        <v>13352.91</v>
      </c>
      <c r="AF34" s="31">
        <f>VLOOKUP(B34,'[3]应付账款7月底全部明细表 (3)'!$A$4:$AD$416,30,0)</f>
        <v>83671.23</v>
      </c>
      <c r="AG34" s="31">
        <f>VLOOKUP(B34,'[3]应付账款7月底全部明细表 (3)'!$A$4:$AE$410,31,0)</f>
        <v>85000</v>
      </c>
      <c r="AH34" s="31">
        <f>VLOOKUP(B34,'[3]应付账款7月底全部明细表 (3)'!$A$4:$AF$410,32,0)</f>
        <v>70022.66</v>
      </c>
      <c r="AI34" s="31">
        <f>VLOOKUP(B34,'[3]应付账款7月底全部明细表 (3)'!$A$4:$AG$410,33,0)</f>
        <v>14838.73</v>
      </c>
      <c r="AJ34" s="31">
        <f>VLOOKUP(B34,'[3]应付账款7月底全部明细表 (3)'!$A$4:$AH$415,34,0)</f>
        <v>29125.85</v>
      </c>
      <c r="AK34" s="31">
        <f>VLOOKUP(B34,'[3]应付账款7月底全部明细表 (3)'!$A$4:$AI$410,35,0)</f>
        <v>0</v>
      </c>
      <c r="AL34" s="31">
        <f>VLOOKUP(B34,'[3]应付账款7月底全部明细表 (3)'!$A$4:$AJ$410,36,0)</f>
        <v>84861.39</v>
      </c>
      <c r="AM34" s="31">
        <f>VLOOKUP(B34,'[3]应付账款7月底全部明细表 (3)'!$A$4:$AK$410,37,0)</f>
        <v>29894.59</v>
      </c>
      <c r="AN34" s="31">
        <f>VLOOKUP(B34,'[3]应付账款7月底全部明细表 (3)'!$A$4:$AL$415,38,0)</f>
        <v>56669.75</v>
      </c>
      <c r="AO34" s="31">
        <f>VLOOKUP(B34,'[3]应付账款7月底全部明细表 (3)'!$A$4:$AM$410,39,0)</f>
        <v>20600</v>
      </c>
      <c r="AP34" s="31">
        <f>VLOOKUP(B34,'[3]应付账款7月底全部明细表 (3)'!$A$4:$AN$410,40,0)</f>
        <v>94155.98</v>
      </c>
      <c r="AQ34" s="42">
        <f>VLOOKUP(B34,'[3]应付账款7月底全部明细表 (3)'!$A$4:$AO$410,41,0)</f>
        <v>23034.36</v>
      </c>
      <c r="AR34" s="42">
        <f>VLOOKUP(B34,[4]应付账款明细表!$A$4:$AP$428,42,0)</f>
        <v>49422.66</v>
      </c>
      <c r="AS34" s="42">
        <f>VLOOKUP(B34,'[3]应付账款7月底全部明细表 (3)'!$A$4:$AQ$410,43,0)</f>
        <v>30000</v>
      </c>
      <c r="AT34" s="42">
        <f>VLOOKUP(B34,'[3]应付账款7月底全部明细表 (3)'!$A$4:$AR$410,44,0)</f>
        <v>87190.34</v>
      </c>
      <c r="AU34" s="42">
        <f>VLOOKUP(B34,[4]应付账款明细表!$A$4:$AS$428,45,0)</f>
        <v>17872.509999999998</v>
      </c>
      <c r="AV34" s="42">
        <f>VLOOKUP(B34,[4]应付账款明细表!$A$4:$AT$428,46,0)</f>
        <v>34261.39</v>
      </c>
      <c r="AW34" s="42">
        <f>VLOOKUP(B34,[4]应付账款明细表!$A$4:$AU$428,47,0)</f>
        <v>30000</v>
      </c>
      <c r="AX34" s="42">
        <f>VLOOKUP(B34,[4]应付账款明细表!$A$4:$AV$428,48,0)</f>
        <v>75062.850000000006</v>
      </c>
      <c r="AY34" s="42"/>
      <c r="AZ34" s="42">
        <f>VLOOKUP(B34,[4]应付账款明细表!$A$4:$AX$428,50,0)</f>
        <v>34155.980000000003</v>
      </c>
      <c r="BA34" s="63"/>
      <c r="BB34" s="63"/>
      <c r="BC34" s="63"/>
      <c r="BD34" s="63"/>
      <c r="BE34" s="63"/>
      <c r="BF34" s="63"/>
      <c r="BG34" s="63"/>
      <c r="BH34" s="54">
        <f t="shared" si="0"/>
        <v>240521.23</v>
      </c>
      <c r="BI34" s="54">
        <f t="shared" si="1"/>
        <v>24052.123</v>
      </c>
      <c r="BJ34" s="16">
        <f t="shared" si="2"/>
        <v>3.12084093366727</v>
      </c>
      <c r="BK34" s="54" t="str">
        <f>VLOOKUP(B34,'[3]应付账款7月底全部明细表 (3)'!$A$4:$BI$410,61,0)</f>
        <v>发票挂账两个月承兑付款</v>
      </c>
    </row>
    <row r="35" spans="1:63" ht="15.95" customHeight="1">
      <c r="A35" s="23">
        <f t="shared" si="5"/>
        <v>32</v>
      </c>
      <c r="B35" s="24" t="s">
        <v>103</v>
      </c>
      <c r="C35" s="24"/>
      <c r="D35" s="25" t="s">
        <v>104</v>
      </c>
      <c r="E35" s="25" t="s">
        <v>105</v>
      </c>
      <c r="F35" s="16">
        <f>VLOOKUP(B35,'[2]应付账款7月底全部明细表 (3)'!$A$4:$D$403,4)</f>
        <v>1380</v>
      </c>
      <c r="G35" s="16">
        <f>VLOOKUP(B35,'[2]应付账款7月底全部明细表 (3)'!$A:$E,5,0)</f>
        <v>0</v>
      </c>
      <c r="H35" s="16">
        <f>VLOOKUP(B35,'[2]应付账款7月底全部明细表 (3)'!$A$4:$F$401,6,0)</f>
        <v>1380</v>
      </c>
      <c r="I35" s="16">
        <f>VLOOKUP(B35,'[2]应付账款7月底全部明细表 (3)'!$A$4:$G$401,7,0)</f>
        <v>0</v>
      </c>
      <c r="J35" s="31">
        <f>VLOOKUP(B35,'[2]应付账款7月底全部明细表 (3)'!$A$4:$H$402,8,0)</f>
        <v>1380</v>
      </c>
      <c r="K35" s="31">
        <f>VLOOKUP(B35,'[3]应付账款7月底全部明细表 (3)'!$A:$I,9,0)</f>
        <v>0</v>
      </c>
      <c r="L35" s="31">
        <f>VLOOKUP(B35,'[3]应付账款7月底全部明细表 (3)'!$A$4:$J$410,10,0)</f>
        <v>0</v>
      </c>
      <c r="M35" s="31">
        <f>VLOOKUP(B35,'[3]应付账款7月底全部明细表 (3)'!$A:$K,11,0)</f>
        <v>0</v>
      </c>
      <c r="N35" s="31">
        <f>VLOOKUP(B35,'[3]应付账款7月底全部明细表 (3)'!$A:$L,12,0)</f>
        <v>1380</v>
      </c>
      <c r="O35" s="31">
        <f>VLOOKUP(B35,'[3]应付账款7月底全部明细表 (3)'!$A$4:$M$410,13,0)</f>
        <v>0</v>
      </c>
      <c r="P35" s="31">
        <f>VLOOKUP(B35,'[3]应付账款7月底全部明细表 (3)'!$A$4:$N$410,14,0)</f>
        <v>0</v>
      </c>
      <c r="Q35" s="31">
        <f>VLOOKUP(B35,'[3]应付账款7月底全部明细表 (3)'!$A$4:$O$410,15,0)</f>
        <v>0</v>
      </c>
      <c r="R35" s="31">
        <f>VLOOKUP(B35,'[3]应付账款7月底全部明细表 (3)'!$A$4:$P$410,16,0)</f>
        <v>1380</v>
      </c>
      <c r="S35" s="31">
        <f>VLOOKUP(B35,'[3]应付账款7月底全部明细表 (3)'!$A$4:$Q$407,17,0)</f>
        <v>0</v>
      </c>
      <c r="T35" s="31">
        <f>VLOOKUP(B35,'[3]应付账款7月底全部明细表 (3)'!$A$4:$R$387,18,0)</f>
        <v>0</v>
      </c>
      <c r="U35" s="31">
        <f>VLOOKUP(B35,'[3]应付账款7月底全部明细表 (3)'!$A$4:$S$410,19,0)</f>
        <v>0</v>
      </c>
      <c r="V35" s="31">
        <f>VLOOKUP(B35,'[3]应付账款7月底全部明细表 (3)'!$A$4:$T$410,20,0)</f>
        <v>1380</v>
      </c>
      <c r="W35" s="31">
        <f>VLOOKUP(B35,'[3]应付账款7月底全部明细表 (3)'!$A$4:$U$410,21,0)</f>
        <v>0</v>
      </c>
      <c r="X35" s="31">
        <f>VLOOKUP(B35,'[3]应付账款7月底全部明细表 (3)'!$A$4:$V$410,22,0)</f>
        <v>0</v>
      </c>
      <c r="Y35" s="31">
        <f>VLOOKUP(B35,'[3]应付账款7月底全部明细表 (3)'!$A$4:$W$410,23,0)</f>
        <v>0</v>
      </c>
      <c r="Z35" s="31">
        <f>VLOOKUP(B35,'[3]应付账款7月底全部明细表 (3)'!$A$4:$X$410,24,0)</f>
        <v>1380</v>
      </c>
      <c r="AA35" s="31">
        <f>VLOOKUP(B35,'[3]应付账款7月底全部明细表 (3)'!$A$4:$Y$410,25,0)</f>
        <v>660</v>
      </c>
      <c r="AB35" s="31">
        <f>VLOOKUP(B35,'[3]应付账款7月底全部明细表 (3)'!$A$4:$Z$410,26,0)</f>
        <v>660</v>
      </c>
      <c r="AC35" s="31">
        <f>VLOOKUP(B35,'[3]应付账款7月底全部明细表 (3)'!$A$4:$AA$410,27,0)</f>
        <v>660</v>
      </c>
      <c r="AD35" s="31">
        <f>VLOOKUP(B35,'[3]应付账款7月底全部明细表 (3)'!$A$4:$AB$410,28,0)</f>
        <v>1380</v>
      </c>
      <c r="AE35" s="31">
        <f>VLOOKUP(B35,'[3]应付账款7月底全部明细表 (3)'!$A$4:$AC$410,29,0)</f>
        <v>0</v>
      </c>
      <c r="AF35" s="31">
        <f>VLOOKUP(B35,'[3]应付账款7月底全部明细表 (3)'!$A$4:$AD$416,30,0)</f>
        <v>0</v>
      </c>
      <c r="AG35" s="31">
        <f>VLOOKUP(B35,'[3]应付账款7月底全部明细表 (3)'!$A$4:$AE$410,31,0)</f>
        <v>0</v>
      </c>
      <c r="AH35" s="31">
        <f>VLOOKUP(B35,'[3]应付账款7月底全部明细表 (3)'!$A$4:$AF$410,32,0)</f>
        <v>1380</v>
      </c>
      <c r="AI35" s="31">
        <f>VLOOKUP(B35,'[3]应付账款7月底全部明细表 (3)'!$A$4:$AG$410,33,0)</f>
        <v>0</v>
      </c>
      <c r="AJ35" s="31">
        <f>VLOOKUP(B35,'[3]应付账款7月底全部明细表 (3)'!$A$4:$AH$415,34,0)</f>
        <v>0</v>
      </c>
      <c r="AK35" s="31">
        <f>VLOOKUP(B35,'[3]应付账款7月底全部明细表 (3)'!$A$4:$AI$410,35,0)</f>
        <v>0</v>
      </c>
      <c r="AL35" s="31">
        <f>VLOOKUP(B35,'[3]应付账款7月底全部明细表 (3)'!$A$4:$AJ$410,36,0)</f>
        <v>1380</v>
      </c>
      <c r="AM35" s="31">
        <f>VLOOKUP(B35,'[3]应付账款7月底全部明细表 (3)'!$A$4:$AK$410,37,0)</f>
        <v>660</v>
      </c>
      <c r="AN35" s="31">
        <f>VLOOKUP(B35,'[3]应付账款7月底全部明细表 (3)'!$A$4:$AL$415,38,0)</f>
        <v>660</v>
      </c>
      <c r="AO35" s="31">
        <f>VLOOKUP(B35,'[3]应付账款7月底全部明细表 (3)'!$A$4:$AM$410,39,0)</f>
        <v>660</v>
      </c>
      <c r="AP35" s="31">
        <f>VLOOKUP(B35,'[3]应付账款7月底全部明细表 (3)'!$A$4:$AN$410,40,0)</f>
        <v>1380</v>
      </c>
      <c r="AQ35" s="42">
        <f>VLOOKUP(B35,'[3]应付账款7月底全部明细表 (3)'!$A$4:$AO$410,41,0)</f>
        <v>0</v>
      </c>
      <c r="AR35" s="42">
        <f>VLOOKUP(B35,[4]应付账款明细表!$A$4:$AP$428,42,0)</f>
        <v>0</v>
      </c>
      <c r="AS35" s="42">
        <f>VLOOKUP(B35,'[3]应付账款7月底全部明细表 (3)'!$A$4:$AQ$410,43,0)</f>
        <v>0</v>
      </c>
      <c r="AT35" s="42">
        <f>VLOOKUP(B35,'[3]应付账款7月底全部明细表 (3)'!$A$4:$AR$410,44,0)</f>
        <v>1380</v>
      </c>
      <c r="AU35" s="42">
        <f>VLOOKUP(B35,[4]应付账款明细表!$A$4:$AS$428,45,0)</f>
        <v>0</v>
      </c>
      <c r="AV35" s="42">
        <f>VLOOKUP(B35,[4]应付账款明细表!$A$4:$AT$428,46,0)</f>
        <v>0</v>
      </c>
      <c r="AW35" s="42">
        <f>VLOOKUP(B35,[4]应付账款明细表!$A$4:$AU$428,47,0)</f>
        <v>0</v>
      </c>
      <c r="AX35" s="42">
        <f>VLOOKUP(B35,[4]应付账款明细表!$A$4:$AV$428,48,0)</f>
        <v>1380</v>
      </c>
      <c r="AY35" s="42"/>
      <c r="AZ35" s="42">
        <f>VLOOKUP(B35,[4]应付账款明细表!$A$4:$AX$428,50,0)</f>
        <v>0</v>
      </c>
      <c r="BA35" s="63"/>
      <c r="BB35" s="63"/>
      <c r="BC35" s="63"/>
      <c r="BD35" s="63"/>
      <c r="BE35" s="63"/>
      <c r="BF35" s="63"/>
      <c r="BG35" s="63"/>
      <c r="BH35" s="54">
        <f t="shared" si="0"/>
        <v>1320</v>
      </c>
      <c r="BI35" s="54">
        <f t="shared" si="1"/>
        <v>132</v>
      </c>
      <c r="BJ35" s="16">
        <f t="shared" si="2"/>
        <v>10.454545454545499</v>
      </c>
      <c r="BK35" s="54" t="str">
        <f>VLOOKUP(B35,'[3]应付账款7月底全部明细表 (3)'!$A$4:$BI$410,61,0)</f>
        <v>预付款</v>
      </c>
    </row>
    <row r="36" spans="1:63" ht="15.95" customHeight="1">
      <c r="A36" s="23">
        <f t="shared" si="5"/>
        <v>33</v>
      </c>
      <c r="B36" s="24" t="s">
        <v>106</v>
      </c>
      <c r="C36" s="24">
        <f>VLOOKUP(B36,'[1]供应商 (2)'!$A$2:$D$144,4,0)</f>
        <v>1913045</v>
      </c>
      <c r="D36" s="25" t="s">
        <v>107</v>
      </c>
      <c r="E36" s="25" t="s">
        <v>35</v>
      </c>
      <c r="F36" s="16">
        <f>VLOOKUP(B36,'[2]应付账款7月底全部明细表 (3)'!$A$4:$D$403,4)</f>
        <v>1586478.1</v>
      </c>
      <c r="G36" s="16">
        <f>VLOOKUP(B36,'[2]应付账款7月底全部明细表 (3)'!$A:$E,5,0)</f>
        <v>200000</v>
      </c>
      <c r="H36" s="16">
        <f>VLOOKUP(B36,'[2]应付账款7月底全部明细表 (3)'!$A$4:$F$401,6,0)</f>
        <v>1599877.1200000001</v>
      </c>
      <c r="I36" s="16">
        <f>VLOOKUP(B36,'[2]应付账款7月底全部明细表 (3)'!$A$4:$G$401,7,0)</f>
        <v>500000</v>
      </c>
      <c r="J36" s="31">
        <f>VLOOKUP(B36,'[2]应付账款7月底全部明细表 (3)'!$A$4:$H$402,8,0)</f>
        <v>1434908.17</v>
      </c>
      <c r="K36" s="31">
        <f>VLOOKUP(B36,'[3]应付账款7月底全部明细表 (3)'!$A:$I,9,0)</f>
        <v>683358.19</v>
      </c>
      <c r="L36" s="31">
        <f>VLOOKUP(B36,'[3]应付账款7月底全部明细表 (3)'!$A$4:$J$410,10,0)</f>
        <v>886478.1</v>
      </c>
      <c r="M36" s="31">
        <f>VLOOKUP(B36,'[3]应付账款7月底全部明细表 (3)'!$A:$K,11,0)</f>
        <v>0</v>
      </c>
      <c r="N36" s="31">
        <f>VLOOKUP(B36,'[3]应付账款7月底全部明细表 (3)'!$A:$L,12,0)</f>
        <v>2118266.36</v>
      </c>
      <c r="O36" s="31">
        <f>VLOOKUP(B36,'[3]应付账款7月底全部明细表 (3)'!$A$4:$M$410,13,0)</f>
        <v>234482.5</v>
      </c>
      <c r="P36" s="31">
        <f>VLOOKUP(B36,'[3]应付账款7月底全部明细表 (3)'!$A$4:$N$410,14,0)</f>
        <v>1099877.1200000001</v>
      </c>
      <c r="Q36" s="31">
        <f>VLOOKUP(B36,'[3]应付账款7月底全部明细表 (3)'!$A$4:$O$410,15,0)</f>
        <v>200000</v>
      </c>
      <c r="R36" s="31">
        <f>VLOOKUP(B36,'[3]应付账款7月底全部明细表 (3)'!$A$4:$P$410,16,0)</f>
        <v>2152748.86</v>
      </c>
      <c r="S36" s="31">
        <f>VLOOKUP(B36,'[3]应付账款7月底全部明细表 (3)'!$A$4:$Q$407,17,0)</f>
        <v>283868.12</v>
      </c>
      <c r="T36" s="31">
        <f>VLOOKUP(B36,'[3]应付账款7月底全部明细表 (3)'!$A$4:$R$387,18,0)</f>
        <v>1234908.17</v>
      </c>
      <c r="U36" s="31">
        <f>VLOOKUP(B36,'[3]应付账款7月底全部明细表 (3)'!$A$4:$S$410,19,0)</f>
        <v>95000</v>
      </c>
      <c r="V36" s="31">
        <f>VLOOKUP(B36,'[3]应付账款7月底全部明细表 (3)'!$A$4:$T$410,20,0)</f>
        <v>2341616.98</v>
      </c>
      <c r="W36" s="31">
        <f>VLOOKUP(B36,'[3]应付账款7月底全部明细表 (3)'!$A$4:$U$410,21,0)</f>
        <v>485822.34</v>
      </c>
      <c r="X36" s="31">
        <f>VLOOKUP(B36,'[3]应付账款7月底全部明细表 (3)'!$A$4:$V$410,22,0)</f>
        <v>1823266.36</v>
      </c>
      <c r="Y36" s="31">
        <f>VLOOKUP(B36,'[3]应付账款7月底全部明细表 (3)'!$A$4:$W$410,23,0)</f>
        <v>300000</v>
      </c>
      <c r="Z36" s="31">
        <f>VLOOKUP(B36,'[3]应付账款7月底全部明细表 (3)'!$A$4:$X$410,24,0)</f>
        <v>2527439.3199999998</v>
      </c>
      <c r="AA36" s="31">
        <f>VLOOKUP(B36,'[3]应付账款7月底全部明细表 (3)'!$A$4:$Y$410,25,0)</f>
        <v>410110.61</v>
      </c>
      <c r="AB36" s="31">
        <f>VLOOKUP(B36,'[3]应付账款7月底全部明细表 (3)'!$A$4:$Z$410,26,0)</f>
        <v>1757748.86</v>
      </c>
      <c r="AC36" s="31">
        <f>VLOOKUP(B36,'[3]应付账款7月底全部明细表 (3)'!$A$4:$AA$410,27,0)</f>
        <v>100000</v>
      </c>
      <c r="AD36" s="31">
        <f>VLOOKUP(B36,'[3]应付账款7月底全部明细表 (3)'!$A$4:$AB$410,28,0)</f>
        <v>2837549.93</v>
      </c>
      <c r="AE36" s="31">
        <f>VLOOKUP(B36,'[3]应付账款7月底全部明细表 (3)'!$A$4:$AC$410,29,0)</f>
        <v>440294.21</v>
      </c>
      <c r="AF36" s="31">
        <f>VLOOKUP(B36,'[3]应付账款7月底全部明细表 (3)'!$A$4:$AD$416,30,0)</f>
        <v>1941616.98</v>
      </c>
      <c r="AG36" s="31">
        <f>VLOOKUP(B36,'[3]应付账款7月底全部明细表 (3)'!$A$4:$AE$410,31,0)</f>
        <v>450000</v>
      </c>
      <c r="AH36" s="31">
        <f>VLOOKUP(B36,'[3]应付账款7月底全部明细表 (3)'!$A$4:$AF$410,32,0)</f>
        <v>2827844.14</v>
      </c>
      <c r="AI36" s="31">
        <f>VLOOKUP(B36,'[3]应付账款7月底全部明细表 (3)'!$A$4:$AG$410,33,0)</f>
        <v>44573.47</v>
      </c>
      <c r="AJ36" s="31">
        <f>VLOOKUP(B36,'[3]应付账款7月底全部明细表 (3)'!$A$4:$AH$415,34,0)</f>
        <v>1977439.32</v>
      </c>
      <c r="AK36" s="31">
        <f>VLOOKUP(B36,'[3]应付账款7月底全部明细表 (3)'!$A$4:$AI$410,35,0)</f>
        <v>100000</v>
      </c>
      <c r="AL36" s="31">
        <f>VLOOKUP(B36,'[3]应付账款7月底全部明细表 (3)'!$A$4:$AJ$410,36,0)</f>
        <v>2772417.61</v>
      </c>
      <c r="AM36" s="31">
        <f>VLOOKUP(B36,'[3]应付账款7月底全部明细表 (3)'!$A$4:$AK$410,37,0)</f>
        <v>258724.34</v>
      </c>
      <c r="AN36" s="31">
        <f>VLOOKUP(B36,'[3]应付账款7月底全部明细表 (3)'!$A$4:$AL$415,38,0)</f>
        <v>2287549.9300000002</v>
      </c>
      <c r="AO36" s="31">
        <f>VLOOKUP(B36,'[3]应付账款7月底全部明细表 (3)'!$A$4:$AM$410,39,0)</f>
        <v>100000</v>
      </c>
      <c r="AP36" s="31">
        <f>VLOOKUP(B36,'[3]应付账款7月底全部明细表 (3)'!$A$4:$AN$410,40,0)</f>
        <v>2931141.95</v>
      </c>
      <c r="AQ36" s="42">
        <f>VLOOKUP(B36,'[3]应付账款7月底全部明细表 (3)'!$A$4:$AO$410,41,0)</f>
        <v>208172.04</v>
      </c>
      <c r="AR36" s="42">
        <f>VLOOKUP(B36,[4]应付账款明细表!$A$4:$AP$428,42,0)</f>
        <v>2627844.14</v>
      </c>
      <c r="AS36" s="42">
        <f>VLOOKUP(B36,'[3]应付账款7月底全部明细表 (3)'!$A$4:$AQ$410,43,0)</f>
        <v>272035</v>
      </c>
      <c r="AT36" s="42">
        <f>VLOOKUP(B36,'[3]应付账款7月底全部明细表 (3)'!$A$4:$AR$410,44,0)</f>
        <v>2867278.99</v>
      </c>
      <c r="AU36" s="42">
        <f>VLOOKUP(B36,[4]应付账款明细表!$A$4:$AS$428,45,0)</f>
        <v>217405.24</v>
      </c>
      <c r="AV36" s="42">
        <f>VLOOKUP(B36,[4]应付账款明细表!$A$4:$AT$428,46,0)</f>
        <v>2400382.61</v>
      </c>
      <c r="AW36" s="42">
        <f>VLOOKUP(B36,[4]应付账款明细表!$A$4:$AU$428,47,0)</f>
        <v>180312.5</v>
      </c>
      <c r="AX36" s="42">
        <f>VLOOKUP(B36,[4]应付账款明细表!$A$4:$AV$428,48,0)</f>
        <v>2904371.73</v>
      </c>
      <c r="AY36" s="42"/>
      <c r="AZ36" s="42">
        <f>VLOOKUP(B36,[4]应付账款明细表!$A$4:$AX$428,50,0)</f>
        <v>2478794.4500000002</v>
      </c>
      <c r="BA36" s="63"/>
      <c r="BB36" s="63"/>
      <c r="BC36" s="63"/>
      <c r="BD36" s="63"/>
      <c r="BE36" s="63"/>
      <c r="BF36" s="63"/>
      <c r="BG36" s="63"/>
      <c r="BH36" s="54">
        <f t="shared" si="0"/>
        <v>3266811.06</v>
      </c>
      <c r="BI36" s="54">
        <f t="shared" si="1"/>
        <v>326681.10600000003</v>
      </c>
      <c r="BJ36" s="16">
        <f t="shared" si="2"/>
        <v>8.8905408872957601</v>
      </c>
      <c r="BK36" s="54" t="str">
        <f>VLOOKUP(B36,'[3]应付账款7月底全部明细表 (3)'!$A$4:$BI$410,61,0)</f>
        <v>发票挂账两个月承兑付款</v>
      </c>
    </row>
    <row r="37" spans="1:63" ht="15.95" customHeight="1">
      <c r="A37" s="23">
        <f t="shared" si="5"/>
        <v>34</v>
      </c>
      <c r="B37" s="24" t="s">
        <v>108</v>
      </c>
      <c r="C37" s="24">
        <f>VLOOKUP(B37,'[1]供应商 (2)'!$A$2:$D$144,4,0)</f>
        <v>1913273</v>
      </c>
      <c r="D37" s="25" t="s">
        <v>109</v>
      </c>
      <c r="E37" s="25" t="s">
        <v>30</v>
      </c>
      <c r="F37" s="16">
        <f>VLOOKUP(B37,'[2]应付账款7月底全部明细表 (3)'!$A$4:$D$403,4)</f>
        <v>1760414.74</v>
      </c>
      <c r="G37" s="16">
        <f>VLOOKUP(B37,'[2]应付账款7月底全部明细表 (3)'!$A:$E,5,0)</f>
        <v>300000</v>
      </c>
      <c r="H37" s="16">
        <f>VLOOKUP(B37,'[2]应付账款7月底全部明细表 (3)'!$A$4:$F$401,6,0)</f>
        <v>1732181.73</v>
      </c>
      <c r="I37" s="16">
        <f>VLOOKUP(B37,'[2]应付账款7月底全部明细表 (3)'!$A$4:$G$401,7,0)</f>
        <v>700000</v>
      </c>
      <c r="J37" s="31">
        <f>VLOOKUP(B37,'[2]应付账款7月底全部明细表 (3)'!$A$4:$H$402,8,0)</f>
        <v>1241573.1399999999</v>
      </c>
      <c r="K37" s="31">
        <f>VLOOKUP(B37,'[3]应付账款7月底全部明细表 (3)'!$A:$I,9,0)</f>
        <v>224500.98</v>
      </c>
      <c r="L37" s="31">
        <f>VLOOKUP(B37,'[3]应付账款7月底全部明细表 (3)'!$A$4:$J$410,10,0)</f>
        <v>760414.74</v>
      </c>
      <c r="M37" s="31">
        <f>VLOOKUP(B37,'[3]应付账款7月底全部明细表 (3)'!$A:$K,11,0)</f>
        <v>200000</v>
      </c>
      <c r="N37" s="31">
        <f>VLOOKUP(B37,'[3]应付账款7月底全部明细表 (3)'!$A:$L,12,0)</f>
        <v>1266074.1200000001</v>
      </c>
      <c r="O37" s="31">
        <f>VLOOKUP(B37,'[3]应付账款7月底全部明细表 (3)'!$A$4:$M$410,13,0)</f>
        <v>186302.33</v>
      </c>
      <c r="P37" s="31">
        <f>VLOOKUP(B37,'[3]应付账款7月底全部明细表 (3)'!$A$4:$N$410,14,0)</f>
        <v>832181.73</v>
      </c>
      <c r="Q37" s="31">
        <f>VLOOKUP(B37,'[3]应付账款7月底全部明细表 (3)'!$A$4:$O$410,15,0)</f>
        <v>50000</v>
      </c>
      <c r="R37" s="31">
        <f>VLOOKUP(B37,'[3]应付账款7月底全部明细表 (3)'!$A$4:$P$410,16,0)</f>
        <v>1402376.45</v>
      </c>
      <c r="S37" s="31">
        <f>VLOOKUP(B37,'[3]应付账款7月底全部明细表 (3)'!$A$4:$Q$407,17,0)</f>
        <v>258972.43</v>
      </c>
      <c r="T37" s="31">
        <f>VLOOKUP(B37,'[3]应付账款7月底全部明细表 (3)'!$A$4:$R$387,18,0)</f>
        <v>991573.14</v>
      </c>
      <c r="U37" s="31">
        <f>VLOOKUP(B37,'[3]应付账款7月底全部明细表 (3)'!$A$4:$S$410,19,0)</f>
        <v>0</v>
      </c>
      <c r="V37" s="31">
        <f>VLOOKUP(B37,'[3]应付账款7月底全部明细表 (3)'!$A$4:$T$410,20,0)</f>
        <v>1661348.88</v>
      </c>
      <c r="W37" s="31">
        <f>VLOOKUP(B37,'[3]应付账款7月底全部明细表 (3)'!$A$4:$U$410,21,0)</f>
        <v>259389.28</v>
      </c>
      <c r="X37" s="31">
        <f>VLOOKUP(B37,'[3]应付账款7月底全部明细表 (3)'!$A$4:$V$410,22,0)</f>
        <v>1216074.1200000001</v>
      </c>
      <c r="Y37" s="31">
        <f>VLOOKUP(B37,'[3]应付账款7月底全部明细表 (3)'!$A$4:$W$410,23,0)</f>
        <v>300000</v>
      </c>
      <c r="Z37" s="31">
        <f>VLOOKUP(B37,'[3]应付账款7月底全部明细表 (3)'!$A$4:$X$410,24,0)</f>
        <v>1620738.16</v>
      </c>
      <c r="AA37" s="31">
        <f>VLOOKUP(B37,'[3]应付账款7月底全部明细表 (3)'!$A$4:$Y$410,25,0)</f>
        <v>273834.34999999998</v>
      </c>
      <c r="AB37" s="31">
        <f>VLOOKUP(B37,'[3]应付账款7月底全部明细表 (3)'!$A$4:$Z$410,26,0)</f>
        <v>1102376.45</v>
      </c>
      <c r="AC37" s="31">
        <f>VLOOKUP(B37,'[3]应付账款7月底全部明细表 (3)'!$A$4:$AA$410,27,0)</f>
        <v>500000</v>
      </c>
      <c r="AD37" s="31">
        <f>VLOOKUP(B37,'[3]应付账款7月底全部明细表 (3)'!$A$4:$AB$410,28,0)</f>
        <v>1394572.51</v>
      </c>
      <c r="AE37" s="31">
        <f>VLOOKUP(B37,'[3]应付账款7月底全部明细表 (3)'!$A$4:$AC$410,29,0)</f>
        <v>249561.62</v>
      </c>
      <c r="AF37" s="31">
        <f>VLOOKUP(B37,'[3]应付账款7月底全部明细表 (3)'!$A$4:$AD$416,30,0)</f>
        <v>861348.88</v>
      </c>
      <c r="AG37" s="31">
        <f>VLOOKUP(B37,'[3]应付账款7月底全部明细表 (3)'!$A$4:$AE$410,31,0)</f>
        <v>0</v>
      </c>
      <c r="AH37" s="31">
        <f>VLOOKUP(B37,'[3]应付账款7月底全部明细表 (3)'!$A$4:$AF$410,32,0)</f>
        <v>1644134.13</v>
      </c>
      <c r="AI37" s="31">
        <f>VLOOKUP(B37,'[3]应付账款7月底全部明细表 (3)'!$A$4:$AG$410,33,0)</f>
        <v>131850.51999999999</v>
      </c>
      <c r="AJ37" s="31">
        <f>VLOOKUP(B37,'[3]应付账款7月底全部明细表 (3)'!$A$4:$AH$415,34,0)</f>
        <v>1120738.1599999999</v>
      </c>
      <c r="AK37" s="31">
        <f>VLOOKUP(B37,'[3]应付账款7月底全部明细表 (3)'!$A$4:$AI$410,35,0)</f>
        <v>122650.06</v>
      </c>
      <c r="AL37" s="31">
        <f>VLOOKUP(B37,'[3]应付账款7月底全部明细表 (3)'!$A$4:$AJ$410,36,0)</f>
        <v>1653334.59</v>
      </c>
      <c r="AM37" s="31">
        <f>VLOOKUP(B37,'[3]应付账款7月底全部明细表 (3)'!$A$4:$AK$410,37,0)</f>
        <v>242438.2</v>
      </c>
      <c r="AN37" s="31">
        <f>VLOOKUP(B37,'[3]应付账款7月底全部明细表 (3)'!$A$4:$AL$415,38,0)</f>
        <v>1271922.45</v>
      </c>
      <c r="AO37" s="31">
        <f>VLOOKUP(B37,'[3]应付账款7月底全部明细表 (3)'!$A$4:$AM$410,39,0)</f>
        <v>151354.78</v>
      </c>
      <c r="AP37" s="31">
        <f>VLOOKUP(B37,'[3]应付账款7月底全部明细表 (3)'!$A$4:$AN$410,40,0)</f>
        <v>1744418.01</v>
      </c>
      <c r="AQ37" s="42">
        <f>VLOOKUP(B37,'[3]应付账款7月底全部明细表 (3)'!$A$4:$AO$410,41,0)</f>
        <v>307981.44</v>
      </c>
      <c r="AR37" s="42">
        <f>VLOOKUP(B37,[4]应付账款明细表!$A$4:$AP$428,42,0)</f>
        <v>1370129.29</v>
      </c>
      <c r="AS37" s="42">
        <f>VLOOKUP(B37,'[3]应付账款7月底全部明细表 (3)'!$A$4:$AQ$410,43,0)</f>
        <v>254786.54</v>
      </c>
      <c r="AT37" s="42">
        <f>VLOOKUP(B37,'[3]应付账款7月底全部明细表 (3)'!$A$4:$AR$410,44,0)</f>
        <v>1797612.91</v>
      </c>
      <c r="AU37" s="42">
        <f>VLOOKUP(B37,[4]应付账款明细表!$A$4:$AS$428,45,0)</f>
        <v>311289.5</v>
      </c>
      <c r="AV37" s="42">
        <f>VLOOKUP(B37,[4]应付账款明细表!$A$4:$AT$428,46,0)</f>
        <v>1247193.27</v>
      </c>
      <c r="AW37" s="42">
        <f>VLOOKUP(B37,[4]应付账款明细表!$A$4:$AU$428,47,0)</f>
        <v>450000</v>
      </c>
      <c r="AX37" s="42">
        <f>VLOOKUP(B37,[4]应付账款明细表!$A$4:$AV$428,48,0)</f>
        <v>1658902.41</v>
      </c>
      <c r="AY37" s="42"/>
      <c r="AZ37" s="42">
        <f>VLOOKUP(B37,[4]应付账款明细表!$A$4:$AX$428,50,0)</f>
        <v>1039631.47</v>
      </c>
      <c r="BA37" s="63"/>
      <c r="BB37" s="63"/>
      <c r="BC37" s="63"/>
      <c r="BD37" s="63"/>
      <c r="BE37" s="63"/>
      <c r="BF37" s="63"/>
      <c r="BG37" s="63"/>
      <c r="BH37" s="54">
        <f t="shared" si="0"/>
        <v>2446120.65</v>
      </c>
      <c r="BI37" s="54">
        <f t="shared" si="1"/>
        <v>244612.065</v>
      </c>
      <c r="BJ37" s="16">
        <f t="shared" si="2"/>
        <v>6.7817685525854996</v>
      </c>
      <c r="BK37" s="54" t="str">
        <f>VLOOKUP(B37,'[3]应付账款7月底全部明细表 (3)'!$A$4:$BI$410,61,0)</f>
        <v>发票挂账两个月承兑付款</v>
      </c>
    </row>
    <row r="38" spans="1:63">
      <c r="A38" s="23">
        <f t="shared" si="5"/>
        <v>35</v>
      </c>
      <c r="B38" s="24" t="s">
        <v>110</v>
      </c>
      <c r="C38" s="24"/>
      <c r="D38" s="25" t="s">
        <v>111</v>
      </c>
      <c r="E38" s="25" t="s">
        <v>30</v>
      </c>
      <c r="F38" s="16">
        <f>VLOOKUP(B38,'[2]应付账款7月底全部明细表 (3)'!$A$4:$D$403,4)</f>
        <v>363175.84</v>
      </c>
      <c r="G38" s="16">
        <f>VLOOKUP(B38,'[2]应付账款7月底全部明细表 (3)'!$A:$E,5,0)</f>
        <v>50000</v>
      </c>
      <c r="H38" s="16">
        <f>VLOOKUP(B38,'[2]应付账款7月底全部明细表 (3)'!$A$4:$F$401,6,0)</f>
        <v>313175.84000000003</v>
      </c>
      <c r="I38" s="16">
        <f>VLOOKUP(B38,'[2]应付账款7月底全部明细表 (3)'!$A$4:$G$401,7,0)</f>
        <v>0</v>
      </c>
      <c r="J38" s="31">
        <f>VLOOKUP(B38,'[2]应付账款7月底全部明细表 (3)'!$A$4:$H$402,8,0)</f>
        <v>313175.84000000003</v>
      </c>
      <c r="K38" s="31">
        <f>VLOOKUP(B38,'[3]应付账款7月底全部明细表 (3)'!$A:$I,9,0)</f>
        <v>20791.099999999999</v>
      </c>
      <c r="L38" s="31">
        <f>VLOOKUP(B38,'[3]应付账款7月底全部明细表 (3)'!$A$4:$J$410,10,0)</f>
        <v>313175.84000000003</v>
      </c>
      <c r="M38" s="31">
        <f>VLOOKUP(B38,'[3]应付账款7月底全部明细表 (3)'!$A:$K,11,0)</f>
        <v>0</v>
      </c>
      <c r="N38" s="31">
        <f>VLOOKUP(B38,'[3]应付账款7月底全部明细表 (3)'!$A:$L,12,0)</f>
        <v>333966.94</v>
      </c>
      <c r="O38" s="31">
        <f>VLOOKUP(B38,'[3]应付账款7月底全部明细表 (3)'!$A$4:$M$410,13,0)</f>
        <v>0</v>
      </c>
      <c r="P38" s="31">
        <f>VLOOKUP(B38,'[3]应付账款7月底全部明细表 (3)'!$A$4:$N$410,14,0)</f>
        <v>313175.84000000003</v>
      </c>
      <c r="Q38" s="31">
        <f>VLOOKUP(B38,'[3]应付账款7月底全部明细表 (3)'!$A$4:$O$410,15,0)</f>
        <v>100000</v>
      </c>
      <c r="R38" s="31">
        <f>VLOOKUP(B38,'[3]应付账款7月底全部明细表 (3)'!$A$4:$P$410,16,0)</f>
        <v>233966.94</v>
      </c>
      <c r="S38" s="31">
        <f>VLOOKUP(B38,'[3]应付账款7月底全部明细表 (3)'!$A$4:$Q$407,17,0)</f>
        <v>0</v>
      </c>
      <c r="T38" s="31">
        <f>VLOOKUP(B38,'[3]应付账款7月底全部明细表 (3)'!$A$4:$R$387,18,0)</f>
        <v>213175.84</v>
      </c>
      <c r="U38" s="31">
        <f>VLOOKUP(B38,'[3]应付账款7月底全部明细表 (3)'!$A$4:$S$410,19,0)</f>
        <v>0</v>
      </c>
      <c r="V38" s="31">
        <f>VLOOKUP(B38,'[3]应付账款7月底全部明细表 (3)'!$A$4:$T$410,20,0)</f>
        <v>233966.94</v>
      </c>
      <c r="W38" s="31">
        <f>VLOOKUP(B38,'[3]应付账款7月底全部明细表 (3)'!$A$4:$U$410,21,0)</f>
        <v>0</v>
      </c>
      <c r="X38" s="31">
        <f>VLOOKUP(B38,'[3]应付账款7月底全部明细表 (3)'!$A$4:$V$410,22,0)</f>
        <v>233966.94</v>
      </c>
      <c r="Y38" s="31">
        <f>VLOOKUP(B38,'[3]应付账款7月底全部明细表 (3)'!$A$4:$W$410,23,0)</f>
        <v>50000</v>
      </c>
      <c r="Z38" s="31">
        <f>VLOOKUP(B38,'[3]应付账款7月底全部明细表 (3)'!$A$4:$X$410,24,0)</f>
        <v>183966.94</v>
      </c>
      <c r="AA38" s="31">
        <f>VLOOKUP(B38,'[3]应付账款7月底全部明细表 (3)'!$A$4:$Y$410,25,0)</f>
        <v>0</v>
      </c>
      <c r="AB38" s="31">
        <f>VLOOKUP(B38,'[3]应付账款7月底全部明细表 (3)'!$A$4:$Z$410,26,0)</f>
        <v>183966.94</v>
      </c>
      <c r="AC38" s="31">
        <f>VLOOKUP(B38,'[3]应付账款7月底全部明细表 (3)'!$A$4:$AA$410,27,0)</f>
        <v>0</v>
      </c>
      <c r="AD38" s="31">
        <f>VLOOKUP(B38,'[3]应付账款7月底全部明细表 (3)'!$A$4:$AB$410,28,0)</f>
        <v>183966.94</v>
      </c>
      <c r="AE38" s="31">
        <f>VLOOKUP(B38,'[3]应付账款7月底全部明细表 (3)'!$A$4:$AC$410,29,0)</f>
        <v>0</v>
      </c>
      <c r="AF38" s="31">
        <f>VLOOKUP(B38,'[3]应付账款7月底全部明细表 (3)'!$A$4:$AD$416,30,0)</f>
        <v>183966.94</v>
      </c>
      <c r="AG38" s="31">
        <f>VLOOKUP(B38,'[3]应付账款7月底全部明细表 (3)'!$A$4:$AE$410,31,0)</f>
        <v>70000</v>
      </c>
      <c r="AH38" s="31">
        <f>VLOOKUP(B38,'[3]应付账款7月底全部明细表 (3)'!$A$4:$AF$410,32,0)</f>
        <v>113966.94</v>
      </c>
      <c r="AI38" s="31">
        <f>VLOOKUP(B38,'[3]应付账款7月底全部明细表 (3)'!$A$4:$AG$410,33,0)</f>
        <v>0</v>
      </c>
      <c r="AJ38" s="31">
        <f>VLOOKUP(B38,'[3]应付账款7月底全部明细表 (3)'!$A$4:$AH$415,34,0)</f>
        <v>113966.94</v>
      </c>
      <c r="AK38" s="31">
        <f>VLOOKUP(B38,'[3]应付账款7月底全部明细表 (3)'!$A$4:$AI$410,35,0)</f>
        <v>0</v>
      </c>
      <c r="AL38" s="31">
        <f>VLOOKUP(B38,'[3]应付账款7月底全部明细表 (3)'!$A$4:$AJ$410,36,0)</f>
        <v>113966.94</v>
      </c>
      <c r="AM38" s="31">
        <f>VLOOKUP(B38,'[3]应付账款7月底全部明细表 (3)'!$A$4:$AK$410,37,0)</f>
        <v>0</v>
      </c>
      <c r="AN38" s="31">
        <f>VLOOKUP(B38,'[3]应付账款7月底全部明细表 (3)'!$A$4:$AL$415,38,0)</f>
        <v>113966.94</v>
      </c>
      <c r="AO38" s="31">
        <f>VLOOKUP(B38,'[3]应付账款7月底全部明细表 (3)'!$A$4:$AM$410,39,0)</f>
        <v>0</v>
      </c>
      <c r="AP38" s="31">
        <f>VLOOKUP(B38,'[3]应付账款7月底全部明细表 (3)'!$A$4:$AN$410,40,0)</f>
        <v>113966.94</v>
      </c>
      <c r="AQ38" s="42">
        <f>VLOOKUP(B38,'[3]应付账款7月底全部明细表 (3)'!$A$4:$AO$410,41,0)</f>
        <v>0</v>
      </c>
      <c r="AR38" s="42">
        <f>VLOOKUP(B38,[4]应付账款明细表!$A$4:$AP$428,42,0)</f>
        <v>113966.94</v>
      </c>
      <c r="AS38" s="42">
        <f>VLOOKUP(B38,'[3]应付账款7月底全部明细表 (3)'!$A$4:$AQ$410,43,0)</f>
        <v>0</v>
      </c>
      <c r="AT38" s="42">
        <f>VLOOKUP(B38,'[3]应付账款7月底全部明细表 (3)'!$A$4:$AR$410,44,0)</f>
        <v>113966.94</v>
      </c>
      <c r="AU38" s="42">
        <f>VLOOKUP(B38,[4]应付账款明细表!$A$4:$AS$428,45,0)</f>
        <v>0</v>
      </c>
      <c r="AV38" s="42">
        <f>VLOOKUP(B38,[4]应付账款明细表!$A$4:$AT$428,46,0)</f>
        <v>113966.94</v>
      </c>
      <c r="AW38" s="42">
        <f>VLOOKUP(B38,[4]应付账款明细表!$A$4:$AU$428,47,0)</f>
        <v>70000</v>
      </c>
      <c r="AX38" s="42">
        <f>VLOOKUP(B38,[4]应付账款明细表!$A$4:$AV$428,48,0)</f>
        <v>43966.94</v>
      </c>
      <c r="AY38" s="42"/>
      <c r="AZ38" s="42">
        <f>VLOOKUP(B38,[4]应付账款明细表!$A$4:$AX$428,50,0)</f>
        <v>43966.94</v>
      </c>
      <c r="BA38" s="63"/>
      <c r="BB38" s="63"/>
      <c r="BC38" s="63"/>
      <c r="BD38" s="63"/>
      <c r="BE38" s="63"/>
      <c r="BF38" s="63"/>
      <c r="BG38" s="63"/>
      <c r="BH38" s="54">
        <f t="shared" si="0"/>
        <v>20791.099999999999</v>
      </c>
      <c r="BI38" s="54">
        <f t="shared" si="1"/>
        <v>2079.11</v>
      </c>
      <c r="BJ38" s="16">
        <f t="shared" si="2"/>
        <v>21.147000399209301</v>
      </c>
      <c r="BK38" s="54" t="str">
        <f>VLOOKUP(B38,'[3]应付账款7月底全部明细表 (3)'!$A$4:$BI$410,61,0)</f>
        <v>发票挂账两个月承兑付款</v>
      </c>
    </row>
    <row r="39" spans="1:63" ht="15.95" customHeight="1">
      <c r="A39" s="23">
        <f t="shared" si="5"/>
        <v>36</v>
      </c>
      <c r="B39" s="24" t="s">
        <v>112</v>
      </c>
      <c r="C39" s="24">
        <f>VLOOKUP(B39,'[1]供应商 (2)'!$A$2:$D$144,4,0)</f>
        <v>1913316</v>
      </c>
      <c r="D39" s="25" t="s">
        <v>113</v>
      </c>
      <c r="E39" s="25" t="s">
        <v>30</v>
      </c>
      <c r="F39" s="16">
        <f>VLOOKUP(B39,'[2]应付账款7月底全部明细表 (3)'!$A$4:$D$403,4)</f>
        <v>410675.79</v>
      </c>
      <c r="G39" s="16">
        <f>VLOOKUP(B39,'[2]应付账款7月底全部明细表 (3)'!$A:$E,5,0)</f>
        <v>50000</v>
      </c>
      <c r="H39" s="16">
        <f>VLOOKUP(B39,'[2]应付账款7月底全部明细表 (3)'!$A$4:$F$401,6,0)</f>
        <v>424124.17</v>
      </c>
      <c r="I39" s="16">
        <f>VLOOKUP(B39,'[2]应付账款7月底全部明细表 (3)'!$A$4:$G$401,7,0)</f>
        <v>0</v>
      </c>
      <c r="J39" s="31">
        <f>VLOOKUP(B39,'[2]应付账款7月底全部明细表 (3)'!$A$4:$H$402,8,0)</f>
        <v>496534.47</v>
      </c>
      <c r="K39" s="31">
        <f>VLOOKUP(B39,'[3]应付账款7月底全部明细表 (3)'!$A:$I,9,0)</f>
        <v>58515.14</v>
      </c>
      <c r="L39" s="31">
        <f>VLOOKUP(B39,'[3]应付账款7月底全部明细表 (3)'!$A$4:$J$410,10,0)</f>
        <v>360675.79</v>
      </c>
      <c r="M39" s="31">
        <f>VLOOKUP(B39,'[3]应付账款7月底全部明细表 (3)'!$A:$K,11,0)</f>
        <v>0</v>
      </c>
      <c r="N39" s="31">
        <f>VLOOKUP(B39,'[3]应付账款7月底全部明细表 (3)'!$A:$L,12,0)</f>
        <v>555049.61</v>
      </c>
      <c r="O39" s="31">
        <f>VLOOKUP(B39,'[3]应付账款7月底全部明细表 (3)'!$A$4:$M$410,13,0)</f>
        <v>54945.49</v>
      </c>
      <c r="P39" s="31">
        <f>VLOOKUP(B39,'[3]应付账款7月底全部明细表 (3)'!$A$4:$N$410,14,0)</f>
        <v>424124.17</v>
      </c>
      <c r="Q39" s="31">
        <f>VLOOKUP(B39,'[3]应付账款7月底全部明细表 (3)'!$A$4:$O$410,15,0)</f>
        <v>100000</v>
      </c>
      <c r="R39" s="31">
        <f>VLOOKUP(B39,'[3]应付账款7月底全部明细表 (3)'!$A$4:$P$410,16,0)</f>
        <v>509995.1</v>
      </c>
      <c r="S39" s="31">
        <f>VLOOKUP(B39,'[3]应付账款7月底全部明细表 (3)'!$A$4:$Q$407,17,0)</f>
        <v>73343.460000000006</v>
      </c>
      <c r="T39" s="31">
        <f>VLOOKUP(B39,'[3]应付账款7月底全部明细表 (3)'!$A$4:$R$387,18,0)</f>
        <v>396534.47</v>
      </c>
      <c r="U39" s="31">
        <f>VLOOKUP(B39,'[3]应付账款7月底全部明细表 (3)'!$A$4:$S$410,19,0)</f>
        <v>0</v>
      </c>
      <c r="V39" s="31">
        <f>VLOOKUP(B39,'[3]应付账款7月底全部明细表 (3)'!$A$4:$T$410,20,0)</f>
        <v>583338.56000000006</v>
      </c>
      <c r="W39" s="31">
        <f>VLOOKUP(B39,'[3]应付账款7月底全部明细表 (3)'!$A$4:$U$410,21,0)</f>
        <v>61448.11</v>
      </c>
      <c r="X39" s="31">
        <f>VLOOKUP(B39,'[3]应付账款7月底全部明细表 (3)'!$A$4:$V$410,22,0)</f>
        <v>455049.61</v>
      </c>
      <c r="Y39" s="31">
        <f>VLOOKUP(B39,'[3]应付账款7月底全部明细表 (3)'!$A$4:$W$410,23,0)</f>
        <v>100000</v>
      </c>
      <c r="Z39" s="31">
        <f>VLOOKUP(B39,'[3]应付账款7月底全部明细表 (3)'!$A$4:$X$410,24,0)</f>
        <v>544786.67000000004</v>
      </c>
      <c r="AA39" s="31">
        <f>VLOOKUP(B39,'[3]应付账款7月底全部明细表 (3)'!$A$4:$Y$410,25,0)</f>
        <v>63368.19</v>
      </c>
      <c r="AB39" s="31">
        <f>VLOOKUP(B39,'[3]应付账款7月底全部明细表 (3)'!$A$4:$Z$410,26,0)</f>
        <v>409995.1</v>
      </c>
      <c r="AC39" s="31">
        <f>VLOOKUP(B39,'[3]应付账款7月底全部明细表 (3)'!$A$4:$AA$410,27,0)</f>
        <v>0</v>
      </c>
      <c r="AD39" s="31">
        <f>VLOOKUP(B39,'[3]应付账款7月底全部明细表 (3)'!$A$4:$AB$410,28,0)</f>
        <v>608154.86</v>
      </c>
      <c r="AE39" s="31">
        <f>VLOOKUP(B39,'[3]应付账款7月底全部明细表 (3)'!$A$4:$AC$410,29,0)</f>
        <v>56365.74</v>
      </c>
      <c r="AF39" s="31">
        <f>VLOOKUP(B39,'[3]应付账款7月底全部明细表 (3)'!$A$4:$AD$416,30,0)</f>
        <v>483338.56</v>
      </c>
      <c r="AG39" s="31">
        <f>VLOOKUP(B39,'[3]应付账款7月底全部明细表 (3)'!$A$4:$AE$410,31,0)</f>
        <v>180000</v>
      </c>
      <c r="AH39" s="31">
        <f>VLOOKUP(B39,'[3]应付账款7月底全部明细表 (3)'!$A$4:$AF$410,32,0)</f>
        <v>484520.6</v>
      </c>
      <c r="AI39" s="31">
        <f>VLOOKUP(B39,'[3]应付账款7月底全部明细表 (3)'!$A$4:$AG$410,33,0)</f>
        <v>17795.759999999998</v>
      </c>
      <c r="AJ39" s="31">
        <f>VLOOKUP(B39,'[3]应付账款7月底全部明细表 (3)'!$A$4:$AH$415,34,0)</f>
        <v>364786.67</v>
      </c>
      <c r="AK39" s="31">
        <f>VLOOKUP(B39,'[3]应付账款7月底全部明细表 (3)'!$A$4:$AI$410,35,0)</f>
        <v>0</v>
      </c>
      <c r="AL39" s="31">
        <f>VLOOKUP(B39,'[3]应付账款7月底全部明细表 (3)'!$A$4:$AJ$410,36,0)</f>
        <v>502316.36</v>
      </c>
      <c r="AM39" s="31">
        <f>VLOOKUP(B39,'[3]应付账款7月底全部明细表 (3)'!$A$4:$AK$410,37,0)</f>
        <v>26394.76</v>
      </c>
      <c r="AN39" s="31">
        <f>VLOOKUP(B39,'[3]应付账款7月底全部明细表 (3)'!$A$4:$AL$415,38,0)</f>
        <v>428154.86</v>
      </c>
      <c r="AO39" s="31">
        <f>VLOOKUP(B39,'[3]应付账款7月底全部明细表 (3)'!$A$4:$AM$410,39,0)</f>
        <v>0</v>
      </c>
      <c r="AP39" s="31">
        <f>VLOOKUP(B39,'[3]应付账款7月底全部明细表 (3)'!$A$4:$AN$410,40,0)</f>
        <v>528711.12</v>
      </c>
      <c r="AQ39" s="42">
        <f>VLOOKUP(B39,'[3]应付账款7月底全部明细表 (3)'!$A$4:$AO$410,41,0)</f>
        <v>44751.040000000001</v>
      </c>
      <c r="AR39" s="42">
        <f>VLOOKUP(B39,[4]应付账款明细表!$A$4:$AP$428,42,0)</f>
        <v>484520.6</v>
      </c>
      <c r="AS39" s="42">
        <f>VLOOKUP(B39,'[3]应付账款7月底全部明细表 (3)'!$A$4:$AQ$410,43,0)</f>
        <v>100000</v>
      </c>
      <c r="AT39" s="42">
        <f>VLOOKUP(B39,'[3]应付账款7月底全部明细表 (3)'!$A$4:$AR$410,44,0)</f>
        <v>473462.16</v>
      </c>
      <c r="AU39" s="42">
        <f>VLOOKUP(B39,[4]应付账款明细表!$A$4:$AS$428,45,0)</f>
        <v>52134.3</v>
      </c>
      <c r="AV39" s="42">
        <f>VLOOKUP(B39,[4]应付账款明细表!$A$4:$AT$428,46,0)</f>
        <v>402316.36</v>
      </c>
      <c r="AW39" s="42">
        <f>VLOOKUP(B39,[4]应付账款明细表!$A$4:$AU$428,47,0)</f>
        <v>10000</v>
      </c>
      <c r="AX39" s="42">
        <f>VLOOKUP(B39,[4]应付账款明细表!$A$4:$AV$428,48,0)</f>
        <v>515596.46</v>
      </c>
      <c r="AY39" s="42"/>
      <c r="AZ39" s="42">
        <f>VLOOKUP(B39,[4]应付账款明细表!$A$4:$AX$428,50,0)</f>
        <v>418711.12</v>
      </c>
      <c r="BA39" s="63"/>
      <c r="BB39" s="63"/>
      <c r="BC39" s="63"/>
      <c r="BD39" s="63"/>
      <c r="BE39" s="63"/>
      <c r="BF39" s="63"/>
      <c r="BG39" s="63"/>
      <c r="BH39" s="54">
        <f t="shared" si="0"/>
        <v>509061.99</v>
      </c>
      <c r="BI39" s="54">
        <f t="shared" si="1"/>
        <v>50906.199000000001</v>
      </c>
      <c r="BJ39" s="16">
        <f t="shared" si="2"/>
        <v>10.1283629524176</v>
      </c>
      <c r="BK39" s="54" t="str">
        <f>VLOOKUP(B39,'[3]应付账款7月底全部明细表 (3)'!$A$4:$BI$410,61,0)</f>
        <v>发票挂账两个月承兑付款</v>
      </c>
    </row>
    <row r="40" spans="1:63" ht="15.95" customHeight="1">
      <c r="A40" s="23">
        <f t="shared" si="5"/>
        <v>37</v>
      </c>
      <c r="B40" s="24" t="s">
        <v>114</v>
      </c>
      <c r="C40" s="24" t="str">
        <f>VLOOKUP(B40,'[1]供应商 (2)'!$A$2:$D$144,4,0)</f>
        <v>1911128</v>
      </c>
      <c r="D40" s="25" t="s">
        <v>115</v>
      </c>
      <c r="E40" s="25" t="s">
        <v>116</v>
      </c>
      <c r="F40" s="16">
        <f>VLOOKUP(B40,'[2]应付账款7月底全部明细表 (3)'!$A$4:$D$403,4)</f>
        <v>1079496.25</v>
      </c>
      <c r="G40" s="16">
        <f>VLOOKUP(B40,'[2]应付账款7月底全部明细表 (3)'!$A:$E,5,0)</f>
        <v>200000</v>
      </c>
      <c r="H40" s="16">
        <f>VLOOKUP(B40,'[2]应付账款7月底全部明细表 (3)'!$A$4:$F$401,6,0)</f>
        <v>1185721.18</v>
      </c>
      <c r="I40" s="16">
        <f>VLOOKUP(B40,'[2]应付账款7月底全部明细表 (3)'!$A$4:$G$401,7,0)</f>
        <v>300000</v>
      </c>
      <c r="J40" s="31">
        <f>VLOOKUP(B40,'[2]应付账款7月底全部明细表 (3)'!$A$4:$H$402,8,0)</f>
        <v>1244317.3799999999</v>
      </c>
      <c r="K40" s="31">
        <f>VLOOKUP(B40,'[3]应付账款7月底全部明细表 (3)'!$A:$I,9,0)</f>
        <v>368594.09</v>
      </c>
      <c r="L40" s="31">
        <f>VLOOKUP(B40,'[3]应付账款7月底全部明细表 (3)'!$A$4:$J$410,10,0)</f>
        <v>579496.25</v>
      </c>
      <c r="M40" s="31">
        <f>VLOOKUP(B40,'[3]应付账款7月底全部明细表 (3)'!$A:$K,11,0)</f>
        <v>200000</v>
      </c>
      <c r="N40" s="31">
        <f>VLOOKUP(B40,'[3]应付账款7月底全部明细表 (3)'!$A:$L,12,0)</f>
        <v>1412911.47</v>
      </c>
      <c r="O40" s="31">
        <f>VLOOKUP(B40,'[3]应付账款7月底全部明细表 (3)'!$A$4:$M$410,13,0)</f>
        <v>215422.7</v>
      </c>
      <c r="P40" s="31">
        <f>VLOOKUP(B40,'[3]应付账款7月底全部明细表 (3)'!$A$4:$N$410,14,0)</f>
        <v>685721.18</v>
      </c>
      <c r="Q40" s="31">
        <f>VLOOKUP(B40,'[3]应付账款7月底全部明细表 (3)'!$A$4:$O$410,15,0)</f>
        <v>351008.62</v>
      </c>
      <c r="R40" s="31">
        <f>VLOOKUP(B40,'[3]应付账款7月底全部明细表 (3)'!$A$4:$P$410,16,0)</f>
        <v>1277325.55</v>
      </c>
      <c r="S40" s="31">
        <f>VLOOKUP(B40,'[3]应付账款7月底全部明细表 (3)'!$A$4:$Q$407,17,0)</f>
        <v>219267.52</v>
      </c>
      <c r="T40" s="31">
        <f>VLOOKUP(B40,'[3]应付账款7月底全部明细表 (3)'!$A$4:$R$387,18,0)</f>
        <v>693308.76</v>
      </c>
      <c r="U40" s="31">
        <f>VLOOKUP(B40,'[3]应付账款7月底全部明细表 (3)'!$A$4:$S$410,19,0)</f>
        <v>200000</v>
      </c>
      <c r="V40" s="31">
        <f>VLOOKUP(B40,'[3]应付账款7月底全部明细表 (3)'!$A$4:$T$410,20,0)</f>
        <v>1296593.07</v>
      </c>
      <c r="W40" s="31">
        <f>VLOOKUP(B40,'[3]应付账款7月底全部明细表 (3)'!$A$4:$U$410,21,0)</f>
        <v>272802.25</v>
      </c>
      <c r="X40" s="31">
        <f>VLOOKUP(B40,'[3]应付账款7月底全部明细表 (3)'!$A$4:$V$410,22,0)</f>
        <v>861902.85</v>
      </c>
      <c r="Y40" s="31">
        <f>VLOOKUP(B40,'[3]应付账款7月底全部明细表 (3)'!$A$4:$W$410,23,0)</f>
        <v>400000</v>
      </c>
      <c r="Z40" s="31">
        <f>VLOOKUP(B40,'[3]应付账款7月底全部明细表 (3)'!$A$4:$X$410,24,0)</f>
        <v>1169395.32</v>
      </c>
      <c r="AA40" s="31">
        <f>VLOOKUP(B40,'[3]应付账款7月底全部明细表 (3)'!$A$4:$Y$410,25,0)</f>
        <v>232299.26</v>
      </c>
      <c r="AB40" s="31">
        <f>VLOOKUP(B40,'[3]应付账款7月底全部明细表 (3)'!$A$4:$Z$410,26,0)</f>
        <v>677325.55</v>
      </c>
      <c r="AC40" s="31">
        <f>VLOOKUP(B40,'[3]应付账款7月底全部明细表 (3)'!$A$4:$AA$410,27,0)</f>
        <v>0</v>
      </c>
      <c r="AD40" s="31">
        <f>VLOOKUP(B40,'[3]应付账款7月底全部明细表 (3)'!$A$4:$AB$410,28,0)</f>
        <v>1401694.58</v>
      </c>
      <c r="AE40" s="31">
        <f>VLOOKUP(B40,'[3]应付账款7月底全部明细表 (3)'!$A$4:$AC$410,29,0)</f>
        <v>180858.35</v>
      </c>
      <c r="AF40" s="31">
        <f>VLOOKUP(B40,'[3]应付账款7月底全部明细表 (3)'!$A$4:$AD$416,30,0)</f>
        <v>896593.07</v>
      </c>
      <c r="AG40" s="31">
        <f>VLOOKUP(B40,'[3]应付账款7月底全部明细表 (3)'!$A$4:$AE$410,31,0)</f>
        <v>250000</v>
      </c>
      <c r="AH40" s="31">
        <f>VLOOKUP(B40,'[3]应付账款7月底全部明细表 (3)'!$A$4:$AF$410,32,0)</f>
        <v>1332552.93</v>
      </c>
      <c r="AI40" s="31">
        <f>VLOOKUP(B40,'[3]应付账款7月底全部明细表 (3)'!$A$4:$AG$410,33,0)</f>
        <v>97560.24</v>
      </c>
      <c r="AJ40" s="31">
        <f>VLOOKUP(B40,'[3]应付账款7月底全部明细表 (3)'!$A$4:$AH$415,34,0)</f>
        <v>919395.32</v>
      </c>
      <c r="AK40" s="31">
        <f>VLOOKUP(B40,'[3]应付账款7月底全部明细表 (3)'!$A$4:$AI$410,35,0)</f>
        <v>400000</v>
      </c>
      <c r="AL40" s="31">
        <f>VLOOKUP(B40,'[3]应付账款7月底全部明细表 (3)'!$A$4:$AJ$410,36,0)</f>
        <v>1030113.17</v>
      </c>
      <c r="AM40" s="31">
        <f>VLOOKUP(B40,'[3]应付账款7月底全部明细表 (3)'!$A$4:$AK$410,37,0)</f>
        <v>0</v>
      </c>
      <c r="AN40" s="31">
        <f>VLOOKUP(B40,'[3]应付账款7月底全部明细表 (3)'!$A$4:$AL$415,38,0)</f>
        <v>751694.58</v>
      </c>
      <c r="AO40" s="31">
        <f>VLOOKUP(B40,'[3]应付账款7月底全部明细表 (3)'!$A$4:$AM$410,39,0)</f>
        <v>0</v>
      </c>
      <c r="AP40" s="31">
        <f>VLOOKUP(B40,'[3]应付账款7月底全部明细表 (3)'!$A$4:$AN$410,40,0)</f>
        <v>1030113.17</v>
      </c>
      <c r="AQ40" s="42">
        <f>VLOOKUP(B40,'[3]应付账款7月底全部明细表 (3)'!$A$4:$AO$410,41,0)</f>
        <v>396537.41</v>
      </c>
      <c r="AR40" s="42">
        <f>VLOOKUP(B40,[4]应付账款明细表!$A$4:$AP$428,42,0)</f>
        <v>932552.93</v>
      </c>
      <c r="AS40" s="42">
        <f>VLOOKUP(B40,'[3]应付账款7月底全部明细表 (3)'!$A$4:$AQ$410,43,0)</f>
        <v>510000</v>
      </c>
      <c r="AT40" s="42">
        <f>VLOOKUP(B40,'[3]应付账款7月底全部明细表 (3)'!$A$4:$AR$410,44,0)</f>
        <v>916650.58</v>
      </c>
      <c r="AU40" s="42">
        <f>VLOOKUP(B40,[4]应付账款明细表!$A$4:$AS$428,45,0)</f>
        <v>0</v>
      </c>
      <c r="AV40" s="42">
        <f>VLOOKUP(B40,[4]应付账款明细表!$A$4:$AT$428,46,0)</f>
        <v>520113.17</v>
      </c>
      <c r="AW40" s="42">
        <f>VLOOKUP(B40,[4]应付账款明细表!$A$4:$AU$428,47,0)</f>
        <v>130000</v>
      </c>
      <c r="AX40" s="42">
        <f>VLOOKUP(B40,[4]应付账款明细表!$A$4:$AV$428,48,0)</f>
        <v>786650.58</v>
      </c>
      <c r="AY40" s="42"/>
      <c r="AZ40" s="42">
        <f>VLOOKUP(B40,[4]应付账款明细表!$A$4:$AX$428,50,0)</f>
        <v>390113.17</v>
      </c>
      <c r="BA40" s="63"/>
      <c r="BB40" s="63"/>
      <c r="BC40" s="63"/>
      <c r="BD40" s="63"/>
      <c r="BE40" s="63"/>
      <c r="BF40" s="63"/>
      <c r="BG40" s="63"/>
      <c r="BH40" s="54">
        <f t="shared" si="0"/>
        <v>1983341.82</v>
      </c>
      <c r="BI40" s="54">
        <f t="shared" si="1"/>
        <v>198334.182</v>
      </c>
      <c r="BJ40" s="16">
        <f t="shared" si="2"/>
        <v>3.9662884736630999</v>
      </c>
      <c r="BK40" s="54" t="str">
        <f>VLOOKUP(B40,'[3]应付账款7月底全部明细表 (3)'!$A$4:$BI$410,61,0)</f>
        <v>发票挂账两个月承兑付款</v>
      </c>
    </row>
    <row r="41" spans="1:63" ht="15.95" customHeight="1">
      <c r="A41" s="23">
        <f t="shared" si="5"/>
        <v>38</v>
      </c>
      <c r="B41" s="82" t="s">
        <v>117</v>
      </c>
      <c r="C41" s="84"/>
      <c r="D41" s="70" t="s">
        <v>118</v>
      </c>
      <c r="E41" s="25" t="s">
        <v>119</v>
      </c>
      <c r="F41" s="16">
        <f>VLOOKUP(B41,'[2]应付账款7月底全部明细表 (3)'!$A$4:$D$403,4)</f>
        <v>0</v>
      </c>
      <c r="G41" s="16">
        <f>VLOOKUP(B41,'[2]应付账款7月底全部明细表 (3)'!$A:$E,5,0)</f>
        <v>15017</v>
      </c>
      <c r="H41" s="16">
        <f>VLOOKUP(B41,'[2]应付账款7月底全部明细表 (3)'!$A$4:$F$401,6,0)</f>
        <v>0</v>
      </c>
      <c r="I41" s="16">
        <f>VLOOKUP(B41,'[2]应付账款7月底全部明细表 (3)'!$A$4:$G$401,7,0)</f>
        <v>0</v>
      </c>
      <c r="J41" s="31">
        <f>VLOOKUP(B41,'[2]应付账款7月底全部明细表 (3)'!$A$4:$H$402,8,0)</f>
        <v>0</v>
      </c>
      <c r="K41" s="31">
        <f>VLOOKUP(B41,'[3]应付账款7月底全部明细表 (3)'!$A:$I,9,0)</f>
        <v>0</v>
      </c>
      <c r="L41" s="31">
        <f>VLOOKUP(B41,'[3]应付账款7月底全部明细表 (3)'!$A$4:$J$410,10,0)</f>
        <v>0</v>
      </c>
      <c r="M41" s="31">
        <f>VLOOKUP(B41,'[3]应付账款7月底全部明细表 (3)'!$A:$K,11,0)</f>
        <v>0</v>
      </c>
      <c r="N41" s="31">
        <f>VLOOKUP(B41,'[3]应付账款7月底全部明细表 (3)'!$A:$L,12,0)</f>
        <v>0</v>
      </c>
      <c r="O41" s="31">
        <f>VLOOKUP(B41,'[3]应付账款7月底全部明细表 (3)'!$A$4:$M$410,13,0)</f>
        <v>0</v>
      </c>
      <c r="P41" s="31">
        <f>VLOOKUP(B41,'[3]应付账款7月底全部明细表 (3)'!$A$4:$N$410,14,0)</f>
        <v>0</v>
      </c>
      <c r="Q41" s="31">
        <f>VLOOKUP(B41,'[3]应付账款7月底全部明细表 (3)'!$A$4:$O$410,15,0)</f>
        <v>0</v>
      </c>
      <c r="R41" s="31">
        <f>VLOOKUP(B41,'[3]应付账款7月底全部明细表 (3)'!$A$4:$P$410,16,0)</f>
        <v>0</v>
      </c>
      <c r="S41" s="31">
        <f>VLOOKUP(B41,'[3]应付账款7月底全部明细表 (3)'!$A$4:$Q$407,17,0)</f>
        <v>0</v>
      </c>
      <c r="T41" s="31">
        <f>VLOOKUP(B41,'[3]应付账款7月底全部明细表 (3)'!$A$4:$R$387,18,0)</f>
        <v>0</v>
      </c>
      <c r="U41" s="31">
        <f>VLOOKUP(B41,'[3]应付账款7月底全部明细表 (3)'!$A$4:$S$410,19,0)</f>
        <v>0</v>
      </c>
      <c r="V41" s="31">
        <f>VLOOKUP(B41,'[3]应付账款7月底全部明细表 (3)'!$A$4:$T$410,20,0)</f>
        <v>0</v>
      </c>
      <c r="W41" s="31">
        <f>VLOOKUP(B41,'[3]应付账款7月底全部明细表 (3)'!$A$4:$U$410,21,0)</f>
        <v>0</v>
      </c>
      <c r="X41" s="31">
        <f>VLOOKUP(B41,'[3]应付账款7月底全部明细表 (3)'!$A$4:$V$410,22,0)</f>
        <v>0</v>
      </c>
      <c r="Y41" s="31">
        <f>VLOOKUP(B41,'[3]应付账款7月底全部明细表 (3)'!$A$4:$W$410,23,0)</f>
        <v>0</v>
      </c>
      <c r="Z41" s="31">
        <f>VLOOKUP(B41,'[3]应付账款7月底全部明细表 (3)'!$A$4:$X$410,24,0)</f>
        <v>0</v>
      </c>
      <c r="AA41" s="31">
        <f>VLOOKUP(B41,'[3]应付账款7月底全部明细表 (3)'!$A$4:$Y$410,25,0)</f>
        <v>0</v>
      </c>
      <c r="AB41" s="31">
        <f>VLOOKUP(B41,'[3]应付账款7月底全部明细表 (3)'!$A$4:$Z$410,26,0)</f>
        <v>0</v>
      </c>
      <c r="AC41" s="31">
        <f>VLOOKUP(B41,'[3]应付账款7月底全部明细表 (3)'!$A$4:$AA$410,27,0)</f>
        <v>0</v>
      </c>
      <c r="AD41" s="31">
        <f>VLOOKUP(B41,'[3]应付账款7月底全部明细表 (3)'!$A$4:$AB$410,28,0)</f>
        <v>0</v>
      </c>
      <c r="AE41" s="31">
        <f>VLOOKUP(B41,'[3]应付账款7月底全部明细表 (3)'!$A$4:$AC$410,29,0)</f>
        <v>0</v>
      </c>
      <c r="AF41" s="31">
        <f>VLOOKUP(B41,'[3]应付账款7月底全部明细表 (3)'!$A$4:$AD$416,30,0)</f>
        <v>0</v>
      </c>
      <c r="AG41" s="31">
        <f>VLOOKUP(B41,'[3]应付账款7月底全部明细表 (3)'!$A$4:$AE$410,31,0)</f>
        <v>0</v>
      </c>
      <c r="AH41" s="31">
        <f>VLOOKUP(B41,'[3]应付账款7月底全部明细表 (3)'!$A$4:$AF$410,32,0)</f>
        <v>0</v>
      </c>
      <c r="AI41" s="31">
        <f>VLOOKUP(B41,'[3]应付账款7月底全部明细表 (3)'!$A$4:$AG$410,33,0)</f>
        <v>0</v>
      </c>
      <c r="AJ41" s="31">
        <f>VLOOKUP(B41,'[3]应付账款7月底全部明细表 (3)'!$A$4:$AH$415,34,0)</f>
        <v>0</v>
      </c>
      <c r="AK41" s="31">
        <f>VLOOKUP(B41,'[3]应付账款7月底全部明细表 (3)'!$A$4:$AI$410,35,0)</f>
        <v>0</v>
      </c>
      <c r="AL41" s="31">
        <f>VLOOKUP(B41,'[3]应付账款7月底全部明细表 (3)'!$A$4:$AJ$410,36,0)</f>
        <v>0</v>
      </c>
      <c r="AM41" s="31">
        <f>VLOOKUP(B41,'[3]应付账款7月底全部明细表 (3)'!$A$4:$AK$410,37,0)</f>
        <v>0</v>
      </c>
      <c r="AN41" s="31">
        <f>VLOOKUP(B41,'[3]应付账款7月底全部明细表 (3)'!$A$4:$AL$415,38,0)</f>
        <v>0</v>
      </c>
      <c r="AO41" s="31" t="e">
        <f>VLOOKUP(B41,'[3]应付账款7月底全部明细表 (3)'!$A$4:$AM$410,39,0)</f>
        <v>#REF!</v>
      </c>
      <c r="AP41" s="31" t="e">
        <f>VLOOKUP(B41,'[3]应付账款7月底全部明细表 (3)'!$A$4:$AN$410,40,0)</f>
        <v>#REF!</v>
      </c>
      <c r="AQ41" s="42">
        <f>VLOOKUP(B41,'[3]应付账款7月底全部明细表 (3)'!$A$4:$AO$410,41,0)</f>
        <v>0</v>
      </c>
      <c r="AR41" s="42">
        <f>VLOOKUP(B41,[4]应付账款明细表!$A$4:$AP$428,42,0)</f>
        <v>0</v>
      </c>
      <c r="AS41" s="42">
        <f>VLOOKUP(B41,'[3]应付账款7月底全部明细表 (3)'!$A$4:$AQ$410,43,0)</f>
        <v>0</v>
      </c>
      <c r="AT41" s="42">
        <f>VLOOKUP(B41,'[3]应付账款7月底全部明细表 (3)'!$A$4:$AR$410,44,0)</f>
        <v>0</v>
      </c>
      <c r="AU41" s="42">
        <f>VLOOKUP(B41,[4]应付账款明细表!$A$4:$AS$428,45,0)</f>
        <v>18494</v>
      </c>
      <c r="AV41" s="42">
        <f>VLOOKUP(B41,[4]应付账款明细表!$A$4:$AT$428,46,0)</f>
        <v>0</v>
      </c>
      <c r="AW41" s="42">
        <f>VLOOKUP(B41,[4]应付账款明细表!$A$4:$AU$428,47,0)</f>
        <v>18494</v>
      </c>
      <c r="AX41" s="42">
        <f>VLOOKUP(B41,[4]应付账款明细表!$A$4:$AV$428,48,0)</f>
        <v>0</v>
      </c>
      <c r="AY41" s="42"/>
      <c r="AZ41" s="42">
        <f>VLOOKUP(B41,[4]应付账款明细表!$A$4:$AX$428,50,0)</f>
        <v>0</v>
      </c>
      <c r="BA41" s="63"/>
      <c r="BB41" s="63"/>
      <c r="BC41" s="63"/>
      <c r="BD41" s="63"/>
      <c r="BE41" s="63"/>
      <c r="BF41" s="63"/>
      <c r="BG41" s="63"/>
      <c r="BH41" s="54">
        <f t="shared" si="0"/>
        <v>18494</v>
      </c>
      <c r="BI41" s="54">
        <f t="shared" si="1"/>
        <v>1849.4</v>
      </c>
      <c r="BJ41" s="16">
        <f t="shared" si="2"/>
        <v>0</v>
      </c>
      <c r="BK41" s="54" t="str">
        <f>VLOOKUP(B41,'[3]应付账款7月底全部明细表 (3)'!$A$4:$BI$410,61,0)</f>
        <v>货到、票到付款</v>
      </c>
    </row>
    <row r="42" spans="1:63" ht="15.95" customHeight="1">
      <c r="A42" s="23">
        <f t="shared" si="5"/>
        <v>39</v>
      </c>
      <c r="B42" s="24" t="s">
        <v>120</v>
      </c>
      <c r="C42" s="24"/>
      <c r="D42" s="25" t="s">
        <v>121</v>
      </c>
      <c r="E42" s="25" t="s">
        <v>122</v>
      </c>
      <c r="F42" s="16">
        <f>VLOOKUP(B42,'[2]应付账款7月底全部明细表 (3)'!$A$4:$D$403,4)</f>
        <v>7200</v>
      </c>
      <c r="G42" s="16">
        <f>VLOOKUP(B42,'[2]应付账款7月底全部明细表 (3)'!$A:$E,5,0)</f>
        <v>7200</v>
      </c>
      <c r="H42" s="16">
        <f>VLOOKUP(B42,'[2]应付账款7月底全部明细表 (3)'!$A$4:$F$401,6,0)</f>
        <v>21600</v>
      </c>
      <c r="I42" s="16">
        <f>VLOOKUP(B42,'[2]应付账款7月底全部明细表 (3)'!$A$4:$G$401,7,0)</f>
        <v>0</v>
      </c>
      <c r="J42" s="31">
        <f>VLOOKUP(B42,'[2]应付账款7月底全部明细表 (3)'!$A$4:$H$402,8,0)</f>
        <v>21600</v>
      </c>
      <c r="K42" s="31">
        <f>VLOOKUP(B42,'[3]应付账款7月底全部明细表 (3)'!$A:$I,9,0)</f>
        <v>7200</v>
      </c>
      <c r="L42" s="31">
        <f>VLOOKUP(B42,'[3]应付账款7月底全部明细表 (3)'!$A$4:$J$410,10,0)</f>
        <v>21600</v>
      </c>
      <c r="M42" s="31">
        <f>VLOOKUP(B42,'[3]应付账款7月底全部明细表 (3)'!$A:$K,11,0)</f>
        <v>21600</v>
      </c>
      <c r="N42" s="31">
        <f>VLOOKUP(B42,'[3]应付账款7月底全部明细表 (3)'!$A:$L,12,0)</f>
        <v>7200</v>
      </c>
      <c r="O42" s="31">
        <f>VLOOKUP(B42,'[3]应付账款7月底全部明细表 (3)'!$A$4:$M$410,13,0)</f>
        <v>0</v>
      </c>
      <c r="P42" s="31">
        <f>VLOOKUP(B42,'[3]应付账款7月底全部明细表 (3)'!$A$4:$N$410,14,0)</f>
        <v>7200</v>
      </c>
      <c r="Q42" s="31">
        <f>VLOOKUP(B42,'[3]应付账款7月底全部明细表 (3)'!$A$4:$O$410,15,0)</f>
        <v>0</v>
      </c>
      <c r="R42" s="31">
        <f>VLOOKUP(B42,'[3]应付账款7月底全部明细表 (3)'!$A$4:$P$410,16,0)</f>
        <v>7200</v>
      </c>
      <c r="S42" s="31">
        <f>VLOOKUP(B42,'[3]应付账款7月底全部明细表 (3)'!$A$4:$Q$407,17,0)</f>
        <v>14400</v>
      </c>
      <c r="T42" s="31">
        <f>VLOOKUP(B42,'[3]应付账款7月底全部明细表 (3)'!$A$4:$R$387,18,0)</f>
        <v>7200</v>
      </c>
      <c r="U42" s="31">
        <f>VLOOKUP(B42,'[3]应付账款7月底全部明细表 (3)'!$A$4:$S$410,19,0)</f>
        <v>0</v>
      </c>
      <c r="V42" s="31">
        <f>VLOOKUP(B42,'[3]应付账款7月底全部明细表 (3)'!$A$4:$T$410,20,0)</f>
        <v>21600</v>
      </c>
      <c r="W42" s="31">
        <f>VLOOKUP(B42,'[3]应付账款7月底全部明细表 (3)'!$A$4:$U$410,21,0)</f>
        <v>0</v>
      </c>
      <c r="X42" s="31">
        <f>VLOOKUP(B42,'[3]应付账款7月底全部明细表 (3)'!$A$4:$V$410,22,0)</f>
        <v>21600</v>
      </c>
      <c r="Y42" s="31">
        <f>VLOOKUP(B42,'[3]应付账款7月底全部明细表 (3)'!$A$4:$W$410,23,0)</f>
        <v>7200</v>
      </c>
      <c r="Z42" s="31">
        <f>VLOOKUP(B42,'[3]应付账款7月底全部明细表 (3)'!$A$4:$X$410,24,0)</f>
        <v>14400</v>
      </c>
      <c r="AA42" s="31">
        <f>VLOOKUP(B42,'[3]应付账款7月底全部明细表 (3)'!$A$4:$Y$410,25,0)</f>
        <v>0</v>
      </c>
      <c r="AB42" s="31">
        <f>VLOOKUP(B42,'[3]应付账款7月底全部明细表 (3)'!$A$4:$Z$410,26,0)</f>
        <v>14400</v>
      </c>
      <c r="AC42" s="31">
        <f>VLOOKUP(B42,'[3]应付账款7月底全部明细表 (3)'!$A$4:$AA$410,27,0)</f>
        <v>0</v>
      </c>
      <c r="AD42" s="31">
        <f>VLOOKUP(B42,'[3]应付账款7月底全部明细表 (3)'!$A$4:$AB$410,28,0)</f>
        <v>14400</v>
      </c>
      <c r="AE42" s="31">
        <f>VLOOKUP(B42,'[3]应付账款7月底全部明细表 (3)'!$A$4:$AC$410,29,0)</f>
        <v>0</v>
      </c>
      <c r="AF42" s="31">
        <f>VLOOKUP(B42,'[3]应付账款7月底全部明细表 (3)'!$A$4:$AD$416,30,0)</f>
        <v>14400</v>
      </c>
      <c r="AG42" s="31">
        <f>VLOOKUP(B42,'[3]应付账款7月底全部明细表 (3)'!$A$4:$AE$410,31,0)</f>
        <v>14400</v>
      </c>
      <c r="AH42" s="31">
        <f>VLOOKUP(B42,'[3]应付账款7月底全部明细表 (3)'!$A$4:$AF$410,32,0)</f>
        <v>0</v>
      </c>
      <c r="AI42" s="31">
        <f>VLOOKUP(B42,'[3]应付账款7月底全部明细表 (3)'!$A$4:$AG$410,33,0)</f>
        <v>0</v>
      </c>
      <c r="AJ42" s="31">
        <f>VLOOKUP(B42,'[3]应付账款7月底全部明细表 (3)'!$A$4:$AH$415,34,0)</f>
        <v>0</v>
      </c>
      <c r="AK42" s="31">
        <f>VLOOKUP(B42,'[3]应付账款7月底全部明细表 (3)'!$A$4:$AI$410,35,0)</f>
        <v>0</v>
      </c>
      <c r="AL42" s="31">
        <f>VLOOKUP(B42,'[3]应付账款7月底全部明细表 (3)'!$A$4:$AJ$410,36,0)</f>
        <v>0</v>
      </c>
      <c r="AM42" s="31">
        <f>VLOOKUP(B42,'[3]应付账款7月底全部明细表 (3)'!$A$4:$AK$410,37,0)</f>
        <v>14400</v>
      </c>
      <c r="AN42" s="31">
        <f>VLOOKUP(B42,'[3]应付账款7月底全部明细表 (3)'!$A$4:$AL$415,38,0)</f>
        <v>0</v>
      </c>
      <c r="AO42" s="31">
        <f>VLOOKUP(B42,'[3]应付账款7月底全部明细表 (3)'!$A$4:$AM$410,39,0)</f>
        <v>0</v>
      </c>
      <c r="AP42" s="31">
        <f>VLOOKUP(B42,'[3]应付账款7月底全部明细表 (3)'!$A$4:$AN$410,40,0)</f>
        <v>14400</v>
      </c>
      <c r="AQ42" s="42">
        <f>VLOOKUP(B42,'[3]应付账款7月底全部明细表 (3)'!$A$4:$AO$410,41,0)</f>
        <v>0</v>
      </c>
      <c r="AR42" s="42">
        <f>VLOOKUP(B42,[4]应付账款明细表!$A$4:$AP$428,42,0)</f>
        <v>14400</v>
      </c>
      <c r="AS42" s="42">
        <f>VLOOKUP(B42,'[3]应付账款7月底全部明细表 (3)'!$A$4:$AQ$410,43,0)</f>
        <v>0</v>
      </c>
      <c r="AT42" s="42">
        <f>VLOOKUP(B42,'[3]应付账款7月底全部明细表 (3)'!$A$4:$AR$410,44,0)</f>
        <v>14400</v>
      </c>
      <c r="AU42" s="42">
        <f>VLOOKUP(B42,[4]应付账款明细表!$A$4:$AS$428,45,0)</f>
        <v>0</v>
      </c>
      <c r="AV42" s="42">
        <f>VLOOKUP(B42,[4]应付账款明细表!$A$4:$AT$428,46,0)</f>
        <v>14400</v>
      </c>
      <c r="AW42" s="42">
        <f>VLOOKUP(B42,[4]应付账款明细表!$A$4:$AU$428,47,0)</f>
        <v>14400</v>
      </c>
      <c r="AX42" s="42">
        <f>VLOOKUP(B42,[4]应付账款明细表!$A$4:$AV$428,48,0)</f>
        <v>0</v>
      </c>
      <c r="AY42" s="42"/>
      <c r="AZ42" s="42">
        <f>VLOOKUP(B42,[4]应付账款明细表!$A$4:$AX$428,50,0)</f>
        <v>0</v>
      </c>
      <c r="BA42" s="63"/>
      <c r="BB42" s="63"/>
      <c r="BC42" s="63"/>
      <c r="BD42" s="63"/>
      <c r="BE42" s="63"/>
      <c r="BF42" s="63"/>
      <c r="BG42" s="63"/>
      <c r="BH42" s="54">
        <f t="shared" si="0"/>
        <v>36000</v>
      </c>
      <c r="BI42" s="54">
        <f t="shared" si="1"/>
        <v>3600</v>
      </c>
      <c r="BJ42" s="16">
        <f t="shared" si="2"/>
        <v>0</v>
      </c>
      <c r="BK42" s="54" t="str">
        <f>VLOOKUP(B42,'[3]应付账款7月底全部明细表 (3)'!$A$4:$BI$410,61,0)</f>
        <v>货到、票到付款</v>
      </c>
    </row>
    <row r="43" spans="1:63" ht="15.95" customHeight="1">
      <c r="A43" s="23">
        <f t="shared" ref="A43:A52" si="6">ROW()-3</f>
        <v>40</v>
      </c>
      <c r="B43" s="24" t="s">
        <v>123</v>
      </c>
      <c r="C43" s="24" t="str">
        <f>VLOOKUP(B43,'[1]供应商 (2)'!$A$2:$D$144,4,0)</f>
        <v>1937320</v>
      </c>
      <c r="D43" s="25" t="s">
        <v>124</v>
      </c>
      <c r="E43" s="25" t="s">
        <v>125</v>
      </c>
      <c r="F43" s="16">
        <f>VLOOKUP(B43,'[2]应付账款7月底全部明细表 (3)'!$A$4:$D$403,4)</f>
        <v>6317593.2999999998</v>
      </c>
      <c r="G43" s="16">
        <f>VLOOKUP(B43,'[2]应付账款7月底全部明细表 (3)'!$A:$E,5,0)</f>
        <v>1000000</v>
      </c>
      <c r="H43" s="16">
        <f>VLOOKUP(B43,'[2]应付账款7月底全部明细表 (3)'!$A$4:$F$401,6,0)</f>
        <v>6227067.54</v>
      </c>
      <c r="I43" s="16">
        <f>VLOOKUP(B43,'[2]应付账款7月底全部明细表 (3)'!$A$4:$G$401,7,0)</f>
        <v>1000000</v>
      </c>
      <c r="J43" s="31">
        <f>VLOOKUP(B43,'[2]应付账款7月底全部明细表 (3)'!$A$4:$H$402,8,0)</f>
        <v>6167255.1500000004</v>
      </c>
      <c r="K43" s="31">
        <f>VLOOKUP(B43,'[3]应付账款7月底全部明细表 (3)'!$A:$I,9,0)</f>
        <v>940290.85</v>
      </c>
      <c r="L43" s="31">
        <f>VLOOKUP(B43,'[3]应付账款7月底全部明细表 (3)'!$A$4:$J$410,10,0)</f>
        <v>4317593.3</v>
      </c>
      <c r="M43" s="31">
        <f>VLOOKUP(B43,'[3]应付账款7月底全部明细表 (3)'!$A:$K,11,0)</f>
        <v>1030000</v>
      </c>
      <c r="N43" s="31">
        <f>VLOOKUP(B43,'[3]应付账款7月底全部明细表 (3)'!$A:$L,12,0)</f>
        <v>6077546</v>
      </c>
      <c r="O43" s="31">
        <f>VLOOKUP(B43,'[3]应付账款7月底全部明细表 (3)'!$A$4:$M$410,13,0)</f>
        <v>570030.21</v>
      </c>
      <c r="P43" s="31">
        <f>VLOOKUP(B43,'[3]应付账款7月底全部明细表 (3)'!$A$4:$N$410,14,0)</f>
        <v>4197067.54</v>
      </c>
      <c r="Q43" s="31">
        <f>VLOOKUP(B43,'[3]应付账款7月底全部明细表 (3)'!$A$4:$O$410,15,0)</f>
        <v>0</v>
      </c>
      <c r="R43" s="31">
        <f>VLOOKUP(B43,'[3]应付账款7月底全部明细表 (3)'!$A$4:$P$410,16,0)</f>
        <v>6647576.21</v>
      </c>
      <c r="S43" s="31">
        <f>VLOOKUP(B43,'[3]应付账款7月底全部明细表 (3)'!$A$4:$Q$407,17,0)</f>
        <v>332777.92</v>
      </c>
      <c r="T43" s="31">
        <f>VLOOKUP(B43,'[3]应付账款7月底全部明细表 (3)'!$A$4:$R$387,18,0)</f>
        <v>5137255.1500000004</v>
      </c>
      <c r="U43" s="31">
        <f>VLOOKUP(B43,'[3]应付账款7月底全部明细表 (3)'!$A$4:$S$410,19,0)</f>
        <v>500000</v>
      </c>
      <c r="V43" s="31">
        <f>VLOOKUP(B43,'[3]应付账款7月底全部明细表 (3)'!$A$4:$T$410,20,0)</f>
        <v>6480354.1299999999</v>
      </c>
      <c r="W43" s="31">
        <f>VLOOKUP(B43,'[3]应付账款7月底全部明细表 (3)'!$A$4:$U$410,21,0)</f>
        <v>1178685.45</v>
      </c>
      <c r="X43" s="31">
        <f>VLOOKUP(B43,'[3]应付账款7月底全部明细表 (3)'!$A$4:$V$410,22,0)</f>
        <v>5577546</v>
      </c>
      <c r="Y43" s="31">
        <f>VLOOKUP(B43,'[3]应付账款7月底全部明细表 (3)'!$A$4:$W$410,23,0)</f>
        <v>1000000</v>
      </c>
      <c r="Z43" s="31">
        <f>VLOOKUP(B43,'[3]应付账款7月底全部明细表 (3)'!$A$4:$X$410,24,0)</f>
        <v>6659039.5800000001</v>
      </c>
      <c r="AA43" s="31">
        <f>VLOOKUP(B43,'[3]应付账款7月底全部明细表 (3)'!$A$4:$Y$410,25,0)</f>
        <v>851350.51</v>
      </c>
      <c r="AB43" s="31">
        <f>VLOOKUP(B43,'[3]应付账款7月底全部明细表 (3)'!$A$4:$Z$410,26,0)</f>
        <v>5147576.21</v>
      </c>
      <c r="AC43" s="31">
        <f>VLOOKUP(B43,'[3]应付账款7月底全部明细表 (3)'!$A$4:$AA$410,27,0)</f>
        <v>0</v>
      </c>
      <c r="AD43" s="31">
        <f>VLOOKUP(B43,'[3]应付账款7月底全部明细表 (3)'!$A$4:$AB$410,28,0)</f>
        <v>7510390.0899999999</v>
      </c>
      <c r="AE43" s="31">
        <f>VLOOKUP(B43,'[3]应付账款7月底全部明细表 (3)'!$A$4:$AC$410,29,0)</f>
        <v>635066.03</v>
      </c>
      <c r="AF43" s="31">
        <f>VLOOKUP(B43,'[3]应付账款7月底全部明细表 (3)'!$A$4:$AD$416,30,0)</f>
        <v>5480354.1299999999</v>
      </c>
      <c r="AG43" s="31">
        <f>VLOOKUP(B43,'[3]应付账款7月底全部明细表 (3)'!$A$4:$AE$410,31,0)</f>
        <v>650000</v>
      </c>
      <c r="AH43" s="31">
        <f>VLOOKUP(B43,'[3]应付账款7月底全部明细表 (3)'!$A$4:$AF$410,32,0)</f>
        <v>7495456.1200000001</v>
      </c>
      <c r="AI43" s="31">
        <f>VLOOKUP(B43,'[3]应付账款7月底全部明细表 (3)'!$A$4:$AG$410,33,0)</f>
        <v>533221.48</v>
      </c>
      <c r="AJ43" s="31">
        <f>VLOOKUP(B43,'[3]应付账款7月底全部明细表 (3)'!$A$4:$AH$415,34,0)</f>
        <v>6009039.5800000001</v>
      </c>
      <c r="AK43" s="31">
        <f>VLOOKUP(B43,'[3]应付账款7月底全部明细表 (3)'!$A$4:$AI$410,35,0)</f>
        <v>1000000</v>
      </c>
      <c r="AL43" s="31">
        <f>VLOOKUP(B43,'[3]应付账款7月底全部明细表 (3)'!$A$4:$AJ$410,36,0)</f>
        <v>7028677.5999999996</v>
      </c>
      <c r="AM43" s="31">
        <f>VLOOKUP(B43,'[3]应付账款7月底全部明细表 (3)'!$A$4:$AK$410,37,0)</f>
        <v>999388.51</v>
      </c>
      <c r="AN43" s="31">
        <f>VLOOKUP(B43,'[3]应付账款7月底全部明细表 (3)'!$A$4:$AL$415,38,0)</f>
        <v>5860390.0899999999</v>
      </c>
      <c r="AO43" s="31">
        <f>VLOOKUP(B43,'[3]应付账款7月底全部明细表 (3)'!$A$4:$AM$410,39,0)</f>
        <v>500000</v>
      </c>
      <c r="AP43" s="31">
        <f>VLOOKUP(B43,'[3]应付账款7月底全部明细表 (3)'!$A$4:$AN$410,40,0)</f>
        <v>7528066.1100000003</v>
      </c>
      <c r="AQ43" s="42">
        <f>VLOOKUP(B43,'[3]应付账款7月底全部明细表 (3)'!$A$4:$AO$410,41,0)</f>
        <v>154649.57999999999</v>
      </c>
      <c r="AR43" s="42">
        <f>VLOOKUP(B43,[4]应付账款明细表!$A$4:$AP$428,42,0)</f>
        <v>5995456.1200000001</v>
      </c>
      <c r="AS43" s="42">
        <f>VLOOKUP(B43,'[3]应付账款7月底全部明细表 (3)'!$A$4:$AQ$410,43,0)</f>
        <v>950000</v>
      </c>
      <c r="AT43" s="42">
        <f>VLOOKUP(B43,'[3]应付账款7月底全部明细表 (3)'!$A$4:$AR$410,44,0)</f>
        <v>6732715.6900000004</v>
      </c>
      <c r="AU43" s="42">
        <f>VLOOKUP(B43,[4]应付账款明细表!$A$4:$AS$428,45,0)</f>
        <v>826433.31</v>
      </c>
      <c r="AV43" s="42">
        <f>VLOOKUP(B43,[4]应付账款明细表!$A$4:$AT$428,46,0)</f>
        <v>5578677.5999999996</v>
      </c>
      <c r="AW43" s="42">
        <f>VLOOKUP(B43,[4]应付账款明细表!$A$4:$AU$428,47,0)</f>
        <v>0</v>
      </c>
      <c r="AX43" s="42">
        <f>VLOOKUP(B43,[4]应付账款明细表!$A$4:$AV$428,48,0)</f>
        <v>7559149</v>
      </c>
      <c r="AY43" s="42"/>
      <c r="AZ43" s="42">
        <f>VLOOKUP(B43,[4]应付账款明细表!$A$4:$AX$428,50,0)</f>
        <v>6578066.1100000003</v>
      </c>
      <c r="BA43" s="63"/>
      <c r="BB43" s="63"/>
      <c r="BC43" s="63"/>
      <c r="BD43" s="63"/>
      <c r="BE43" s="63"/>
      <c r="BF43" s="63"/>
      <c r="BG43" s="63"/>
      <c r="BH43" s="54">
        <f t="shared" si="0"/>
        <v>7021893.8499999996</v>
      </c>
      <c r="BI43" s="54">
        <f t="shared" si="1"/>
        <v>702189.38500000001</v>
      </c>
      <c r="BJ43" s="16">
        <f t="shared" si="2"/>
        <v>10.765114314566301</v>
      </c>
      <c r="BK43" s="54" t="str">
        <f>VLOOKUP(B43,'[3]应付账款7月底全部明细表 (3)'!$A$4:$BI$410,61,0)</f>
        <v>发票挂账两个月承兑付款</v>
      </c>
    </row>
    <row r="44" spans="1:63" ht="15.95" customHeight="1">
      <c r="A44" s="23">
        <f t="shared" si="6"/>
        <v>41</v>
      </c>
      <c r="B44" s="24" t="s">
        <v>126</v>
      </c>
      <c r="C44" s="24" t="str">
        <f>VLOOKUP(B44,'[1]供应商 (2)'!$A$2:$D$144,4,0)</f>
        <v>1913439</v>
      </c>
      <c r="D44" s="25" t="s">
        <v>127</v>
      </c>
      <c r="E44" s="25" t="s">
        <v>97</v>
      </c>
      <c r="F44" s="16">
        <f>VLOOKUP(B44,'[2]应付账款7月底全部明细表 (3)'!$A$4:$D$403,4)</f>
        <v>1360409.89</v>
      </c>
      <c r="G44" s="16">
        <f>VLOOKUP(B44,'[2]应付账款7月底全部明细表 (3)'!$A:$E,5,0)</f>
        <v>500000</v>
      </c>
      <c r="H44" s="16">
        <f>VLOOKUP(B44,'[2]应付账款7月底全部明细表 (3)'!$A$4:$F$401,6,0)</f>
        <v>1661907.57</v>
      </c>
      <c r="I44" s="16">
        <f>VLOOKUP(B44,'[2]应付账款7月底全部明细表 (3)'!$A$4:$G$401,7,0)</f>
        <v>0</v>
      </c>
      <c r="J44" s="31">
        <f>VLOOKUP(B44,'[2]应付账款7月底全部明细表 (3)'!$A$4:$H$402,8,0)</f>
        <v>1927609.19</v>
      </c>
      <c r="K44" s="31">
        <f>VLOOKUP(B44,'[3]应付账款7月底全部明细表 (3)'!$A:$I,9,0)</f>
        <v>0</v>
      </c>
      <c r="L44" s="31">
        <f>VLOOKUP(B44,'[3]应付账款7月底全部明细表 (3)'!$A$4:$J$410,10,0)</f>
        <v>1927609.19</v>
      </c>
      <c r="M44" s="31">
        <f>VLOOKUP(B44,'[3]应付账款7月底全部明细表 (3)'!$A:$K,11,0)</f>
        <v>1000000</v>
      </c>
      <c r="N44" s="31">
        <f>VLOOKUP(B44,'[3]应付账款7月底全部明细表 (3)'!$A:$L,12,0)</f>
        <v>927609.19</v>
      </c>
      <c r="O44" s="31">
        <f>VLOOKUP(B44,'[3]应付账款7月底全部明细表 (3)'!$A$4:$M$410,13,0)</f>
        <v>0</v>
      </c>
      <c r="P44" s="31">
        <f>VLOOKUP(B44,'[3]应付账款7月底全部明细表 (3)'!$A$4:$N$410,14,0)</f>
        <v>927609.19</v>
      </c>
      <c r="Q44" s="31">
        <f>VLOOKUP(B44,'[3]应付账款7月底全部明细表 (3)'!$A$4:$O$410,15,0)</f>
        <v>0</v>
      </c>
      <c r="R44" s="31">
        <f>VLOOKUP(B44,'[3]应付账款7月底全部明细表 (3)'!$A$4:$P$410,16,0)</f>
        <v>927609.19</v>
      </c>
      <c r="S44" s="31">
        <f>VLOOKUP(B44,'[3]应付账款7月底全部明细表 (3)'!$A$4:$Q$407,17,0)</f>
        <v>0</v>
      </c>
      <c r="T44" s="31">
        <f>VLOOKUP(B44,'[3]应付账款7月底全部明细表 (3)'!$A$4:$R$387,18,0)</f>
        <v>927609.19</v>
      </c>
      <c r="U44" s="31">
        <f>VLOOKUP(B44,'[3]应付账款7月底全部明细表 (3)'!$A$4:$S$410,19,0)</f>
        <v>300000</v>
      </c>
      <c r="V44" s="31">
        <f>VLOOKUP(B44,'[3]应付账款7月底全部明细表 (3)'!$A$4:$T$410,20,0)</f>
        <v>627609.18999999994</v>
      </c>
      <c r="W44" s="31">
        <f>VLOOKUP(B44,'[3]应付账款7月底全部明细表 (3)'!$A$4:$U$410,21,0)</f>
        <v>0</v>
      </c>
      <c r="X44" s="31">
        <f>VLOOKUP(B44,'[3]应付账款7月底全部明细表 (3)'!$A$4:$V$410,22,0)</f>
        <v>627609.18999999994</v>
      </c>
      <c r="Y44" s="31">
        <f>VLOOKUP(B44,'[3]应付账款7月底全部明细表 (3)'!$A$4:$W$410,23,0)</f>
        <v>300000</v>
      </c>
      <c r="Z44" s="31">
        <f>VLOOKUP(B44,'[3]应付账款7月底全部明细表 (3)'!$A$4:$X$410,24,0)</f>
        <v>327609.19</v>
      </c>
      <c r="AA44" s="31">
        <f>VLOOKUP(B44,'[3]应付账款7月底全部明细表 (3)'!$A$4:$Y$410,25,0)</f>
        <v>1085549.1299999999</v>
      </c>
      <c r="AB44" s="31">
        <f>VLOOKUP(B44,'[3]应付账款7月底全部明细表 (3)'!$A$4:$Z$410,26,0)</f>
        <v>327609.19</v>
      </c>
      <c r="AC44" s="31">
        <f>VLOOKUP(B44,'[3]应付账款7月底全部明细表 (3)'!$A$4:$AA$410,27,0)</f>
        <v>0</v>
      </c>
      <c r="AD44" s="31">
        <f>VLOOKUP(B44,'[3]应付账款7月底全部明细表 (3)'!$A$4:$AB$410,28,0)</f>
        <v>1413158.32</v>
      </c>
      <c r="AE44" s="31">
        <f>VLOOKUP(B44,'[3]应付账款7月底全部明细表 (3)'!$A$4:$AC$410,29,0)</f>
        <v>307809.40000000002</v>
      </c>
      <c r="AF44" s="31">
        <f>VLOOKUP(B44,'[3]应付账款7月底全部明细表 (3)'!$A$4:$AD$416,30,0)</f>
        <v>1413158.32</v>
      </c>
      <c r="AG44" s="31">
        <f>VLOOKUP(B44,'[3]应付账款7月底全部明细表 (3)'!$A$4:$AE$410,31,0)</f>
        <v>750000</v>
      </c>
      <c r="AH44" s="31">
        <f>VLOOKUP(B44,'[3]应付账款7月底全部明细表 (3)'!$A$4:$AF$410,32,0)</f>
        <v>970967.72</v>
      </c>
      <c r="AI44" s="31">
        <f>VLOOKUP(B44,'[3]应付账款7月底全部明细表 (3)'!$A$4:$AG$410,33,0)</f>
        <v>556551.80000000005</v>
      </c>
      <c r="AJ44" s="31">
        <f>VLOOKUP(B44,'[3]应付账款7月底全部明细表 (3)'!$A$4:$AH$415,34,0)</f>
        <v>970967.72</v>
      </c>
      <c r="AK44" s="31">
        <f>VLOOKUP(B44,'[3]应付账款7月底全部明细表 (3)'!$A$4:$AI$410,35,0)</f>
        <v>300000</v>
      </c>
      <c r="AL44" s="31">
        <f>VLOOKUP(B44,'[3]应付账款7月底全部明细表 (3)'!$A$4:$AJ$410,36,0)</f>
        <v>1227519.52</v>
      </c>
      <c r="AM44" s="31">
        <f>VLOOKUP(B44,'[3]应付账款7月底全部明细表 (3)'!$A$4:$AK$410,37,0)</f>
        <v>0</v>
      </c>
      <c r="AN44" s="31">
        <f>VLOOKUP(B44,'[3]应付账款7月底全部明细表 (3)'!$A$4:$AL$415,38,0)</f>
        <v>1227519.52</v>
      </c>
      <c r="AO44" s="31">
        <f>VLOOKUP(B44,'[3]应付账款7月底全部明细表 (3)'!$A$4:$AM$410,39,0)</f>
        <v>0</v>
      </c>
      <c r="AP44" s="31">
        <f>VLOOKUP(B44,'[3]应付账款7月底全部明细表 (3)'!$A$4:$AN$410,40,0)</f>
        <v>1227519.52</v>
      </c>
      <c r="AQ44" s="42">
        <f>VLOOKUP(B44,'[3]应付账款7月底全部明细表 (3)'!$A$4:$AO$410,41,0)</f>
        <v>184688</v>
      </c>
      <c r="AR44" s="42">
        <f>VLOOKUP(B44,[4]应付账款明细表!$A$4:$AP$428,42,0)</f>
        <v>1227519.52</v>
      </c>
      <c r="AS44" s="42">
        <f>VLOOKUP(B44,'[3]应付账款7月底全部明细表 (3)'!$A$4:$AQ$410,43,0)</f>
        <v>200000</v>
      </c>
      <c r="AT44" s="42">
        <f>VLOOKUP(B44,'[3]应付账款7月底全部明细表 (3)'!$A$4:$AR$410,44,0)</f>
        <v>1212207.52</v>
      </c>
      <c r="AU44" s="42">
        <f>VLOOKUP(B44,[4]应付账款明细表!$A$4:$AS$428,45,0)</f>
        <v>0</v>
      </c>
      <c r="AV44" s="42">
        <f>VLOOKUP(B44,[4]应付账款明细表!$A$4:$AT$428,46,0)</f>
        <v>1212207.52</v>
      </c>
      <c r="AW44" s="42">
        <f>VLOOKUP(B44,[4]应付账款明细表!$A$4:$AU$428,47,0)</f>
        <v>300000</v>
      </c>
      <c r="AX44" s="42">
        <f>VLOOKUP(B44,[4]应付账款明细表!$A$4:$AV$428,48,0)</f>
        <v>912207.52</v>
      </c>
      <c r="AY44" s="42"/>
      <c r="AZ44" s="42">
        <f>VLOOKUP(B44,[4]应付账款明细表!$A$4:$AX$428,50,0)</f>
        <v>912207.52</v>
      </c>
      <c r="BA44" s="63"/>
      <c r="BB44" s="63"/>
      <c r="BC44" s="63"/>
      <c r="BD44" s="63"/>
      <c r="BE44" s="63"/>
      <c r="BF44" s="63"/>
      <c r="BG44" s="63"/>
      <c r="BH44" s="54">
        <f t="shared" si="0"/>
        <v>2134598.33</v>
      </c>
      <c r="BI44" s="54">
        <f t="shared" si="1"/>
        <v>213459.83300000001</v>
      </c>
      <c r="BJ44" s="16">
        <f t="shared" si="2"/>
        <v>4.2734387410487704</v>
      </c>
      <c r="BK44" s="54" t="str">
        <f>VLOOKUP(B44,'[3]应付账款7月底全部明细表 (3)'!$A$4:$BI$410,61,0)</f>
        <v>货到、票到月底付款</v>
      </c>
    </row>
    <row r="45" spans="1:63" ht="15.95" customHeight="1">
      <c r="A45" s="23">
        <f t="shared" si="6"/>
        <v>42</v>
      </c>
      <c r="B45" s="24" t="s">
        <v>128</v>
      </c>
      <c r="C45" s="24" t="str">
        <f>VLOOKUP(B45,'[1]供应商 (2)'!$A$2:$D$144,4,0)</f>
        <v>1913289</v>
      </c>
      <c r="D45" s="25" t="s">
        <v>129</v>
      </c>
      <c r="E45" s="25" t="s">
        <v>130</v>
      </c>
      <c r="F45" s="16">
        <f>VLOOKUP(B45,'[2]应付账款7月底全部明细表 (3)'!$A$4:$D$403,4)</f>
        <v>700492.46</v>
      </c>
      <c r="G45" s="16">
        <f>VLOOKUP(B45,'[2]应付账款7月底全部明细表 (3)'!$A:$E,5,0)</f>
        <v>0</v>
      </c>
      <c r="H45" s="16">
        <f>VLOOKUP(B45,'[2]应付账款7月底全部明细表 (3)'!$A$4:$F$401,6,0)</f>
        <v>706204.46</v>
      </c>
      <c r="I45" s="16">
        <f>VLOOKUP(B45,'[2]应付账款7月底全部明细表 (3)'!$A$4:$G$401,7,0)</f>
        <v>0</v>
      </c>
      <c r="J45" s="31">
        <f>VLOOKUP(B45,'[2]应付账款7月底全部明细表 (3)'!$A$4:$H$402,8,0)</f>
        <v>709631.66</v>
      </c>
      <c r="K45" s="31">
        <f>VLOOKUP(B45,'[3]应付账款7月底全部明细表 (3)'!$A:$I,9,0)</f>
        <v>0</v>
      </c>
      <c r="L45" s="31">
        <f>VLOOKUP(B45,'[3]应付账款7月底全部明细表 (3)'!$A$4:$J$410,10,0)</f>
        <v>700492.46</v>
      </c>
      <c r="M45" s="31">
        <f>VLOOKUP(B45,'[3]应付账款7月底全部明细表 (3)'!$A:$K,11,0)</f>
        <v>200000</v>
      </c>
      <c r="N45" s="31">
        <f>VLOOKUP(B45,'[3]应付账款7月底全部明细表 (3)'!$A:$L,12,0)</f>
        <v>509631.66</v>
      </c>
      <c r="O45" s="31">
        <f>VLOOKUP(B45,'[3]应付账款7月底全部明细表 (3)'!$A$4:$M$410,13,0)</f>
        <v>0</v>
      </c>
      <c r="P45" s="31">
        <f>VLOOKUP(B45,'[3]应付账款7月底全部明细表 (3)'!$A$4:$N$410,14,0)</f>
        <v>506204.46</v>
      </c>
      <c r="Q45" s="31">
        <f>VLOOKUP(B45,'[3]应付账款7月底全部明细表 (3)'!$A$4:$O$410,15,0)</f>
        <v>967.5</v>
      </c>
      <c r="R45" s="31">
        <f>VLOOKUP(B45,'[3]应付账款7月底全部明细表 (3)'!$A$4:$P$410,16,0)</f>
        <v>508664.16</v>
      </c>
      <c r="S45" s="31">
        <f>VLOOKUP(B45,'[3]应付账款7月底全部明细表 (3)'!$A$4:$Q$407,17,0)</f>
        <v>0</v>
      </c>
      <c r="T45" s="31">
        <f>VLOOKUP(B45,'[3]应付账款7月底全部明细表 (3)'!$A$4:$R$387,18,0)</f>
        <v>508664.16</v>
      </c>
      <c r="U45" s="31">
        <f>VLOOKUP(B45,'[3]应付账款7月底全部明细表 (3)'!$A$4:$S$410,19,0)</f>
        <v>0</v>
      </c>
      <c r="V45" s="31">
        <f>VLOOKUP(B45,'[3]应付账款7月底全部明细表 (3)'!$A$4:$T$410,20,0)</f>
        <v>508664.16</v>
      </c>
      <c r="W45" s="31">
        <f>VLOOKUP(B45,'[3]应付账款7月底全部明细表 (3)'!$A$4:$U$410,21,0)</f>
        <v>0</v>
      </c>
      <c r="X45" s="31">
        <f>VLOOKUP(B45,'[3]应付账款7月底全部明细表 (3)'!$A$4:$V$410,22,0)</f>
        <v>508664.16</v>
      </c>
      <c r="Y45" s="31">
        <f>VLOOKUP(B45,'[3]应付账款7月底全部明细表 (3)'!$A$4:$W$410,23,0)</f>
        <v>0</v>
      </c>
      <c r="Z45" s="31">
        <f>VLOOKUP(B45,'[3]应付账款7月底全部明细表 (3)'!$A$4:$X$410,24,0)</f>
        <v>508664.16</v>
      </c>
      <c r="AA45" s="31">
        <f>VLOOKUP(B45,'[3]应付账款7月底全部明细表 (3)'!$A$4:$Y$410,25,0)</f>
        <v>0</v>
      </c>
      <c r="AB45" s="31">
        <f>VLOOKUP(B45,'[3]应付账款7月底全部明细表 (3)'!$A$4:$Z$410,26,0)</f>
        <v>508664.16</v>
      </c>
      <c r="AC45" s="31">
        <f>VLOOKUP(B45,'[3]应付账款7月底全部明细表 (3)'!$A$4:$AA$410,27,0)</f>
        <v>0</v>
      </c>
      <c r="AD45" s="31">
        <f>VLOOKUP(B45,'[3]应付账款7月底全部明细表 (3)'!$A$4:$AB$410,28,0)</f>
        <v>508664.16</v>
      </c>
      <c r="AE45" s="31">
        <f>VLOOKUP(B45,'[3]应付账款7月底全部明细表 (3)'!$A$4:$AC$410,29,0)</f>
        <v>0</v>
      </c>
      <c r="AF45" s="31">
        <f>VLOOKUP(B45,'[3]应付账款7月底全部明细表 (3)'!$A$4:$AD$416,30,0)</f>
        <v>508664.16</v>
      </c>
      <c r="AG45" s="31">
        <f>VLOOKUP(B45,'[3]应付账款7月底全部明细表 (3)'!$A$4:$AE$410,31,0)</f>
        <v>180000</v>
      </c>
      <c r="AH45" s="31">
        <f>VLOOKUP(B45,'[3]应付账款7月底全部明细表 (3)'!$A$4:$AF$410,32,0)</f>
        <v>328664.15999999997</v>
      </c>
      <c r="AI45" s="31">
        <f>VLOOKUP(B45,'[3]应付账款7月底全部明细表 (3)'!$A$4:$AG$410,33,0)</f>
        <v>0</v>
      </c>
      <c r="AJ45" s="31">
        <f>VLOOKUP(B45,'[3]应付账款7月底全部明细表 (3)'!$A$4:$AH$415,34,0)</f>
        <v>328664.15999999997</v>
      </c>
      <c r="AK45" s="31">
        <f>VLOOKUP(B45,'[3]应付账款7月底全部明细表 (3)'!$A$4:$AI$410,35,0)</f>
        <v>0</v>
      </c>
      <c r="AL45" s="31">
        <f>VLOOKUP(B45,'[3]应付账款7月底全部明细表 (3)'!$A$4:$AJ$410,36,0)</f>
        <v>328664.15999999997</v>
      </c>
      <c r="AM45" s="31">
        <f>VLOOKUP(B45,'[3]应付账款7月底全部明细表 (3)'!$A$4:$AK$410,37,0)</f>
        <v>0</v>
      </c>
      <c r="AN45" s="31">
        <f>VLOOKUP(B45,'[3]应付账款7月底全部明细表 (3)'!$A$4:$AL$415,38,0)</f>
        <v>328664.15999999997</v>
      </c>
      <c r="AO45" s="31">
        <f>VLOOKUP(B45,'[3]应付账款7月底全部明细表 (3)'!$A$4:$AM$410,39,0)</f>
        <v>0</v>
      </c>
      <c r="AP45" s="31">
        <f>VLOOKUP(B45,'[3]应付账款7月底全部明细表 (3)'!$A$4:$AN$410,40,0)</f>
        <v>328664.15999999997</v>
      </c>
      <c r="AQ45" s="42">
        <f>VLOOKUP(B45,'[3]应付账款7月底全部明细表 (3)'!$A$4:$AO$410,41,0)</f>
        <v>0</v>
      </c>
      <c r="AR45" s="42">
        <f>VLOOKUP(B45,[4]应付账款明细表!$A$4:$AP$428,42,0)</f>
        <v>328664.15999999997</v>
      </c>
      <c r="AS45" s="42">
        <f>VLOOKUP(B45,'[3]应付账款7月底全部明细表 (3)'!$A$4:$AQ$410,43,0)</f>
        <v>0</v>
      </c>
      <c r="AT45" s="42">
        <f>VLOOKUP(B45,'[3]应付账款7月底全部明细表 (3)'!$A$4:$AR$410,44,0)</f>
        <v>328664.15999999997</v>
      </c>
      <c r="AU45" s="42">
        <f>VLOOKUP(B45,[4]应付账款明细表!$A$4:$AS$428,45,0)</f>
        <v>0</v>
      </c>
      <c r="AV45" s="42">
        <f>VLOOKUP(B45,[4]应付账款明细表!$A$4:$AT$428,46,0)</f>
        <v>328664.15999999997</v>
      </c>
      <c r="AW45" s="42">
        <f>VLOOKUP(B45,[4]应付账款明细表!$A$4:$AU$428,47,0)</f>
        <v>20000</v>
      </c>
      <c r="AX45" s="42">
        <f>VLOOKUP(B45,[4]应付账款明细表!$A$4:$AV$428,48,0)</f>
        <v>308664.15999999997</v>
      </c>
      <c r="AY45" s="42"/>
      <c r="AZ45" s="42">
        <f>VLOOKUP(B45,[4]应付账款明细表!$A$4:$AX$428,50,0)</f>
        <v>308664.15999999997</v>
      </c>
      <c r="BA45" s="63"/>
      <c r="BB45" s="63"/>
      <c r="BC45" s="63"/>
      <c r="BD45" s="63"/>
      <c r="BE45" s="63"/>
      <c r="BF45" s="63"/>
      <c r="BG45" s="63"/>
      <c r="BH45" s="54">
        <f t="shared" si="0"/>
        <v>0</v>
      </c>
      <c r="BI45" s="54">
        <f t="shared" si="1"/>
        <v>0</v>
      </c>
      <c r="BJ45" s="16"/>
      <c r="BK45" s="54" t="str">
        <f>VLOOKUP(B45,'[3]应付账款7月底全部明细表 (3)'!$A$4:$BI$410,61,0)</f>
        <v>发票挂账两个月承兑付款</v>
      </c>
    </row>
    <row r="46" spans="1:63" ht="15.95" customHeight="1">
      <c r="A46" s="23">
        <f t="shared" si="6"/>
        <v>43</v>
      </c>
      <c r="B46" s="24" t="s">
        <v>131</v>
      </c>
      <c r="C46" s="24">
        <f>VLOOKUP(B46,'[1]供应商 (2)'!$A$2:$D$144,4,0)</f>
        <v>1912442</v>
      </c>
      <c r="D46" s="25" t="s">
        <v>132</v>
      </c>
      <c r="E46" s="25" t="s">
        <v>133</v>
      </c>
      <c r="F46" s="16">
        <f>VLOOKUP(B46,'[2]应付账款7月底全部明细表 (3)'!$A$4:$D$403,4)</f>
        <v>699200.79</v>
      </c>
      <c r="G46" s="16">
        <f>VLOOKUP(B46,'[2]应付账款7月底全部明细表 (3)'!$A:$E,5,0)</f>
        <v>0</v>
      </c>
      <c r="H46" s="16">
        <f>VLOOKUP(B46,'[2]应付账款7月底全部明细表 (3)'!$A$4:$F$401,6,0)</f>
        <v>699200.79</v>
      </c>
      <c r="I46" s="16">
        <f>VLOOKUP(B46,'[2]应付账款7月底全部明细表 (3)'!$A$4:$G$401,7,0)</f>
        <v>321100</v>
      </c>
      <c r="J46" s="31">
        <f>VLOOKUP(B46,'[2]应付账款7月底全部明细表 (3)'!$A$4:$H$402,8,0)</f>
        <v>674084.07</v>
      </c>
      <c r="K46" s="31">
        <f>VLOOKUP(B46,'[3]应付账款7月底全部明细表 (3)'!$A:$I,9,0)</f>
        <v>237000</v>
      </c>
      <c r="L46" s="31">
        <f>VLOOKUP(B46,'[3]应付账款7月底全部明细表 (3)'!$A$4:$J$410,10,0)</f>
        <v>378100.79</v>
      </c>
      <c r="M46" s="31">
        <f>VLOOKUP(B46,'[3]应付账款7月底全部明细表 (3)'!$A:$K,11,0)</f>
        <v>0</v>
      </c>
      <c r="N46" s="31">
        <f>VLOOKUP(B46,'[3]应付账款7月底全部明细表 (3)'!$A:$L,12,0)</f>
        <v>911084.07</v>
      </c>
      <c r="O46" s="31">
        <f>VLOOKUP(B46,'[3]应付账款7月底全部明细表 (3)'!$A$4:$M$410,13,0)</f>
        <v>0</v>
      </c>
      <c r="P46" s="31">
        <f>VLOOKUP(B46,'[3]应付账款7月底全部明细表 (3)'!$A$4:$N$410,14,0)</f>
        <v>378100.79</v>
      </c>
      <c r="Q46" s="31">
        <f>VLOOKUP(B46,'[3]应付账款7月底全部明细表 (3)'!$A$4:$O$410,15,0)</f>
        <v>100000</v>
      </c>
      <c r="R46" s="31">
        <f>VLOOKUP(B46,'[3]应付账款7月底全部明细表 (3)'!$A$4:$P$410,16,0)</f>
        <v>811084.07</v>
      </c>
      <c r="S46" s="31">
        <f>VLOOKUP(B46,'[3]应付账款7月底全部明细表 (3)'!$A$4:$Q$407,17,0)</f>
        <v>0</v>
      </c>
      <c r="T46" s="31">
        <f>VLOOKUP(B46,'[3]应付账款7月底全部明细表 (3)'!$A$4:$R$387,18,0)</f>
        <v>574084.06999999995</v>
      </c>
      <c r="U46" s="31">
        <f>VLOOKUP(B46,'[3]应付账款7月底全部明细表 (3)'!$A$4:$S$410,19,0)</f>
        <v>0</v>
      </c>
      <c r="V46" s="31">
        <f>VLOOKUP(B46,'[3]应付账款7月底全部明细表 (3)'!$A$4:$T$410,20,0)</f>
        <v>811084.07</v>
      </c>
      <c r="W46" s="31">
        <f>VLOOKUP(B46,'[3]应付账款7月底全部明细表 (3)'!$A$4:$U$410,21,0)</f>
        <v>264666.82</v>
      </c>
      <c r="X46" s="31">
        <f>VLOOKUP(B46,'[3]应付账款7月底全部明细表 (3)'!$A$4:$V$410,22,0)</f>
        <v>811084.07</v>
      </c>
      <c r="Y46" s="31">
        <f>VLOOKUP(B46,'[3]应付账款7月底全部明细表 (3)'!$A$4:$W$410,23,0)</f>
        <v>200000</v>
      </c>
      <c r="Z46" s="31">
        <f>VLOOKUP(B46,'[3]应付账款7月底全部明细表 (3)'!$A$4:$X$410,24,0)</f>
        <v>875750.89</v>
      </c>
      <c r="AA46" s="31">
        <f>VLOOKUP(B46,'[3]应付账款7月底全部明细表 (3)'!$A$4:$Y$410,25,0)</f>
        <v>291050.44</v>
      </c>
      <c r="AB46" s="31">
        <f>VLOOKUP(B46,'[3]应付账款7月底全部明细表 (3)'!$A$4:$Z$410,26,0)</f>
        <v>611084.06999999995</v>
      </c>
      <c r="AC46" s="31">
        <f>VLOOKUP(B46,'[3]应付账款7月底全部明细表 (3)'!$A$4:$AA$410,27,0)</f>
        <v>0</v>
      </c>
      <c r="AD46" s="31">
        <f>VLOOKUP(B46,'[3]应付账款7月底全部明细表 (3)'!$A$4:$AB$410,28,0)</f>
        <v>1166801.33</v>
      </c>
      <c r="AE46" s="31">
        <f>VLOOKUP(B46,'[3]应付账款7月底全部明细表 (3)'!$A$4:$AC$410,29,0)</f>
        <v>189917.68</v>
      </c>
      <c r="AF46" s="31">
        <f>VLOOKUP(B46,'[3]应付账款7月底全部明细表 (3)'!$A$4:$AD$416,30,0)</f>
        <v>611084.06999999995</v>
      </c>
      <c r="AG46" s="31">
        <f>VLOOKUP(B46,'[3]应付账款7月底全部明细表 (3)'!$A$4:$AE$410,31,0)</f>
        <v>250000</v>
      </c>
      <c r="AH46" s="31">
        <f>VLOOKUP(B46,'[3]应付账款7月底全部明细表 (3)'!$A$4:$AF$410,32,0)</f>
        <v>1106719.01</v>
      </c>
      <c r="AI46" s="31">
        <f>VLOOKUP(B46,'[3]应付账款7月底全部明细表 (3)'!$A$4:$AG$410,33,0)</f>
        <v>169249.25</v>
      </c>
      <c r="AJ46" s="31">
        <f>VLOOKUP(B46,'[3]应付账款7月底全部明细表 (3)'!$A$4:$AH$415,34,0)</f>
        <v>625750.89</v>
      </c>
      <c r="AK46" s="31">
        <f>VLOOKUP(B46,'[3]应付账款7月底全部明细表 (3)'!$A$4:$AI$410,35,0)</f>
        <v>0</v>
      </c>
      <c r="AL46" s="31">
        <f>VLOOKUP(B46,'[3]应付账款7月底全部明细表 (3)'!$A$4:$AJ$410,36,0)</f>
        <v>1275968.26</v>
      </c>
      <c r="AM46" s="31">
        <f>VLOOKUP(B46,'[3]应付账款7月底全部明细表 (3)'!$A$4:$AK$410,37,0)</f>
        <v>111286.35</v>
      </c>
      <c r="AN46" s="31">
        <f>VLOOKUP(B46,'[3]应付账款7月底全部明细表 (3)'!$A$4:$AL$415,38,0)</f>
        <v>916801.33</v>
      </c>
      <c r="AO46" s="31">
        <f>VLOOKUP(B46,'[3]应付账款7月底全部明细表 (3)'!$A$4:$AM$410,39,0)</f>
        <v>99500</v>
      </c>
      <c r="AP46" s="31">
        <f>VLOOKUP(B46,'[3]应付账款7月底全部明细表 (3)'!$A$4:$AN$410,40,0)</f>
        <v>1287754.6100000001</v>
      </c>
      <c r="AQ46" s="42">
        <f>VLOOKUP(B46,'[3]应付账款7月底全部明细表 (3)'!$A$4:$AO$410,41,0)</f>
        <v>89120.53</v>
      </c>
      <c r="AR46" s="42">
        <f>VLOOKUP(B46,[4]应付账款明细表!$A$4:$AP$428,42,0)</f>
        <v>1007219.01</v>
      </c>
      <c r="AS46" s="42">
        <f>VLOOKUP(B46,'[3]应付账款7月底全部明细表 (3)'!$A$4:$AQ$410,43,0)</f>
        <v>250000</v>
      </c>
      <c r="AT46" s="42">
        <f>VLOOKUP(B46,'[3]应付账款7月底全部明细表 (3)'!$A$4:$AR$410,44,0)</f>
        <v>1126875.1399999999</v>
      </c>
      <c r="AU46" s="42">
        <f>VLOOKUP(B46,[4]应付账款明细表!$A$4:$AS$428,45,0)</f>
        <v>0</v>
      </c>
      <c r="AV46" s="42">
        <f>VLOOKUP(B46,[4]应付账款明细表!$A$4:$AT$428,46,0)</f>
        <v>926468.26</v>
      </c>
      <c r="AW46" s="42">
        <f>VLOOKUP(B46,[4]应付账款明细表!$A$4:$AU$428,47,0)</f>
        <v>150000</v>
      </c>
      <c r="AX46" s="42">
        <f>VLOOKUP(B46,[4]应付账款明细表!$A$4:$AV$428,48,0)</f>
        <v>976875.14</v>
      </c>
      <c r="AY46" s="42"/>
      <c r="AZ46" s="42">
        <f>VLOOKUP(B46,[4]应付账款明细表!$A$4:$AX$428,50,0)</f>
        <v>887754.61</v>
      </c>
      <c r="BA46" s="63"/>
      <c r="BB46" s="63"/>
      <c r="BC46" s="63"/>
      <c r="BD46" s="63"/>
      <c r="BE46" s="63"/>
      <c r="BF46" s="63"/>
      <c r="BG46" s="63"/>
      <c r="BH46" s="54">
        <f t="shared" si="0"/>
        <v>1352291.07</v>
      </c>
      <c r="BI46" s="54">
        <f t="shared" si="1"/>
        <v>135229.10699999999</v>
      </c>
      <c r="BJ46" s="16">
        <f t="shared" si="2"/>
        <v>7.2238526281180002</v>
      </c>
      <c r="BK46" s="54" t="str">
        <f>VLOOKUP(B46,'[3]应付账款7月底全部明细表 (3)'!$A$4:$BI$410,61,0)</f>
        <v>发票挂账两个月承兑付款</v>
      </c>
    </row>
    <row r="47" spans="1:63" ht="15.95" customHeight="1">
      <c r="A47" s="23">
        <f t="shared" si="6"/>
        <v>44</v>
      </c>
      <c r="B47" s="24" t="s">
        <v>134</v>
      </c>
      <c r="C47" s="24" t="str">
        <f>VLOOKUP(B47,'[1]供应商 (2)'!$A$2:$D$144,4,0)</f>
        <v>1937338</v>
      </c>
      <c r="D47" s="25" t="s">
        <v>135</v>
      </c>
      <c r="E47" s="25" t="s">
        <v>125</v>
      </c>
      <c r="F47" s="16">
        <f>VLOOKUP(B47,'[2]应付账款7月底全部明细表 (3)'!$A$4:$D$403,4)</f>
        <v>511927.89</v>
      </c>
      <c r="G47" s="16">
        <f>VLOOKUP(B47,'[2]应付账款7月底全部明细表 (3)'!$A:$E,5,0)</f>
        <v>1000</v>
      </c>
      <c r="H47" s="16">
        <f>VLOOKUP(B47,'[2]应付账款7月底全部明细表 (3)'!$A$4:$F$401,6,0)</f>
        <v>646013.34</v>
      </c>
      <c r="I47" s="16">
        <f>VLOOKUP(B47,'[2]应付账款7月底全部明细表 (3)'!$A$4:$G$401,7,0)</f>
        <v>0</v>
      </c>
      <c r="J47" s="31">
        <f>VLOOKUP(B47,'[2]应付账款7月底全部明细表 (3)'!$A$4:$H$402,8,0)</f>
        <v>707299.61</v>
      </c>
      <c r="K47" s="31">
        <f>VLOOKUP(B47,'[3]应付账款7月底全部明细表 (3)'!$A:$I,9,0)</f>
        <v>85661.33</v>
      </c>
      <c r="L47" s="31">
        <f>VLOOKUP(B47,'[3]应付账款7月底全部明细表 (3)'!$A$4:$J$410,10,0)</f>
        <v>510927.89</v>
      </c>
      <c r="M47" s="31">
        <f>VLOOKUP(B47,'[3]应付账款7月底全部明细表 (3)'!$A:$K,11,0)</f>
        <v>100000</v>
      </c>
      <c r="N47" s="31">
        <f>VLOOKUP(B47,'[3]应付账款7月底全部明细表 (3)'!$A:$L,12,0)</f>
        <v>692960.94</v>
      </c>
      <c r="O47" s="31">
        <f>VLOOKUP(B47,'[3]应付账款7月底全部明细表 (3)'!$A$4:$M$410,13,0)</f>
        <v>71648.34</v>
      </c>
      <c r="P47" s="31">
        <f>VLOOKUP(B47,'[3]应付账款7月底全部明细表 (3)'!$A$4:$N$410,14,0)</f>
        <v>546013.34</v>
      </c>
      <c r="Q47" s="31">
        <f>VLOOKUP(B47,'[3]应付账款7月底全部明细表 (3)'!$A$4:$O$410,15,0)</f>
        <v>100000</v>
      </c>
      <c r="R47" s="31">
        <f>VLOOKUP(B47,'[3]应付账款7月底全部明细表 (3)'!$A$4:$P$410,16,0)</f>
        <v>664609.28000000003</v>
      </c>
      <c r="S47" s="31">
        <f>VLOOKUP(B47,'[3]应付账款7月底全部明细表 (3)'!$A$4:$Q$407,17,0)</f>
        <v>163645.25</v>
      </c>
      <c r="T47" s="31">
        <f>VLOOKUP(B47,'[3]应付账款7月底全部明细表 (3)'!$A$4:$R$387,18,0)</f>
        <v>507299.61</v>
      </c>
      <c r="U47" s="31">
        <f>VLOOKUP(B47,'[3]应付账款7月底全部明细表 (3)'!$A$4:$S$410,19,0)</f>
        <v>0</v>
      </c>
      <c r="V47" s="31">
        <f>VLOOKUP(B47,'[3]应付账款7月底全部明细表 (3)'!$A$4:$T$410,20,0)</f>
        <v>828254.53</v>
      </c>
      <c r="W47" s="31">
        <f>VLOOKUP(B47,'[3]应付账款7月底全部明细表 (3)'!$A$4:$U$410,21,0)</f>
        <v>159409.43</v>
      </c>
      <c r="X47" s="31">
        <f>VLOOKUP(B47,'[3]应付账款7月底全部明细表 (3)'!$A$4:$V$410,22,0)</f>
        <v>592960.93999999994</v>
      </c>
      <c r="Y47" s="31">
        <f>VLOOKUP(B47,'[3]应付账款7月底全部明细表 (3)'!$A$4:$W$410,23,0)</f>
        <v>100000</v>
      </c>
      <c r="Z47" s="31">
        <f>VLOOKUP(B47,'[3]应付账款7月底全部明细表 (3)'!$A$4:$X$410,24,0)</f>
        <v>887663.96</v>
      </c>
      <c r="AA47" s="31">
        <f>VLOOKUP(B47,'[3]应付账款7月底全部明细表 (3)'!$A$4:$Y$410,25,0)</f>
        <v>135624.01</v>
      </c>
      <c r="AB47" s="31">
        <f>VLOOKUP(B47,'[3]应付账款7月底全部明细表 (3)'!$A$4:$Z$410,26,0)</f>
        <v>564609.28000000003</v>
      </c>
      <c r="AC47" s="31">
        <f>VLOOKUP(B47,'[3]应付账款7月底全部明细表 (3)'!$A$4:$AA$410,27,0)</f>
        <v>0</v>
      </c>
      <c r="AD47" s="31">
        <f>VLOOKUP(B47,'[3]应付账款7月底全部明细表 (3)'!$A$4:$AB$410,28,0)</f>
        <v>1023287.97</v>
      </c>
      <c r="AE47" s="31">
        <f>VLOOKUP(B47,'[3]应付账款7月底全部明细表 (3)'!$A$4:$AC$410,29,0)</f>
        <v>47745.83</v>
      </c>
      <c r="AF47" s="31">
        <f>VLOOKUP(B47,'[3]应付账款7月底全部明细表 (3)'!$A$4:$AD$416,30,0)</f>
        <v>728254.53</v>
      </c>
      <c r="AG47" s="31">
        <f>VLOOKUP(B47,'[3]应付账款7月底全部明细表 (3)'!$A$4:$AE$410,31,0)</f>
        <v>123000</v>
      </c>
      <c r="AH47" s="31">
        <f>VLOOKUP(B47,'[3]应付账款7月底全部明细表 (3)'!$A$4:$AF$410,32,0)</f>
        <v>948033.8</v>
      </c>
      <c r="AI47" s="31">
        <f>VLOOKUP(B47,'[3]应付账款7月底全部明细表 (3)'!$A$4:$AG$410,33,0)</f>
        <v>0</v>
      </c>
      <c r="AJ47" s="31">
        <f>VLOOKUP(B47,'[3]应付账款7月底全部明细表 (3)'!$A$4:$AH$415,34,0)</f>
        <v>764663.96</v>
      </c>
      <c r="AK47" s="31">
        <f>VLOOKUP(B47,'[3]应付账款7月底全部明细表 (3)'!$A$4:$AI$410,35,0)</f>
        <v>0</v>
      </c>
      <c r="AL47" s="31">
        <f>VLOOKUP(B47,'[3]应付账款7月底全部明细表 (3)'!$A$4:$AJ$410,36,0)</f>
        <v>948033.8</v>
      </c>
      <c r="AM47" s="31">
        <f>VLOOKUP(B47,'[3]应付账款7月底全部明细表 (3)'!$A$4:$AK$410,37,0)</f>
        <v>0</v>
      </c>
      <c r="AN47" s="31">
        <f>VLOOKUP(B47,'[3]应付账款7月底全部明细表 (3)'!$A$4:$AL$415,38,0)</f>
        <v>900287.97</v>
      </c>
      <c r="AO47" s="31">
        <f>VLOOKUP(B47,'[3]应付账款7月底全部明细表 (3)'!$A$4:$AM$410,39,0)</f>
        <v>0</v>
      </c>
      <c r="AP47" s="31">
        <f>VLOOKUP(B47,'[3]应付账款7月底全部明细表 (3)'!$A$4:$AN$410,40,0)</f>
        <v>948033.8</v>
      </c>
      <c r="AQ47" s="42">
        <f>VLOOKUP(B47,'[3]应付账款7月底全部明细表 (3)'!$A$4:$AO$410,41,0)</f>
        <v>0</v>
      </c>
      <c r="AR47" s="42">
        <f>VLOOKUP(B47,[4]应付账款明细表!$A$4:$AP$428,42,0)</f>
        <v>948033.8</v>
      </c>
      <c r="AS47" s="42">
        <f>VLOOKUP(B47,'[3]应付账款7月底全部明细表 (3)'!$A$4:$AQ$410,43,0)</f>
        <v>200000</v>
      </c>
      <c r="AT47" s="42">
        <f>VLOOKUP(B47,'[3]应付账款7月底全部明细表 (3)'!$A$4:$AR$410,44,0)</f>
        <v>748033.8</v>
      </c>
      <c r="AU47" s="42">
        <f>VLOOKUP(B47,[4]应付账款明细表!$A$4:$AS$428,45,0)</f>
        <v>0</v>
      </c>
      <c r="AV47" s="42">
        <f>VLOOKUP(B47,[4]应付账款明细表!$A$4:$AT$428,46,0)</f>
        <v>748033.8</v>
      </c>
      <c r="AW47" s="42">
        <f>VLOOKUP(B47,[4]应付账款明细表!$A$4:$AU$428,47,0)</f>
        <v>0</v>
      </c>
      <c r="AX47" s="42">
        <f>VLOOKUP(B47,[4]应付账款明细表!$A$4:$AV$428,48,0)</f>
        <v>748033.8</v>
      </c>
      <c r="AY47" s="42"/>
      <c r="AZ47" s="42">
        <f>VLOOKUP(B47,[4]应付账款明细表!$A$4:$AX$428,50,0)</f>
        <v>748033.8</v>
      </c>
      <c r="BA47" s="63"/>
      <c r="BB47" s="63"/>
      <c r="BC47" s="63"/>
      <c r="BD47" s="63"/>
      <c r="BE47" s="63"/>
      <c r="BF47" s="63"/>
      <c r="BG47" s="63"/>
      <c r="BH47" s="54">
        <f t="shared" si="0"/>
        <v>663734.18999999994</v>
      </c>
      <c r="BI47" s="54">
        <f t="shared" si="1"/>
        <v>66373.418999999994</v>
      </c>
      <c r="BJ47" s="16">
        <f t="shared" si="2"/>
        <v>11.2700808737908</v>
      </c>
      <c r="BK47" s="54" t="str">
        <f>VLOOKUP(B47,'[3]应付账款7月底全部明细表 (3)'!$A$4:$BI$410,61,0)</f>
        <v>发票挂账两个月承兑付款</v>
      </c>
    </row>
    <row r="48" spans="1:63">
      <c r="A48" s="23">
        <f t="shared" si="6"/>
        <v>45</v>
      </c>
      <c r="B48" s="24" t="s">
        <v>136</v>
      </c>
      <c r="C48" s="24" t="str">
        <f>VLOOKUP(B48,'[1]供应商 (2)'!$A$2:$D$144,4,0)</f>
        <v>1911157</v>
      </c>
      <c r="D48" s="25" t="s">
        <v>137</v>
      </c>
      <c r="E48" s="25" t="s">
        <v>138</v>
      </c>
      <c r="F48" s="16">
        <f>VLOOKUP(B48,'[2]应付账款7月底全部明细表 (3)'!$A$4:$D$403,4)</f>
        <v>3020</v>
      </c>
      <c r="G48" s="16">
        <f>VLOOKUP(B48,'[2]应付账款7月底全部明细表 (3)'!$A:$E,5,0)</f>
        <v>0</v>
      </c>
      <c r="H48" s="16">
        <f>VLOOKUP(B48,'[2]应付账款7月底全部明细表 (3)'!$A$4:$F$401,6,0)</f>
        <v>3020</v>
      </c>
      <c r="I48" s="16">
        <f>VLOOKUP(B48,'[2]应付账款7月底全部明细表 (3)'!$A$4:$G$401,7,0)</f>
        <v>0</v>
      </c>
      <c r="J48" s="31">
        <f>VLOOKUP(B48,'[2]应付账款7月底全部明细表 (3)'!$A$4:$H$402,8,0)</f>
        <v>3020</v>
      </c>
      <c r="K48" s="31">
        <f>VLOOKUP(B48,'[3]应付账款7月底全部明细表 (3)'!$A:$I,9,0)</f>
        <v>0</v>
      </c>
      <c r="L48" s="31">
        <f>VLOOKUP(B48,'[3]应付账款7月底全部明细表 (3)'!$A$4:$J$410,10,0)</f>
        <v>3020</v>
      </c>
      <c r="M48" s="31">
        <f>VLOOKUP(B48,'[3]应付账款7月底全部明细表 (3)'!$A:$K,11,0)</f>
        <v>0</v>
      </c>
      <c r="N48" s="31">
        <f>VLOOKUP(B48,'[3]应付账款7月底全部明细表 (3)'!$A:$L,12,0)</f>
        <v>3020</v>
      </c>
      <c r="O48" s="31">
        <f>VLOOKUP(B48,'[3]应付账款7月底全部明细表 (3)'!$A$4:$M$410,13,0)</f>
        <v>0</v>
      </c>
      <c r="P48" s="31">
        <f>VLOOKUP(B48,'[3]应付账款7月底全部明细表 (3)'!$A$4:$N$410,14,0)</f>
        <v>3020</v>
      </c>
      <c r="Q48" s="31">
        <f>VLOOKUP(B48,'[3]应付账款7月底全部明细表 (3)'!$A$4:$O$410,15,0)</f>
        <v>0</v>
      </c>
      <c r="R48" s="31">
        <f>VLOOKUP(B48,'[3]应付账款7月底全部明细表 (3)'!$A$4:$P$410,16,0)</f>
        <v>3020</v>
      </c>
      <c r="S48" s="31">
        <f>VLOOKUP(B48,'[3]应付账款7月底全部明细表 (3)'!$A$4:$Q$407,17,0)</f>
        <v>0</v>
      </c>
      <c r="T48" s="31">
        <f>VLOOKUP(B48,'[3]应付账款7月底全部明细表 (3)'!$A$4:$R$387,18,0)</f>
        <v>3020</v>
      </c>
      <c r="U48" s="31">
        <f>VLOOKUP(B48,'[3]应付账款7月底全部明细表 (3)'!$A$4:$S$410,19,0)</f>
        <v>0</v>
      </c>
      <c r="V48" s="31">
        <f>VLOOKUP(B48,'[3]应付账款7月底全部明细表 (3)'!$A$4:$T$410,20,0)</f>
        <v>3020</v>
      </c>
      <c r="W48" s="31">
        <f>VLOOKUP(B48,'[3]应付账款7月底全部明细表 (3)'!$A$4:$U$410,21,0)</f>
        <v>0</v>
      </c>
      <c r="X48" s="31">
        <f>VLOOKUP(B48,'[3]应付账款7月底全部明细表 (3)'!$A$4:$V$410,22,0)</f>
        <v>3020</v>
      </c>
      <c r="Y48" s="31">
        <f>VLOOKUP(B48,'[3]应付账款7月底全部明细表 (3)'!$A$4:$W$410,23,0)</f>
        <v>0</v>
      </c>
      <c r="Z48" s="31">
        <f>VLOOKUP(B48,'[3]应付账款7月底全部明细表 (3)'!$A$4:$X$410,24,0)</f>
        <v>3020</v>
      </c>
      <c r="AA48" s="31">
        <f>VLOOKUP(B48,'[3]应付账款7月底全部明细表 (3)'!$A$4:$Y$410,25,0)</f>
        <v>0</v>
      </c>
      <c r="AB48" s="31">
        <f>VLOOKUP(B48,'[3]应付账款7月底全部明细表 (3)'!$A$4:$Z$410,26,0)</f>
        <v>3020</v>
      </c>
      <c r="AC48" s="31">
        <f>VLOOKUP(B48,'[3]应付账款7月底全部明细表 (3)'!$A$4:$AA$410,27,0)</f>
        <v>0</v>
      </c>
      <c r="AD48" s="31">
        <f>VLOOKUP(B48,'[3]应付账款7月底全部明细表 (3)'!$A$4:$AB$410,28,0)</f>
        <v>3020</v>
      </c>
      <c r="AE48" s="31">
        <f>VLOOKUP(B48,'[3]应付账款7月底全部明细表 (3)'!$A$4:$AC$410,29,0)</f>
        <v>0</v>
      </c>
      <c r="AF48" s="31">
        <f>VLOOKUP(B48,'[3]应付账款7月底全部明细表 (3)'!$A$4:$AD$416,30,0)</f>
        <v>3020</v>
      </c>
      <c r="AG48" s="31">
        <f>VLOOKUP(B48,'[3]应付账款7月底全部明细表 (3)'!$A$4:$AE$410,31,0)</f>
        <v>0</v>
      </c>
      <c r="AH48" s="31">
        <f>VLOOKUP(B48,'[3]应付账款7月底全部明细表 (3)'!$A$4:$AF$410,32,0)</f>
        <v>3020</v>
      </c>
      <c r="AI48" s="31">
        <f>VLOOKUP(B48,'[3]应付账款7月底全部明细表 (3)'!$A$4:$AG$410,33,0)</f>
        <v>0</v>
      </c>
      <c r="AJ48" s="31">
        <f>VLOOKUP(B48,'[3]应付账款7月底全部明细表 (3)'!$A$4:$AH$415,34,0)</f>
        <v>3020</v>
      </c>
      <c r="AK48" s="31">
        <f>VLOOKUP(B48,'[3]应付账款7月底全部明细表 (3)'!$A$4:$AI$410,35,0)</f>
        <v>0</v>
      </c>
      <c r="AL48" s="31">
        <f>VLOOKUP(B48,'[3]应付账款7月底全部明细表 (3)'!$A$4:$AJ$410,36,0)</f>
        <v>3020</v>
      </c>
      <c r="AM48" s="31">
        <f>VLOOKUP(B48,'[3]应付账款7月底全部明细表 (3)'!$A$4:$AK$410,37,0)</f>
        <v>0</v>
      </c>
      <c r="AN48" s="31">
        <f>VLOOKUP(B48,'[3]应付账款7月底全部明细表 (3)'!$A$4:$AL$415,38,0)</f>
        <v>3020</v>
      </c>
      <c r="AO48" s="31">
        <f>VLOOKUP(B48,'[3]应付账款7月底全部明细表 (3)'!$A$4:$AM$410,39,0)</f>
        <v>0</v>
      </c>
      <c r="AP48" s="31">
        <f>VLOOKUP(B48,'[3]应付账款7月底全部明细表 (3)'!$A$4:$AN$410,40,0)</f>
        <v>3020</v>
      </c>
      <c r="AQ48" s="42">
        <f>VLOOKUP(B48,'[3]应付账款7月底全部明细表 (3)'!$A$4:$AO$410,41,0)</f>
        <v>0</v>
      </c>
      <c r="AR48" s="42">
        <f>VLOOKUP(B48,[4]应付账款明细表!$A$4:$AP$428,42,0)</f>
        <v>3020</v>
      </c>
      <c r="AS48" s="42">
        <f>VLOOKUP(B48,'[3]应付账款7月底全部明细表 (3)'!$A$4:$AQ$410,43,0)</f>
        <v>3020</v>
      </c>
      <c r="AT48" s="42">
        <f>VLOOKUP(B48,'[3]应付账款7月底全部明细表 (3)'!$A$4:$AR$410,44,0)</f>
        <v>0</v>
      </c>
      <c r="AU48" s="42">
        <f>VLOOKUP(B48,[4]应付账款明细表!$A$4:$AS$428,45,0)</f>
        <v>0</v>
      </c>
      <c r="AV48" s="42">
        <f>VLOOKUP(B48,[4]应付账款明细表!$A$4:$AT$428,46,0)</f>
        <v>0</v>
      </c>
      <c r="AW48" s="42">
        <f>VLOOKUP(B48,[4]应付账款明细表!$A$4:$AU$428,47,0)</f>
        <v>0</v>
      </c>
      <c r="AX48" s="42">
        <f>VLOOKUP(B48,[4]应付账款明细表!$A$4:$AV$428,48,0)</f>
        <v>0</v>
      </c>
      <c r="AY48" s="42"/>
      <c r="AZ48" s="42">
        <f>VLOOKUP(B48,[4]应付账款明细表!$A$4:$AX$428,50,0)</f>
        <v>0</v>
      </c>
      <c r="BA48" s="63"/>
      <c r="BB48" s="63"/>
      <c r="BC48" s="63"/>
      <c r="BD48" s="63"/>
      <c r="BE48" s="63"/>
      <c r="BF48" s="63"/>
      <c r="BG48" s="63"/>
      <c r="BH48" s="54">
        <f t="shared" si="0"/>
        <v>0</v>
      </c>
      <c r="BI48" s="54">
        <f t="shared" si="1"/>
        <v>0</v>
      </c>
      <c r="BJ48" s="16"/>
      <c r="BK48" s="54" t="str">
        <f>VLOOKUP(B48,'[3]应付账款7月底全部明细表 (3)'!$A$4:$BI$410,61,0)</f>
        <v>发票挂账两个月付款</v>
      </c>
    </row>
    <row r="49" spans="1:63" ht="15.95" customHeight="1">
      <c r="A49" s="23">
        <f t="shared" si="6"/>
        <v>46</v>
      </c>
      <c r="B49" s="24" t="s">
        <v>139</v>
      </c>
      <c r="C49" s="24"/>
      <c r="D49" s="25" t="s">
        <v>140</v>
      </c>
      <c r="E49" s="25" t="s">
        <v>30</v>
      </c>
      <c r="F49" s="16">
        <f>VLOOKUP(B49,'[2]应付账款7月底全部明细表 (3)'!$A$4:$D$403,4)</f>
        <v>308985.57</v>
      </c>
      <c r="G49" s="16">
        <f>VLOOKUP(B49,'[2]应付账款7月底全部明细表 (3)'!$A:$E,5,0)</f>
        <v>0</v>
      </c>
      <c r="H49" s="16">
        <f>VLOOKUP(B49,'[2]应付账款7月底全部明细表 (3)'!$A$4:$F$401,6,0)</f>
        <v>308985.57</v>
      </c>
      <c r="I49" s="16">
        <f>VLOOKUP(B49,'[2]应付账款7月底全部明细表 (3)'!$A$4:$G$401,7,0)</f>
        <v>0</v>
      </c>
      <c r="J49" s="31">
        <f>VLOOKUP(B49,'[2]应付账款7月底全部明细表 (3)'!$A$4:$H$402,8,0)</f>
        <v>308985.57</v>
      </c>
      <c r="K49" s="31">
        <f>VLOOKUP(B49,'[3]应付账款7月底全部明细表 (3)'!$A:$I,9,0)</f>
        <v>0</v>
      </c>
      <c r="L49" s="31">
        <f>VLOOKUP(B49,'[3]应付账款7月底全部明细表 (3)'!$A$4:$J$410,10,0)</f>
        <v>308985.57</v>
      </c>
      <c r="M49" s="31">
        <f>VLOOKUP(B49,'[3]应付账款7月底全部明细表 (3)'!$A:$K,11,0)</f>
        <v>0</v>
      </c>
      <c r="N49" s="31">
        <f>VLOOKUP(B49,'[3]应付账款7月底全部明细表 (3)'!$A:$L,12,0)</f>
        <v>308985.57</v>
      </c>
      <c r="O49" s="31">
        <f>VLOOKUP(B49,'[3]应付账款7月底全部明细表 (3)'!$A$4:$M$410,13,0)</f>
        <v>0</v>
      </c>
      <c r="P49" s="31">
        <f>VLOOKUP(B49,'[3]应付账款7月底全部明细表 (3)'!$A$4:$N$410,14,0)</f>
        <v>308985.57</v>
      </c>
      <c r="Q49" s="31">
        <f>VLOOKUP(B49,'[3]应付账款7月底全部明细表 (3)'!$A$4:$O$410,15,0)</f>
        <v>0</v>
      </c>
      <c r="R49" s="31">
        <f>VLOOKUP(B49,'[3]应付账款7月底全部明细表 (3)'!$A$4:$P$410,16,0)</f>
        <v>308985.57</v>
      </c>
      <c r="S49" s="31">
        <f>VLOOKUP(B49,'[3]应付账款7月底全部明细表 (3)'!$A$4:$Q$407,17,0)</f>
        <v>0</v>
      </c>
      <c r="T49" s="31">
        <f>VLOOKUP(B49,'[3]应付账款7月底全部明细表 (3)'!$A$4:$R$387,18,0)</f>
        <v>308985.57</v>
      </c>
      <c r="U49" s="31">
        <f>VLOOKUP(B49,'[3]应付账款7月底全部明细表 (3)'!$A$4:$S$410,19,0)</f>
        <v>0</v>
      </c>
      <c r="V49" s="31">
        <f>VLOOKUP(B49,'[3]应付账款7月底全部明细表 (3)'!$A$4:$T$410,20,0)</f>
        <v>308985.57</v>
      </c>
      <c r="W49" s="31">
        <f>VLOOKUP(B49,'[3]应付账款7月底全部明细表 (3)'!$A$4:$U$410,21,0)</f>
        <v>0</v>
      </c>
      <c r="X49" s="31">
        <f>VLOOKUP(B49,'[3]应付账款7月底全部明细表 (3)'!$A$4:$V$410,22,0)</f>
        <v>308985.57</v>
      </c>
      <c r="Y49" s="31">
        <f>VLOOKUP(B49,'[3]应付账款7月底全部明细表 (3)'!$A$4:$W$410,23,0)</f>
        <v>0</v>
      </c>
      <c r="Z49" s="31">
        <f>VLOOKUP(B49,'[3]应付账款7月底全部明细表 (3)'!$A$4:$X$410,24,0)</f>
        <v>308985.57</v>
      </c>
      <c r="AA49" s="31">
        <f>VLOOKUP(B49,'[3]应付账款7月底全部明细表 (3)'!$A$4:$Y$410,25,0)</f>
        <v>0</v>
      </c>
      <c r="AB49" s="31">
        <f>VLOOKUP(B49,'[3]应付账款7月底全部明细表 (3)'!$A$4:$Z$410,26,0)</f>
        <v>308985.57</v>
      </c>
      <c r="AC49" s="31">
        <f>VLOOKUP(B49,'[3]应付账款7月底全部明细表 (3)'!$A$4:$AA$410,27,0)</f>
        <v>0</v>
      </c>
      <c r="AD49" s="31">
        <f>VLOOKUP(B49,'[3]应付账款7月底全部明细表 (3)'!$A$4:$AB$410,28,0)</f>
        <v>308985.57</v>
      </c>
      <c r="AE49" s="31">
        <f>VLOOKUP(B49,'[3]应付账款7月底全部明细表 (3)'!$A$4:$AC$410,29,0)</f>
        <v>0</v>
      </c>
      <c r="AF49" s="31">
        <f>VLOOKUP(B49,'[3]应付账款7月底全部明细表 (3)'!$A$4:$AD$416,30,0)</f>
        <v>308985.57</v>
      </c>
      <c r="AG49" s="31">
        <f>VLOOKUP(B49,'[3]应付账款7月底全部明细表 (3)'!$A$4:$AE$410,31,0)</f>
        <v>0</v>
      </c>
      <c r="AH49" s="31">
        <f>VLOOKUP(B49,'[3]应付账款7月底全部明细表 (3)'!$A$4:$AF$410,32,0)</f>
        <v>308985.57</v>
      </c>
      <c r="AI49" s="31">
        <f>VLOOKUP(B49,'[3]应付账款7月底全部明细表 (3)'!$A$4:$AG$410,33,0)</f>
        <v>0</v>
      </c>
      <c r="AJ49" s="31">
        <f>VLOOKUP(B49,'[3]应付账款7月底全部明细表 (3)'!$A$4:$AH$415,34,0)</f>
        <v>308985.57</v>
      </c>
      <c r="AK49" s="31">
        <f>VLOOKUP(B49,'[3]应付账款7月底全部明细表 (3)'!$A$4:$AI$410,35,0)</f>
        <v>0</v>
      </c>
      <c r="AL49" s="31">
        <f>VLOOKUP(B49,'[3]应付账款7月底全部明细表 (3)'!$A$4:$AJ$410,36,0)</f>
        <v>308985.57</v>
      </c>
      <c r="AM49" s="31">
        <f>VLOOKUP(B49,'[3]应付账款7月底全部明细表 (3)'!$A$4:$AK$410,37,0)</f>
        <v>0</v>
      </c>
      <c r="AN49" s="31">
        <f>VLOOKUP(B49,'[3]应付账款7月底全部明细表 (3)'!$A$4:$AL$415,38,0)</f>
        <v>308985.57</v>
      </c>
      <c r="AO49" s="31">
        <f>VLOOKUP(B49,'[3]应付账款7月底全部明细表 (3)'!$A$4:$AM$410,39,0)</f>
        <v>92000</v>
      </c>
      <c r="AP49" s="31">
        <f>VLOOKUP(B49,'[3]应付账款7月底全部明细表 (3)'!$A$4:$AN$410,40,0)</f>
        <v>216985.57</v>
      </c>
      <c r="AQ49" s="42">
        <f>VLOOKUP(B49,'[3]应付账款7月底全部明细表 (3)'!$A$4:$AO$410,41,0)</f>
        <v>0</v>
      </c>
      <c r="AR49" s="42">
        <f>VLOOKUP(B49,[4]应付账款明细表!$A$4:$AP$428,42,0)</f>
        <v>216985.57</v>
      </c>
      <c r="AS49" s="42">
        <f>VLOOKUP(B49,'[3]应付账款7月底全部明细表 (3)'!$A$4:$AQ$410,43,0)</f>
        <v>100000</v>
      </c>
      <c r="AT49" s="42">
        <f>VLOOKUP(B49,'[3]应付账款7月底全部明细表 (3)'!$A$4:$AR$410,44,0)</f>
        <v>116985.57</v>
      </c>
      <c r="AU49" s="42">
        <f>VLOOKUP(B49,[4]应付账款明细表!$A$4:$AS$428,45,0)</f>
        <v>0</v>
      </c>
      <c r="AV49" s="42">
        <f>VLOOKUP(B49,[4]应付账款明细表!$A$4:$AT$428,46,0)</f>
        <v>116985.57</v>
      </c>
      <c r="AW49" s="42">
        <f>VLOOKUP(B49,[4]应付账款明细表!$A$4:$AU$428,47,0)</f>
        <v>10000</v>
      </c>
      <c r="AX49" s="42">
        <f>VLOOKUP(B49,[4]应付账款明细表!$A$4:$AV$428,48,0)</f>
        <v>106985.57</v>
      </c>
      <c r="AY49" s="42"/>
      <c r="AZ49" s="42">
        <f>VLOOKUP(B49,[4]应付账款明细表!$A$4:$AX$428,50,0)</f>
        <v>106985.57</v>
      </c>
      <c r="BA49" s="63"/>
      <c r="BB49" s="63"/>
      <c r="BC49" s="63"/>
      <c r="BD49" s="63"/>
      <c r="BE49" s="63"/>
      <c r="BF49" s="63"/>
      <c r="BG49" s="63"/>
      <c r="BH49" s="54">
        <f t="shared" si="0"/>
        <v>0</v>
      </c>
      <c r="BI49" s="54">
        <f t="shared" si="1"/>
        <v>0</v>
      </c>
      <c r="BJ49" s="16"/>
      <c r="BK49" s="54" t="str">
        <f>VLOOKUP(B49,'[3]应付账款7月底全部明细表 (3)'!$A$4:$BI$410,61,0)</f>
        <v>发票挂账两个月承兑付款</v>
      </c>
    </row>
    <row r="50" spans="1:63">
      <c r="A50" s="23">
        <f t="shared" si="6"/>
        <v>47</v>
      </c>
      <c r="B50" s="24" t="s">
        <v>141</v>
      </c>
      <c r="C50" s="24" t="str">
        <f>VLOOKUP(B50,'[1]供应商 (2)'!$A$2:$D$144,4,0)</f>
        <v>1932313</v>
      </c>
      <c r="D50" s="25" t="s">
        <v>142</v>
      </c>
      <c r="E50" s="25" t="s">
        <v>143</v>
      </c>
      <c r="F50" s="16">
        <f>VLOOKUP(B50,'[2]应付账款7月底全部明细表 (3)'!$A$4:$D$403,4)</f>
        <v>1956990.28</v>
      </c>
      <c r="G50" s="16">
        <f>VLOOKUP(B50,'[2]应付账款7月底全部明细表 (3)'!$A:$E,5,0)</f>
        <v>1001200</v>
      </c>
      <c r="H50" s="16">
        <f>VLOOKUP(B50,'[2]应付账款7月底全部明细表 (3)'!$A$4:$F$401,6,0)</f>
        <v>1090000.45</v>
      </c>
      <c r="I50" s="16">
        <f>VLOOKUP(B50,'[2]应付账款7月底全部明细表 (3)'!$A$4:$G$401,7,0)</f>
        <v>0</v>
      </c>
      <c r="J50" s="31">
        <f>VLOOKUP(B50,'[2]应付账款7月底全部明细表 (3)'!$A$4:$H$402,8,0)</f>
        <v>1202915.78</v>
      </c>
      <c r="K50" s="31">
        <f>VLOOKUP(B50,'[3]应付账款7月底全部明细表 (3)'!$A:$I,9,0)</f>
        <v>10190.35</v>
      </c>
      <c r="L50" s="31">
        <f>VLOOKUP(B50,'[3]应付账款7月底全部明细表 (3)'!$A$4:$J$410,10,0)</f>
        <v>955790.28</v>
      </c>
      <c r="M50" s="31">
        <f>VLOOKUP(B50,'[3]应付账款7月底全部明细表 (3)'!$A:$K,11,0)</f>
        <v>0</v>
      </c>
      <c r="N50" s="31">
        <f>VLOOKUP(B50,'[3]应付账款7月底全部明细表 (3)'!$A:$L,12,0)</f>
        <v>1213106.1299999999</v>
      </c>
      <c r="O50" s="31">
        <f>VLOOKUP(B50,'[3]应付账款7月底全部明细表 (3)'!$A$4:$M$410,13,0)</f>
        <v>0</v>
      </c>
      <c r="P50" s="31">
        <f>VLOOKUP(B50,'[3]应付账款7月底全部明细表 (3)'!$A$4:$N$410,14,0)</f>
        <v>1090000.45</v>
      </c>
      <c r="Q50" s="31">
        <f>VLOOKUP(B50,'[3]应付账款7月底全部明细表 (3)'!$A$4:$O$410,15,0)</f>
        <v>0</v>
      </c>
      <c r="R50" s="31">
        <f>VLOOKUP(B50,'[3]应付账款7月底全部明细表 (3)'!$A$4:$P$410,16,0)</f>
        <v>1213106.1299999999</v>
      </c>
      <c r="S50" s="31">
        <f>VLOOKUP(B50,'[3]应付账款7月底全部明细表 (3)'!$A$4:$Q$407,17,0)</f>
        <v>62083.81</v>
      </c>
      <c r="T50" s="31">
        <f>VLOOKUP(B50,'[3]应付账款7月底全部明细表 (3)'!$A$4:$R$387,18,0)</f>
        <v>1202915.78</v>
      </c>
      <c r="U50" s="31">
        <f>VLOOKUP(B50,'[3]应付账款7月底全部明细表 (3)'!$A$4:$S$410,19,0)</f>
        <v>0</v>
      </c>
      <c r="V50" s="31">
        <f>VLOOKUP(B50,'[3]应付账款7月底全部明细表 (3)'!$A$4:$T$410,20,0)</f>
        <v>1275189.94</v>
      </c>
      <c r="W50" s="31">
        <f>VLOOKUP(B50,'[3]应付账款7月底全部明细表 (3)'!$A$4:$U$410,21,0)</f>
        <v>26021.97</v>
      </c>
      <c r="X50" s="31">
        <f>VLOOKUP(B50,'[3]应付账款7月底全部明细表 (3)'!$A$4:$V$410,22,0)</f>
        <v>1213106.1299999999</v>
      </c>
      <c r="Y50" s="31">
        <f>VLOOKUP(B50,'[3]应付账款7月底全部明细表 (3)'!$A$4:$W$410,23,0)</f>
        <v>0</v>
      </c>
      <c r="Z50" s="31">
        <f>VLOOKUP(B50,'[3]应付账款7月底全部明细表 (3)'!$A$4:$X$410,24,0)</f>
        <v>1301211.9099999999</v>
      </c>
      <c r="AA50" s="31">
        <f>VLOOKUP(B50,'[3]应付账款7月底全部明细表 (3)'!$A$4:$Y$410,25,0)</f>
        <v>8110.51</v>
      </c>
      <c r="AB50" s="31">
        <f>VLOOKUP(B50,'[3]应付账款7月底全部明细表 (3)'!$A$4:$Z$410,26,0)</f>
        <v>1213106.1299999999</v>
      </c>
      <c r="AC50" s="31">
        <f>VLOOKUP(B50,'[3]应付账款7月底全部明细表 (3)'!$A$4:$AA$410,27,0)</f>
        <v>250000</v>
      </c>
      <c r="AD50" s="31">
        <f>VLOOKUP(B50,'[3]应付账款7月底全部明细表 (3)'!$A$4:$AB$410,28,0)</f>
        <v>1059322.42</v>
      </c>
      <c r="AE50" s="31">
        <f>VLOOKUP(B50,'[3]应付账款7月底全部明细表 (3)'!$A$4:$AC$410,29,0)</f>
        <v>173917.32</v>
      </c>
      <c r="AF50" s="31">
        <f>VLOOKUP(B50,'[3]应付账款7月底全部明细表 (3)'!$A$4:$AD$416,30,0)</f>
        <v>1025189.94</v>
      </c>
      <c r="AG50" s="31">
        <f>VLOOKUP(B50,'[3]应付账款7月底全部明细表 (3)'!$A$4:$AE$410,31,0)</f>
        <v>705000</v>
      </c>
      <c r="AH50" s="31">
        <f>VLOOKUP(B50,'[3]应付账款7月底全部明细表 (3)'!$A$4:$AF$410,32,0)</f>
        <v>528239.74</v>
      </c>
      <c r="AI50" s="31">
        <f>VLOOKUP(B50,'[3]应付账款7月底全部明细表 (3)'!$A$4:$AG$410,33,0)</f>
        <v>104573.39</v>
      </c>
      <c r="AJ50" s="31">
        <f>VLOOKUP(B50,'[3]应付账款7月底全部明细表 (3)'!$A$4:$AH$415,34,0)</f>
        <v>346211.91</v>
      </c>
      <c r="AK50" s="31">
        <f>VLOOKUP(B50,'[3]应付账款7月底全部明细表 (3)'!$A$4:$AI$410,35,0)</f>
        <v>0</v>
      </c>
      <c r="AL50" s="31">
        <f>VLOOKUP(B50,'[3]应付账款7月底全部明细表 (3)'!$A$4:$AJ$410,36,0)</f>
        <v>632813.13</v>
      </c>
      <c r="AM50" s="31">
        <f>VLOOKUP(B50,'[3]应付账款7月底全部明细表 (3)'!$A$4:$AK$410,37,0)</f>
        <v>170588.15</v>
      </c>
      <c r="AN50" s="31">
        <f>VLOOKUP(B50,'[3]应付账款7月底全部明细表 (3)'!$A$4:$AL$415,38,0)</f>
        <v>354322.42</v>
      </c>
      <c r="AO50" s="31">
        <f>VLOOKUP(B50,'[3]应付账款7月底全部明细表 (3)'!$A$4:$AM$410,39,0)</f>
        <v>0</v>
      </c>
      <c r="AP50" s="31">
        <f>VLOOKUP(B50,'[3]应付账款7月底全部明细表 (3)'!$A$4:$AN$410,40,0)</f>
        <v>803401.28</v>
      </c>
      <c r="AQ50" s="42">
        <f>VLOOKUP(B50,'[3]应付账款7月底全部明细表 (3)'!$A$4:$AO$410,41,0)</f>
        <v>0</v>
      </c>
      <c r="AR50" s="42">
        <f>VLOOKUP(B50,[4]应付账款明细表!$A$4:$AP$428,42,0)</f>
        <v>528239.74</v>
      </c>
      <c r="AS50" s="42">
        <f>VLOOKUP(B50,'[3]应付账款7月底全部明细表 (3)'!$A$4:$AQ$410,43,0)</f>
        <v>0</v>
      </c>
      <c r="AT50" s="42">
        <f>VLOOKUP(B50,'[3]应付账款7月底全部明细表 (3)'!$A$4:$AR$410,44,0)</f>
        <v>803401.28</v>
      </c>
      <c r="AU50" s="42">
        <f>VLOOKUP(B50,[4]应付账款明细表!$A$4:$AS$428,45,0)</f>
        <v>798432.34</v>
      </c>
      <c r="AV50" s="42">
        <f>VLOOKUP(B50,[4]应付账款明细表!$A$4:$AT$428,46,0)</f>
        <v>632813.13</v>
      </c>
      <c r="AW50" s="42">
        <f>VLOOKUP(B50,[4]应付账款明细表!$A$4:$AU$428,47,0)</f>
        <v>0</v>
      </c>
      <c r="AX50" s="42">
        <f>VLOOKUP(B50,[4]应付账款明细表!$A$4:$AV$428,48,0)</f>
        <v>1601833.62</v>
      </c>
      <c r="AY50" s="42"/>
      <c r="AZ50" s="42">
        <f>VLOOKUP(B50,[4]应付账款明细表!$A$4:$AX$428,50,0)</f>
        <v>803401.28</v>
      </c>
      <c r="BA50" s="63"/>
      <c r="BB50" s="63"/>
      <c r="BC50" s="63"/>
      <c r="BD50" s="63"/>
      <c r="BE50" s="63"/>
      <c r="BF50" s="63"/>
      <c r="BG50" s="63"/>
      <c r="BH50" s="54">
        <f t="shared" si="0"/>
        <v>1353917.84</v>
      </c>
      <c r="BI50" s="54">
        <f t="shared" si="1"/>
        <v>135391.78400000001</v>
      </c>
      <c r="BJ50" s="16">
        <f t="shared" si="2"/>
        <v>11.831099145573001</v>
      </c>
      <c r="BK50" s="54" t="str">
        <f>VLOOKUP(B50,'[3]应付账款7月底全部明细表 (3)'!$A$4:$BI$410,61,0)</f>
        <v>发票挂账两个月承兑付款</v>
      </c>
    </row>
    <row r="51" spans="1:63" ht="15.95" customHeight="1">
      <c r="A51" s="23">
        <f t="shared" si="6"/>
        <v>48</v>
      </c>
      <c r="B51" s="24" t="s">
        <v>144</v>
      </c>
      <c r="C51" s="24"/>
      <c r="D51" s="25" t="s">
        <v>145</v>
      </c>
      <c r="E51" s="25" t="s">
        <v>130</v>
      </c>
      <c r="F51" s="16">
        <f>VLOOKUP(B51,'[2]应付账款7月底全部明细表 (3)'!$A$4:$D$403,4)</f>
        <v>4922.38</v>
      </c>
      <c r="G51" s="16">
        <f>VLOOKUP(B51,'[2]应付账款7月底全部明细表 (3)'!$A:$E,5,0)</f>
        <v>0</v>
      </c>
      <c r="H51" s="16">
        <f>VLOOKUP(B51,'[2]应付账款7月底全部明细表 (3)'!$A$4:$F$401,6,0)</f>
        <v>4922.38</v>
      </c>
      <c r="I51" s="16">
        <f>VLOOKUP(B51,'[2]应付账款7月底全部明细表 (3)'!$A$4:$G$401,7,0)</f>
        <v>0</v>
      </c>
      <c r="J51" s="31">
        <f>VLOOKUP(B51,'[2]应付账款7月底全部明细表 (3)'!$A$4:$H$402,8,0)</f>
        <v>4922.38</v>
      </c>
      <c r="K51" s="31">
        <f>VLOOKUP(B51,'[3]应付账款7月底全部明细表 (3)'!$A:$I,9,0)</f>
        <v>0</v>
      </c>
      <c r="L51" s="31">
        <f>VLOOKUP(B51,'[3]应付账款7月底全部明细表 (3)'!$A$4:$J$410,10,0)</f>
        <v>4922.38</v>
      </c>
      <c r="M51" s="31">
        <f>VLOOKUP(B51,'[3]应付账款7月底全部明细表 (3)'!$A:$K,11,0)</f>
        <v>0</v>
      </c>
      <c r="N51" s="31">
        <f>VLOOKUP(B51,'[3]应付账款7月底全部明细表 (3)'!$A:$L,12,0)</f>
        <v>4922.38</v>
      </c>
      <c r="O51" s="31">
        <f>VLOOKUP(B51,'[3]应付账款7月底全部明细表 (3)'!$A$4:$M$410,13,0)</f>
        <v>0</v>
      </c>
      <c r="P51" s="31">
        <f>VLOOKUP(B51,'[3]应付账款7月底全部明细表 (3)'!$A$4:$N$410,14,0)</f>
        <v>4922.38</v>
      </c>
      <c r="Q51" s="31">
        <f>VLOOKUP(B51,'[3]应付账款7月底全部明细表 (3)'!$A$4:$O$410,15,0)</f>
        <v>0</v>
      </c>
      <c r="R51" s="31">
        <f>VLOOKUP(B51,'[3]应付账款7月底全部明细表 (3)'!$A$4:$P$410,16,0)</f>
        <v>4922.38</v>
      </c>
      <c r="S51" s="31">
        <f>VLOOKUP(B51,'[3]应付账款7月底全部明细表 (3)'!$A$4:$Q$407,17,0)</f>
        <v>0</v>
      </c>
      <c r="T51" s="31">
        <f>VLOOKUP(B51,'[3]应付账款7月底全部明细表 (3)'!$A$4:$R$387,18,0)</f>
        <v>4922.38</v>
      </c>
      <c r="U51" s="31">
        <f>VLOOKUP(B51,'[3]应付账款7月底全部明细表 (3)'!$A$4:$S$410,19,0)</f>
        <v>0</v>
      </c>
      <c r="V51" s="31">
        <f>VLOOKUP(B51,'[3]应付账款7月底全部明细表 (3)'!$A$4:$T$410,20,0)</f>
        <v>4922.38</v>
      </c>
      <c r="W51" s="31">
        <f>VLOOKUP(B51,'[3]应付账款7月底全部明细表 (3)'!$A$4:$U$410,21,0)</f>
        <v>0</v>
      </c>
      <c r="X51" s="31">
        <f>VLOOKUP(B51,'[3]应付账款7月底全部明细表 (3)'!$A$4:$V$410,22,0)</f>
        <v>4922.38</v>
      </c>
      <c r="Y51" s="31">
        <f>VLOOKUP(B51,'[3]应付账款7月底全部明细表 (3)'!$A$4:$W$410,23,0)</f>
        <v>0</v>
      </c>
      <c r="Z51" s="31">
        <f>VLOOKUP(B51,'[3]应付账款7月底全部明细表 (3)'!$A$4:$X$410,24,0)</f>
        <v>4922.38</v>
      </c>
      <c r="AA51" s="31">
        <f>VLOOKUP(B51,'[3]应付账款7月底全部明细表 (3)'!$A$4:$Y$410,25,0)</f>
        <v>0</v>
      </c>
      <c r="AB51" s="31">
        <f>VLOOKUP(B51,'[3]应付账款7月底全部明细表 (3)'!$A$4:$Z$410,26,0)</f>
        <v>4922.38</v>
      </c>
      <c r="AC51" s="31">
        <f>VLOOKUP(B51,'[3]应付账款7月底全部明细表 (3)'!$A$4:$AA$410,27,0)</f>
        <v>0</v>
      </c>
      <c r="AD51" s="31">
        <f>VLOOKUP(B51,'[3]应付账款7月底全部明细表 (3)'!$A$4:$AB$410,28,0)</f>
        <v>4922.38</v>
      </c>
      <c r="AE51" s="31">
        <f>VLOOKUP(B51,'[3]应付账款7月底全部明细表 (3)'!$A$4:$AC$410,29,0)</f>
        <v>0</v>
      </c>
      <c r="AF51" s="31">
        <f>VLOOKUP(B51,'[3]应付账款7月底全部明细表 (3)'!$A$4:$AD$416,30,0)</f>
        <v>4922.38</v>
      </c>
      <c r="AG51" s="31">
        <f>VLOOKUP(B51,'[3]应付账款7月底全部明细表 (3)'!$A$4:$AE$410,31,0)</f>
        <v>0</v>
      </c>
      <c r="AH51" s="31">
        <f>VLOOKUP(B51,'[3]应付账款7月底全部明细表 (3)'!$A$4:$AF$410,32,0)</f>
        <v>4922.38</v>
      </c>
      <c r="AI51" s="31">
        <f>VLOOKUP(B51,'[3]应付账款7月底全部明细表 (3)'!$A$4:$AG$410,33,0)</f>
        <v>0</v>
      </c>
      <c r="AJ51" s="31">
        <f>VLOOKUP(B51,'[3]应付账款7月底全部明细表 (3)'!$A$4:$AH$415,34,0)</f>
        <v>4922.38</v>
      </c>
      <c r="AK51" s="31">
        <f>VLOOKUP(B51,'[3]应付账款7月底全部明细表 (3)'!$A$4:$AI$410,35,0)</f>
        <v>0</v>
      </c>
      <c r="AL51" s="31">
        <f>VLOOKUP(B51,'[3]应付账款7月底全部明细表 (3)'!$A$4:$AJ$410,36,0)</f>
        <v>4922.38</v>
      </c>
      <c r="AM51" s="31">
        <f>VLOOKUP(B51,'[3]应付账款7月底全部明细表 (3)'!$A$4:$AK$410,37,0)</f>
        <v>0</v>
      </c>
      <c r="AN51" s="31">
        <f>VLOOKUP(B51,'[3]应付账款7月底全部明细表 (3)'!$A$4:$AL$415,38,0)</f>
        <v>4922.38</v>
      </c>
      <c r="AO51" s="31">
        <f>VLOOKUP(B51,'[3]应付账款7月底全部明细表 (3)'!$A$4:$AM$410,39,0)</f>
        <v>0</v>
      </c>
      <c r="AP51" s="31">
        <f>VLOOKUP(B51,'[3]应付账款7月底全部明细表 (3)'!$A$4:$AN$410,40,0)</f>
        <v>4922.38</v>
      </c>
      <c r="AQ51" s="42">
        <f>VLOOKUP(B51,'[3]应付账款7月底全部明细表 (3)'!$A$4:$AO$410,41,0)</f>
        <v>0</v>
      </c>
      <c r="AR51" s="42">
        <f>VLOOKUP(B51,[4]应付账款明细表!$A$4:$AP$428,42,0)</f>
        <v>4922.38</v>
      </c>
      <c r="AS51" s="42">
        <f>VLOOKUP(B51,'[3]应付账款7月底全部明细表 (3)'!$A$4:$AQ$410,43,0)</f>
        <v>0</v>
      </c>
      <c r="AT51" s="42">
        <f>VLOOKUP(B51,'[3]应付账款7月底全部明细表 (3)'!$A$4:$AR$410,44,0)</f>
        <v>4922.38</v>
      </c>
      <c r="AU51" s="42">
        <f>VLOOKUP(B51,[4]应付账款明细表!$A$4:$AS$428,45,0)</f>
        <v>0</v>
      </c>
      <c r="AV51" s="42">
        <f>VLOOKUP(B51,[4]应付账款明细表!$A$4:$AT$428,46,0)</f>
        <v>4922.38</v>
      </c>
      <c r="AW51" s="42">
        <f>VLOOKUP(B51,[4]应付账款明细表!$A$4:$AU$428,47,0)</f>
        <v>0</v>
      </c>
      <c r="AX51" s="42">
        <f>VLOOKUP(B51,[4]应付账款明细表!$A$4:$AV$428,48,0)</f>
        <v>4922.38</v>
      </c>
      <c r="AY51" s="42"/>
      <c r="AZ51" s="42">
        <f>VLOOKUP(B51,[4]应付账款明细表!$A$4:$AX$428,50,0)</f>
        <v>4922.38</v>
      </c>
      <c r="BA51" s="63"/>
      <c r="BB51" s="63"/>
      <c r="BC51" s="63"/>
      <c r="BD51" s="63"/>
      <c r="BE51" s="63"/>
      <c r="BF51" s="63"/>
      <c r="BG51" s="63"/>
      <c r="BH51" s="54">
        <f t="shared" si="0"/>
        <v>0</v>
      </c>
      <c r="BI51" s="54">
        <f t="shared" si="1"/>
        <v>0</v>
      </c>
      <c r="BJ51" s="16"/>
      <c r="BK51" s="54" t="str">
        <f>VLOOKUP(B51,'[3]应付账款7月底全部明细表 (3)'!$A$4:$BI$410,61,0)</f>
        <v>发票挂账两个月承兑付款</v>
      </c>
    </row>
    <row r="52" spans="1:63" ht="15.95" customHeight="1">
      <c r="A52" s="23">
        <f t="shared" si="6"/>
        <v>49</v>
      </c>
      <c r="B52" s="24" t="s">
        <v>146</v>
      </c>
      <c r="C52" s="24" t="str">
        <f>VLOOKUP(B52,'[1]供应商 (2)'!$A$2:$D$144,4,0)</f>
        <v>1932347</v>
      </c>
      <c r="D52" s="25" t="s">
        <v>147</v>
      </c>
      <c r="E52" s="25" t="s">
        <v>148</v>
      </c>
      <c r="F52" s="16">
        <f>VLOOKUP(B52,'[2]应付账款7月底全部明细表 (3)'!$A$4:$D$403,4)</f>
        <v>2525732.6</v>
      </c>
      <c r="G52" s="16">
        <f>VLOOKUP(B52,'[2]应付账款7月底全部明细表 (3)'!$A:$E,5,0)</f>
        <v>1000000</v>
      </c>
      <c r="H52" s="16">
        <f>VLOOKUP(B52,'[2]应付账款7月底全部明细表 (3)'!$A$4:$F$401,6,0)</f>
        <v>1847109.52</v>
      </c>
      <c r="I52" s="16">
        <f>VLOOKUP(B52,'[2]应付账款7月底全部明细表 (3)'!$A$4:$G$401,7,0)</f>
        <v>500000</v>
      </c>
      <c r="J52" s="31">
        <f>VLOOKUP(B52,'[2]应付账款7月底全部明细表 (3)'!$A$4:$H$402,8,0)</f>
        <v>1768224.03</v>
      </c>
      <c r="K52" s="31">
        <f>VLOOKUP(B52,'[3]应付账款7月底全部明细表 (3)'!$A:$I,9,0)</f>
        <v>0</v>
      </c>
      <c r="L52" s="31">
        <f>VLOOKUP(B52,'[3]应付账款7月底全部明细表 (3)'!$A$4:$J$410,10,0)</f>
        <v>1025732.6</v>
      </c>
      <c r="M52" s="31">
        <f>VLOOKUP(B52,'[3]应付账款7月底全部明细表 (3)'!$A:$K,11,0)</f>
        <v>0</v>
      </c>
      <c r="N52" s="31">
        <f>VLOOKUP(B52,'[3]应付账款7月底全部明细表 (3)'!$A:$L,12,0)</f>
        <v>1768224.03</v>
      </c>
      <c r="O52" s="31">
        <f>VLOOKUP(B52,'[3]应付账款7月底全部明细表 (3)'!$A$4:$M$410,13,0)</f>
        <v>0</v>
      </c>
      <c r="P52" s="31">
        <f>VLOOKUP(B52,'[3]应付账款7月底全部明细表 (3)'!$A$4:$N$410,14,0)</f>
        <v>1347109.52</v>
      </c>
      <c r="Q52" s="31">
        <f>VLOOKUP(B52,'[3]应付账款7月底全部明细表 (3)'!$A$4:$O$410,15,0)</f>
        <v>500000</v>
      </c>
      <c r="R52" s="31">
        <f>VLOOKUP(B52,'[3]应付账款7月底全部明细表 (3)'!$A$4:$P$410,16,0)</f>
        <v>1268224.03</v>
      </c>
      <c r="S52" s="31">
        <f>VLOOKUP(B52,'[3]应付账款7月底全部明细表 (3)'!$A$4:$Q$407,17,0)</f>
        <v>1153176.0900000001</v>
      </c>
      <c r="T52" s="31">
        <f>VLOOKUP(B52,'[3]应付账款7月底全部明细表 (3)'!$A$4:$R$387,18,0)</f>
        <v>1268224.03</v>
      </c>
      <c r="U52" s="31">
        <f>VLOOKUP(B52,'[3]应付账款7月底全部明细表 (3)'!$A$4:$S$410,19,0)</f>
        <v>0</v>
      </c>
      <c r="V52" s="31">
        <f>VLOOKUP(B52,'[3]应付账款7月底全部明细表 (3)'!$A$4:$T$410,20,0)</f>
        <v>2421400.12</v>
      </c>
      <c r="W52" s="31">
        <f>VLOOKUP(B52,'[3]应付账款7月底全部明细表 (3)'!$A$4:$U$410,21,0)</f>
        <v>513015.2</v>
      </c>
      <c r="X52" s="31">
        <f>VLOOKUP(B52,'[3]应付账款7月底全部明细表 (3)'!$A$4:$V$410,22,0)</f>
        <v>1268224.03</v>
      </c>
      <c r="Y52" s="31">
        <f>VLOOKUP(B52,'[3]应付账款7月底全部明细表 (3)'!$A$4:$W$410,23,0)</f>
        <v>300000</v>
      </c>
      <c r="Z52" s="31">
        <f>VLOOKUP(B52,'[3]应付账款7月底全部明细表 (3)'!$A$4:$X$410,24,0)</f>
        <v>2634415.3199999998</v>
      </c>
      <c r="AA52" s="31">
        <f>VLOOKUP(B52,'[3]应付账款7月底全部明细表 (3)'!$A$4:$Y$410,25,0)</f>
        <v>244290.14</v>
      </c>
      <c r="AB52" s="31">
        <f>VLOOKUP(B52,'[3]应付账款7月底全部明细表 (3)'!$A$4:$Z$410,26,0)</f>
        <v>968224.03</v>
      </c>
      <c r="AC52" s="31">
        <f>VLOOKUP(B52,'[3]应付账款7月底全部明细表 (3)'!$A$4:$AA$410,27,0)</f>
        <v>0</v>
      </c>
      <c r="AD52" s="31">
        <f>VLOOKUP(B52,'[3]应付账款7月底全部明细表 (3)'!$A$4:$AB$410,28,0)</f>
        <v>2878705.46</v>
      </c>
      <c r="AE52" s="31">
        <f>VLOOKUP(B52,'[3]应付账款7月底全部明细表 (3)'!$A$4:$AC$410,29,0)</f>
        <v>363135.69</v>
      </c>
      <c r="AF52" s="31">
        <f>VLOOKUP(B52,'[3]应付账款7月底全部明细表 (3)'!$A$4:$AD$416,30,0)</f>
        <v>2121400.12</v>
      </c>
      <c r="AG52" s="31">
        <f>VLOOKUP(B52,'[3]应付账款7月底全部明细表 (3)'!$A$4:$AE$410,31,0)</f>
        <v>600000</v>
      </c>
      <c r="AH52" s="31">
        <f>VLOOKUP(B52,'[3]应付账款7月底全部明细表 (3)'!$A$4:$AF$410,32,0)</f>
        <v>2641841.15</v>
      </c>
      <c r="AI52" s="31">
        <f>VLOOKUP(B52,'[3]应付账款7月底全部明细表 (3)'!$A$4:$AG$410,33,0)</f>
        <v>205976.07</v>
      </c>
      <c r="AJ52" s="31">
        <f>VLOOKUP(B52,'[3]应付账款7月底全部明细表 (3)'!$A$4:$AH$415,34,0)</f>
        <v>2034415.32</v>
      </c>
      <c r="AK52" s="31">
        <f>VLOOKUP(B52,'[3]应付账款7月底全部明细表 (3)'!$A$4:$AI$410,35,0)</f>
        <v>400000</v>
      </c>
      <c r="AL52" s="31">
        <f>VLOOKUP(B52,'[3]应付账款7月底全部明细表 (3)'!$A$4:$AJ$410,36,0)</f>
        <v>2447817.2200000002</v>
      </c>
      <c r="AM52" s="31">
        <f>VLOOKUP(B52,'[3]应付账款7月底全部明细表 (3)'!$A$4:$AK$410,37,0)</f>
        <v>245347.14</v>
      </c>
      <c r="AN52" s="31">
        <f>VLOOKUP(B52,'[3]应付账款7月底全部明细表 (3)'!$A$4:$AL$415,38,0)</f>
        <v>1878705.46</v>
      </c>
      <c r="AO52" s="31">
        <f>VLOOKUP(B52,'[3]应付账款7月底全部明细表 (3)'!$A$4:$AM$410,39,0)</f>
        <v>570000</v>
      </c>
      <c r="AP52" s="31">
        <f>VLOOKUP(B52,'[3]应付账款7月底全部明细表 (3)'!$A$4:$AN$410,40,0)</f>
        <v>2123164.36</v>
      </c>
      <c r="AQ52" s="42">
        <f>VLOOKUP(B52,'[3]应付账款7月底全部明细表 (3)'!$A$4:$AO$410,41,0)</f>
        <v>351495.14</v>
      </c>
      <c r="AR52" s="42">
        <f>VLOOKUP(B52,[4]应付账款明细表!$A$4:$AP$428,42,0)</f>
        <v>1671841.15</v>
      </c>
      <c r="AS52" s="42">
        <f>VLOOKUP(B52,'[3]应付账款7月底全部明细表 (3)'!$A$4:$AQ$410,43,0)</f>
        <v>900000</v>
      </c>
      <c r="AT52" s="42">
        <f>VLOOKUP(B52,'[3]应付账款7月底全部明细表 (3)'!$A$4:$AR$410,44,0)</f>
        <v>1574659.5</v>
      </c>
      <c r="AU52" s="42">
        <f>VLOOKUP(B52,[4]应付账款明细表!$A$4:$AS$428,45,0)</f>
        <v>297907.21999999997</v>
      </c>
      <c r="AV52" s="42">
        <f>VLOOKUP(B52,[4]应付账款明细表!$A$4:$AT$428,46,0)</f>
        <v>977817.22</v>
      </c>
      <c r="AW52" s="42">
        <f>VLOOKUP(B52,[4]应付账款明细表!$A$4:$AU$428,47,0)</f>
        <v>0</v>
      </c>
      <c r="AX52" s="42">
        <f>VLOOKUP(B52,[4]应付账款明细表!$A$4:$AV$428,48,0)</f>
        <v>1872566.72</v>
      </c>
      <c r="AY52" s="42"/>
      <c r="AZ52" s="42">
        <f>VLOOKUP(B52,[4]应付账款明细表!$A$4:$AX$428,50,0)</f>
        <v>1223164.3600000001</v>
      </c>
      <c r="BA52" s="63"/>
      <c r="BB52" s="63"/>
      <c r="BC52" s="63"/>
      <c r="BD52" s="63"/>
      <c r="BE52" s="63"/>
      <c r="BF52" s="63"/>
      <c r="BG52" s="63"/>
      <c r="BH52" s="54">
        <f t="shared" si="0"/>
        <v>3374342.69</v>
      </c>
      <c r="BI52" s="54">
        <f t="shared" si="1"/>
        <v>337434.26899999997</v>
      </c>
      <c r="BJ52" s="16">
        <f t="shared" si="2"/>
        <v>5.5494266351471202</v>
      </c>
      <c r="BK52" s="54" t="str">
        <f>VLOOKUP(B52,'[3]应付账款7月底全部明细表 (3)'!$A$4:$BI$410,61,0)</f>
        <v>发票挂账两个月承兑付款</v>
      </c>
    </row>
    <row r="53" spans="1:63" ht="15.95" customHeight="1">
      <c r="A53" s="23">
        <f t="shared" ref="A53:A62" si="7">ROW()-3</f>
        <v>50</v>
      </c>
      <c r="B53" s="24" t="s">
        <v>149</v>
      </c>
      <c r="C53" s="24">
        <f>VLOOKUP(B53,'[1]供应商 (2)'!$A$2:$D$144,4,0)</f>
        <v>1932314</v>
      </c>
      <c r="D53" s="25" t="s">
        <v>150</v>
      </c>
      <c r="E53" s="25" t="s">
        <v>151</v>
      </c>
      <c r="F53" s="16">
        <f>VLOOKUP(B53,'[2]应付账款7月底全部明细表 (3)'!$A$4:$D$403,4)</f>
        <v>1414333.41</v>
      </c>
      <c r="G53" s="16">
        <f>VLOOKUP(B53,'[2]应付账款7月底全部明细表 (3)'!$A:$E,5,0)</f>
        <v>500000</v>
      </c>
      <c r="H53" s="16">
        <f>VLOOKUP(B53,'[2]应付账款7月底全部明细表 (3)'!$A$4:$F$401,6,0)</f>
        <v>1023897.61</v>
      </c>
      <c r="I53" s="16">
        <f>VLOOKUP(B53,'[2]应付账款7月底全部明细表 (3)'!$A$4:$G$401,7,0)</f>
        <v>0</v>
      </c>
      <c r="J53" s="31">
        <f>VLOOKUP(B53,'[2]应付账款7月底全部明细表 (3)'!$A$4:$H$402,8,0)</f>
        <v>1179892.8999999999</v>
      </c>
      <c r="K53" s="31">
        <f>VLOOKUP(B53,'[3]应付账款7月底全部明细表 (3)'!$A:$I,9,0)</f>
        <v>65545.69</v>
      </c>
      <c r="L53" s="31">
        <f>VLOOKUP(B53,'[3]应付账款7月底全部明细表 (3)'!$A$4:$J$410,10,0)</f>
        <v>914333.41</v>
      </c>
      <c r="M53" s="31">
        <f>VLOOKUP(B53,'[3]应付账款7月底全部明细表 (3)'!$A:$K,11,0)</f>
        <v>0</v>
      </c>
      <c r="N53" s="31">
        <f>VLOOKUP(B53,'[3]应付账款7月底全部明细表 (3)'!$A:$L,12,0)</f>
        <v>1245438.5900000001</v>
      </c>
      <c r="O53" s="31">
        <f>VLOOKUP(B53,'[3]应付账款7月底全部明细表 (3)'!$A$4:$M$410,13,0)</f>
        <v>136030.53</v>
      </c>
      <c r="P53" s="31">
        <f>VLOOKUP(B53,'[3]应付账款7月底全部明细表 (3)'!$A$4:$N$410,14,0)</f>
        <v>1023897.61</v>
      </c>
      <c r="Q53" s="31">
        <f>VLOOKUP(B53,'[3]应付账款7月底全部明细表 (3)'!$A$4:$O$410,15,0)</f>
        <v>200000</v>
      </c>
      <c r="R53" s="31">
        <f>VLOOKUP(B53,'[3]应付账款7月底全部明细表 (3)'!$A$4:$P$410,16,0)</f>
        <v>1181469.1200000001</v>
      </c>
      <c r="S53" s="31">
        <f>VLOOKUP(B53,'[3]应付账款7月底全部明细表 (3)'!$A$4:$Q$407,17,0)</f>
        <v>112832.46</v>
      </c>
      <c r="T53" s="31">
        <f>VLOOKUP(B53,'[3]应付账款7月底全部明细表 (3)'!$A$4:$R$387,18,0)</f>
        <v>979892.9</v>
      </c>
      <c r="U53" s="31">
        <f>VLOOKUP(B53,'[3]应付账款7月底全部明细表 (3)'!$A$4:$S$410,19,0)</f>
        <v>0</v>
      </c>
      <c r="V53" s="31">
        <f>VLOOKUP(B53,'[3]应付账款7月底全部明细表 (3)'!$A$4:$T$410,20,0)</f>
        <v>1294301.58</v>
      </c>
      <c r="W53" s="31">
        <f>VLOOKUP(B53,'[3]应付账款7月底全部明细表 (3)'!$A$4:$U$410,21,0)</f>
        <v>85592.79</v>
      </c>
      <c r="X53" s="31">
        <f>VLOOKUP(B53,'[3]应付账款7月底全部明细表 (3)'!$A$4:$V$410,22,0)</f>
        <v>1045438.59</v>
      </c>
      <c r="Y53" s="31">
        <f>VLOOKUP(B53,'[3]应付账款7月底全部明细表 (3)'!$A$4:$W$410,23,0)</f>
        <v>200000</v>
      </c>
      <c r="Z53" s="31">
        <f>VLOOKUP(B53,'[3]应付账款7月底全部明细表 (3)'!$A$4:$X$410,24,0)</f>
        <v>1179894.3700000001</v>
      </c>
      <c r="AA53" s="31">
        <f>VLOOKUP(B53,'[3]应付账款7月底全部明细表 (3)'!$A$4:$Y$410,25,0)</f>
        <v>85213.56</v>
      </c>
      <c r="AB53" s="31">
        <f>VLOOKUP(B53,'[3]应付账款7月底全部明细表 (3)'!$A$4:$Z$410,26,0)</f>
        <v>981469.12</v>
      </c>
      <c r="AC53" s="31">
        <f>VLOOKUP(B53,'[3]应付账款7月底全部明细表 (3)'!$A$4:$AA$410,27,0)</f>
        <v>0</v>
      </c>
      <c r="AD53" s="31">
        <f>VLOOKUP(B53,'[3]应付账款7月底全部明细表 (3)'!$A$4:$AB$410,28,0)</f>
        <v>1265107.93</v>
      </c>
      <c r="AE53" s="31">
        <f>VLOOKUP(B53,'[3]应付账款7月底全部明细表 (3)'!$A$4:$AC$410,29,0)</f>
        <v>82022.929999999993</v>
      </c>
      <c r="AF53" s="31">
        <f>VLOOKUP(B53,'[3]应付账款7月底全部明细表 (3)'!$A$4:$AD$416,30,0)</f>
        <v>1094301.58</v>
      </c>
      <c r="AG53" s="31">
        <f>VLOOKUP(B53,'[3]应付账款7月底全部明细表 (3)'!$A$4:$AE$410,31,0)</f>
        <v>250000</v>
      </c>
      <c r="AH53" s="31">
        <f>VLOOKUP(B53,'[3]应付账款7月底全部明细表 (3)'!$A$4:$AF$410,32,0)</f>
        <v>1097130.8600000001</v>
      </c>
      <c r="AI53" s="31">
        <f>VLOOKUP(B53,'[3]应付账款7月底全部明细表 (3)'!$A$4:$AG$410,33,0)</f>
        <v>29804.11</v>
      </c>
      <c r="AJ53" s="31">
        <f>VLOOKUP(B53,'[3]应付账款7月底全部明细表 (3)'!$A$4:$AH$415,34,0)</f>
        <v>929894.37</v>
      </c>
      <c r="AK53" s="31">
        <f>VLOOKUP(B53,'[3]应付账款7月底全部明细表 (3)'!$A$4:$AI$410,35,0)</f>
        <v>0</v>
      </c>
      <c r="AL53" s="31">
        <f>VLOOKUP(B53,'[3]应付账款7月底全部明细表 (3)'!$A$4:$AJ$410,36,0)</f>
        <v>1126934.97</v>
      </c>
      <c r="AM53" s="31">
        <f>VLOOKUP(B53,'[3]应付账款7月底全部明细表 (3)'!$A$4:$AK$410,37,0)</f>
        <v>73697.17</v>
      </c>
      <c r="AN53" s="31">
        <f>VLOOKUP(B53,'[3]应付账款7月底全部明细表 (3)'!$A$4:$AL$415,38,0)</f>
        <v>1015107.93</v>
      </c>
      <c r="AO53" s="31">
        <f>VLOOKUP(B53,'[3]应付账款7月底全部明细表 (3)'!$A$4:$AM$410,39,0)</f>
        <v>0</v>
      </c>
      <c r="AP53" s="31">
        <f>VLOOKUP(B53,'[3]应付账款7月底全部明细表 (3)'!$A$4:$AN$410,40,0)</f>
        <v>1200632.1399999999</v>
      </c>
      <c r="AQ53" s="42">
        <f>VLOOKUP(B53,'[3]应付账款7月底全部明细表 (3)'!$A$4:$AO$410,41,0)</f>
        <v>101768.13</v>
      </c>
      <c r="AR53" s="42">
        <f>VLOOKUP(B53,[4]应付账款明细表!$A$4:$AP$428,42,0)</f>
        <v>1097130.8600000001</v>
      </c>
      <c r="AS53" s="42">
        <f>VLOOKUP(B53,'[3]应付账款7月底全部明细表 (3)'!$A$4:$AQ$410,43,0)</f>
        <v>200000</v>
      </c>
      <c r="AT53" s="42">
        <f>VLOOKUP(B53,'[3]应付账款7月底全部明细表 (3)'!$A$4:$AR$410,44,0)</f>
        <v>1102400.27</v>
      </c>
      <c r="AU53" s="42">
        <f>VLOOKUP(B53,[4]应付账款明细表!$A$4:$AS$428,45,0)</f>
        <v>99271.6</v>
      </c>
      <c r="AV53" s="42">
        <f>VLOOKUP(B53,[4]应付账款明细表!$A$4:$AT$428,46,0)</f>
        <v>926934.97</v>
      </c>
      <c r="AW53" s="42">
        <f>VLOOKUP(B53,[4]应付账款明细表!$A$4:$AU$428,47,0)</f>
        <v>0</v>
      </c>
      <c r="AX53" s="42">
        <f>VLOOKUP(B53,[4]应付账款明细表!$A$4:$AV$428,48,0)</f>
        <v>1201671.8700000001</v>
      </c>
      <c r="AY53" s="42"/>
      <c r="AZ53" s="42">
        <f>VLOOKUP(B53,[4]应付账款明细表!$A$4:$AX$428,50,0)</f>
        <v>1000632.14</v>
      </c>
      <c r="BA53" s="63"/>
      <c r="BB53" s="63"/>
      <c r="BC53" s="63"/>
      <c r="BD53" s="63"/>
      <c r="BE53" s="63"/>
      <c r="BF53" s="63"/>
      <c r="BG53" s="63"/>
      <c r="BH53" s="54">
        <f t="shared" si="0"/>
        <v>871778.97</v>
      </c>
      <c r="BI53" s="54">
        <f t="shared" si="1"/>
        <v>87177.896999999997</v>
      </c>
      <c r="BJ53" s="16">
        <f t="shared" si="2"/>
        <v>13.7841346413759</v>
      </c>
      <c r="BK53" s="54" t="str">
        <f>VLOOKUP(B53,'[3]应付账款7月底全部明细表 (3)'!$A$4:$BI$410,61,0)</f>
        <v>发票挂账两个月承兑付款</v>
      </c>
    </row>
    <row r="54" spans="1:63" ht="15.95" customHeight="1">
      <c r="A54" s="23">
        <f t="shared" si="7"/>
        <v>51</v>
      </c>
      <c r="B54" s="24" t="s">
        <v>152</v>
      </c>
      <c r="C54" s="24"/>
      <c r="D54" s="25" t="s">
        <v>153</v>
      </c>
      <c r="E54" s="25" t="s">
        <v>154</v>
      </c>
      <c r="F54" s="16">
        <f>VLOOKUP(B54,'[2]应付账款7月底全部明细表 (3)'!$A$4:$D$403,4)</f>
        <v>30517.09</v>
      </c>
      <c r="G54" s="16">
        <f>VLOOKUP(B54,'[2]应付账款7月底全部明细表 (3)'!$A:$E,5,0)</f>
        <v>0</v>
      </c>
      <c r="H54" s="16">
        <f>VLOOKUP(B54,'[2]应付账款7月底全部明细表 (3)'!$A$4:$F$401,6,0)</f>
        <v>35277.730000000003</v>
      </c>
      <c r="I54" s="16">
        <f>VLOOKUP(B54,'[2]应付账款7月底全部明细表 (3)'!$A$4:$G$401,7,0)</f>
        <v>0</v>
      </c>
      <c r="J54" s="31">
        <f>VLOOKUP(B54,'[2]应付账款7月底全部明细表 (3)'!$A$4:$H$402,8,0)</f>
        <v>35277.730000000003</v>
      </c>
      <c r="K54" s="31">
        <f>VLOOKUP(B54,'[3]应付账款7月底全部明细表 (3)'!$A:$I,9,0)</f>
        <v>0</v>
      </c>
      <c r="L54" s="31">
        <f>VLOOKUP(B54,'[3]应付账款7月底全部明细表 (3)'!$A$4:$J$410,10,0)</f>
        <v>30517.09</v>
      </c>
      <c r="M54" s="31">
        <f>VLOOKUP(B54,'[3]应付账款7月底全部明细表 (3)'!$A:$K,11,0)</f>
        <v>0</v>
      </c>
      <c r="N54" s="31">
        <f>VLOOKUP(B54,'[3]应付账款7月底全部明细表 (3)'!$A:$L,12,0)</f>
        <v>35277.730000000003</v>
      </c>
      <c r="O54" s="31">
        <f>VLOOKUP(B54,'[3]应付账款7月底全部明细表 (3)'!$A$4:$M$410,13,0)</f>
        <v>0</v>
      </c>
      <c r="P54" s="31">
        <f>VLOOKUP(B54,'[3]应付账款7月底全部明细表 (3)'!$A$4:$N$410,14,0)</f>
        <v>35277.730000000003</v>
      </c>
      <c r="Q54" s="31">
        <f>VLOOKUP(B54,'[3]应付账款7月底全部明细表 (3)'!$A$4:$O$410,15,0)</f>
        <v>0</v>
      </c>
      <c r="R54" s="31">
        <f>VLOOKUP(B54,'[3]应付账款7月底全部明细表 (3)'!$A$4:$P$410,16,0)</f>
        <v>35277.730000000003</v>
      </c>
      <c r="S54" s="31">
        <f>VLOOKUP(B54,'[3]应付账款7月底全部明细表 (3)'!$A$4:$Q$407,17,0)</f>
        <v>4760.6400000000003</v>
      </c>
      <c r="T54" s="31">
        <f>VLOOKUP(B54,'[3]应付账款7月底全部明细表 (3)'!$A$4:$R$387,18,0)</f>
        <v>35277.730000000003</v>
      </c>
      <c r="U54" s="31">
        <f>VLOOKUP(B54,'[3]应付账款7月底全部明细表 (3)'!$A$4:$S$410,19,0)</f>
        <v>0</v>
      </c>
      <c r="V54" s="31">
        <f>VLOOKUP(B54,'[3]应付账款7月底全部明细表 (3)'!$A$4:$T$410,20,0)</f>
        <v>40038.370000000003</v>
      </c>
      <c r="W54" s="31">
        <f>VLOOKUP(B54,'[3]应付账款7月底全部明细表 (3)'!$A$4:$U$410,21,0)</f>
        <v>0</v>
      </c>
      <c r="X54" s="31">
        <f>VLOOKUP(B54,'[3]应付账款7月底全部明细表 (3)'!$A$4:$V$410,22,0)</f>
        <v>35277.730000000003</v>
      </c>
      <c r="Y54" s="31">
        <f>VLOOKUP(B54,'[3]应付账款7月底全部明细表 (3)'!$A$4:$W$410,23,0)</f>
        <v>0</v>
      </c>
      <c r="Z54" s="31">
        <f>VLOOKUP(B54,'[3]应付账款7月底全部明细表 (3)'!$A$4:$X$410,24,0)</f>
        <v>40038.370000000003</v>
      </c>
      <c r="AA54" s="31">
        <f>VLOOKUP(B54,'[3]应付账款7月底全部明细表 (3)'!$A$4:$Y$410,25,0)</f>
        <v>0</v>
      </c>
      <c r="AB54" s="31">
        <f>VLOOKUP(B54,'[3]应付账款7月底全部明细表 (3)'!$A$4:$Z$410,26,0)</f>
        <v>35277.730000000003</v>
      </c>
      <c r="AC54" s="31">
        <f>VLOOKUP(B54,'[3]应付账款7月底全部明细表 (3)'!$A$4:$AA$410,27,0)</f>
        <v>0</v>
      </c>
      <c r="AD54" s="31">
        <f>VLOOKUP(B54,'[3]应付账款7月底全部明细表 (3)'!$A$4:$AB$410,28,0)</f>
        <v>40038.370000000003</v>
      </c>
      <c r="AE54" s="31">
        <f>VLOOKUP(B54,'[3]应付账款7月底全部明细表 (3)'!$A$4:$AC$410,29,0)</f>
        <v>0</v>
      </c>
      <c r="AF54" s="31">
        <f>VLOOKUP(B54,'[3]应付账款7月底全部明细表 (3)'!$A$4:$AD$416,30,0)</f>
        <v>40038.370000000003</v>
      </c>
      <c r="AG54" s="31">
        <f>VLOOKUP(B54,'[3]应付账款7月底全部明细表 (3)'!$A$4:$AE$410,31,0)</f>
        <v>0</v>
      </c>
      <c r="AH54" s="31">
        <f>VLOOKUP(B54,'[3]应付账款7月底全部明细表 (3)'!$A$4:$AF$410,32,0)</f>
        <v>40038.370000000003</v>
      </c>
      <c r="AI54" s="31">
        <f>VLOOKUP(B54,'[3]应付账款7月底全部明细表 (3)'!$A$4:$AG$410,33,0)</f>
        <v>0</v>
      </c>
      <c r="AJ54" s="31">
        <f>VLOOKUP(B54,'[3]应付账款7月底全部明细表 (3)'!$A$4:$AH$415,34,0)</f>
        <v>40038.370000000003</v>
      </c>
      <c r="AK54" s="31">
        <f>VLOOKUP(B54,'[3]应付账款7月底全部明细表 (3)'!$A$4:$AI$410,35,0)</f>
        <v>0</v>
      </c>
      <c r="AL54" s="31">
        <f>VLOOKUP(B54,'[3]应付账款7月底全部明细表 (3)'!$A$4:$AJ$410,36,0)</f>
        <v>40038.370000000003</v>
      </c>
      <c r="AM54" s="31">
        <f>VLOOKUP(B54,'[3]应付账款7月底全部明细表 (3)'!$A$4:$AK$410,37,0)</f>
        <v>0</v>
      </c>
      <c r="AN54" s="31">
        <f>VLOOKUP(B54,'[3]应付账款7月底全部明细表 (3)'!$A$4:$AL$415,38,0)</f>
        <v>40038.370000000003</v>
      </c>
      <c r="AO54" s="31">
        <f>VLOOKUP(B54,'[3]应付账款7月底全部明细表 (3)'!$A$4:$AM$410,39,0)</f>
        <v>0</v>
      </c>
      <c r="AP54" s="31">
        <f>VLOOKUP(B54,'[3]应付账款7月底全部明细表 (3)'!$A$4:$AN$410,40,0)</f>
        <v>40038.370000000003</v>
      </c>
      <c r="AQ54" s="42">
        <f>VLOOKUP(B54,'[3]应付账款7月底全部明细表 (3)'!$A$4:$AO$410,41,0)</f>
        <v>0</v>
      </c>
      <c r="AR54" s="42">
        <f>VLOOKUP(B54,[4]应付账款明细表!$A$4:$AP$428,42,0)</f>
        <v>40038.370000000003</v>
      </c>
      <c r="AS54" s="42">
        <f>VLOOKUP(B54,'[3]应付账款7月底全部明细表 (3)'!$A$4:$AQ$410,43,0)</f>
        <v>0</v>
      </c>
      <c r="AT54" s="42">
        <f>VLOOKUP(B54,'[3]应付账款7月底全部明细表 (3)'!$A$4:$AR$410,44,0)</f>
        <v>40038.370000000003</v>
      </c>
      <c r="AU54" s="42">
        <f>VLOOKUP(B54,[4]应付账款明细表!$A$4:$AS$428,45,0)</f>
        <v>0</v>
      </c>
      <c r="AV54" s="42">
        <f>VLOOKUP(B54,[4]应付账款明细表!$A$4:$AT$428,46,0)</f>
        <v>40038.370000000003</v>
      </c>
      <c r="AW54" s="42">
        <f>VLOOKUP(B54,[4]应付账款明细表!$A$4:$AU$428,47,0)</f>
        <v>0</v>
      </c>
      <c r="AX54" s="42">
        <f>VLOOKUP(B54,[4]应付账款明细表!$A$4:$AV$428,48,0)</f>
        <v>40038.370000000003</v>
      </c>
      <c r="AY54" s="42"/>
      <c r="AZ54" s="42">
        <f>VLOOKUP(B54,[4]应付账款明细表!$A$4:$AX$428,50,0)</f>
        <v>40038.370000000003</v>
      </c>
      <c r="BA54" s="63"/>
      <c r="BB54" s="63"/>
      <c r="BC54" s="63"/>
      <c r="BD54" s="63"/>
      <c r="BE54" s="63"/>
      <c r="BF54" s="63"/>
      <c r="BG54" s="63"/>
      <c r="BH54" s="54">
        <f t="shared" si="0"/>
        <v>4760.6400000000003</v>
      </c>
      <c r="BI54" s="54">
        <f t="shared" si="1"/>
        <v>476.06400000000002</v>
      </c>
      <c r="BJ54" s="16">
        <f t="shared" si="2"/>
        <v>84.102914734153401</v>
      </c>
      <c r="BK54" s="54" t="str">
        <f>VLOOKUP(B54,'[3]应付账款7月底全部明细表 (3)'!$A$4:$BI$410,61,0)</f>
        <v>发票挂账两个月承兑付款</v>
      </c>
    </row>
    <row r="55" spans="1:63" ht="15.95" customHeight="1">
      <c r="A55" s="23">
        <f t="shared" si="7"/>
        <v>52</v>
      </c>
      <c r="B55" s="24" t="s">
        <v>155</v>
      </c>
      <c r="D55" s="3" t="s">
        <v>156</v>
      </c>
      <c r="E55" s="25"/>
      <c r="F55" s="16"/>
      <c r="G55" s="16"/>
      <c r="H55" s="16"/>
      <c r="I55" s="16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42"/>
      <c r="AR55" s="42">
        <f>VLOOKUP(B55,[4]应付账款明细表!$A$4:$AP$428,42,0)</f>
        <v>0</v>
      </c>
      <c r="AS55" s="42"/>
      <c r="AT55" s="42"/>
      <c r="AU55" s="42">
        <f>VLOOKUP(B55,[4]应付账款明细表!$A$4:$AS$428,45,0)</f>
        <v>29137.63</v>
      </c>
      <c r="AV55" s="42">
        <f>VLOOKUP(B55,[4]应付账款明细表!$A$4:$AT$428,46,0)</f>
        <v>0</v>
      </c>
      <c r="AW55" s="42">
        <f>VLOOKUP(B55,[4]应付账款明细表!$A$4:$AU$428,47,0)</f>
        <v>10000</v>
      </c>
      <c r="AX55" s="42">
        <f>VLOOKUP(B55,[4]应付账款明细表!$A$4:$AV$428,48,0)</f>
        <v>19137.63</v>
      </c>
      <c r="AY55" s="42"/>
      <c r="AZ55" s="42">
        <f>VLOOKUP(B55,[4]应付账款明细表!$A$4:$AX$428,50,0)</f>
        <v>19137.63</v>
      </c>
      <c r="BA55" s="63"/>
      <c r="BB55" s="63"/>
      <c r="BC55" s="63"/>
      <c r="BD55" s="63"/>
      <c r="BE55" s="63"/>
      <c r="BF55" s="63"/>
      <c r="BG55" s="63"/>
      <c r="BH55" s="54"/>
      <c r="BI55" s="54">
        <f t="shared" si="1"/>
        <v>0</v>
      </c>
      <c r="BJ55" s="16"/>
      <c r="BK55" s="54"/>
    </row>
    <row r="56" spans="1:63">
      <c r="A56" s="23">
        <f t="shared" si="7"/>
        <v>53</v>
      </c>
      <c r="B56" s="24" t="s">
        <v>157</v>
      </c>
      <c r="C56" s="24" t="str">
        <f>VLOOKUP(B56,'[1]供应商 (2)'!$A$2:$D$144,4,0)</f>
        <v>1913102</v>
      </c>
      <c r="D56" s="25" t="s">
        <v>158</v>
      </c>
      <c r="E56" s="25" t="s">
        <v>30</v>
      </c>
      <c r="F56" s="16">
        <f>VLOOKUP(B56,'[2]应付账款7月底全部明细表 (3)'!$A$4:$D$403,4)</f>
        <v>1581462.21</v>
      </c>
      <c r="G56" s="16">
        <f>VLOOKUP(B56,'[2]应付账款7月底全部明细表 (3)'!$A:$E,5,0)</f>
        <v>16108.8</v>
      </c>
      <c r="H56" s="16">
        <f>VLOOKUP(B56,'[2]应付账款7月底全部明细表 (3)'!$A$4:$F$401,6,0)</f>
        <v>1790399.8</v>
      </c>
      <c r="I56" s="16">
        <f>VLOOKUP(B56,'[2]应付账款7月底全部明细表 (3)'!$A$4:$G$401,7,0)</f>
        <v>430000</v>
      </c>
      <c r="J56" s="31">
        <f>VLOOKUP(B56,'[2]应付账款7月底全部明细表 (3)'!$A$4:$H$402,8,0)</f>
        <v>1513900.49</v>
      </c>
      <c r="K56" s="31">
        <f>VLOOKUP(B56,'[3]应付账款7月底全部明细表 (3)'!$A:$I,9,0)</f>
        <v>132091.89000000001</v>
      </c>
      <c r="L56" s="31">
        <f>VLOOKUP(B56,'[3]应付账款7月底全部明细表 (3)'!$A$4:$J$410,10,0)</f>
        <v>1135353.4099999999</v>
      </c>
      <c r="M56" s="31">
        <f>VLOOKUP(B56,'[3]应付账款7月底全部明细表 (3)'!$A:$K,11,0)</f>
        <v>0</v>
      </c>
      <c r="N56" s="31">
        <f>VLOOKUP(B56,'[3]应付账款7月底全部明细表 (3)'!$A:$L,12,0)</f>
        <v>1645992.38</v>
      </c>
      <c r="O56" s="31">
        <f>VLOOKUP(B56,'[3]应付账款7月底全部明细表 (3)'!$A$4:$M$410,13,0)</f>
        <v>95629.86</v>
      </c>
      <c r="P56" s="31">
        <f>VLOOKUP(B56,'[3]应付账款7月底全部明细表 (3)'!$A$4:$N$410,14,0)</f>
        <v>1360399.8</v>
      </c>
      <c r="Q56" s="31">
        <f>VLOOKUP(B56,'[3]应付账款7月底全部明细表 (3)'!$A$4:$O$410,15,0)</f>
        <v>310000</v>
      </c>
      <c r="R56" s="31">
        <f>VLOOKUP(B56,'[3]应付账款7月底全部明细表 (3)'!$A$4:$P$410,16,0)</f>
        <v>1431622.24</v>
      </c>
      <c r="S56" s="31">
        <f>VLOOKUP(B56,'[3]应付账款7月底全部明细表 (3)'!$A$4:$Q$407,17,0)</f>
        <v>178223.34</v>
      </c>
      <c r="T56" s="31">
        <f>VLOOKUP(B56,'[3]应付账款7月底全部明细表 (3)'!$A$4:$R$387,18,0)</f>
        <v>1203900.49</v>
      </c>
      <c r="U56" s="31">
        <f>VLOOKUP(B56,'[3]应付账款7月底全部明细表 (3)'!$A$4:$S$410,19,0)</f>
        <v>0</v>
      </c>
      <c r="V56" s="31">
        <f>VLOOKUP(B56,'[3]应付账款7月底全部明细表 (3)'!$A$4:$T$410,20,0)</f>
        <v>1609845.58</v>
      </c>
      <c r="W56" s="31">
        <f>VLOOKUP(B56,'[3]应付账款7月底全部明细表 (3)'!$A$4:$U$410,21,0)</f>
        <v>206796.98</v>
      </c>
      <c r="X56" s="31">
        <f>VLOOKUP(B56,'[3]应付账款7月底全部明细表 (3)'!$A$4:$V$410,22,0)</f>
        <v>1335992.3799999999</v>
      </c>
      <c r="Y56" s="31">
        <f>VLOOKUP(B56,'[3]应付账款7月底全部明细表 (3)'!$A$4:$W$410,23,0)</f>
        <v>100000</v>
      </c>
      <c r="Z56" s="31">
        <f>VLOOKUP(B56,'[3]应付账款7月底全部明细表 (3)'!$A$4:$X$410,24,0)</f>
        <v>1716642.56</v>
      </c>
      <c r="AA56" s="31">
        <f>VLOOKUP(B56,'[3]应付账款7月底全部明细表 (3)'!$A$4:$Y$410,25,0)</f>
        <v>140134.92000000001</v>
      </c>
      <c r="AB56" s="31">
        <f>VLOOKUP(B56,'[3]应付账款7月底全部明细表 (3)'!$A$4:$Z$410,26,0)</f>
        <v>1331622.24</v>
      </c>
      <c r="AC56" s="31">
        <f>VLOOKUP(B56,'[3]应付账款7月底全部明细表 (3)'!$A$4:$AA$410,27,0)</f>
        <v>0</v>
      </c>
      <c r="AD56" s="31">
        <f>VLOOKUP(B56,'[3]应付账款7月底全部明细表 (3)'!$A$4:$AB$410,28,0)</f>
        <v>1856777.48</v>
      </c>
      <c r="AE56" s="31">
        <f>VLOOKUP(B56,'[3]应付账款7月底全部明细表 (3)'!$A$4:$AC$410,29,0)</f>
        <v>177068.9</v>
      </c>
      <c r="AF56" s="31">
        <f>VLOOKUP(B56,'[3]应付账款7月底全部明细表 (3)'!$A$4:$AD$416,30,0)</f>
        <v>1509845.58</v>
      </c>
      <c r="AG56" s="31">
        <f>VLOOKUP(B56,'[3]应付账款7月底全部明细表 (3)'!$A$4:$AE$410,31,0)</f>
        <v>350000</v>
      </c>
      <c r="AH56" s="31">
        <f>VLOOKUP(B56,'[3]应付账款7月底全部明细表 (3)'!$A$4:$AF$410,32,0)</f>
        <v>1683846.38</v>
      </c>
      <c r="AI56" s="31">
        <f>VLOOKUP(B56,'[3]应付账款7月底全部明细表 (3)'!$A$4:$AG$410,33,0)</f>
        <v>99354.76</v>
      </c>
      <c r="AJ56" s="31">
        <f>VLOOKUP(B56,'[3]应付账款7月底全部明细表 (3)'!$A$4:$AH$415,34,0)</f>
        <v>1366642.56</v>
      </c>
      <c r="AK56" s="31">
        <f>VLOOKUP(B56,'[3]应付账款7月底全部明细表 (3)'!$A$4:$AI$410,35,0)</f>
        <v>111582.39999999999</v>
      </c>
      <c r="AL56" s="31">
        <f>VLOOKUP(B56,'[3]应付账款7月底全部明细表 (3)'!$A$4:$AJ$410,36,0)</f>
        <v>1671618.74</v>
      </c>
      <c r="AM56" s="31">
        <f>VLOOKUP(B56,'[3]应付账款7月底全部明细表 (3)'!$A$4:$AK$410,37,0)</f>
        <v>0</v>
      </c>
      <c r="AN56" s="31">
        <f>VLOOKUP(B56,'[3]应付账款7月底全部明细表 (3)'!$A$4:$AL$415,38,0)</f>
        <v>1395195.08</v>
      </c>
      <c r="AO56" s="31">
        <f>VLOOKUP(B56,'[3]应付账款7月底全部明细表 (3)'!$A$4:$AM$410,39,0)</f>
        <v>0</v>
      </c>
      <c r="AP56" s="31">
        <f>VLOOKUP(B56,'[3]应付账款7月底全部明细表 (3)'!$A$4:$AN$410,40,0)</f>
        <v>1671618.74</v>
      </c>
      <c r="AQ56" s="42">
        <f>VLOOKUP(B56,'[3]应付账款7月底全部明细表 (3)'!$A$4:$AO$410,41,0)</f>
        <v>422544.41</v>
      </c>
      <c r="AR56" s="42">
        <f>VLOOKUP(B56,[4]应付账款明细表!$A$4:$AP$428,42,0)</f>
        <v>1572263.98</v>
      </c>
      <c r="AS56" s="42">
        <f>VLOOKUP(B56,'[3]应付账款7月底全部明细表 (3)'!$A$4:$AQ$410,43,0)</f>
        <v>289318.59999999998</v>
      </c>
      <c r="AT56" s="42">
        <f>VLOOKUP(B56,'[3]应付账款7月底全部明细表 (3)'!$A$4:$AR$410,44,0)</f>
        <v>1804844.55</v>
      </c>
      <c r="AU56" s="42">
        <f>VLOOKUP(B56,[4]应付账款明细表!$A$4:$AS$428,45,0)</f>
        <v>183721.32</v>
      </c>
      <c r="AV56" s="42">
        <f>VLOOKUP(B56,[4]应付账款明细表!$A$4:$AT$428,46,0)</f>
        <v>1382300.14</v>
      </c>
      <c r="AW56" s="42">
        <f>VLOOKUP(B56,[4]应付账款明细表!$A$4:$AU$428,47,0)</f>
        <v>20000</v>
      </c>
      <c r="AX56" s="42">
        <f>VLOOKUP(B56,[4]应付账款明细表!$A$4:$AV$428,48,0)</f>
        <v>1968565.87</v>
      </c>
      <c r="AY56" s="42"/>
      <c r="AZ56" s="42">
        <f>VLOOKUP(B56,[4]应付账款明细表!$A$4:$AX$428,50,0)</f>
        <v>1362300.14</v>
      </c>
      <c r="BA56" s="63"/>
      <c r="BB56" s="63"/>
      <c r="BC56" s="63"/>
      <c r="BD56" s="63"/>
      <c r="BE56" s="63"/>
      <c r="BF56" s="63"/>
      <c r="BG56" s="63"/>
      <c r="BH56" s="54">
        <f t="shared" ref="BH56:BH69" si="8">K56+O56+S56+W56+AA56+AE56+AI56+AM56+AQ56+AU56+AY56+BC56</f>
        <v>1635566.38</v>
      </c>
      <c r="BI56" s="54">
        <f t="shared" si="1"/>
        <v>163556.63800000001</v>
      </c>
      <c r="BJ56" s="16">
        <f t="shared" si="2"/>
        <v>12.035988841981499</v>
      </c>
      <c r="BK56" s="54" t="str">
        <f>VLOOKUP(B56,'[3]应付账款7月底全部明细表 (3)'!$A$4:$BI$410,61,0)</f>
        <v>发票挂账两个月承兑付款</v>
      </c>
    </row>
    <row r="57" spans="1:63" ht="15.95" customHeight="1">
      <c r="A57" s="23">
        <f t="shared" si="7"/>
        <v>54</v>
      </c>
      <c r="B57" s="24" t="s">
        <v>159</v>
      </c>
      <c r="C57" s="24"/>
      <c r="D57" s="25" t="s">
        <v>160</v>
      </c>
      <c r="E57" s="25" t="s">
        <v>161</v>
      </c>
      <c r="F57" s="16">
        <f>VLOOKUP(B57,'[2]应付账款7月底全部明细表 (3)'!$A$4:$D$403,4)</f>
        <v>0</v>
      </c>
      <c r="G57" s="16">
        <f>VLOOKUP(B57,'[2]应付账款7月底全部明细表 (3)'!$A:$E,5,0)</f>
        <v>0</v>
      </c>
      <c r="H57" s="16">
        <f>VLOOKUP(B57,'[2]应付账款7月底全部明细表 (3)'!$A$4:$F$401,6,0)</f>
        <v>0</v>
      </c>
      <c r="I57" s="16">
        <f>VLOOKUP(B57,'[2]应付账款7月底全部明细表 (3)'!$A$4:$G$401,7,0)</f>
        <v>0</v>
      </c>
      <c r="J57" s="31">
        <f>VLOOKUP(B57,'[2]应付账款7月底全部明细表 (3)'!$A$4:$H$402,8,0)</f>
        <v>1298</v>
      </c>
      <c r="K57" s="31">
        <f>VLOOKUP(B57,'[3]应付账款7月底全部明细表 (3)'!$A:$I,9,0)</f>
        <v>17028</v>
      </c>
      <c r="L57" s="31">
        <f>VLOOKUP(B57,'[3]应付账款7月底全部明细表 (3)'!$A$4:$J$410,10,0)</f>
        <v>1298</v>
      </c>
      <c r="M57" s="31">
        <f>VLOOKUP(B57,'[3]应付账款7月底全部明细表 (3)'!$A:$K,11,0)</f>
        <v>0</v>
      </c>
      <c r="N57" s="31">
        <f>VLOOKUP(B57,'[3]应付账款7月底全部明细表 (3)'!$A:$L,12,0)</f>
        <v>18326</v>
      </c>
      <c r="O57" s="31">
        <f>VLOOKUP(B57,'[3]应付账款7月底全部明细表 (3)'!$A$4:$M$410,13,0)</f>
        <v>0</v>
      </c>
      <c r="P57" s="31">
        <f>VLOOKUP(B57,'[3]应付账款7月底全部明细表 (3)'!$A$4:$N$410,14,0)</f>
        <v>18326</v>
      </c>
      <c r="Q57" s="31">
        <f>VLOOKUP(B57,'[3]应付账款7月底全部明细表 (3)'!$A$4:$O$410,15,0)</f>
        <v>18326</v>
      </c>
      <c r="R57" s="31">
        <f>VLOOKUP(B57,'[3]应付账款7月底全部明细表 (3)'!$A$4:$P$410,16,0)</f>
        <v>0</v>
      </c>
      <c r="S57" s="31">
        <f>VLOOKUP(B57,'[3]应付账款7月底全部明细表 (3)'!$A$4:$Q$407,17,0)</f>
        <v>0</v>
      </c>
      <c r="T57" s="31">
        <f>VLOOKUP(B57,'[3]应付账款7月底全部明细表 (3)'!$A$4:$R$387,18,0)</f>
        <v>0</v>
      </c>
      <c r="U57" s="31">
        <f>VLOOKUP(B57,'[3]应付账款7月底全部明细表 (3)'!$A$4:$S$410,19,0)</f>
        <v>0</v>
      </c>
      <c r="V57" s="31">
        <f>VLOOKUP(B57,'[3]应付账款7月底全部明细表 (3)'!$A$4:$T$410,20,0)</f>
        <v>0</v>
      </c>
      <c r="W57" s="31">
        <f>VLOOKUP(B57,'[3]应付账款7月底全部明细表 (3)'!$A$4:$U$410,21,0)</f>
        <v>15055</v>
      </c>
      <c r="X57" s="31">
        <f>VLOOKUP(B57,'[3]应付账款7月底全部明细表 (3)'!$A$4:$V$410,22,0)</f>
        <v>0</v>
      </c>
      <c r="Y57" s="31">
        <f>VLOOKUP(B57,'[3]应付账款7月底全部明细表 (3)'!$A$4:$W$410,23,0)</f>
        <v>0</v>
      </c>
      <c r="Z57" s="31">
        <f>VLOOKUP(B57,'[3]应付账款7月底全部明细表 (3)'!$A$4:$X$410,24,0)</f>
        <v>15055</v>
      </c>
      <c r="AA57" s="31">
        <f>VLOOKUP(B57,'[3]应付账款7月底全部明细表 (3)'!$A$4:$Y$410,25,0)</f>
        <v>2400</v>
      </c>
      <c r="AB57" s="31">
        <f>VLOOKUP(B57,'[3]应付账款7月底全部明细表 (3)'!$A$4:$Z$410,26,0)</f>
        <v>15055</v>
      </c>
      <c r="AC57" s="31">
        <f>VLOOKUP(B57,'[3]应付账款7月底全部明细表 (3)'!$A$4:$AA$410,27,0)</f>
        <v>11215</v>
      </c>
      <c r="AD57" s="31">
        <f>VLOOKUP(B57,'[3]应付账款7月底全部明细表 (3)'!$A$4:$AB$410,28,0)</f>
        <v>6240</v>
      </c>
      <c r="AE57" s="31">
        <f>VLOOKUP(B57,'[3]应付账款7月底全部明细表 (3)'!$A$4:$AC$410,29,0)</f>
        <v>0</v>
      </c>
      <c r="AF57" s="31">
        <f>VLOOKUP(B57,'[3]应付账款7月底全部明细表 (3)'!$A$4:$AD$416,30,0)</f>
        <v>6240</v>
      </c>
      <c r="AG57" s="31">
        <f>VLOOKUP(B57,'[3]应付账款7月底全部明细表 (3)'!$A$4:$AE$410,31,0)</f>
        <v>0</v>
      </c>
      <c r="AH57" s="31">
        <f>VLOOKUP(B57,'[3]应付账款7月底全部明细表 (3)'!$A$4:$AF$410,32,0)</f>
        <v>6240</v>
      </c>
      <c r="AI57" s="31">
        <f>VLOOKUP(B57,'[3]应付账款7月底全部明细表 (3)'!$A$4:$AG$410,33,0)</f>
        <v>0</v>
      </c>
      <c r="AJ57" s="31">
        <f>VLOOKUP(B57,'[3]应付账款7月底全部明细表 (3)'!$A$4:$AH$415,34,0)</f>
        <v>6240</v>
      </c>
      <c r="AK57" s="31">
        <f>VLOOKUP(B57,'[3]应付账款7月底全部明细表 (3)'!$A$4:$AI$410,35,0)</f>
        <v>0</v>
      </c>
      <c r="AL57" s="31">
        <f>VLOOKUP(B57,'[3]应付账款7月底全部明细表 (3)'!$A$4:$AJ$410,36,0)</f>
        <v>6240</v>
      </c>
      <c r="AM57" s="31">
        <f>VLOOKUP(B57,'[3]应付账款7月底全部明细表 (3)'!$A$4:$AK$410,37,0)</f>
        <v>0</v>
      </c>
      <c r="AN57" s="31">
        <f>VLOOKUP(B57,'[3]应付账款7月底全部明细表 (3)'!$A$4:$AL$415,38,0)</f>
        <v>6240</v>
      </c>
      <c r="AO57" s="31">
        <f>VLOOKUP(B57,'[3]应付账款7月底全部明细表 (3)'!$A$4:$AM$410,39,0)</f>
        <v>0</v>
      </c>
      <c r="AP57" s="31">
        <f>VLOOKUP(B57,'[3]应付账款7月底全部明细表 (3)'!$A$4:$AN$410,40,0)</f>
        <v>6240</v>
      </c>
      <c r="AQ57" s="42">
        <f>VLOOKUP(B57,'[3]应付账款7月底全部明细表 (3)'!$A$4:$AO$410,41,0)</f>
        <v>0</v>
      </c>
      <c r="AR57" s="42">
        <f>VLOOKUP(B57,[4]应付账款明细表!$A$4:$AP$428,42,0)</f>
        <v>6240</v>
      </c>
      <c r="AS57" s="42">
        <f>VLOOKUP(B57,'[3]应付账款7月底全部明细表 (3)'!$A$4:$AQ$410,43,0)</f>
        <v>0</v>
      </c>
      <c r="AT57" s="42">
        <f>VLOOKUP(B57,'[3]应付账款7月底全部明细表 (3)'!$A$4:$AR$410,44,0)</f>
        <v>6240</v>
      </c>
      <c r="AU57" s="42">
        <f>VLOOKUP(B57,[4]应付账款明细表!$A$4:$AS$428,45,0)</f>
        <v>0</v>
      </c>
      <c r="AV57" s="42">
        <f>VLOOKUP(B57,[4]应付账款明细表!$A$4:$AT$428,46,0)</f>
        <v>6240</v>
      </c>
      <c r="AW57" s="42">
        <f>VLOOKUP(B57,[4]应付账款明细表!$A$4:$AU$428,47,0)</f>
        <v>0</v>
      </c>
      <c r="AX57" s="42">
        <f>VLOOKUP(B57,[4]应付账款明细表!$A$4:$AV$428,48,0)</f>
        <v>6240</v>
      </c>
      <c r="AY57" s="42"/>
      <c r="AZ57" s="42">
        <f>VLOOKUP(B57,[4]应付账款明细表!$A$4:$AX$428,50,0)</f>
        <v>6240</v>
      </c>
      <c r="BA57" s="63"/>
      <c r="BB57" s="63"/>
      <c r="BC57" s="63"/>
      <c r="BD57" s="63"/>
      <c r="BE57" s="63"/>
      <c r="BF57" s="63"/>
      <c r="BG57" s="63"/>
      <c r="BH57" s="54">
        <f t="shared" si="8"/>
        <v>34483</v>
      </c>
      <c r="BI57" s="54">
        <f t="shared" si="1"/>
        <v>3448.3</v>
      </c>
      <c r="BJ57" s="16">
        <f t="shared" si="2"/>
        <v>1.80958733288867</v>
      </c>
      <c r="BK57" s="54" t="str">
        <f>VLOOKUP(B57,'[3]应付账款7月底全部明细表 (3)'!$A$4:$BI$410,61,0)</f>
        <v>货到、票到付款</v>
      </c>
    </row>
    <row r="58" spans="1:63" ht="15.95" customHeight="1">
      <c r="A58" s="23">
        <f t="shared" si="7"/>
        <v>55</v>
      </c>
      <c r="B58" s="24" t="s">
        <v>162</v>
      </c>
      <c r="C58" s="24" t="str">
        <f>VLOOKUP(B58,'[1]供应商 (2)'!$A$2:$D$144,4,0)</f>
        <v>1944505</v>
      </c>
      <c r="D58" s="25" t="s">
        <v>163</v>
      </c>
      <c r="E58" s="25" t="s">
        <v>164</v>
      </c>
      <c r="F58" s="16">
        <f>VLOOKUP(B58,'[2]应付账款7月底全部明细表 (3)'!$A$4:$D$403,4)</f>
        <v>39940</v>
      </c>
      <c r="G58" s="16">
        <f>VLOOKUP(B58,'[2]应付账款7月底全部明细表 (3)'!$A:$E,5,0)</f>
        <v>0</v>
      </c>
      <c r="H58" s="16">
        <f>VLOOKUP(B58,'[2]应付账款7月底全部明细表 (3)'!$A$4:$F$401,6,0)</f>
        <v>46648.26</v>
      </c>
      <c r="I58" s="16">
        <f>VLOOKUP(B58,'[2]应付账款7月底全部明细表 (3)'!$A$4:$G$401,7,0)</f>
        <v>40000</v>
      </c>
      <c r="J58" s="31">
        <f>VLOOKUP(B58,'[2]应付账款7月底全部明细表 (3)'!$A$4:$H$402,8,0)</f>
        <v>9948.2900000000009</v>
      </c>
      <c r="K58" s="31">
        <f>VLOOKUP(B58,'[3]应付账款7月底全部明细表 (3)'!$A:$I,9,0)</f>
        <v>22592.94</v>
      </c>
      <c r="L58" s="31">
        <f>VLOOKUP(B58,'[3]应付账款7月底全部明细表 (3)'!$A$4:$J$410,10,0)</f>
        <v>9948.2900000000009</v>
      </c>
      <c r="M58" s="31">
        <f>VLOOKUP(B58,'[3]应付账款7月底全部明细表 (3)'!$A:$K,11,0)</f>
        <v>0</v>
      </c>
      <c r="N58" s="31">
        <f>VLOOKUP(B58,'[3]应付账款7月底全部明细表 (3)'!$A:$L,12,0)</f>
        <v>32541.23</v>
      </c>
      <c r="O58" s="31">
        <f>VLOOKUP(B58,'[3]应付账款7月底全部明细表 (3)'!$A$4:$M$410,13,0)</f>
        <v>0</v>
      </c>
      <c r="P58" s="31">
        <f>VLOOKUP(B58,'[3]应付账款7月底全部明细表 (3)'!$A$4:$N$410,14,0)</f>
        <v>32541.23</v>
      </c>
      <c r="Q58" s="31">
        <f>VLOOKUP(B58,'[3]应付账款7月底全部明细表 (3)'!$A$4:$O$410,15,0)</f>
        <v>12434.71</v>
      </c>
      <c r="R58" s="31">
        <f>VLOOKUP(B58,'[3]应付账款7月底全部明细表 (3)'!$A$4:$P$410,16,0)</f>
        <v>20106.52</v>
      </c>
      <c r="S58" s="31">
        <f>VLOOKUP(B58,'[3]应付账款7月底全部明细表 (3)'!$A$4:$Q$407,17,0)</f>
        <v>31136.22</v>
      </c>
      <c r="T58" s="31">
        <f>VLOOKUP(B58,'[3]应付账款7月底全部明细表 (3)'!$A$4:$R$387,18,0)</f>
        <v>20106.52</v>
      </c>
      <c r="U58" s="31">
        <f>VLOOKUP(B58,'[3]应付账款7月底全部明细表 (3)'!$A$4:$S$410,19,0)</f>
        <v>0</v>
      </c>
      <c r="V58" s="31">
        <f>VLOOKUP(B58,'[3]应付账款7月底全部明细表 (3)'!$A$4:$T$410,20,0)</f>
        <v>51242.74</v>
      </c>
      <c r="W58" s="31">
        <f>VLOOKUP(B58,'[3]应付账款7月底全部明细表 (3)'!$A$4:$U$410,21,0)</f>
        <v>42316.86</v>
      </c>
      <c r="X58" s="31">
        <f>VLOOKUP(B58,'[3]应付账款7月底全部明细表 (3)'!$A$4:$V$410,22,0)</f>
        <v>51242.74</v>
      </c>
      <c r="Y58" s="31">
        <f>VLOOKUP(B58,'[3]应付账款7月底全部明细表 (3)'!$A$4:$W$410,23,0)</f>
        <v>32541.23</v>
      </c>
      <c r="Z58" s="31">
        <f>VLOOKUP(B58,'[3]应付账款7月底全部明细表 (3)'!$A$4:$X$410,24,0)</f>
        <v>61018.37</v>
      </c>
      <c r="AA58" s="31">
        <f>VLOOKUP(B58,'[3]应付账款7月底全部明细表 (3)'!$A$4:$Y$410,25,0)</f>
        <v>0</v>
      </c>
      <c r="AB58" s="31">
        <f>VLOOKUP(B58,'[3]应付账款7月底全部明细表 (3)'!$A$4:$Z$410,26,0)</f>
        <v>61018.37</v>
      </c>
      <c r="AC58" s="31">
        <f>VLOOKUP(B58,'[3]应付账款7月底全部明细表 (3)'!$A$4:$AA$410,27,0)</f>
        <v>0</v>
      </c>
      <c r="AD58" s="31">
        <f>VLOOKUP(B58,'[3]应付账款7月底全部明细表 (3)'!$A$4:$AB$410,28,0)</f>
        <v>61018.37</v>
      </c>
      <c r="AE58" s="31">
        <f>VLOOKUP(B58,'[3]应付账款7月底全部明细表 (3)'!$A$4:$AC$410,29,0)</f>
        <v>249.4</v>
      </c>
      <c r="AF58" s="31">
        <f>VLOOKUP(B58,'[3]应付账款7月底全部明细表 (3)'!$A$4:$AD$416,30,0)</f>
        <v>61018.37</v>
      </c>
      <c r="AG58" s="31">
        <f>VLOOKUP(B58,'[3]应付账款7月底全部明细表 (3)'!$A$4:$AE$410,31,0)</f>
        <v>0</v>
      </c>
      <c r="AH58" s="31">
        <f>VLOOKUP(B58,'[3]应付账款7月底全部明细表 (3)'!$A$4:$AF$410,32,0)</f>
        <v>61267.77</v>
      </c>
      <c r="AI58" s="31">
        <f>VLOOKUP(B58,'[3]应付账款7月底全部明细表 (3)'!$A$4:$AG$410,33,0)</f>
        <v>0</v>
      </c>
      <c r="AJ58" s="31">
        <f>VLOOKUP(B58,'[3]应付账款7月底全部明细表 (3)'!$A$4:$AH$415,34,0)</f>
        <v>61267.77</v>
      </c>
      <c r="AK58" s="31">
        <f>VLOOKUP(B58,'[3]应付账款7月底全部明细表 (3)'!$A$4:$AI$410,35,0)</f>
        <v>15000</v>
      </c>
      <c r="AL58" s="31">
        <f>VLOOKUP(B58,'[3]应付账款7月底全部明细表 (3)'!$A$4:$AJ$410,36,0)</f>
        <v>46267.77</v>
      </c>
      <c r="AM58" s="31">
        <f>VLOOKUP(B58,'[3]应付账款7月底全部明细表 (3)'!$A$4:$AK$410,37,0)</f>
        <v>31951.93</v>
      </c>
      <c r="AN58" s="31">
        <f>VLOOKUP(B58,'[3]应付账款7月底全部明细表 (3)'!$A$4:$AL$415,38,0)</f>
        <v>46267.77</v>
      </c>
      <c r="AO58" s="31">
        <f>VLOOKUP(B58,'[3]应付账款7月底全部明细表 (3)'!$A$4:$AM$410,39,0)</f>
        <v>0</v>
      </c>
      <c r="AP58" s="31">
        <f>VLOOKUP(B58,'[3]应付账款7月底全部明细表 (3)'!$A$4:$AN$410,40,0)</f>
        <v>78219.7</v>
      </c>
      <c r="AQ58" s="42">
        <f>VLOOKUP(B58,'[3]应付账款7月底全部明细表 (3)'!$A$4:$AO$410,41,0)</f>
        <v>0</v>
      </c>
      <c r="AR58" s="42">
        <f>VLOOKUP(B58,[4]应付账款明细表!$A$4:$AP$428,42,0)</f>
        <v>78219.7</v>
      </c>
      <c r="AS58" s="42">
        <f>VLOOKUP(B58,'[3]应付账款7月底全部明细表 (3)'!$A$4:$AQ$410,43,0)</f>
        <v>0</v>
      </c>
      <c r="AT58" s="42">
        <f>VLOOKUP(B58,'[3]应付账款7月底全部明细表 (3)'!$A$4:$AR$410,44,0)</f>
        <v>78219.7</v>
      </c>
      <c r="AU58" s="42">
        <f>VLOOKUP(B58,[4]应付账款明细表!$A$4:$AS$428,45,0)</f>
        <v>0</v>
      </c>
      <c r="AV58" s="42">
        <f>VLOOKUP(B58,[4]应付账款明细表!$A$4:$AT$428,46,0)</f>
        <v>78219.7</v>
      </c>
      <c r="AW58" s="42">
        <f>VLOOKUP(B58,[4]应付账款明细表!$A$4:$AU$428,47,0)</f>
        <v>0</v>
      </c>
      <c r="AX58" s="42">
        <f>VLOOKUP(B58,[4]应付账款明细表!$A$4:$AV$428,48,0)</f>
        <v>78219.7</v>
      </c>
      <c r="AY58" s="42"/>
      <c r="AZ58" s="42">
        <f>VLOOKUP(B58,[4]应付账款明细表!$A$4:$AX$428,50,0)</f>
        <v>78219.7</v>
      </c>
      <c r="BA58" s="63"/>
      <c r="BB58" s="63"/>
      <c r="BC58" s="63"/>
      <c r="BD58" s="63"/>
      <c r="BE58" s="63"/>
      <c r="BF58" s="63"/>
      <c r="BG58" s="63"/>
      <c r="BH58" s="54">
        <f t="shared" si="8"/>
        <v>128247.35</v>
      </c>
      <c r="BI58" s="54">
        <f t="shared" si="1"/>
        <v>12824.735000000001</v>
      </c>
      <c r="BJ58" s="16">
        <f t="shared" si="2"/>
        <v>6.0991279741842597</v>
      </c>
      <c r="BK58" s="54" t="str">
        <f>VLOOKUP(B58,'[3]应付账款7月底全部明细表 (3)'!$A$4:$BI$410,61,0)</f>
        <v>货到、票到付款</v>
      </c>
    </row>
    <row r="59" spans="1:63" ht="15.95" customHeight="1">
      <c r="A59" s="23">
        <f t="shared" si="7"/>
        <v>56</v>
      </c>
      <c r="B59" s="24" t="s">
        <v>165</v>
      </c>
      <c r="C59" s="24"/>
      <c r="D59" s="25" t="s">
        <v>166</v>
      </c>
      <c r="E59" s="25" t="s">
        <v>167</v>
      </c>
      <c r="F59" s="16">
        <f>VLOOKUP(B59,'[2]应付账款7月底全部明细表 (3)'!$A$4:$D$403,4)</f>
        <v>873447.3</v>
      </c>
      <c r="G59" s="16">
        <f>VLOOKUP(B59,'[2]应付账款7月底全部明细表 (3)'!$A:$E,5,0)</f>
        <v>50000</v>
      </c>
      <c r="H59" s="16">
        <f>VLOOKUP(B59,'[2]应付账款7月底全部明细表 (3)'!$A$4:$F$401,6,0)</f>
        <v>847502.8</v>
      </c>
      <c r="I59" s="16">
        <f>VLOOKUP(B59,'[2]应付账款7月底全部明细表 (3)'!$A$4:$G$401,7,0)</f>
        <v>500000</v>
      </c>
      <c r="J59" s="31">
        <f>VLOOKUP(B59,'[2]应付账款7月底全部明细表 (3)'!$A$4:$H$402,8,0)</f>
        <v>347502.8</v>
      </c>
      <c r="K59" s="31">
        <f>VLOOKUP(B59,'[3]应付账款7月底全部明细表 (3)'!$A:$I,9,0)</f>
        <v>0</v>
      </c>
      <c r="L59" s="31">
        <f>VLOOKUP(B59,'[3]应付账款7月底全部明细表 (3)'!$A$4:$J$410,10,0)</f>
        <v>323447.3</v>
      </c>
      <c r="M59" s="31">
        <f>VLOOKUP(B59,'[3]应付账款7月底全部明细表 (3)'!$A:$K,11,0)</f>
        <v>0</v>
      </c>
      <c r="N59" s="31">
        <f>VLOOKUP(B59,'[3]应付账款7月底全部明细表 (3)'!$A:$L,12,0)</f>
        <v>347502.8</v>
      </c>
      <c r="O59" s="31">
        <f>VLOOKUP(B59,'[3]应付账款7月底全部明细表 (3)'!$A$4:$M$410,13,0)</f>
        <v>0</v>
      </c>
      <c r="P59" s="31">
        <f>VLOOKUP(B59,'[3]应付账款7月底全部明细表 (3)'!$A$4:$N$410,14,0)</f>
        <v>347502.8</v>
      </c>
      <c r="Q59" s="31">
        <f>VLOOKUP(B59,'[3]应付账款7月底全部明细表 (3)'!$A$4:$O$410,15,0)</f>
        <v>50000</v>
      </c>
      <c r="R59" s="31">
        <f>VLOOKUP(B59,'[3]应付账款7月底全部明细表 (3)'!$A$4:$P$410,16,0)</f>
        <v>297502.8</v>
      </c>
      <c r="S59" s="31">
        <f>VLOOKUP(B59,'[3]应付账款7月底全部明细表 (3)'!$A$4:$Q$407,17,0)</f>
        <v>0</v>
      </c>
      <c r="T59" s="31">
        <f>VLOOKUP(B59,'[3]应付账款7月底全部明细表 (3)'!$A$4:$R$387,18,0)</f>
        <v>297502.8</v>
      </c>
      <c r="U59" s="31">
        <f>VLOOKUP(B59,'[3]应付账款7月底全部明细表 (3)'!$A$4:$S$410,19,0)</f>
        <v>0</v>
      </c>
      <c r="V59" s="31">
        <f>VLOOKUP(B59,'[3]应付账款7月底全部明细表 (3)'!$A$4:$T$410,20,0)</f>
        <v>297502.8</v>
      </c>
      <c r="W59" s="31">
        <f>VLOOKUP(B59,'[3]应付账款7月底全部明细表 (3)'!$A$4:$U$410,21,0)</f>
        <v>0</v>
      </c>
      <c r="X59" s="31">
        <f>VLOOKUP(B59,'[3]应付账款7月底全部明细表 (3)'!$A$4:$V$410,22,0)</f>
        <v>297502.8</v>
      </c>
      <c r="Y59" s="31">
        <f>VLOOKUP(B59,'[3]应付账款7月底全部明细表 (3)'!$A$4:$W$410,23,0)</f>
        <v>0</v>
      </c>
      <c r="Z59" s="31">
        <f>VLOOKUP(B59,'[3]应付账款7月底全部明细表 (3)'!$A$4:$X$410,24,0)</f>
        <v>297502.8</v>
      </c>
      <c r="AA59" s="31">
        <f>VLOOKUP(B59,'[3]应付账款7月底全部明细表 (3)'!$A$4:$Y$410,25,0)</f>
        <v>0</v>
      </c>
      <c r="AB59" s="31">
        <f>VLOOKUP(B59,'[3]应付账款7月底全部明细表 (3)'!$A$4:$Z$410,26,0)</f>
        <v>297502.8</v>
      </c>
      <c r="AC59" s="31">
        <f>VLOOKUP(B59,'[3]应付账款7月底全部明细表 (3)'!$A$4:$AA$410,27,0)</f>
        <v>0</v>
      </c>
      <c r="AD59" s="31">
        <f>VLOOKUP(B59,'[3]应付账款7月底全部明细表 (3)'!$A$4:$AB$410,28,0)</f>
        <v>297502.8</v>
      </c>
      <c r="AE59" s="31">
        <f>VLOOKUP(B59,'[3]应付账款7月底全部明细表 (3)'!$A$4:$AC$410,29,0)</f>
        <v>0</v>
      </c>
      <c r="AF59" s="31">
        <f>VLOOKUP(B59,'[3]应付账款7月底全部明细表 (3)'!$A$4:$AD$416,30,0)</f>
        <v>297502.8</v>
      </c>
      <c r="AG59" s="31">
        <f>VLOOKUP(B59,'[3]应付账款7月底全部明细表 (3)'!$A$4:$AE$410,31,0)</f>
        <v>0</v>
      </c>
      <c r="AH59" s="31">
        <f>VLOOKUP(B59,'[3]应付账款7月底全部明细表 (3)'!$A$4:$AF$410,32,0)</f>
        <v>297502.8</v>
      </c>
      <c r="AI59" s="31">
        <f>VLOOKUP(B59,'[3]应付账款7月底全部明细表 (3)'!$A$4:$AG$410,33,0)</f>
        <v>0</v>
      </c>
      <c r="AJ59" s="31">
        <f>VLOOKUP(B59,'[3]应付账款7月底全部明细表 (3)'!$A$4:$AH$415,34,0)</f>
        <v>297502.8</v>
      </c>
      <c r="AK59" s="31">
        <f>VLOOKUP(B59,'[3]应付账款7月底全部明细表 (3)'!$A$4:$AI$410,35,0)</f>
        <v>250000</v>
      </c>
      <c r="AL59" s="31">
        <f>VLOOKUP(B59,'[3]应付账款7月底全部明细表 (3)'!$A$4:$AJ$410,36,0)</f>
        <v>47502.8</v>
      </c>
      <c r="AM59" s="31">
        <f>VLOOKUP(B59,'[3]应付账款7月底全部明细表 (3)'!$A$4:$AK$410,37,0)</f>
        <v>0</v>
      </c>
      <c r="AN59" s="31">
        <f>VLOOKUP(B59,'[3]应付账款7月底全部明细表 (3)'!$A$4:$AL$415,38,0)</f>
        <v>47502.8</v>
      </c>
      <c r="AO59" s="31">
        <f>VLOOKUP(B59,'[3]应付账款7月底全部明细表 (3)'!$A$4:$AM$410,39,0)</f>
        <v>0</v>
      </c>
      <c r="AP59" s="31">
        <f>VLOOKUP(B59,'[3]应付账款7月底全部明细表 (3)'!$A$4:$AN$410,40,0)</f>
        <v>47502.8</v>
      </c>
      <c r="AQ59" s="42">
        <f>VLOOKUP(B59,'[3]应付账款7月底全部明细表 (3)'!$A$4:$AO$410,41,0)</f>
        <v>0</v>
      </c>
      <c r="AR59" s="42">
        <f>VLOOKUP(B59,[4]应付账款明细表!$A$4:$AP$428,42,0)</f>
        <v>47502.8</v>
      </c>
      <c r="AS59" s="42">
        <f>VLOOKUP(B59,'[3]应付账款7月底全部明细表 (3)'!$A$4:$AQ$410,43,0)</f>
        <v>0</v>
      </c>
      <c r="AT59" s="42">
        <f>VLOOKUP(B59,'[3]应付账款7月底全部明细表 (3)'!$A$4:$AR$410,44,0)</f>
        <v>47502.8</v>
      </c>
      <c r="AU59" s="42">
        <f>VLOOKUP(B59,[4]应付账款明细表!$A$4:$AS$428,45,0)</f>
        <v>0</v>
      </c>
      <c r="AV59" s="42">
        <f>VLOOKUP(B59,[4]应付账款明细表!$A$4:$AT$428,46,0)</f>
        <v>47502.8</v>
      </c>
      <c r="AW59" s="42">
        <f>VLOOKUP(B59,[4]应付账款明细表!$A$4:$AU$428,47,0)</f>
        <v>0</v>
      </c>
      <c r="AX59" s="42">
        <f>VLOOKUP(B59,[4]应付账款明细表!$A$4:$AV$428,48,0)</f>
        <v>47502.8</v>
      </c>
      <c r="AY59" s="42"/>
      <c r="AZ59" s="42">
        <f>VLOOKUP(B59,[4]应付账款明细表!$A$4:$AX$428,50,0)</f>
        <v>47502.8</v>
      </c>
      <c r="BA59" s="63"/>
      <c r="BB59" s="63"/>
      <c r="BC59" s="63"/>
      <c r="BD59" s="63"/>
      <c r="BE59" s="63"/>
      <c r="BF59" s="63"/>
      <c r="BG59" s="63"/>
      <c r="BH59" s="54">
        <f t="shared" si="8"/>
        <v>0</v>
      </c>
      <c r="BI59" s="54">
        <f t="shared" si="1"/>
        <v>0</v>
      </c>
      <c r="BJ59" s="16"/>
      <c r="BK59" s="54" t="str">
        <f>VLOOKUP(B59,'[3]应付账款7月底全部明细表 (3)'!$A$4:$BI$410,61,0)</f>
        <v>发票挂账两个月承兑付款</v>
      </c>
    </row>
    <row r="60" spans="1:63" ht="15.95" customHeight="1">
      <c r="A60" s="23">
        <f t="shared" si="7"/>
        <v>57</v>
      </c>
      <c r="B60" s="24" t="s">
        <v>168</v>
      </c>
      <c r="C60" s="24" t="str">
        <f>VLOOKUP(B60,'[1]供应商 (2)'!$A$2:$D$144,4,0)</f>
        <v>L1118</v>
      </c>
      <c r="D60" s="25" t="s">
        <v>169</v>
      </c>
      <c r="E60" s="25" t="s">
        <v>30</v>
      </c>
      <c r="F60" s="16">
        <f>VLOOKUP(B60,'[2]应付账款7月底全部明细表 (3)'!$A$4:$D$403,4)</f>
        <v>2394597.34</v>
      </c>
      <c r="G60" s="16">
        <f>VLOOKUP(B60,'[2]应付账款7月底全部明细表 (3)'!$A:$E,5,0)</f>
        <v>300000</v>
      </c>
      <c r="H60" s="16">
        <f>VLOOKUP(B60,'[2]应付账款7月底全部明细表 (3)'!$A$4:$F$401,6,0)</f>
        <v>2499910.46</v>
      </c>
      <c r="I60" s="16">
        <f>VLOOKUP(B60,'[2]应付账款7月底全部明细表 (3)'!$A$4:$G$401,7,0)</f>
        <v>800000</v>
      </c>
      <c r="J60" s="31">
        <f>VLOOKUP(B60,'[2]应付账款7月底全部明细表 (3)'!$A$4:$H$402,8,0)</f>
        <v>1891090.15</v>
      </c>
      <c r="K60" s="31">
        <f>VLOOKUP(B60,'[3]应付账款7月底全部明细表 (3)'!$A:$I,9,0)</f>
        <v>126328.69</v>
      </c>
      <c r="L60" s="31">
        <f>VLOOKUP(B60,'[3]应付账款7月底全部明细表 (3)'!$A$4:$J$410,10,0)</f>
        <v>1294597.3400000001</v>
      </c>
      <c r="M60" s="31">
        <f>VLOOKUP(B60,'[3]应付账款7月底全部明细表 (3)'!$A:$K,11,0)</f>
        <v>0</v>
      </c>
      <c r="N60" s="31">
        <f>VLOOKUP(B60,'[3]应付账款7月底全部明细表 (3)'!$A:$L,12,0)</f>
        <v>2017418.84</v>
      </c>
      <c r="O60" s="31">
        <f>VLOOKUP(B60,'[3]应付账款7月底全部明细表 (3)'!$A$4:$M$410,13,0)</f>
        <v>68238.11</v>
      </c>
      <c r="P60" s="31">
        <f>VLOOKUP(B60,'[3]应付账款7月底全部明细表 (3)'!$A$4:$N$410,14,0)</f>
        <v>1699910.46</v>
      </c>
      <c r="Q60" s="31">
        <f>VLOOKUP(B60,'[3]应付账款7月底全部明细表 (3)'!$A$4:$O$410,15,0)</f>
        <v>200000</v>
      </c>
      <c r="R60" s="31">
        <f>VLOOKUP(B60,'[3]应付账款7月底全部明细表 (3)'!$A$4:$P$410,16,0)</f>
        <v>1885656.95</v>
      </c>
      <c r="S60" s="31">
        <f>VLOOKUP(B60,'[3]应付账款7月底全部明细表 (3)'!$A$4:$Q$407,17,0)</f>
        <v>192511.33</v>
      </c>
      <c r="T60" s="31">
        <f>VLOOKUP(B60,'[3]应付账款7月底全部明细表 (3)'!$A$4:$R$387,18,0)</f>
        <v>1691090.15</v>
      </c>
      <c r="U60" s="31">
        <f>VLOOKUP(B60,'[3]应付账款7月底全部明细表 (3)'!$A$4:$S$410,19,0)</f>
        <v>0</v>
      </c>
      <c r="V60" s="31">
        <f>VLOOKUP(B60,'[3]应付账款7月底全部明细表 (3)'!$A$4:$T$410,20,0)</f>
        <v>2078168.28</v>
      </c>
      <c r="W60" s="31">
        <f>VLOOKUP(B60,'[3]应付账款7月底全部明细表 (3)'!$A$4:$U$410,21,0)</f>
        <v>210266.18</v>
      </c>
      <c r="X60" s="31">
        <f>VLOOKUP(B60,'[3]应付账款7月底全部明细表 (3)'!$A$4:$V$410,22,0)</f>
        <v>1817418.84</v>
      </c>
      <c r="Y60" s="31">
        <f>VLOOKUP(B60,'[3]应付账款7月底全部明细表 (3)'!$A$4:$W$410,23,0)</f>
        <v>100000</v>
      </c>
      <c r="Z60" s="31">
        <f>VLOOKUP(B60,'[3]应付账款7月底全部明细表 (3)'!$A$4:$X$410,24,0)</f>
        <v>2188434.46</v>
      </c>
      <c r="AA60" s="31">
        <f>VLOOKUP(B60,'[3]应付账款7月底全部明细表 (3)'!$A$4:$Y$410,25,0)</f>
        <v>174828.83</v>
      </c>
      <c r="AB60" s="31">
        <f>VLOOKUP(B60,'[3]应付账款7月底全部明细表 (3)'!$A$4:$Z$410,26,0)</f>
        <v>1785656.95</v>
      </c>
      <c r="AC60" s="31">
        <f>VLOOKUP(B60,'[3]应付账款7月底全部明细表 (3)'!$A$4:$AA$410,27,0)</f>
        <v>300000</v>
      </c>
      <c r="AD60" s="31">
        <f>VLOOKUP(B60,'[3]应付账款7月底全部明细表 (3)'!$A$4:$AB$410,28,0)</f>
        <v>2063263.29</v>
      </c>
      <c r="AE60" s="31">
        <f>VLOOKUP(B60,'[3]应付账款7月底全部明细表 (3)'!$A$4:$AC$410,29,0)</f>
        <v>313004.59999999998</v>
      </c>
      <c r="AF60" s="31">
        <f>VLOOKUP(B60,'[3]应付账款7月底全部明细表 (3)'!$A$4:$AD$416,30,0)</f>
        <v>1678168.28</v>
      </c>
      <c r="AG60" s="31">
        <f>VLOOKUP(B60,'[3]应付账款7月底全部明细表 (3)'!$A$4:$AE$410,31,0)</f>
        <v>555000</v>
      </c>
      <c r="AH60" s="31">
        <f>VLOOKUP(B60,'[3]应付账款7月底全部明细表 (3)'!$A$4:$AF$410,32,0)</f>
        <v>1821267.89</v>
      </c>
      <c r="AI60" s="31">
        <f>VLOOKUP(B60,'[3]应付账款7月底全部明细表 (3)'!$A$4:$AG$410,33,0)</f>
        <v>545303.12</v>
      </c>
      <c r="AJ60" s="31">
        <f>VLOOKUP(B60,'[3]应付账款7月底全部明细表 (3)'!$A$4:$AH$415,34,0)</f>
        <v>1333434.46</v>
      </c>
      <c r="AK60" s="31">
        <f>VLOOKUP(B60,'[3]应付账款7月底全部明细表 (3)'!$A$4:$AI$410,35,0)</f>
        <v>500000</v>
      </c>
      <c r="AL60" s="31">
        <f>VLOOKUP(B60,'[3]应付账款7月底全部明细表 (3)'!$A$4:$AJ$410,36,0)</f>
        <v>1866571.01</v>
      </c>
      <c r="AM60" s="31">
        <f>VLOOKUP(B60,'[3]应付账款7月底全部明细表 (3)'!$A$4:$AK$410,37,0)</f>
        <v>350326.09</v>
      </c>
      <c r="AN60" s="31">
        <f>VLOOKUP(B60,'[3]应付账款7月底全部明细表 (3)'!$A$4:$AL$415,38,0)</f>
        <v>1008263.29</v>
      </c>
      <c r="AO60" s="31">
        <f>VLOOKUP(B60,'[3]应付账款7月底全部明细表 (3)'!$A$4:$AM$410,39,0)</f>
        <v>276000</v>
      </c>
      <c r="AP60" s="31">
        <f>VLOOKUP(B60,'[3]应付账款7月底全部明细表 (3)'!$A$4:$AN$410,40,0)</f>
        <v>1940897.1</v>
      </c>
      <c r="AQ60" s="42">
        <f>VLOOKUP(B60,'[3]应付账款7月底全部明细表 (3)'!$A$4:$AO$410,41,0)</f>
        <v>452555</v>
      </c>
      <c r="AR60" s="42">
        <f>VLOOKUP(B60,[4]应付账款明细表!$A$4:$AP$428,42,0)</f>
        <v>1045267.89</v>
      </c>
      <c r="AS60" s="42">
        <f>VLOOKUP(B60,'[3]应付账款7月底全部明细表 (3)'!$A$4:$AQ$410,43,0)</f>
        <v>200000</v>
      </c>
      <c r="AT60" s="42">
        <f>VLOOKUP(B60,'[3]应付账款7月底全部明细表 (3)'!$A$4:$AR$410,44,0)</f>
        <v>2193452.1</v>
      </c>
      <c r="AU60" s="42">
        <f>VLOOKUP(B60,[4]应付账款明细表!$A$4:$AS$428,45,0)</f>
        <v>395226.36</v>
      </c>
      <c r="AV60" s="42">
        <f>VLOOKUP(B60,[4]应付账款明细表!$A$4:$AT$428,46,0)</f>
        <v>1390571.01</v>
      </c>
      <c r="AW60" s="42">
        <f>VLOOKUP(B60,[4]应付账款明细表!$A$4:$AU$428,47,0)</f>
        <v>214840.8</v>
      </c>
      <c r="AX60" s="42">
        <f>VLOOKUP(B60,[4]应付账款明细表!$A$4:$AV$428,48,0)</f>
        <v>2373837.66</v>
      </c>
      <c r="AY60" s="42"/>
      <c r="AZ60" s="42">
        <f>VLOOKUP(B60,[4]应付账款明细表!$A$4:$AX$428,50,0)</f>
        <v>1526056.3</v>
      </c>
      <c r="BA60" s="63"/>
      <c r="BB60" s="63"/>
      <c r="BC60" s="63"/>
      <c r="BD60" s="63"/>
      <c r="BE60" s="63"/>
      <c r="BF60" s="63"/>
      <c r="BG60" s="63"/>
      <c r="BH60" s="54">
        <f t="shared" si="8"/>
        <v>2828588.31</v>
      </c>
      <c r="BI60" s="54">
        <f t="shared" si="1"/>
        <v>282858.83100000001</v>
      </c>
      <c r="BJ60" s="16">
        <f t="shared" si="2"/>
        <v>8.3923052768325999</v>
      </c>
      <c r="BK60" s="54" t="str">
        <f>VLOOKUP(B60,'[3]应付账款7月底全部明细表 (3)'!$A$4:$BI$410,61,0)</f>
        <v>发票挂账两个月承兑付款</v>
      </c>
    </row>
    <row r="61" spans="1:63" ht="15.95" customHeight="1">
      <c r="A61" s="23">
        <f t="shared" si="7"/>
        <v>58</v>
      </c>
      <c r="B61" s="24" t="s">
        <v>170</v>
      </c>
      <c r="C61" s="24"/>
      <c r="D61" s="25" t="s">
        <v>171</v>
      </c>
      <c r="E61" s="25" t="s">
        <v>172</v>
      </c>
      <c r="F61" s="16">
        <f>VLOOKUP(B61,'[2]应付账款7月底全部明细表 (3)'!$A$4:$D$403,4)</f>
        <v>900</v>
      </c>
      <c r="G61" s="16">
        <f>VLOOKUP(B61,'[2]应付账款7月底全部明细表 (3)'!$A:$E,5,0)</f>
        <v>0</v>
      </c>
      <c r="H61" s="16">
        <f>VLOOKUP(B61,'[2]应付账款7月底全部明细表 (3)'!$A$4:$F$401,6,0)</f>
        <v>900</v>
      </c>
      <c r="I61" s="16">
        <f>VLOOKUP(B61,'[2]应付账款7月底全部明细表 (3)'!$A$4:$G$401,7,0)</f>
        <v>0</v>
      </c>
      <c r="J61" s="31">
        <f>VLOOKUP(B61,'[2]应付账款7月底全部明细表 (3)'!$A$4:$H$402,8,0)</f>
        <v>900</v>
      </c>
      <c r="K61" s="31">
        <f>VLOOKUP(B61,'[3]应付账款7月底全部明细表 (3)'!$A:$I,9,0)</f>
        <v>0</v>
      </c>
      <c r="L61" s="31">
        <f>VLOOKUP(B61,'[3]应付账款7月底全部明细表 (3)'!$A$4:$J$410,10,0)</f>
        <v>0</v>
      </c>
      <c r="M61" s="31">
        <f>VLOOKUP(B61,'[3]应付账款7月底全部明细表 (3)'!$A:$K,11,0)</f>
        <v>0</v>
      </c>
      <c r="N61" s="31">
        <f>VLOOKUP(B61,'[3]应付账款7月底全部明细表 (3)'!$A:$L,12,0)</f>
        <v>900</v>
      </c>
      <c r="O61" s="31">
        <f>VLOOKUP(B61,'[3]应付账款7月底全部明细表 (3)'!$A$4:$M$410,13,0)</f>
        <v>0</v>
      </c>
      <c r="P61" s="31">
        <f>VLOOKUP(B61,'[3]应付账款7月底全部明细表 (3)'!$A$4:$N$410,14,0)</f>
        <v>0</v>
      </c>
      <c r="Q61" s="31">
        <f>VLOOKUP(B61,'[3]应付账款7月底全部明细表 (3)'!$A$4:$O$410,15,0)</f>
        <v>0</v>
      </c>
      <c r="R61" s="31">
        <f>VLOOKUP(B61,'[3]应付账款7月底全部明细表 (3)'!$A$4:$P$410,16,0)</f>
        <v>900</v>
      </c>
      <c r="S61" s="31">
        <f>VLOOKUP(B61,'[3]应付账款7月底全部明细表 (3)'!$A$4:$Q$407,17,0)</f>
        <v>0</v>
      </c>
      <c r="T61" s="31">
        <f>VLOOKUP(B61,'[3]应付账款7月底全部明细表 (3)'!$A$4:$R$387,18,0)</f>
        <v>0</v>
      </c>
      <c r="U61" s="31">
        <f>VLOOKUP(B61,'[3]应付账款7月底全部明细表 (3)'!$A$4:$S$410,19,0)</f>
        <v>0</v>
      </c>
      <c r="V61" s="31">
        <f>VLOOKUP(B61,'[3]应付账款7月底全部明细表 (3)'!$A$4:$T$410,20,0)</f>
        <v>900</v>
      </c>
      <c r="W61" s="31">
        <f>VLOOKUP(B61,'[3]应付账款7月底全部明细表 (3)'!$A$4:$U$410,21,0)</f>
        <v>0</v>
      </c>
      <c r="X61" s="31">
        <f>VLOOKUP(B61,'[3]应付账款7月底全部明细表 (3)'!$A$4:$V$410,22,0)</f>
        <v>0</v>
      </c>
      <c r="Y61" s="31">
        <f>VLOOKUP(B61,'[3]应付账款7月底全部明细表 (3)'!$A$4:$W$410,23,0)</f>
        <v>0</v>
      </c>
      <c r="Z61" s="31">
        <f>VLOOKUP(B61,'[3]应付账款7月底全部明细表 (3)'!$A$4:$X$410,24,0)</f>
        <v>900</v>
      </c>
      <c r="AA61" s="31">
        <f>VLOOKUP(B61,'[3]应付账款7月底全部明细表 (3)'!$A$4:$Y$410,25,0)</f>
        <v>0</v>
      </c>
      <c r="AB61" s="31">
        <f>VLOOKUP(B61,'[3]应付账款7月底全部明细表 (3)'!$A$4:$Z$410,26,0)</f>
        <v>0</v>
      </c>
      <c r="AC61" s="31">
        <f>VLOOKUP(B61,'[3]应付账款7月底全部明细表 (3)'!$A$4:$AA$410,27,0)</f>
        <v>0</v>
      </c>
      <c r="AD61" s="31">
        <f>VLOOKUP(B61,'[3]应付账款7月底全部明细表 (3)'!$A$4:$AB$410,28,0)</f>
        <v>900</v>
      </c>
      <c r="AE61" s="31">
        <f>VLOOKUP(B61,'[3]应付账款7月底全部明细表 (3)'!$A$4:$AC$410,29,0)</f>
        <v>0</v>
      </c>
      <c r="AF61" s="31">
        <f>VLOOKUP(B61,'[3]应付账款7月底全部明细表 (3)'!$A$4:$AD$416,30,0)</f>
        <v>0</v>
      </c>
      <c r="AG61" s="31">
        <f>VLOOKUP(B61,'[3]应付账款7月底全部明细表 (3)'!$A$4:$AE$410,31,0)</f>
        <v>0</v>
      </c>
      <c r="AH61" s="31">
        <f>VLOOKUP(B61,'[3]应付账款7月底全部明细表 (3)'!$A$4:$AF$410,32,0)</f>
        <v>900</v>
      </c>
      <c r="AI61" s="31">
        <f>VLOOKUP(B61,'[3]应付账款7月底全部明细表 (3)'!$A$4:$AG$410,33,0)</f>
        <v>0</v>
      </c>
      <c r="AJ61" s="31">
        <f>VLOOKUP(B61,'[3]应付账款7月底全部明细表 (3)'!$A$4:$AH$415,34,0)</f>
        <v>0</v>
      </c>
      <c r="AK61" s="31">
        <f>VLOOKUP(B61,'[3]应付账款7月底全部明细表 (3)'!$A$4:$AI$410,35,0)</f>
        <v>0</v>
      </c>
      <c r="AL61" s="31">
        <f>VLOOKUP(B61,'[3]应付账款7月底全部明细表 (3)'!$A$4:$AJ$410,36,0)</f>
        <v>900</v>
      </c>
      <c r="AM61" s="31">
        <f>VLOOKUP(B61,'[3]应付账款7月底全部明细表 (3)'!$A$4:$AK$410,37,0)</f>
        <v>0</v>
      </c>
      <c r="AN61" s="31">
        <f>VLOOKUP(B61,'[3]应付账款7月底全部明细表 (3)'!$A$4:$AL$415,38,0)</f>
        <v>0</v>
      </c>
      <c r="AO61" s="31">
        <f>VLOOKUP(B61,'[3]应付账款7月底全部明细表 (3)'!$A$4:$AM$410,39,0)</f>
        <v>0</v>
      </c>
      <c r="AP61" s="31">
        <f>VLOOKUP(B61,'[3]应付账款7月底全部明细表 (3)'!$A$4:$AN$410,40,0)</f>
        <v>900</v>
      </c>
      <c r="AQ61" s="42">
        <f>VLOOKUP(B61,'[3]应付账款7月底全部明细表 (3)'!$A$4:$AO$410,41,0)</f>
        <v>0</v>
      </c>
      <c r="AR61" s="42">
        <f>VLOOKUP(B61,[4]应付账款明细表!$A$4:$AP$428,42,0)</f>
        <v>0</v>
      </c>
      <c r="AS61" s="42">
        <f>VLOOKUP(B61,'[3]应付账款7月底全部明细表 (3)'!$A$4:$AQ$410,43,0)</f>
        <v>0</v>
      </c>
      <c r="AT61" s="42">
        <f>VLOOKUP(B61,'[3]应付账款7月底全部明细表 (3)'!$A$4:$AR$410,44,0)</f>
        <v>900</v>
      </c>
      <c r="AU61" s="42">
        <f>VLOOKUP(B61,[4]应付账款明细表!$A$4:$AS$428,45,0)</f>
        <v>0</v>
      </c>
      <c r="AV61" s="42">
        <f>VLOOKUP(B61,[4]应付账款明细表!$A$4:$AT$428,46,0)</f>
        <v>0</v>
      </c>
      <c r="AW61" s="42">
        <f>VLOOKUP(B61,[4]应付账款明细表!$A$4:$AU$428,47,0)</f>
        <v>0</v>
      </c>
      <c r="AX61" s="42">
        <f>VLOOKUP(B61,[4]应付账款明细表!$A$4:$AV$428,48,0)</f>
        <v>900</v>
      </c>
      <c r="AY61" s="42"/>
      <c r="AZ61" s="42">
        <f>VLOOKUP(B61,[4]应付账款明细表!$A$4:$AX$428,50,0)</f>
        <v>0</v>
      </c>
      <c r="BA61" s="63"/>
      <c r="BB61" s="63"/>
      <c r="BC61" s="63"/>
      <c r="BD61" s="63"/>
      <c r="BE61" s="63"/>
      <c r="BF61" s="63"/>
      <c r="BG61" s="63"/>
      <c r="BH61" s="54">
        <f t="shared" si="8"/>
        <v>0</v>
      </c>
      <c r="BI61" s="54">
        <f t="shared" si="1"/>
        <v>0</v>
      </c>
      <c r="BJ61" s="16"/>
      <c r="BK61" s="54" t="str">
        <f>VLOOKUP(B61,'[3]应付账款7月底全部明细表 (3)'!$A$4:$BI$410,61,0)</f>
        <v>预付款</v>
      </c>
    </row>
    <row r="62" spans="1:63">
      <c r="A62" s="23">
        <f t="shared" si="7"/>
        <v>59</v>
      </c>
      <c r="B62" s="24" t="s">
        <v>173</v>
      </c>
      <c r="C62" s="24"/>
      <c r="D62" s="25" t="s">
        <v>174</v>
      </c>
      <c r="E62" s="25" t="s">
        <v>175</v>
      </c>
      <c r="F62" s="16">
        <f>VLOOKUP(B62,'[2]应付账款7月底全部明细表 (3)'!$A$4:$D$403,4)</f>
        <v>14971</v>
      </c>
      <c r="G62" s="16">
        <f>VLOOKUP(B62,'[2]应付账款7月底全部明细表 (3)'!$A:$E,5,0)</f>
        <v>0</v>
      </c>
      <c r="H62" s="16">
        <f>VLOOKUP(B62,'[2]应付账款7月底全部明细表 (3)'!$A$4:$F$401,6,0)</f>
        <v>14971</v>
      </c>
      <c r="I62" s="16">
        <f>VLOOKUP(B62,'[2]应付账款7月底全部明细表 (3)'!$A$4:$G$401,7,0)</f>
        <v>0</v>
      </c>
      <c r="J62" s="31">
        <f>VLOOKUP(B62,'[2]应付账款7月底全部明细表 (3)'!$A$4:$H$402,8,0)</f>
        <v>14971</v>
      </c>
      <c r="K62" s="31">
        <f>VLOOKUP(B62,'[3]应付账款7月底全部明细表 (3)'!$A:$I,9,0)</f>
        <v>0</v>
      </c>
      <c r="L62" s="31">
        <f>VLOOKUP(B62,'[3]应付账款7月底全部明细表 (3)'!$A$4:$J$410,10,0)</f>
        <v>14971</v>
      </c>
      <c r="M62" s="31">
        <f>VLOOKUP(B62,'[3]应付账款7月底全部明细表 (3)'!$A:$K,11,0)</f>
        <v>14971</v>
      </c>
      <c r="N62" s="31">
        <f>VLOOKUP(B62,'[3]应付账款7月底全部明细表 (3)'!$A:$L,12,0)</f>
        <v>0</v>
      </c>
      <c r="O62" s="31">
        <f>VLOOKUP(B62,'[3]应付账款7月底全部明细表 (3)'!$A$4:$M$410,13,0)</f>
        <v>0</v>
      </c>
      <c r="P62" s="31">
        <f>VLOOKUP(B62,'[3]应付账款7月底全部明细表 (3)'!$A$4:$N$410,14,0)</f>
        <v>0</v>
      </c>
      <c r="Q62" s="31">
        <f>VLOOKUP(B62,'[3]应付账款7月底全部明细表 (3)'!$A$4:$O$410,15,0)</f>
        <v>0</v>
      </c>
      <c r="R62" s="31">
        <f>VLOOKUP(B62,'[3]应付账款7月底全部明细表 (3)'!$A$4:$P$410,16,0)</f>
        <v>0</v>
      </c>
      <c r="S62" s="31">
        <f>VLOOKUP(B62,'[3]应付账款7月底全部明细表 (3)'!$A$4:$Q$407,17,0)</f>
        <v>0</v>
      </c>
      <c r="T62" s="31" t="e">
        <f>VLOOKUP(B62,'[3]应付账款7月底全部明细表 (3)'!$A$4:$R$387,18,0)</f>
        <v>#REF!</v>
      </c>
      <c r="U62" s="31">
        <f>VLOOKUP(B62,'[3]应付账款7月底全部明细表 (3)'!$A$4:$S$410,19,0)</f>
        <v>0</v>
      </c>
      <c r="V62" s="31">
        <f>VLOOKUP(B62,'[3]应付账款7月底全部明细表 (3)'!$A$4:$T$410,20,0)</f>
        <v>0</v>
      </c>
      <c r="W62" s="31">
        <f>VLOOKUP(B62,'[3]应付账款7月底全部明细表 (3)'!$A$4:$U$410,21,0)</f>
        <v>0</v>
      </c>
      <c r="X62" s="31" t="e">
        <f>VLOOKUP(B62,'[3]应付账款7月底全部明细表 (3)'!$A$4:$V$410,22,0)</f>
        <v>#REF!</v>
      </c>
      <c r="Y62" s="31">
        <f>VLOOKUP(B62,'[3]应付账款7月底全部明细表 (3)'!$A$4:$W$410,23,0)</f>
        <v>0</v>
      </c>
      <c r="Z62" s="31">
        <f>VLOOKUP(B62,'[3]应付账款7月底全部明细表 (3)'!$A$4:$X$410,24,0)</f>
        <v>0</v>
      </c>
      <c r="AA62" s="31">
        <f>VLOOKUP(B62,'[3]应付账款7月底全部明细表 (3)'!$A$4:$Y$410,25,0)</f>
        <v>0</v>
      </c>
      <c r="AB62" s="31" t="e">
        <f>VLOOKUP(B62,'[3]应付账款7月底全部明细表 (3)'!$A$4:$Z$410,26,0)</f>
        <v>#REF!</v>
      </c>
      <c r="AC62" s="31">
        <f>VLOOKUP(B62,'[3]应付账款7月底全部明细表 (3)'!$A$4:$AA$410,27,0)</f>
        <v>0</v>
      </c>
      <c r="AD62" s="31">
        <f>VLOOKUP(B62,'[3]应付账款7月底全部明细表 (3)'!$A$4:$AB$410,28,0)</f>
        <v>0</v>
      </c>
      <c r="AE62" s="31">
        <f>VLOOKUP(B62,'[3]应付账款7月底全部明细表 (3)'!$A$4:$AC$410,29,0)</f>
        <v>0</v>
      </c>
      <c r="AF62" s="31" t="e">
        <f>VLOOKUP(B62,'[3]应付账款7月底全部明细表 (3)'!$A$4:$AD$416,30,0)</f>
        <v>#REF!</v>
      </c>
      <c r="AG62" s="31">
        <f>VLOOKUP(B62,'[3]应付账款7月底全部明细表 (3)'!$A$4:$AE$410,31,0)</f>
        <v>0</v>
      </c>
      <c r="AH62" s="31">
        <f>VLOOKUP(B62,'[3]应付账款7月底全部明细表 (3)'!$A$4:$AF$410,32,0)</f>
        <v>0</v>
      </c>
      <c r="AI62" s="31">
        <f>VLOOKUP(B62,'[3]应付账款7月底全部明细表 (3)'!$A$4:$AG$410,33,0)</f>
        <v>0</v>
      </c>
      <c r="AJ62" s="31" t="e">
        <f>VLOOKUP(B62,'[3]应付账款7月底全部明细表 (3)'!$A$4:$AH$415,34,0)</f>
        <v>#REF!</v>
      </c>
      <c r="AK62" s="31">
        <f>VLOOKUP(B62,'[3]应付账款7月底全部明细表 (3)'!$A$4:$AI$410,35,0)</f>
        <v>0</v>
      </c>
      <c r="AL62" s="31">
        <f>VLOOKUP(B62,'[3]应付账款7月底全部明细表 (3)'!$A$4:$AJ$410,36,0)</f>
        <v>0</v>
      </c>
      <c r="AM62" s="31">
        <f>VLOOKUP(B62,'[3]应付账款7月底全部明细表 (3)'!$A$4:$AK$410,37,0)</f>
        <v>0</v>
      </c>
      <c r="AN62" s="31" t="e">
        <f>VLOOKUP(B62,'[3]应付账款7月底全部明细表 (3)'!$A$4:$AL$415,38,0)</f>
        <v>#REF!</v>
      </c>
      <c r="AO62" s="31" t="e">
        <f>VLOOKUP(B62,'[3]应付账款7月底全部明细表 (3)'!$A$4:$AM$410,39,0)</f>
        <v>#REF!</v>
      </c>
      <c r="AP62" s="31" t="e">
        <f>VLOOKUP(B62,'[3]应付账款7月底全部明细表 (3)'!$A$4:$AN$410,40,0)</f>
        <v>#REF!</v>
      </c>
      <c r="AQ62" s="42">
        <f>VLOOKUP(B62,'[3]应付账款7月底全部明细表 (3)'!$A$4:$AO$410,41,0)</f>
        <v>0</v>
      </c>
      <c r="AR62" s="42" t="e">
        <f>VLOOKUP(B62,[4]应付账款明细表!$A$4:$AP$428,42,0)</f>
        <v>#REF!</v>
      </c>
      <c r="AS62" s="42">
        <f>VLOOKUP(B62,'[3]应付账款7月底全部明细表 (3)'!$A$4:$AQ$410,43,0)</f>
        <v>0</v>
      </c>
      <c r="AT62" s="42">
        <f>VLOOKUP(B62,'[3]应付账款7月底全部明细表 (3)'!$A$4:$AR$410,44,0)</f>
        <v>0</v>
      </c>
      <c r="AU62" s="42">
        <f>VLOOKUP(B62,[4]应付账款明细表!$A$4:$AS$428,45,0)</f>
        <v>0</v>
      </c>
      <c r="AV62" s="42" t="e">
        <f>VLOOKUP(B62,[4]应付账款明细表!$A$4:$AT$428,46,0)</f>
        <v>#REF!</v>
      </c>
      <c r="AW62" s="42">
        <f>VLOOKUP(B62,[4]应付账款明细表!$A$4:$AU$428,47,0)</f>
        <v>0</v>
      </c>
      <c r="AX62" s="42">
        <f>VLOOKUP(B62,[4]应付账款明细表!$A$4:$AV$428,48,0)</f>
        <v>0</v>
      </c>
      <c r="AY62" s="42"/>
      <c r="AZ62" s="42" t="e">
        <f>VLOOKUP(B62,[4]应付账款明细表!$A$4:$AX$428,50,0)</f>
        <v>#REF!</v>
      </c>
      <c r="BA62" s="63"/>
      <c r="BB62" s="63"/>
      <c r="BC62" s="63"/>
      <c r="BD62" s="63"/>
      <c r="BE62" s="63"/>
      <c r="BF62" s="63"/>
      <c r="BG62" s="63"/>
      <c r="BH62" s="54">
        <f t="shared" si="8"/>
        <v>0</v>
      </c>
      <c r="BI62" s="54">
        <f t="shared" si="1"/>
        <v>0</v>
      </c>
      <c r="BJ62" s="16"/>
      <c r="BK62" s="54" t="str">
        <f>VLOOKUP(B62,'[3]应付账款7月底全部明细表 (3)'!$A$4:$BI$410,61,0)</f>
        <v>停用</v>
      </c>
    </row>
    <row r="63" spans="1:63">
      <c r="A63" s="23">
        <f t="shared" ref="A63:A72" si="9">ROW()-3</f>
        <v>60</v>
      </c>
      <c r="B63" s="24" t="s">
        <v>176</v>
      </c>
      <c r="C63" s="24"/>
      <c r="D63" s="25" t="s">
        <v>177</v>
      </c>
      <c r="E63" s="25" t="s">
        <v>154</v>
      </c>
      <c r="F63" s="16">
        <f>VLOOKUP(B63,'[2]应付账款7月底全部明细表 (3)'!$A$4:$D$403,4)</f>
        <v>45302.74</v>
      </c>
      <c r="G63" s="16">
        <f>VLOOKUP(B63,'[2]应付账款7月底全部明细表 (3)'!$A:$E,5,0)</f>
        <v>0</v>
      </c>
      <c r="H63" s="16">
        <f>VLOOKUP(B63,'[2]应付账款7月底全部明细表 (3)'!$A$4:$F$401,6,0)</f>
        <v>55402.52</v>
      </c>
      <c r="I63" s="16">
        <f>VLOOKUP(B63,'[2]应付账款7月底全部明细表 (3)'!$A$4:$G$401,7,0)</f>
        <v>30000</v>
      </c>
      <c r="J63" s="31">
        <f>VLOOKUP(B63,'[2]应付账款7月底全部明细表 (3)'!$A$4:$H$402,8,0)</f>
        <v>25402.52</v>
      </c>
      <c r="K63" s="31">
        <f>VLOOKUP(B63,'[3]应付账款7月底全部明细表 (3)'!$A:$I,9,0)</f>
        <v>0</v>
      </c>
      <c r="L63" s="31">
        <f>VLOOKUP(B63,'[3]应付账款7月底全部明细表 (3)'!$A$4:$J$410,10,0)</f>
        <v>15302.74</v>
      </c>
      <c r="M63" s="31">
        <f>VLOOKUP(B63,'[3]应付账款7月底全部明细表 (3)'!$A:$K,11,0)</f>
        <v>0</v>
      </c>
      <c r="N63" s="31">
        <f>VLOOKUP(B63,'[3]应付账款7月底全部明细表 (3)'!$A:$L,12,0)</f>
        <v>25402.52</v>
      </c>
      <c r="O63" s="31">
        <f>VLOOKUP(B63,'[3]应付账款7月底全部明细表 (3)'!$A$4:$M$410,13,0)</f>
        <v>9593.86</v>
      </c>
      <c r="P63" s="31">
        <f>VLOOKUP(B63,'[3]应付账款7月底全部明细表 (3)'!$A$4:$N$410,14,0)</f>
        <v>25402.52</v>
      </c>
      <c r="Q63" s="31">
        <f>VLOOKUP(B63,'[3]应付账款7月底全部明细表 (3)'!$A$4:$O$410,15,0)</f>
        <v>15302.74</v>
      </c>
      <c r="R63" s="31">
        <f>VLOOKUP(B63,'[3]应付账款7月底全部明细表 (3)'!$A$4:$P$410,16,0)</f>
        <v>19693.64</v>
      </c>
      <c r="S63" s="31">
        <f>VLOOKUP(B63,'[3]应付账款7月底全部明细表 (3)'!$A$4:$Q$407,17,0)</f>
        <v>18887.900000000001</v>
      </c>
      <c r="T63" s="31">
        <f>VLOOKUP(B63,'[3]应付账款7月底全部明细表 (3)'!$A$4:$R$387,18,0)</f>
        <v>10099.780000000001</v>
      </c>
      <c r="U63" s="31">
        <f>VLOOKUP(B63,'[3]应付账款7月底全部明细表 (3)'!$A$4:$S$410,19,0)</f>
        <v>0</v>
      </c>
      <c r="V63" s="31">
        <f>VLOOKUP(B63,'[3]应付账款7月底全部明细表 (3)'!$A$4:$T$410,20,0)</f>
        <v>38581.54</v>
      </c>
      <c r="W63" s="31">
        <f>VLOOKUP(B63,'[3]应付账款7月底全部明细表 (3)'!$A$4:$U$410,21,0)</f>
        <v>9511.41</v>
      </c>
      <c r="X63" s="31">
        <f>VLOOKUP(B63,'[3]应付账款7月底全部明细表 (3)'!$A$4:$V$410,22,0)</f>
        <v>10099.780000000001</v>
      </c>
      <c r="Y63" s="31">
        <f>VLOOKUP(B63,'[3]应付账款7月底全部明细表 (3)'!$A$4:$W$410,23,0)</f>
        <v>0</v>
      </c>
      <c r="Z63" s="31">
        <f>VLOOKUP(B63,'[3]应付账款7月底全部明细表 (3)'!$A$4:$X$410,24,0)</f>
        <v>48092.95</v>
      </c>
      <c r="AA63" s="31">
        <f>VLOOKUP(B63,'[3]应付账款7月底全部明细表 (3)'!$A$4:$Y$410,25,0)</f>
        <v>0</v>
      </c>
      <c r="AB63" s="31">
        <f>VLOOKUP(B63,'[3]应付账款7月底全部明细表 (3)'!$A$4:$Z$410,26,0)</f>
        <v>19693.64</v>
      </c>
      <c r="AC63" s="31">
        <f>VLOOKUP(B63,'[3]应付账款7月底全部明细表 (3)'!$A$4:$AA$410,27,0)</f>
        <v>0</v>
      </c>
      <c r="AD63" s="31">
        <f>VLOOKUP(B63,'[3]应付账款7月底全部明细表 (3)'!$A$4:$AB$410,28,0)</f>
        <v>48092.95</v>
      </c>
      <c r="AE63" s="31">
        <f>VLOOKUP(B63,'[3]应付账款7月底全部明细表 (3)'!$A$4:$AC$410,29,0)</f>
        <v>0</v>
      </c>
      <c r="AF63" s="31">
        <f>VLOOKUP(B63,'[3]应付账款7月底全部明细表 (3)'!$A$4:$AD$416,30,0)</f>
        <v>38581.54</v>
      </c>
      <c r="AG63" s="31">
        <f>VLOOKUP(B63,'[3]应付账款7月底全部明细表 (3)'!$A$4:$AE$410,31,0)</f>
        <v>0</v>
      </c>
      <c r="AH63" s="31">
        <f>VLOOKUP(B63,'[3]应付账款7月底全部明细表 (3)'!$A$4:$AF$410,32,0)</f>
        <v>48092.95</v>
      </c>
      <c r="AI63" s="31">
        <f>VLOOKUP(B63,'[3]应付账款7月底全部明细表 (3)'!$A$4:$AG$410,33,0)</f>
        <v>0</v>
      </c>
      <c r="AJ63" s="31">
        <f>VLOOKUP(B63,'[3]应付账款7月底全部明细表 (3)'!$A$4:$AH$415,34,0)</f>
        <v>48092.95</v>
      </c>
      <c r="AK63" s="31">
        <f>VLOOKUP(B63,'[3]应付账款7月底全部明细表 (3)'!$A$4:$AI$410,35,0)</f>
        <v>0</v>
      </c>
      <c r="AL63" s="31">
        <f>VLOOKUP(B63,'[3]应付账款7月底全部明细表 (3)'!$A$4:$AJ$410,36,0)</f>
        <v>48092.95</v>
      </c>
      <c r="AM63" s="31">
        <f>VLOOKUP(B63,'[3]应付账款7月底全部明细表 (3)'!$A$4:$AK$410,37,0)</f>
        <v>0</v>
      </c>
      <c r="AN63" s="31">
        <f>VLOOKUP(B63,'[3]应付账款7月底全部明细表 (3)'!$A$4:$AL$415,38,0)</f>
        <v>48092.95</v>
      </c>
      <c r="AO63" s="31">
        <f>VLOOKUP(B63,'[3]应付账款7月底全部明细表 (3)'!$A$4:$AM$410,39,0)</f>
        <v>0</v>
      </c>
      <c r="AP63" s="31">
        <f>VLOOKUP(B63,'[3]应付账款7月底全部明细表 (3)'!$A$4:$AN$410,40,0)</f>
        <v>48092.95</v>
      </c>
      <c r="AQ63" s="42">
        <f>VLOOKUP(B63,'[3]应付账款7月底全部明细表 (3)'!$A$4:$AO$410,41,0)</f>
        <v>0</v>
      </c>
      <c r="AR63" s="42">
        <f>VLOOKUP(B63,[4]应付账款明细表!$A$4:$AP$428,42,0)</f>
        <v>48092.95</v>
      </c>
      <c r="AS63" s="42">
        <f>VLOOKUP(B63,'[3]应付账款7月底全部明细表 (3)'!$A$4:$AQ$410,43,0)</f>
        <v>20000</v>
      </c>
      <c r="AT63" s="42">
        <f>VLOOKUP(B63,'[3]应付账款7月底全部明细表 (3)'!$A$4:$AR$410,44,0)</f>
        <v>28092.95</v>
      </c>
      <c r="AU63" s="42">
        <f>VLOOKUP(B63,[4]应付账款明细表!$A$4:$AS$428,45,0)</f>
        <v>11024.81</v>
      </c>
      <c r="AV63" s="42">
        <f>VLOOKUP(B63,[4]应付账款明细表!$A$4:$AT$428,46,0)</f>
        <v>28092.95</v>
      </c>
      <c r="AW63" s="42">
        <f>VLOOKUP(B63,[4]应付账款明细表!$A$4:$AU$428,47,0)</f>
        <v>0</v>
      </c>
      <c r="AX63" s="42">
        <f>VLOOKUP(B63,[4]应付账款明细表!$A$4:$AV$428,48,0)</f>
        <v>39117.760000000002</v>
      </c>
      <c r="AY63" s="42"/>
      <c r="AZ63" s="42">
        <f>VLOOKUP(B63,[4]应付账款明细表!$A$4:$AX$428,50,0)</f>
        <v>28092.95</v>
      </c>
      <c r="BA63" s="63"/>
      <c r="BB63" s="63"/>
      <c r="BC63" s="63"/>
      <c r="BD63" s="63"/>
      <c r="BE63" s="63"/>
      <c r="BF63" s="63"/>
      <c r="BG63" s="63"/>
      <c r="BH63" s="54">
        <f t="shared" si="8"/>
        <v>49017.98</v>
      </c>
      <c r="BI63" s="54">
        <f t="shared" si="1"/>
        <v>4901.7979999999998</v>
      </c>
      <c r="BJ63" s="16">
        <f t="shared" si="2"/>
        <v>7.9802880494055497</v>
      </c>
      <c r="BK63" s="54" t="str">
        <f>VLOOKUP(B63,'[3]应付账款7月底全部明细表 (3)'!$A$4:$BI$410,61,0)</f>
        <v>发票挂账两个月承兑付款</v>
      </c>
    </row>
    <row r="64" spans="1:63">
      <c r="A64" s="23">
        <f t="shared" si="9"/>
        <v>61</v>
      </c>
      <c r="B64" s="24" t="s">
        <v>178</v>
      </c>
      <c r="C64" s="24"/>
      <c r="D64" s="25" t="s">
        <v>179</v>
      </c>
      <c r="E64" s="25" t="s">
        <v>180</v>
      </c>
      <c r="F64" s="16">
        <f>VLOOKUP(B64,'[2]应付账款7月底全部明细表 (3)'!$A$4:$D$403,4)</f>
        <v>2369.86</v>
      </c>
      <c r="G64" s="16">
        <f>VLOOKUP(B64,'[2]应付账款7月底全部明细表 (3)'!$A:$E,5,0)</f>
        <v>8471.2999999999993</v>
      </c>
      <c r="H64" s="16">
        <f>VLOOKUP(B64,'[2]应付账款7月底全部明细表 (3)'!$A$4:$F$401,6,0)</f>
        <v>2369.86</v>
      </c>
      <c r="I64" s="16">
        <f>VLOOKUP(B64,'[2]应付账款7月底全部明细表 (3)'!$A$4:$G$401,7,0)</f>
        <v>10904.4</v>
      </c>
      <c r="J64" s="31">
        <f>VLOOKUP(B64,'[2]应付账款7月底全部明细表 (3)'!$A$4:$H$402,8,0)</f>
        <v>2369.86</v>
      </c>
      <c r="K64" s="31">
        <f>VLOOKUP(B64,'[3]应付账款7月底全部明细表 (3)'!$A:$I,9,0)</f>
        <v>0</v>
      </c>
      <c r="L64" s="31">
        <f>VLOOKUP(B64,'[3]应付账款7月底全部明细表 (3)'!$A$4:$J$410,10,0)</f>
        <v>2369.86</v>
      </c>
      <c r="M64" s="31">
        <f>VLOOKUP(B64,'[3]应付账款7月底全部明细表 (3)'!$A:$K,11,0)</f>
        <v>0</v>
      </c>
      <c r="N64" s="31">
        <f>VLOOKUP(B64,'[3]应付账款7月底全部明细表 (3)'!$A:$L,12,0)</f>
        <v>2369.86</v>
      </c>
      <c r="O64" s="31">
        <f>VLOOKUP(B64,'[3]应付账款7月底全部明细表 (3)'!$A$4:$M$410,13,0)</f>
        <v>0</v>
      </c>
      <c r="P64" s="31">
        <f>VLOOKUP(B64,'[3]应付账款7月底全部明细表 (3)'!$A$4:$N$410,14,0)</f>
        <v>2369.86</v>
      </c>
      <c r="Q64" s="31">
        <f>VLOOKUP(B64,'[3]应付账款7月底全部明细表 (3)'!$A$4:$O$410,15,0)</f>
        <v>0</v>
      </c>
      <c r="R64" s="31">
        <f>VLOOKUP(B64,'[3]应付账款7月底全部明细表 (3)'!$A$4:$P$410,16,0)</f>
        <v>2369.86</v>
      </c>
      <c r="S64" s="31">
        <f>VLOOKUP(B64,'[3]应付账款7月底全部明细表 (3)'!$A$4:$Q$407,17,0)</f>
        <v>0</v>
      </c>
      <c r="T64" s="31">
        <f>VLOOKUP(B64,'[3]应付账款7月底全部明细表 (3)'!$A$4:$R$387,18,0)</f>
        <v>2369.86</v>
      </c>
      <c r="U64" s="31">
        <f>VLOOKUP(B64,'[3]应付账款7月底全部明细表 (3)'!$A$4:$S$410,19,0)</f>
        <v>0</v>
      </c>
      <c r="V64" s="31">
        <f>VLOOKUP(B64,'[3]应付账款7月底全部明细表 (3)'!$A$4:$T$410,20,0)</f>
        <v>2369.86</v>
      </c>
      <c r="W64" s="31">
        <f>VLOOKUP(B64,'[3]应付账款7月底全部明细表 (3)'!$A$4:$U$410,21,0)</f>
        <v>8531.58</v>
      </c>
      <c r="X64" s="31">
        <f>VLOOKUP(B64,'[3]应付账款7月底全部明细表 (3)'!$A$4:$V$410,22,0)</f>
        <v>2369.86</v>
      </c>
      <c r="Y64" s="31">
        <f>VLOOKUP(B64,'[3]应付账款7月底全部明细表 (3)'!$A$4:$W$410,23,0)</f>
        <v>8531.58</v>
      </c>
      <c r="Z64" s="31">
        <f>VLOOKUP(B64,'[3]应付账款7月底全部明细表 (3)'!$A$4:$X$410,24,0)</f>
        <v>2369.86</v>
      </c>
      <c r="AA64" s="31">
        <f>VLOOKUP(B64,'[3]应付账款7月底全部明细表 (3)'!$A$4:$Y$410,25,0)</f>
        <v>0</v>
      </c>
      <c r="AB64" s="31">
        <f>VLOOKUP(B64,'[3]应付账款7月底全部明细表 (3)'!$A$4:$Z$410,26,0)</f>
        <v>2369.86</v>
      </c>
      <c r="AC64" s="31">
        <f>VLOOKUP(B64,'[3]应付账款7月底全部明细表 (3)'!$A$4:$AA$410,27,0)</f>
        <v>0</v>
      </c>
      <c r="AD64" s="31">
        <f>VLOOKUP(B64,'[3]应付账款7月底全部明细表 (3)'!$A$4:$AB$410,28,0)</f>
        <v>2369.86</v>
      </c>
      <c r="AE64" s="31">
        <f>VLOOKUP(B64,'[3]应付账款7月底全部明细表 (3)'!$A$4:$AC$410,29,0)</f>
        <v>0</v>
      </c>
      <c r="AF64" s="31">
        <f>VLOOKUP(B64,'[3]应付账款7月底全部明细表 (3)'!$A$4:$AD$416,30,0)</f>
        <v>2369.86</v>
      </c>
      <c r="AG64" s="31">
        <f>VLOOKUP(B64,'[3]应付账款7月底全部明细表 (3)'!$A$4:$AE$410,31,0)</f>
        <v>0</v>
      </c>
      <c r="AH64" s="31">
        <f>VLOOKUP(B64,'[3]应付账款7月底全部明细表 (3)'!$A$4:$AF$410,32,0)</f>
        <v>2369.86</v>
      </c>
      <c r="AI64" s="31">
        <f>VLOOKUP(B64,'[3]应付账款7月底全部明细表 (3)'!$A$4:$AG$410,33,0)</f>
        <v>0</v>
      </c>
      <c r="AJ64" s="31">
        <f>VLOOKUP(B64,'[3]应付账款7月底全部明细表 (3)'!$A$4:$AH$415,34,0)</f>
        <v>2369.86</v>
      </c>
      <c r="AK64" s="31">
        <f>VLOOKUP(B64,'[3]应付账款7月底全部明细表 (3)'!$A$4:$AI$410,35,0)</f>
        <v>0</v>
      </c>
      <c r="AL64" s="31">
        <f>VLOOKUP(B64,'[3]应付账款7月底全部明细表 (3)'!$A$4:$AJ$410,36,0)</f>
        <v>2369.86</v>
      </c>
      <c r="AM64" s="31">
        <f>VLOOKUP(B64,'[3]应付账款7月底全部明细表 (3)'!$A$4:$AK$410,37,0)</f>
        <v>0</v>
      </c>
      <c r="AN64" s="31">
        <f>VLOOKUP(B64,'[3]应付账款7月底全部明细表 (3)'!$A$4:$AL$415,38,0)</f>
        <v>2369.86</v>
      </c>
      <c r="AO64" s="31">
        <f>VLOOKUP(B64,'[3]应付账款7月底全部明细表 (3)'!$A$4:$AM$410,39,0)</f>
        <v>0</v>
      </c>
      <c r="AP64" s="31">
        <f>VLOOKUP(B64,'[3]应付账款7月底全部明细表 (3)'!$A$4:$AN$410,40,0)</f>
        <v>2369.86</v>
      </c>
      <c r="AQ64" s="42">
        <f>VLOOKUP(B64,'[3]应付账款7月底全部明细表 (3)'!$A$4:$AO$410,41,0)</f>
        <v>0</v>
      </c>
      <c r="AR64" s="42">
        <f>VLOOKUP(B64,[4]应付账款明细表!$A$4:$AP$428,42,0)</f>
        <v>2369.86</v>
      </c>
      <c r="AS64" s="42">
        <f>VLOOKUP(B64,'[3]应付账款7月底全部明细表 (3)'!$A$4:$AQ$410,43,0)</f>
        <v>0</v>
      </c>
      <c r="AT64" s="42">
        <f>VLOOKUP(B64,'[3]应付账款7月底全部明细表 (3)'!$A$4:$AR$410,44,0)</f>
        <v>2369.86</v>
      </c>
      <c r="AU64" s="42">
        <f>VLOOKUP(B64,[4]应付账款明细表!$A$4:$AS$428,45,0)</f>
        <v>0</v>
      </c>
      <c r="AV64" s="42">
        <f>VLOOKUP(B64,[4]应付账款明细表!$A$4:$AT$428,46,0)</f>
        <v>2369.86</v>
      </c>
      <c r="AW64" s="42">
        <f>VLOOKUP(B64,[4]应付账款明细表!$A$4:$AU$428,47,0)</f>
        <v>0</v>
      </c>
      <c r="AX64" s="42">
        <f>VLOOKUP(B64,[4]应付账款明细表!$A$4:$AV$428,48,0)</f>
        <v>2369.86</v>
      </c>
      <c r="AY64" s="42"/>
      <c r="AZ64" s="42">
        <f>VLOOKUP(B64,[4]应付账款明细表!$A$4:$AX$428,50,0)</f>
        <v>2369.86</v>
      </c>
      <c r="BA64" s="63"/>
      <c r="BB64" s="63"/>
      <c r="BC64" s="63"/>
      <c r="BD64" s="63"/>
      <c r="BE64" s="63"/>
      <c r="BF64" s="63"/>
      <c r="BG64" s="63"/>
      <c r="BH64" s="54">
        <f t="shared" si="8"/>
        <v>8531.58</v>
      </c>
      <c r="BI64" s="54">
        <f t="shared" si="1"/>
        <v>853.15800000000002</v>
      </c>
      <c r="BJ64" s="16">
        <f t="shared" si="2"/>
        <v>2.7777504284083401</v>
      </c>
      <c r="BK64" s="54" t="str">
        <f>VLOOKUP(B64,'[3]应付账款7月底全部明细表 (3)'!$A$4:$BI$410,61,0)</f>
        <v>货到、票到付款</v>
      </c>
    </row>
    <row r="65" spans="1:63">
      <c r="A65" s="23">
        <f t="shared" si="9"/>
        <v>62</v>
      </c>
      <c r="B65" s="24" t="s">
        <v>181</v>
      </c>
      <c r="C65" s="24" t="str">
        <f>VLOOKUP(B65,'[1]供应商 (2)'!$A$2:$D$144,4,0)</f>
        <v>L1117</v>
      </c>
      <c r="D65" s="25" t="s">
        <v>182</v>
      </c>
      <c r="E65" s="25" t="s">
        <v>30</v>
      </c>
      <c r="F65" s="16">
        <f>VLOOKUP(B65,'[2]应付账款7月底全部明细表 (3)'!$A$4:$D$403,4)</f>
        <v>835250.07</v>
      </c>
      <c r="G65" s="16">
        <f>VLOOKUP(B65,'[2]应付账款7月底全部明细表 (3)'!$A:$E,5,0)</f>
        <v>250000</v>
      </c>
      <c r="H65" s="16">
        <f>VLOOKUP(B65,'[2]应付账款7月底全部明细表 (3)'!$A$4:$F$401,6,0)</f>
        <v>674825.52</v>
      </c>
      <c r="I65" s="16">
        <f>VLOOKUP(B65,'[2]应付账款7月底全部明细表 (3)'!$A$4:$G$401,7,0)</f>
        <v>0</v>
      </c>
      <c r="J65" s="31">
        <f>VLOOKUP(B65,'[2]应付账款7月底全部明细表 (3)'!$A$4:$H$402,8,0)</f>
        <v>738545.93</v>
      </c>
      <c r="K65" s="31">
        <f>VLOOKUP(B65,'[3]应付账款7月底全部明细表 (3)'!$A:$I,9,0)</f>
        <v>58320</v>
      </c>
      <c r="L65" s="31">
        <f>VLOOKUP(B65,'[3]应付账款7月底全部明细表 (3)'!$A$4:$J$410,10,0)</f>
        <v>585250.06999999995</v>
      </c>
      <c r="M65" s="31">
        <f>VLOOKUP(B65,'[3]应付账款7月底全部明细表 (3)'!$A:$K,11,0)</f>
        <v>0</v>
      </c>
      <c r="N65" s="31">
        <f>VLOOKUP(B65,'[3]应付账款7月底全部明细表 (3)'!$A:$L,12,0)</f>
        <v>796865.93</v>
      </c>
      <c r="O65" s="31">
        <f>VLOOKUP(B65,'[3]应付账款7月底全部明细表 (3)'!$A$4:$M$410,13,0)</f>
        <v>55767.33</v>
      </c>
      <c r="P65" s="31">
        <f>VLOOKUP(B65,'[3]应付账款7月底全部明细表 (3)'!$A$4:$N$410,14,0)</f>
        <v>674825.52</v>
      </c>
      <c r="Q65" s="31">
        <f>VLOOKUP(B65,'[3]应付账款7月底全部明细表 (3)'!$A$4:$O$410,15,0)</f>
        <v>200000</v>
      </c>
      <c r="R65" s="31">
        <f>VLOOKUP(B65,'[3]应付账款7月底全部明细表 (3)'!$A$4:$P$410,16,0)</f>
        <v>652633.26</v>
      </c>
      <c r="S65" s="31">
        <f>VLOOKUP(B65,'[3]应付账款7月底全部明细表 (3)'!$A$4:$Q$407,17,0)</f>
        <v>0</v>
      </c>
      <c r="T65" s="31">
        <f>VLOOKUP(B65,'[3]应付账款7月底全部明细表 (3)'!$A$4:$R$387,18,0)</f>
        <v>538545.93000000005</v>
      </c>
      <c r="U65" s="31">
        <f>VLOOKUP(B65,'[3]应付账款7月底全部明细表 (3)'!$A$4:$S$410,19,0)</f>
        <v>0</v>
      </c>
      <c r="V65" s="31">
        <f>VLOOKUP(B65,'[3]应付账款7月底全部明细表 (3)'!$A$4:$T$410,20,0)</f>
        <v>652633.26</v>
      </c>
      <c r="W65" s="31">
        <f>VLOOKUP(B65,'[3]应付账款7月底全部明细表 (3)'!$A$4:$U$410,21,0)</f>
        <v>165711.78</v>
      </c>
      <c r="X65" s="31">
        <f>VLOOKUP(B65,'[3]应付账款7月底全部明细表 (3)'!$A$4:$V$410,22,0)</f>
        <v>596865.93000000005</v>
      </c>
      <c r="Y65" s="31">
        <f>VLOOKUP(B65,'[3]应付账款7月底全部明细表 (3)'!$A$4:$W$410,23,0)</f>
        <v>0</v>
      </c>
      <c r="Z65" s="31">
        <f>VLOOKUP(B65,'[3]应付账款7月底全部明细表 (3)'!$A$4:$X$410,24,0)</f>
        <v>818345.04</v>
      </c>
      <c r="AA65" s="31">
        <f>VLOOKUP(B65,'[3]应付账款7月底全部明细表 (3)'!$A$4:$Y$410,25,0)</f>
        <v>80732.460000000006</v>
      </c>
      <c r="AB65" s="31">
        <f>VLOOKUP(B65,'[3]应付账款7月底全部明细表 (3)'!$A$4:$Z$410,26,0)</f>
        <v>652633.26</v>
      </c>
      <c r="AC65" s="31">
        <f>VLOOKUP(B65,'[3]应付账款7月底全部明细表 (3)'!$A$4:$AA$410,27,0)</f>
        <v>0</v>
      </c>
      <c r="AD65" s="31">
        <f>VLOOKUP(B65,'[3]应付账款7月底全部明细表 (3)'!$A$4:$AB$410,28,0)</f>
        <v>899077.5</v>
      </c>
      <c r="AE65" s="31">
        <f>VLOOKUP(B65,'[3]应付账款7月底全部明细表 (3)'!$A$4:$AC$410,29,0)</f>
        <v>92838.96</v>
      </c>
      <c r="AF65" s="31">
        <f>VLOOKUP(B65,'[3]应付账款7月底全部明细表 (3)'!$A$4:$AD$416,30,0)</f>
        <v>652633.26</v>
      </c>
      <c r="AG65" s="31">
        <f>VLOOKUP(B65,'[3]应付账款7月底全部明细表 (3)'!$A$4:$AE$410,31,0)</f>
        <v>250000</v>
      </c>
      <c r="AH65" s="31">
        <f>VLOOKUP(B65,'[3]应付账款7月底全部明细表 (3)'!$A$4:$AF$410,32,0)</f>
        <v>741916.46</v>
      </c>
      <c r="AI65" s="31">
        <f>VLOOKUP(B65,'[3]应付账款7月底全部明细表 (3)'!$A$4:$AG$410,33,0)</f>
        <v>29717.67</v>
      </c>
      <c r="AJ65" s="31">
        <f>VLOOKUP(B65,'[3]应付账款7月底全部明细表 (3)'!$A$4:$AH$415,34,0)</f>
        <v>568345.04</v>
      </c>
      <c r="AK65" s="31">
        <f>VLOOKUP(B65,'[3]应付账款7月底全部明细表 (3)'!$A$4:$AI$410,35,0)</f>
        <v>53053.5</v>
      </c>
      <c r="AL65" s="31">
        <f>VLOOKUP(B65,'[3]应付账款7月底全部明细表 (3)'!$A$4:$AJ$410,36,0)</f>
        <v>718580.63</v>
      </c>
      <c r="AM65" s="31">
        <f>VLOOKUP(B65,'[3]应付账款7月底全部明细表 (3)'!$A$4:$AK$410,37,0)</f>
        <v>85603.44</v>
      </c>
      <c r="AN65" s="31">
        <f>VLOOKUP(B65,'[3]应付账款7月底全部明细表 (3)'!$A$4:$AL$415,38,0)</f>
        <v>596024</v>
      </c>
      <c r="AO65" s="31">
        <f>VLOOKUP(B65,'[3]应付账款7月底全部明细表 (3)'!$A$4:$AM$410,39,0)</f>
        <v>54339</v>
      </c>
      <c r="AP65" s="31">
        <f>VLOOKUP(B65,'[3]应付账款7月底全部明细表 (3)'!$A$4:$AN$410,40,0)</f>
        <v>749845.07</v>
      </c>
      <c r="AQ65" s="42">
        <f>VLOOKUP(B65,'[3]应付账款7月底全部明细表 (3)'!$A$4:$AO$410,41,0)</f>
        <v>91270.25</v>
      </c>
      <c r="AR65" s="42">
        <f>VLOOKUP(B65,[4]应付账款明细表!$A$4:$AP$428,42,0)</f>
        <v>634523.96</v>
      </c>
      <c r="AS65" s="42">
        <f>VLOOKUP(B65,'[3]应付账款7月底全部明细表 (3)'!$A$4:$AQ$410,43,0)</f>
        <v>114956.8</v>
      </c>
      <c r="AT65" s="42">
        <f>VLOOKUP(B65,'[3]应付账款7月底全部明细表 (3)'!$A$4:$AR$410,44,0)</f>
        <v>726158.52</v>
      </c>
      <c r="AU65" s="42">
        <f>VLOOKUP(B65,[4]应付账款明细表!$A$4:$AS$428,45,0)</f>
        <v>80653.81</v>
      </c>
      <c r="AV65" s="42">
        <f>VLOOKUP(B65,[4]应付账款明细表!$A$4:$AT$428,46,0)</f>
        <v>549284.82999999996</v>
      </c>
      <c r="AW65" s="42">
        <f>VLOOKUP(B65,[4]应付账款明细表!$A$4:$AU$428,47,0)</f>
        <v>0</v>
      </c>
      <c r="AX65" s="42">
        <f>VLOOKUP(B65,[4]应付账款明细表!$A$4:$AV$428,48,0)</f>
        <v>806812.33</v>
      </c>
      <c r="AY65" s="42"/>
      <c r="AZ65" s="42">
        <f>VLOOKUP(B65,[4]应付账款明细表!$A$4:$AX$428,50,0)</f>
        <v>634888.27</v>
      </c>
      <c r="BA65" s="63"/>
      <c r="BB65" s="63"/>
      <c r="BC65" s="63"/>
      <c r="BD65" s="63"/>
      <c r="BE65" s="63"/>
      <c r="BF65" s="63"/>
      <c r="BG65" s="63"/>
      <c r="BH65" s="54">
        <f t="shared" si="8"/>
        <v>740615.7</v>
      </c>
      <c r="BI65" s="54">
        <f t="shared" si="1"/>
        <v>74061.570000000007</v>
      </c>
      <c r="BJ65" s="16">
        <f t="shared" si="2"/>
        <v>10.893805383817799</v>
      </c>
      <c r="BK65" s="54" t="str">
        <f>VLOOKUP(B65,'[3]应付账款7月底全部明细表 (3)'!$A$4:$BI$410,61,0)</f>
        <v>发票挂账两个月承兑付款</v>
      </c>
    </row>
    <row r="66" spans="1:63">
      <c r="A66" s="23">
        <f t="shared" si="9"/>
        <v>63</v>
      </c>
      <c r="B66" s="24" t="s">
        <v>183</v>
      </c>
      <c r="C66" s="24"/>
      <c r="D66" s="25" t="s">
        <v>184</v>
      </c>
      <c r="E66" s="25" t="s">
        <v>125</v>
      </c>
      <c r="F66" s="16">
        <f>VLOOKUP(B66,'[2]应付账款7月底全部明细表 (3)'!$A$4:$D$403,4)</f>
        <v>166674.51</v>
      </c>
      <c r="G66" s="16">
        <f>VLOOKUP(B66,'[2]应付账款7月底全部明细表 (3)'!$A:$E,5,0)</f>
        <v>85257.9</v>
      </c>
      <c r="H66" s="16">
        <f>VLOOKUP(B66,'[2]应付账款7月底全部明细表 (3)'!$A$4:$F$401,6,0)</f>
        <v>81416.61</v>
      </c>
      <c r="I66" s="16">
        <f>VLOOKUP(B66,'[2]应付账款7月底全部明细表 (3)'!$A$4:$G$401,7,0)</f>
        <v>81416.61</v>
      </c>
      <c r="J66" s="31">
        <f>VLOOKUP(B66,'[2]应付账款7月底全部明细表 (3)'!$A$4:$H$402,8,0)</f>
        <v>0</v>
      </c>
      <c r="K66" s="31">
        <f>VLOOKUP(B66,'[3]应付账款7月底全部明细表 (3)'!$A:$I,9,0)</f>
        <v>0</v>
      </c>
      <c r="L66" s="31">
        <f>VLOOKUP(B66,'[3]应付账款7月底全部明细表 (3)'!$A$4:$J$410,10,0)</f>
        <v>0</v>
      </c>
      <c r="M66" s="31">
        <f>VLOOKUP(B66,'[3]应付账款7月底全部明细表 (3)'!$A:$K,11,0)</f>
        <v>0</v>
      </c>
      <c r="N66" s="31">
        <f>VLOOKUP(B66,'[3]应付账款7月底全部明细表 (3)'!$A:$L,12,0)</f>
        <v>0</v>
      </c>
      <c r="O66" s="31">
        <f>VLOOKUP(B66,'[3]应付账款7月底全部明细表 (3)'!$A$4:$M$410,13,0)</f>
        <v>0</v>
      </c>
      <c r="P66" s="31">
        <f>VLOOKUP(B66,'[3]应付账款7月底全部明细表 (3)'!$A$4:$N$410,14,0)</f>
        <v>0</v>
      </c>
      <c r="Q66" s="31">
        <f>VLOOKUP(B66,'[3]应付账款7月底全部明细表 (3)'!$A$4:$O$410,15,0)</f>
        <v>0</v>
      </c>
      <c r="R66" s="31">
        <f>VLOOKUP(B66,'[3]应付账款7月底全部明细表 (3)'!$A$4:$P$410,16,0)</f>
        <v>0</v>
      </c>
      <c r="S66" s="31">
        <f>VLOOKUP(B66,'[3]应付账款7月底全部明细表 (3)'!$A$4:$Q$407,17,0)</f>
        <v>0</v>
      </c>
      <c r="T66" s="31">
        <f>VLOOKUP(B66,'[3]应付账款7月底全部明细表 (3)'!$A$4:$R$387,18,0)</f>
        <v>0</v>
      </c>
      <c r="U66" s="31">
        <f>VLOOKUP(B66,'[3]应付账款7月底全部明细表 (3)'!$A$4:$S$410,19,0)</f>
        <v>0</v>
      </c>
      <c r="V66" s="31">
        <f>VLOOKUP(B66,'[3]应付账款7月底全部明细表 (3)'!$A$4:$T$410,20,0)</f>
        <v>0</v>
      </c>
      <c r="W66" s="31">
        <f>VLOOKUP(B66,'[3]应付账款7月底全部明细表 (3)'!$A$4:$U$410,21,0)</f>
        <v>0</v>
      </c>
      <c r="X66" s="31">
        <f>VLOOKUP(B66,'[3]应付账款7月底全部明细表 (3)'!$A$4:$V$410,22,0)</f>
        <v>0</v>
      </c>
      <c r="Y66" s="31">
        <f>VLOOKUP(B66,'[3]应付账款7月底全部明细表 (3)'!$A$4:$W$410,23,0)</f>
        <v>0</v>
      </c>
      <c r="Z66" s="31">
        <f>VLOOKUP(B66,'[3]应付账款7月底全部明细表 (3)'!$A$4:$X$410,24,0)</f>
        <v>0</v>
      </c>
      <c r="AA66" s="31">
        <f>VLOOKUP(B66,'[3]应付账款7月底全部明细表 (3)'!$A$4:$Y$410,25,0)</f>
        <v>0</v>
      </c>
      <c r="AB66" s="31">
        <f>VLOOKUP(B66,'[3]应付账款7月底全部明细表 (3)'!$A$4:$Z$410,26,0)</f>
        <v>0</v>
      </c>
      <c r="AC66" s="31">
        <f>VLOOKUP(B66,'[3]应付账款7月底全部明细表 (3)'!$A$4:$AA$410,27,0)</f>
        <v>0</v>
      </c>
      <c r="AD66" s="31">
        <f>VLOOKUP(B66,'[3]应付账款7月底全部明细表 (3)'!$A$4:$AB$410,28,0)</f>
        <v>0</v>
      </c>
      <c r="AE66" s="31">
        <f>VLOOKUP(B66,'[3]应付账款7月底全部明细表 (3)'!$A$4:$AC$410,29,0)</f>
        <v>0</v>
      </c>
      <c r="AF66" s="31">
        <f>VLOOKUP(B66,'[3]应付账款7月底全部明细表 (3)'!$A$4:$AD$416,30,0)</f>
        <v>0</v>
      </c>
      <c r="AG66" s="31">
        <f>VLOOKUP(B66,'[3]应付账款7月底全部明细表 (3)'!$A$4:$AE$410,31,0)</f>
        <v>0</v>
      </c>
      <c r="AH66" s="31">
        <f>VLOOKUP(B66,'[3]应付账款7月底全部明细表 (3)'!$A$4:$AF$410,32,0)</f>
        <v>0</v>
      </c>
      <c r="AI66" s="31">
        <f>VLOOKUP(B66,'[3]应付账款7月底全部明细表 (3)'!$A$4:$AG$410,33,0)</f>
        <v>0</v>
      </c>
      <c r="AJ66" s="31">
        <f>VLOOKUP(B66,'[3]应付账款7月底全部明细表 (3)'!$A$4:$AH$415,34,0)</f>
        <v>0</v>
      </c>
      <c r="AK66" s="31">
        <f>VLOOKUP(B66,'[3]应付账款7月底全部明细表 (3)'!$A$4:$AI$410,35,0)</f>
        <v>0</v>
      </c>
      <c r="AL66" s="31">
        <f>VLOOKUP(B66,'[3]应付账款7月底全部明细表 (3)'!$A$4:$AJ$410,36,0)</f>
        <v>0</v>
      </c>
      <c r="AM66" s="31">
        <f>VLOOKUP(B66,'[3]应付账款7月底全部明细表 (3)'!$A$4:$AK$410,37,0)</f>
        <v>17488.8</v>
      </c>
      <c r="AN66" s="31">
        <f>VLOOKUP(B66,'[3]应付账款7月底全部明细表 (3)'!$A$4:$AL$415,38,0)</f>
        <v>0</v>
      </c>
      <c r="AO66" s="31">
        <f>VLOOKUP(B66,'[3]应付账款7月底全部明细表 (3)'!$A$4:$AM$410,39,0)</f>
        <v>17488.8</v>
      </c>
      <c r="AP66" s="31">
        <f>VLOOKUP(B66,'[3]应付账款7月底全部明细表 (3)'!$A$4:$AN$410,40,0)</f>
        <v>0</v>
      </c>
      <c r="AQ66" s="42">
        <f>VLOOKUP(B66,'[3]应付账款7月底全部明细表 (3)'!$A$4:$AO$410,41,0)</f>
        <v>0</v>
      </c>
      <c r="AR66" s="42">
        <f>VLOOKUP(B66,[4]应付账款明细表!$A$4:$AP$428,42,0)</f>
        <v>0</v>
      </c>
      <c r="AS66" s="42">
        <f>VLOOKUP(B66,'[3]应付账款7月底全部明细表 (3)'!$A$4:$AQ$410,43,0)</f>
        <v>0</v>
      </c>
      <c r="AT66" s="42">
        <f>VLOOKUP(B66,'[3]应付账款7月底全部明细表 (3)'!$A$4:$AR$410,44,0)</f>
        <v>0</v>
      </c>
      <c r="AU66" s="42">
        <f>VLOOKUP(B66,[4]应付账款明细表!$A$4:$AS$428,45,0)</f>
        <v>97437.6</v>
      </c>
      <c r="AV66" s="42">
        <f>VLOOKUP(B66,[4]应付账款明细表!$A$4:$AT$428,46,0)</f>
        <v>0</v>
      </c>
      <c r="AW66" s="42">
        <f>VLOOKUP(B66,[4]应付账款明细表!$A$4:$AU$428,47,0)</f>
        <v>0</v>
      </c>
      <c r="AX66" s="42">
        <f>VLOOKUP(B66,[4]应付账款明细表!$A$4:$AV$428,48,0)</f>
        <v>97437.6</v>
      </c>
      <c r="AY66" s="42"/>
      <c r="AZ66" s="42">
        <f>VLOOKUP(B66,[4]应付账款明细表!$A$4:$AX$428,50,0)</f>
        <v>97437.6</v>
      </c>
      <c r="BA66" s="63"/>
      <c r="BB66" s="63"/>
      <c r="BC66" s="63"/>
      <c r="BD66" s="63"/>
      <c r="BE66" s="63"/>
      <c r="BF66" s="63"/>
      <c r="BG66" s="63"/>
      <c r="BH66" s="54">
        <f t="shared" si="8"/>
        <v>114926.39999999999</v>
      </c>
      <c r="BI66" s="54">
        <f t="shared" si="1"/>
        <v>11492.64</v>
      </c>
      <c r="BJ66" s="16">
        <f t="shared" si="2"/>
        <v>8.4782608695652204</v>
      </c>
      <c r="BK66" s="54" t="str">
        <f>VLOOKUP(B66,'[3]应付账款7月底全部明细表 (3)'!$A$4:$BI$410,61,0)</f>
        <v>货到、票到付款</v>
      </c>
    </row>
    <row r="67" spans="1:63">
      <c r="A67" s="23">
        <f t="shared" si="9"/>
        <v>64</v>
      </c>
      <c r="B67" s="24" t="s">
        <v>185</v>
      </c>
      <c r="C67" s="24"/>
      <c r="D67" s="25" t="s">
        <v>186</v>
      </c>
      <c r="E67" s="25" t="s">
        <v>187</v>
      </c>
      <c r="F67" s="16">
        <f>VLOOKUP(B67,'[2]应付账款7月底全部明细表 (3)'!$A$4:$D$403,4)</f>
        <v>361546.5</v>
      </c>
      <c r="G67" s="16">
        <f>VLOOKUP(B67,'[2]应付账款7月底全部明细表 (3)'!$A:$E,5,0)</f>
        <v>50000</v>
      </c>
      <c r="H67" s="16">
        <f>VLOOKUP(B67,'[2]应付账款7月底全部明细表 (3)'!$A$4:$F$401,6,0)</f>
        <v>311546.5</v>
      </c>
      <c r="I67" s="16">
        <f>VLOOKUP(B67,'[2]应付账款7月底全部明细表 (3)'!$A$4:$G$401,7,0)</f>
        <v>200000</v>
      </c>
      <c r="J67" s="31">
        <f>VLOOKUP(B67,'[2]应付账款7月底全部明细表 (3)'!$A$4:$H$402,8,0)</f>
        <v>239871.5</v>
      </c>
      <c r="K67" s="31">
        <f>VLOOKUP(B67,'[3]应付账款7月底全部明细表 (3)'!$A:$I,9,0)</f>
        <v>112395</v>
      </c>
      <c r="L67" s="31">
        <f>VLOOKUP(B67,'[3]应付账款7月底全部明细表 (3)'!$A$4:$J$410,10,0)</f>
        <v>111546.5</v>
      </c>
      <c r="M67" s="31">
        <f>VLOOKUP(B67,'[3]应付账款7月底全部明细表 (3)'!$A:$K,11,0)</f>
        <v>0</v>
      </c>
      <c r="N67" s="31">
        <f>VLOOKUP(B67,'[3]应付账款7月底全部明细表 (3)'!$A:$L,12,0)</f>
        <v>352266.5</v>
      </c>
      <c r="O67" s="31">
        <f>VLOOKUP(B67,'[3]应付账款7月底全部明细表 (3)'!$A$4:$M$410,13,0)</f>
        <v>100624.5</v>
      </c>
      <c r="P67" s="31">
        <f>VLOOKUP(B67,'[3]应付账款7月底全部明细表 (3)'!$A$4:$N$410,14,0)</f>
        <v>239871.5</v>
      </c>
      <c r="Q67" s="31">
        <f>VLOOKUP(B67,'[3]应付账款7月底全部明细表 (3)'!$A$4:$O$410,15,0)</f>
        <v>100000</v>
      </c>
      <c r="R67" s="31">
        <f>VLOOKUP(B67,'[3]应付账款7月底全部明细表 (3)'!$A$4:$P$410,16,0)</f>
        <v>352891</v>
      </c>
      <c r="S67" s="31">
        <f>VLOOKUP(B67,'[3]应付账款7月底全部明细表 (3)'!$A$4:$Q$407,17,0)</f>
        <v>82128</v>
      </c>
      <c r="T67" s="31">
        <f>VLOOKUP(B67,'[3]应付账款7月底全部明细表 (3)'!$A$4:$R$387,18,0)</f>
        <v>252266.5</v>
      </c>
      <c r="U67" s="31">
        <f>VLOOKUP(B67,'[3]应付账款7月底全部明细表 (3)'!$A$4:$S$410,19,0)</f>
        <v>0</v>
      </c>
      <c r="V67" s="31">
        <f>VLOOKUP(B67,'[3]应付账款7月底全部明细表 (3)'!$A$4:$T$410,20,0)</f>
        <v>435019</v>
      </c>
      <c r="W67" s="31">
        <f>VLOOKUP(B67,'[3]应付账款7月底全部明细表 (3)'!$A$4:$U$410,21,0)</f>
        <v>153990</v>
      </c>
      <c r="X67" s="31">
        <f>VLOOKUP(B67,'[3]应付账款7月底全部明细表 (3)'!$A$4:$V$410,22,0)</f>
        <v>352891</v>
      </c>
      <c r="Y67" s="31">
        <f>VLOOKUP(B67,'[3]应付账款7月底全部明细表 (3)'!$A$4:$W$410,23,0)</f>
        <v>0</v>
      </c>
      <c r="Z67" s="31">
        <f>VLOOKUP(B67,'[3]应付账款7月底全部明细表 (3)'!$A$4:$X$410,24,0)</f>
        <v>589009</v>
      </c>
      <c r="AA67" s="31">
        <f>VLOOKUP(B67,'[3]应付账款7月底全部明细表 (3)'!$A$4:$Y$410,25,0)</f>
        <v>115492.5</v>
      </c>
      <c r="AB67" s="31">
        <f>VLOOKUP(B67,'[3]应付账款7月底全部明细表 (3)'!$A$4:$Z$410,26,0)</f>
        <v>435019</v>
      </c>
      <c r="AC67" s="31">
        <f>VLOOKUP(B67,'[3]应付账款7月底全部明细表 (3)'!$A$4:$AA$410,27,0)</f>
        <v>0</v>
      </c>
      <c r="AD67" s="31">
        <f>VLOOKUP(B67,'[3]应付账款7月底全部明细表 (3)'!$A$4:$AB$410,28,0)</f>
        <v>704501.5</v>
      </c>
      <c r="AE67" s="31">
        <f>VLOOKUP(B67,'[3]应付账款7月底全部明细表 (3)'!$A$4:$AC$410,29,0)</f>
        <v>112955</v>
      </c>
      <c r="AF67" s="31">
        <f>VLOOKUP(B67,'[3]应付账款7月底全部明细表 (3)'!$A$4:$AD$416,30,0)</f>
        <v>589009</v>
      </c>
      <c r="AG67" s="31">
        <f>VLOOKUP(B67,'[3]应付账款7月底全部明细表 (3)'!$A$4:$AE$410,31,0)</f>
        <v>200000</v>
      </c>
      <c r="AH67" s="31">
        <f>VLOOKUP(B67,'[3]应付账款7月底全部明细表 (3)'!$A$4:$AF$410,32,0)</f>
        <v>617456.5</v>
      </c>
      <c r="AI67" s="31">
        <f>VLOOKUP(B67,'[3]应付账款7月底全部明细表 (3)'!$A$4:$AG$410,33,0)</f>
        <v>0</v>
      </c>
      <c r="AJ67" s="31">
        <f>VLOOKUP(B67,'[3]应付账款7月底全部明细表 (3)'!$A$4:$AH$415,34,0)</f>
        <v>504501.5</v>
      </c>
      <c r="AK67" s="31">
        <f>VLOOKUP(B67,'[3]应付账款7月底全部明细表 (3)'!$A$4:$AI$410,35,0)</f>
        <v>0</v>
      </c>
      <c r="AL67" s="31">
        <f>VLOOKUP(B67,'[3]应付账款7月底全部明细表 (3)'!$A$4:$AJ$410,36,0)</f>
        <v>617456.5</v>
      </c>
      <c r="AM67" s="31">
        <f>VLOOKUP(B67,'[3]应付账款7月底全部明细表 (3)'!$A$4:$AK$410,37,0)</f>
        <v>0</v>
      </c>
      <c r="AN67" s="31">
        <f>VLOOKUP(B67,'[3]应付账款7月底全部明细表 (3)'!$A$4:$AL$415,38,0)</f>
        <v>617456.5</v>
      </c>
      <c r="AO67" s="31">
        <f>VLOOKUP(B67,'[3]应付账款7月底全部明细表 (3)'!$A$4:$AM$410,39,0)</f>
        <v>0</v>
      </c>
      <c r="AP67" s="31">
        <f>VLOOKUP(B67,'[3]应付账款7月底全部明细表 (3)'!$A$4:$AN$410,40,0)</f>
        <v>617456.5</v>
      </c>
      <c r="AQ67" s="42">
        <f>VLOOKUP(B67,'[3]应付账款7月底全部明细表 (3)'!$A$4:$AO$410,41,0)</f>
        <v>0</v>
      </c>
      <c r="AR67" s="42">
        <f>VLOOKUP(B67,[4]应付账款明细表!$A$4:$AP$428,42,0)</f>
        <v>617456.5</v>
      </c>
      <c r="AS67" s="42">
        <f>VLOOKUP(B67,'[3]应付账款7月底全部明细表 (3)'!$A$4:$AQ$410,43,0)</f>
        <v>0</v>
      </c>
      <c r="AT67" s="42">
        <f>VLOOKUP(B67,'[3]应付账款7月底全部明细表 (3)'!$A$4:$AR$410,44,0)</f>
        <v>617456.5</v>
      </c>
      <c r="AU67" s="42">
        <f>VLOOKUP(B67,[4]应付账款明细表!$A$4:$AS$428,45,0)</f>
        <v>0</v>
      </c>
      <c r="AV67" s="42">
        <f>VLOOKUP(B67,[4]应付账款明细表!$A$4:$AT$428,46,0)</f>
        <v>0</v>
      </c>
      <c r="AW67" s="42">
        <f>VLOOKUP(B67,[4]应付账款明细表!$A$4:$AU$428,47,0)</f>
        <v>0</v>
      </c>
      <c r="AX67" s="42">
        <f>VLOOKUP(B67,[4]应付账款明细表!$A$4:$AV$428,48,0)</f>
        <v>617456.5</v>
      </c>
      <c r="AY67" s="42"/>
      <c r="AZ67" s="42">
        <f>VLOOKUP(B67,[4]应付账款明细表!$A$4:$AX$428,50,0)</f>
        <v>617456.5</v>
      </c>
      <c r="BA67" s="63"/>
      <c r="BB67" s="63"/>
      <c r="BC67" s="63"/>
      <c r="BD67" s="63"/>
      <c r="BE67" s="63"/>
      <c r="BF67" s="63"/>
      <c r="BG67" s="63"/>
      <c r="BH67" s="54">
        <f t="shared" si="8"/>
        <v>677585</v>
      </c>
      <c r="BI67" s="54">
        <f t="shared" si="1"/>
        <v>67758.5</v>
      </c>
      <c r="BJ67" s="16">
        <f t="shared" si="2"/>
        <v>9.1126057985344993</v>
      </c>
      <c r="BK67" s="54" t="str">
        <f>VLOOKUP(B67,'[3]应付账款7月底全部明细表 (3)'!$A$4:$BI$410,61,0)</f>
        <v>发票挂账一个月付款</v>
      </c>
    </row>
    <row r="68" spans="1:63">
      <c r="A68" s="23">
        <f t="shared" si="9"/>
        <v>65</v>
      </c>
      <c r="B68" s="24" t="s">
        <v>188</v>
      </c>
      <c r="C68" s="24" t="str">
        <f>VLOOKUP(B68,'[1]供应商 (2)'!$A$2:$D$144,4,0)</f>
        <v>1913100</v>
      </c>
      <c r="D68" s="25" t="s">
        <v>189</v>
      </c>
      <c r="E68" s="25" t="s">
        <v>30</v>
      </c>
      <c r="F68" s="16">
        <f>VLOOKUP(B68,'[2]应付账款7月底全部明细表 (3)'!$A$4:$D$403,4)</f>
        <v>668764.41</v>
      </c>
      <c r="G68" s="16">
        <f>VLOOKUP(B68,'[2]应付账款7月底全部明细表 (3)'!$A:$E,5,0)</f>
        <v>0</v>
      </c>
      <c r="H68" s="16">
        <f>VLOOKUP(B68,'[2]应付账款7月底全部明细表 (3)'!$A$4:$F$401,6,0)</f>
        <v>711079.69</v>
      </c>
      <c r="I68" s="16">
        <f>VLOOKUP(B68,'[2]应付账款7月底全部明细表 (3)'!$A$4:$G$401,7,0)</f>
        <v>300000</v>
      </c>
      <c r="J68" s="31">
        <f>VLOOKUP(B68,'[2]应付账款7月底全部明细表 (3)'!$A$4:$H$402,8,0)</f>
        <v>426768.44</v>
      </c>
      <c r="K68" s="31">
        <f>VLOOKUP(B68,'[3]应付账款7月底全部明细表 (3)'!$A:$I,9,0)</f>
        <v>6700.3</v>
      </c>
      <c r="L68" s="31">
        <f>VLOOKUP(B68,'[3]应付账款7月底全部明细表 (3)'!$A$4:$J$410,10,0)</f>
        <v>368764.41</v>
      </c>
      <c r="M68" s="31">
        <f>VLOOKUP(B68,'[3]应付账款7月底全部明细表 (3)'!$A:$K,11,0)</f>
        <v>0</v>
      </c>
      <c r="N68" s="31">
        <f>VLOOKUP(B68,'[3]应付账款7月底全部明细表 (3)'!$A:$L,12,0)</f>
        <v>433468.74</v>
      </c>
      <c r="O68" s="31">
        <f>VLOOKUP(B68,'[3]应付账款7月底全部明细表 (3)'!$A$4:$M$410,13,0)</f>
        <v>0</v>
      </c>
      <c r="P68" s="31">
        <f>VLOOKUP(B68,'[3]应付账款7月底全部明细表 (3)'!$A$4:$N$410,14,0)</f>
        <v>411079.69</v>
      </c>
      <c r="Q68" s="31">
        <f>VLOOKUP(B68,'[3]应付账款7月底全部明细表 (3)'!$A$4:$O$410,15,0)</f>
        <v>0</v>
      </c>
      <c r="R68" s="31">
        <f>VLOOKUP(B68,'[3]应付账款7月底全部明细表 (3)'!$A$4:$P$410,16,0)</f>
        <v>433468.74</v>
      </c>
      <c r="S68" s="31">
        <f>VLOOKUP(B68,'[3]应付账款7月底全部明细表 (3)'!$A$4:$Q$407,17,0)</f>
        <v>7010.45</v>
      </c>
      <c r="T68" s="31">
        <f>VLOOKUP(B68,'[3]应付账款7月底全部明细表 (3)'!$A$4:$R$387,18,0)</f>
        <v>426768.44</v>
      </c>
      <c r="U68" s="31">
        <f>VLOOKUP(B68,'[3]应付账款7月底全部明细表 (3)'!$A$4:$S$410,19,0)</f>
        <v>0</v>
      </c>
      <c r="V68" s="31">
        <f>VLOOKUP(B68,'[3]应付账款7月底全部明细表 (3)'!$A$4:$T$410,20,0)</f>
        <v>440479.19</v>
      </c>
      <c r="W68" s="31">
        <f>VLOOKUP(B68,'[3]应付账款7月底全部明细表 (3)'!$A$4:$U$410,21,0)</f>
        <v>0</v>
      </c>
      <c r="X68" s="31">
        <f>VLOOKUP(B68,'[3]应付账款7月底全部明细表 (3)'!$A$4:$V$410,22,0)</f>
        <v>433468.74</v>
      </c>
      <c r="Y68" s="31">
        <f>VLOOKUP(B68,'[3]应付账款7月底全部明细表 (3)'!$A$4:$W$410,23,0)</f>
        <v>0</v>
      </c>
      <c r="Z68" s="31">
        <f>VLOOKUP(B68,'[3]应付账款7月底全部明细表 (3)'!$A$4:$X$410,24,0)</f>
        <v>440479.19</v>
      </c>
      <c r="AA68" s="31">
        <f>VLOOKUP(B68,'[3]应付账款7月底全部明细表 (3)'!$A$4:$Y$410,25,0)</f>
        <v>0</v>
      </c>
      <c r="AB68" s="31">
        <f>VLOOKUP(B68,'[3]应付账款7月底全部明细表 (3)'!$A$4:$Z$410,26,0)</f>
        <v>433468.74</v>
      </c>
      <c r="AC68" s="31">
        <f>VLOOKUP(B68,'[3]应付账款7月底全部明细表 (3)'!$A$4:$AA$410,27,0)</f>
        <v>0</v>
      </c>
      <c r="AD68" s="31">
        <f>VLOOKUP(B68,'[3]应付账款7月底全部明细表 (3)'!$A$4:$AB$410,28,0)</f>
        <v>440479.19</v>
      </c>
      <c r="AE68" s="31">
        <f>VLOOKUP(B68,'[3]应付账款7月底全部明细表 (3)'!$A$4:$AC$410,29,0)</f>
        <v>31114.7</v>
      </c>
      <c r="AF68" s="31">
        <f>VLOOKUP(B68,'[3]应付账款7月底全部明细表 (3)'!$A$4:$AD$416,30,0)</f>
        <v>440479.19</v>
      </c>
      <c r="AG68" s="31">
        <f>VLOOKUP(B68,'[3]应付账款7月底全部明细表 (3)'!$A$4:$AE$410,31,0)</f>
        <v>250000</v>
      </c>
      <c r="AH68" s="31">
        <f>VLOOKUP(B68,'[3]应付账款7月底全部明细表 (3)'!$A$4:$AF$410,32,0)</f>
        <v>221593.89</v>
      </c>
      <c r="AI68" s="31">
        <f>VLOOKUP(B68,'[3]应付账款7月底全部明细表 (3)'!$A$4:$AG$410,33,0)</f>
        <v>0</v>
      </c>
      <c r="AJ68" s="31">
        <f>VLOOKUP(B68,'[3]应付账款7月底全部明细表 (3)'!$A$4:$AH$415,34,0)</f>
        <v>190479.19</v>
      </c>
      <c r="AK68" s="31">
        <f>VLOOKUP(B68,'[3]应付账款7月底全部明细表 (3)'!$A$4:$AI$410,35,0)</f>
        <v>0</v>
      </c>
      <c r="AL68" s="31">
        <f>VLOOKUP(B68,'[3]应付账款7月底全部明细表 (3)'!$A$4:$AJ$410,36,0)</f>
        <v>221593.89</v>
      </c>
      <c r="AM68" s="31">
        <f>VLOOKUP(B68,'[3]应付账款7月底全部明细表 (3)'!$A$4:$AK$410,37,0)</f>
        <v>94236.6</v>
      </c>
      <c r="AN68" s="31">
        <f>VLOOKUP(B68,'[3]应付账款7月底全部明细表 (3)'!$A$4:$AL$415,38,0)</f>
        <v>190479.19</v>
      </c>
      <c r="AO68" s="31">
        <f>VLOOKUP(B68,'[3]应付账款7月底全部明细表 (3)'!$A$4:$AM$410,39,0)</f>
        <v>0</v>
      </c>
      <c r="AP68" s="31">
        <f>VLOOKUP(B68,'[3]应付账款7月底全部明细表 (3)'!$A$4:$AN$410,40,0)</f>
        <v>315830.49</v>
      </c>
      <c r="AQ68" s="42">
        <f>VLOOKUP(B68,'[3]应付账款7月底全部明细表 (3)'!$A$4:$AO$410,41,0)</f>
        <v>54018.83</v>
      </c>
      <c r="AR68" s="42">
        <f>VLOOKUP(B68,[4]应付账款明细表!$A$4:$AP$428,42,0)</f>
        <v>221593.89</v>
      </c>
      <c r="AS68" s="42">
        <f>VLOOKUP(B68,'[3]应付账款7月底全部明细表 (3)'!$A$4:$AQ$410,43,0)</f>
        <v>100000</v>
      </c>
      <c r="AT68" s="42">
        <f>VLOOKUP(B68,'[3]应付账款7月底全部明细表 (3)'!$A$4:$AR$410,44,0)</f>
        <v>269849.32</v>
      </c>
      <c r="AU68" s="42">
        <f>VLOOKUP(B68,[4]应付账款明细表!$A$4:$AS$428,45,0)</f>
        <v>51026.34</v>
      </c>
      <c r="AV68" s="42">
        <f>VLOOKUP(B68,[4]应付账款明细表!$A$4:$AT$428,46,0)</f>
        <v>121593.89</v>
      </c>
      <c r="AW68" s="42">
        <f>VLOOKUP(B68,[4]应付账款明细表!$A$4:$AU$428,47,0)</f>
        <v>0</v>
      </c>
      <c r="AX68" s="42">
        <f>VLOOKUP(B68,[4]应付账款明细表!$A$4:$AV$428,48,0)</f>
        <v>320875.65999999997</v>
      </c>
      <c r="AY68" s="42"/>
      <c r="AZ68" s="42">
        <f>VLOOKUP(B68,[4]应付账款明细表!$A$4:$AX$428,50,0)</f>
        <v>215830.49</v>
      </c>
      <c r="BA68" s="63"/>
      <c r="BB68" s="63"/>
      <c r="BC68" s="63"/>
      <c r="BD68" s="63"/>
      <c r="BE68" s="63"/>
      <c r="BF68" s="63"/>
      <c r="BG68" s="63"/>
      <c r="BH68" s="54">
        <f t="shared" si="8"/>
        <v>244107.22</v>
      </c>
      <c r="BI68" s="54">
        <f t="shared" si="1"/>
        <v>24410.722000000002</v>
      </c>
      <c r="BJ68" s="16">
        <f t="shared" si="2"/>
        <v>13.1448656045487</v>
      </c>
      <c r="BK68" s="54" t="str">
        <f>VLOOKUP(B68,'[3]应付账款7月底全部明细表 (3)'!$A$4:$BI$410,61,0)</f>
        <v>发票挂账两个月承兑付款</v>
      </c>
    </row>
    <row r="69" spans="1:63">
      <c r="A69" s="23">
        <f t="shared" si="9"/>
        <v>66</v>
      </c>
      <c r="B69" s="24" t="s">
        <v>190</v>
      </c>
      <c r="C69" s="24"/>
      <c r="D69" s="25" t="s">
        <v>191</v>
      </c>
      <c r="E69" s="25" t="s">
        <v>80</v>
      </c>
      <c r="F69" s="16">
        <f>VLOOKUP(B69,'[2]应付账款7月底全部明细表 (3)'!$A$4:$D$403,4)</f>
        <v>237008.62</v>
      </c>
      <c r="G69" s="16">
        <f>VLOOKUP(B69,'[2]应付账款7月底全部明细表 (3)'!$A:$E,5,0)</f>
        <v>0</v>
      </c>
      <c r="H69" s="16">
        <f>VLOOKUP(B69,'[2]应付账款7月底全部明细表 (3)'!$A$4:$F$401,6,0)</f>
        <v>237008.62</v>
      </c>
      <c r="I69" s="16">
        <f>VLOOKUP(B69,'[2]应付账款7月底全部明细表 (3)'!$A$4:$G$401,7,0)</f>
        <v>0</v>
      </c>
      <c r="J69" s="31">
        <f>VLOOKUP(B69,'[2]应付账款7月底全部明细表 (3)'!$A$4:$H$402,8,0)</f>
        <v>237008.62</v>
      </c>
      <c r="K69" s="31">
        <f>VLOOKUP(B69,'[3]应付账款7月底全部明细表 (3)'!$A:$I,9,0)</f>
        <v>0</v>
      </c>
      <c r="L69" s="31">
        <f>VLOOKUP(B69,'[3]应付账款7月底全部明细表 (3)'!$A$4:$J$410,10,0)</f>
        <v>237008.62</v>
      </c>
      <c r="M69" s="31">
        <f>VLOOKUP(B69,'[3]应付账款7月底全部明细表 (3)'!$A:$K,11,0)</f>
        <v>0</v>
      </c>
      <c r="N69" s="31">
        <f>VLOOKUP(B69,'[3]应付账款7月底全部明细表 (3)'!$A:$L,12,0)</f>
        <v>237008.62</v>
      </c>
      <c r="O69" s="31">
        <f>VLOOKUP(B69,'[3]应付账款7月底全部明细表 (3)'!$A$4:$M$410,13,0)</f>
        <v>0</v>
      </c>
      <c r="P69" s="31">
        <f>VLOOKUP(B69,'[3]应付账款7月底全部明细表 (3)'!$A$4:$N$410,14,0)</f>
        <v>237008.62</v>
      </c>
      <c r="Q69" s="31">
        <f>VLOOKUP(B69,'[3]应付账款7月底全部明细表 (3)'!$A$4:$O$410,15,0)</f>
        <v>0</v>
      </c>
      <c r="R69" s="31">
        <f>VLOOKUP(B69,'[3]应付账款7月底全部明细表 (3)'!$A$4:$P$410,16,0)</f>
        <v>237008.62</v>
      </c>
      <c r="S69" s="31">
        <f>VLOOKUP(B69,'[3]应付账款7月底全部明细表 (3)'!$A$4:$Q$407,17,0)</f>
        <v>0</v>
      </c>
      <c r="T69" s="31">
        <f>VLOOKUP(B69,'[3]应付账款7月底全部明细表 (3)'!$A$4:$R$387,18,0)</f>
        <v>237008.62</v>
      </c>
      <c r="U69" s="31">
        <f>VLOOKUP(B69,'[3]应付账款7月底全部明细表 (3)'!$A$4:$S$410,19,0)</f>
        <v>0</v>
      </c>
      <c r="V69" s="31">
        <f>VLOOKUP(B69,'[3]应付账款7月底全部明细表 (3)'!$A$4:$T$410,20,0)</f>
        <v>237008.62</v>
      </c>
      <c r="W69" s="31">
        <f>VLOOKUP(B69,'[3]应付账款7月底全部明细表 (3)'!$A$4:$U$410,21,0)</f>
        <v>0</v>
      </c>
      <c r="X69" s="31">
        <f>VLOOKUP(B69,'[3]应付账款7月底全部明细表 (3)'!$A$4:$V$410,22,0)</f>
        <v>237008.62</v>
      </c>
      <c r="Y69" s="31">
        <f>VLOOKUP(B69,'[3]应付账款7月底全部明细表 (3)'!$A$4:$W$410,23,0)</f>
        <v>200000</v>
      </c>
      <c r="Z69" s="31">
        <f>VLOOKUP(B69,'[3]应付账款7月底全部明细表 (3)'!$A$4:$X$410,24,0)</f>
        <v>37008.620000000003</v>
      </c>
      <c r="AA69" s="31">
        <f>VLOOKUP(B69,'[3]应付账款7月底全部明细表 (3)'!$A$4:$Y$410,25,0)</f>
        <v>51943.5</v>
      </c>
      <c r="AB69" s="31">
        <f>VLOOKUP(B69,'[3]应付账款7月底全部明细表 (3)'!$A$4:$Z$410,26,0)</f>
        <v>37008.620000000003</v>
      </c>
      <c r="AC69" s="31">
        <f>VLOOKUP(B69,'[3]应付账款7月底全部明细表 (3)'!$A$4:$AA$410,27,0)</f>
        <v>0</v>
      </c>
      <c r="AD69" s="31">
        <f>VLOOKUP(B69,'[3]应付账款7月底全部明细表 (3)'!$A$4:$AB$410,28,0)</f>
        <v>88952.12</v>
      </c>
      <c r="AE69" s="31">
        <f>VLOOKUP(B69,'[3]应付账款7月底全部明细表 (3)'!$A$4:$AC$410,29,0)</f>
        <v>0</v>
      </c>
      <c r="AF69" s="31">
        <f>VLOOKUP(B69,'[3]应付账款7月底全部明细表 (3)'!$A$4:$AD$416,30,0)</f>
        <v>88952.12</v>
      </c>
      <c r="AG69" s="31">
        <f>VLOOKUP(B69,'[3]应付账款7月底全部明细表 (3)'!$A$4:$AE$410,31,0)</f>
        <v>37008.620000000003</v>
      </c>
      <c r="AH69" s="31">
        <f>VLOOKUP(B69,'[3]应付账款7月底全部明细表 (3)'!$A$4:$AF$410,32,0)</f>
        <v>51943.5</v>
      </c>
      <c r="AI69" s="31">
        <f>VLOOKUP(B69,'[3]应付账款7月底全部明细表 (3)'!$A$4:$AG$410,33,0)</f>
        <v>0</v>
      </c>
      <c r="AJ69" s="31">
        <f>VLOOKUP(B69,'[3]应付账款7月底全部明细表 (3)'!$A$4:$AH$415,34,0)</f>
        <v>51943.5</v>
      </c>
      <c r="AK69" s="31">
        <f>VLOOKUP(B69,'[3]应付账款7月底全部明细表 (3)'!$A$4:$AI$410,35,0)</f>
        <v>0</v>
      </c>
      <c r="AL69" s="31">
        <f>VLOOKUP(B69,'[3]应付账款7月底全部明细表 (3)'!$A$4:$AJ$410,36,0)</f>
        <v>51943.5</v>
      </c>
      <c r="AM69" s="31">
        <f>VLOOKUP(B69,'[3]应付账款7月底全部明细表 (3)'!$A$4:$AK$410,37,0)</f>
        <v>143177.1</v>
      </c>
      <c r="AN69" s="31">
        <f>VLOOKUP(B69,'[3]应付账款7月底全部明细表 (3)'!$A$4:$AL$415,38,0)</f>
        <v>51943.5</v>
      </c>
      <c r="AO69" s="31">
        <f>VLOOKUP(B69,'[3]应付账款7月底全部明细表 (3)'!$A$4:$AM$410,39,0)</f>
        <v>0</v>
      </c>
      <c r="AP69" s="31">
        <f>VLOOKUP(B69,'[3]应付账款7月底全部明细表 (3)'!$A$4:$AN$410,40,0)</f>
        <v>195120.6</v>
      </c>
      <c r="AQ69" s="42">
        <f>VLOOKUP(B69,'[3]应付账款7月底全部明细表 (3)'!$A$4:$AO$410,41,0)</f>
        <v>0</v>
      </c>
      <c r="AR69" s="42">
        <f>VLOOKUP(B69,[4]应付账款明细表!$A$4:$AP$428,42,0)</f>
        <v>195120.6</v>
      </c>
      <c r="AS69" s="42">
        <f>VLOOKUP(B69,'[3]应付账款7月底全部明细表 (3)'!$A$4:$AQ$410,43,0)</f>
        <v>0</v>
      </c>
      <c r="AT69" s="42">
        <f>VLOOKUP(B69,'[3]应付账款7月底全部明细表 (3)'!$A$4:$AR$410,44,0)</f>
        <v>195120.6</v>
      </c>
      <c r="AU69" s="42">
        <f>VLOOKUP(B69,[4]应付账款明细表!$A$4:$AS$428,45,0)</f>
        <v>0</v>
      </c>
      <c r="AV69" s="42">
        <f>VLOOKUP(B69,[4]应付账款明细表!$A$4:$AT$428,46,0)</f>
        <v>195120.6</v>
      </c>
      <c r="AW69" s="42">
        <f>VLOOKUP(B69,[4]应付账款明细表!$A$4:$AU$428,47,0)</f>
        <v>0</v>
      </c>
      <c r="AX69" s="42">
        <f>VLOOKUP(B69,[4]应付账款明细表!$A$4:$AV$428,48,0)</f>
        <v>195120.6</v>
      </c>
      <c r="AY69" s="42"/>
      <c r="AZ69" s="42">
        <f>VLOOKUP(B69,[4]应付账款明细表!$A$4:$AX$428,50,0)</f>
        <v>195120.6</v>
      </c>
      <c r="BA69" s="63"/>
      <c r="BB69" s="63"/>
      <c r="BC69" s="63"/>
      <c r="BD69" s="63"/>
      <c r="BE69" s="63"/>
      <c r="BF69" s="63"/>
      <c r="BG69" s="63"/>
      <c r="BH69" s="54">
        <f t="shared" si="8"/>
        <v>195120.6</v>
      </c>
      <c r="BI69" s="54">
        <f t="shared" ref="BI69:BI132" si="10">BH69/10</f>
        <v>19512.060000000001</v>
      </c>
      <c r="BJ69" s="16">
        <f t="shared" ref="BJ69:BJ132" si="11">AX69/BI69</f>
        <v>10</v>
      </c>
      <c r="BK69" s="54" t="str">
        <f>VLOOKUP(B69,'[3]应付账款7月底全部明细表 (3)'!$A$4:$BI$410,61,0)</f>
        <v>货到、票到月底付款</v>
      </c>
    </row>
    <row r="70" spans="1:63">
      <c r="A70" s="23">
        <f t="shared" si="9"/>
        <v>67</v>
      </c>
      <c r="B70" s="24" t="s">
        <v>192</v>
      </c>
      <c r="C70" s="24" t="str">
        <f>VLOOKUP(B70,'[1]供应商 (2)'!$A$2:$D$144,4,0)</f>
        <v>1913225</v>
      </c>
      <c r="D70" s="25" t="s">
        <v>193</v>
      </c>
      <c r="E70" s="25" t="s">
        <v>194</v>
      </c>
      <c r="F70" s="16">
        <f>VLOOKUP(B70,'[2]应付账款7月底全部明细表 (3)'!$A$4:$D$403,4)</f>
        <v>0</v>
      </c>
      <c r="G70" s="16">
        <f>VLOOKUP(B70,'[2]应付账款7月底全部明细表 (3)'!$A:$E,5,0)</f>
        <v>0</v>
      </c>
      <c r="H70" s="16">
        <f>VLOOKUP(B70,'[2]应付账款7月底全部明细表 (3)'!$A$4:$F$401,6,0)</f>
        <v>0</v>
      </c>
      <c r="I70" s="16">
        <f>VLOOKUP(B70,'[2]应付账款7月底全部明细表 (3)'!$A$4:$G$401,7,0)</f>
        <v>0</v>
      </c>
      <c r="J70" s="31">
        <f>VLOOKUP(B70,'[2]应付账款7月底全部明细表 (3)'!$A$4:$H$402,8,0)</f>
        <v>0</v>
      </c>
      <c r="K70" s="31">
        <f>VLOOKUP(B70,'[3]应付账款7月底全部明细表 (3)'!$A:$I,9,0)</f>
        <v>11187.35</v>
      </c>
      <c r="L70" s="31">
        <f>VLOOKUP(B70,'[3]应付账款7月底全部明细表 (3)'!$A$4:$J$410,10,0)</f>
        <v>0</v>
      </c>
      <c r="M70" s="31">
        <f>VLOOKUP(B70,'[3]应付账款7月底全部明细表 (3)'!$A:$K,11,0)</f>
        <v>0</v>
      </c>
      <c r="N70" s="31">
        <f>VLOOKUP(B70,'[3]应付账款7月底全部明细表 (3)'!$A:$L,12,0)</f>
        <v>11187.35</v>
      </c>
      <c r="O70" s="31">
        <f>VLOOKUP(B70,'[3]应付账款7月底全部明细表 (3)'!$A$4:$M$410,13,0)</f>
        <v>0</v>
      </c>
      <c r="P70" s="31">
        <f>VLOOKUP(B70,'[3]应付账款7月底全部明细表 (3)'!$A$4:$N$410,14,0)</f>
        <v>0</v>
      </c>
      <c r="Q70" s="31">
        <f>VLOOKUP(B70,'[3]应付账款7月底全部明细表 (3)'!$A$4:$O$410,15,0)</f>
        <v>11187.35</v>
      </c>
      <c r="R70" s="31">
        <f>VLOOKUP(B70,'[3]应付账款7月底全部明细表 (3)'!$A$4:$P$410,16,0)</f>
        <v>0</v>
      </c>
      <c r="S70" s="31">
        <f>VLOOKUP(B70,'[3]应付账款7月底全部明细表 (3)'!$A$4:$Q$407,17,0)</f>
        <v>0</v>
      </c>
      <c r="T70" s="31" t="e">
        <f>VLOOKUP(B70,'[3]应付账款7月底全部明细表 (3)'!$A$4:$R$387,18,0)</f>
        <v>#REF!</v>
      </c>
      <c r="U70" s="31">
        <f>VLOOKUP(B70,'[3]应付账款7月底全部明细表 (3)'!$A$4:$S$410,19,0)</f>
        <v>0</v>
      </c>
      <c r="V70" s="31">
        <f>VLOOKUP(B70,'[3]应付账款7月底全部明细表 (3)'!$A$4:$T$410,20,0)</f>
        <v>0</v>
      </c>
      <c r="W70" s="31">
        <f>VLOOKUP(B70,'[3]应付账款7月底全部明细表 (3)'!$A$4:$U$410,21,0)</f>
        <v>0</v>
      </c>
      <c r="X70" s="31" t="e">
        <f>VLOOKUP(B70,'[3]应付账款7月底全部明细表 (3)'!$A$4:$V$410,22,0)</f>
        <v>#REF!</v>
      </c>
      <c r="Y70" s="31">
        <f>VLOOKUP(B70,'[3]应付账款7月底全部明细表 (3)'!$A$4:$W$410,23,0)</f>
        <v>0</v>
      </c>
      <c r="Z70" s="31">
        <f>VLOOKUP(B70,'[3]应付账款7月底全部明细表 (3)'!$A$4:$X$410,24,0)</f>
        <v>0</v>
      </c>
      <c r="AA70" s="31">
        <f>VLOOKUP(B70,'[3]应付账款7月底全部明细表 (3)'!$A$4:$Y$410,25,0)</f>
        <v>0</v>
      </c>
      <c r="AB70" s="31" t="e">
        <f>VLOOKUP(B70,'[3]应付账款7月底全部明细表 (3)'!$A$4:$Z$410,26,0)</f>
        <v>#REF!</v>
      </c>
      <c r="AC70" s="31">
        <f>VLOOKUP(B70,'[3]应付账款7月底全部明细表 (3)'!$A$4:$AA$410,27,0)</f>
        <v>0</v>
      </c>
      <c r="AD70" s="31">
        <f>VLOOKUP(B70,'[3]应付账款7月底全部明细表 (3)'!$A$4:$AB$410,28,0)</f>
        <v>0</v>
      </c>
      <c r="AE70" s="31">
        <f>VLOOKUP(B70,'[3]应付账款7月底全部明细表 (3)'!$A$4:$AC$410,29,0)</f>
        <v>0</v>
      </c>
      <c r="AF70" s="31" t="e">
        <f>VLOOKUP(B70,'[3]应付账款7月底全部明细表 (3)'!$A$4:$AD$416,30,0)</f>
        <v>#REF!</v>
      </c>
      <c r="AG70" s="31">
        <f>VLOOKUP(B70,'[3]应付账款7月底全部明细表 (3)'!$A$4:$AE$410,31,0)</f>
        <v>0</v>
      </c>
      <c r="AH70" s="31">
        <f>VLOOKUP(B70,'[3]应付账款7月底全部明细表 (3)'!$A$4:$AF$410,32,0)</f>
        <v>0</v>
      </c>
      <c r="AI70" s="31">
        <f>VLOOKUP(B70,'[3]应付账款7月底全部明细表 (3)'!$A$4:$AG$410,33,0)</f>
        <v>0</v>
      </c>
      <c r="AJ70" s="31" t="e">
        <f>VLOOKUP(B70,'[3]应付账款7月底全部明细表 (3)'!$A$4:$AH$415,34,0)</f>
        <v>#REF!</v>
      </c>
      <c r="AK70" s="31">
        <f>VLOOKUP(B70,'[3]应付账款7月底全部明细表 (3)'!$A$4:$AI$410,35,0)</f>
        <v>0</v>
      </c>
      <c r="AL70" s="31">
        <f>VLOOKUP(B70,'[3]应付账款7月底全部明细表 (3)'!$A$4:$AJ$410,36,0)</f>
        <v>0</v>
      </c>
      <c r="AM70" s="31">
        <f>VLOOKUP(B70,'[3]应付账款7月底全部明细表 (3)'!$A$4:$AK$410,37,0)</f>
        <v>0</v>
      </c>
      <c r="AN70" s="31" t="e">
        <f>VLOOKUP(B70,'[3]应付账款7月底全部明细表 (3)'!$A$4:$AL$415,38,0)</f>
        <v>#REF!</v>
      </c>
      <c r="AO70" s="31" t="e">
        <f>VLOOKUP(B70,'[3]应付账款7月底全部明细表 (3)'!$A$4:$AM$410,39,0)</f>
        <v>#REF!</v>
      </c>
      <c r="AP70" s="31" t="e">
        <f>VLOOKUP(B70,'[3]应付账款7月底全部明细表 (3)'!$A$4:$AN$410,40,0)</f>
        <v>#REF!</v>
      </c>
      <c r="AQ70" s="42">
        <f>VLOOKUP(B70,'[3]应付账款7月底全部明细表 (3)'!$A$4:$AO$410,41,0)</f>
        <v>0</v>
      </c>
      <c r="AR70" s="42" t="e">
        <f>VLOOKUP(B70,[4]应付账款明细表!$A$4:$AP$428,42,0)</f>
        <v>#REF!</v>
      </c>
      <c r="AS70" s="42">
        <f>VLOOKUP(B70,'[3]应付账款7月底全部明细表 (3)'!$A$4:$AQ$410,43,0)</f>
        <v>0</v>
      </c>
      <c r="AT70" s="42">
        <f>VLOOKUP(B70,'[3]应付账款7月底全部明细表 (3)'!$A$4:$AR$410,44,0)</f>
        <v>0</v>
      </c>
      <c r="AU70" s="42">
        <f>VLOOKUP(B70,[4]应付账款明细表!$A$4:$AS$428,45,0)</f>
        <v>0</v>
      </c>
      <c r="AV70" s="42" t="e">
        <f>VLOOKUP(B70,[4]应付账款明细表!$A$4:$AT$428,46,0)</f>
        <v>#REF!</v>
      </c>
      <c r="AW70" s="42">
        <f>VLOOKUP(B70,[4]应付账款明细表!$A$4:$AU$428,47,0)</f>
        <v>0</v>
      </c>
      <c r="AX70" s="42">
        <f>VLOOKUP(B70,[4]应付账款明细表!$A$4:$AV$428,48,0)</f>
        <v>0</v>
      </c>
      <c r="AY70" s="42"/>
      <c r="AZ70" s="42" t="e">
        <f>VLOOKUP(B70,[4]应付账款明细表!$A$4:$AX$428,50,0)</f>
        <v>#REF!</v>
      </c>
      <c r="BA70" s="63"/>
      <c r="BB70" s="63"/>
      <c r="BC70" s="63"/>
      <c r="BD70" s="63"/>
      <c r="BE70" s="63"/>
      <c r="BF70" s="63"/>
      <c r="BG70" s="63"/>
      <c r="BH70" s="54">
        <f t="shared" ref="BH70:BH123" si="12">K70+O70+S70+W70+AA70+AE70+AI70+AM70+AQ70+AU70+AY70+BC70</f>
        <v>11187.35</v>
      </c>
      <c r="BI70" s="54">
        <f t="shared" si="10"/>
        <v>1118.7349999999999</v>
      </c>
      <c r="BJ70" s="16">
        <f t="shared" si="11"/>
        <v>0</v>
      </c>
      <c r="BK70" s="54" t="str">
        <f>VLOOKUP(B70,'[3]应付账款7月底全部明细表 (3)'!$A$4:$BI$410,61,0)</f>
        <v>停用</v>
      </c>
    </row>
    <row r="71" spans="1:63">
      <c r="A71" s="23">
        <f t="shared" si="9"/>
        <v>68</v>
      </c>
      <c r="B71" s="24" t="s">
        <v>195</v>
      </c>
      <c r="C71" s="24"/>
      <c r="D71" s="25" t="s">
        <v>196</v>
      </c>
      <c r="E71" s="25" t="s">
        <v>187</v>
      </c>
      <c r="F71" s="16">
        <f>VLOOKUP(B71,'[2]应付账款7月底全部明细表 (3)'!$A$4:$D$403,4)</f>
        <v>438360</v>
      </c>
      <c r="G71" s="16">
        <f>VLOOKUP(B71,'[2]应付账款7月底全部明细表 (3)'!$A:$E,5,0)</f>
        <v>0</v>
      </c>
      <c r="H71" s="16">
        <f>VLOOKUP(B71,'[2]应付账款7月底全部明细表 (3)'!$A$4:$F$401,6,0)</f>
        <v>438360</v>
      </c>
      <c r="I71" s="16">
        <f>VLOOKUP(B71,'[2]应付账款7月底全部明细表 (3)'!$A$4:$G$401,7,0)</f>
        <v>0</v>
      </c>
      <c r="J71" s="31">
        <f>VLOOKUP(B71,'[2]应付账款7月底全部明细表 (3)'!$A$4:$H$402,8,0)</f>
        <v>624020</v>
      </c>
      <c r="K71" s="31">
        <f>VLOOKUP(B71,'[3]应付账款7月底全部明细表 (3)'!$A:$I,9,0)</f>
        <v>194400</v>
      </c>
      <c r="L71" s="31">
        <f>VLOOKUP(B71,'[3]应付账款7月底全部明细表 (3)'!$A$4:$J$410,10,0)</f>
        <v>438360</v>
      </c>
      <c r="M71" s="31">
        <f>VLOOKUP(B71,'[3]应付账款7月底全部明细表 (3)'!$A:$K,11,0)</f>
        <v>0</v>
      </c>
      <c r="N71" s="31">
        <f>VLOOKUP(B71,'[3]应付账款7月底全部明细表 (3)'!$A:$L,12,0)</f>
        <v>818420</v>
      </c>
      <c r="O71" s="31">
        <f>VLOOKUP(B71,'[3]应付账款7月底全部明细表 (3)'!$A$4:$M$410,13,0)</f>
        <v>0</v>
      </c>
      <c r="P71" s="31">
        <f>VLOOKUP(B71,'[3]应付账款7月底全部明细表 (3)'!$A$4:$N$410,14,0)</f>
        <v>438360</v>
      </c>
      <c r="Q71" s="31">
        <f>VLOOKUP(B71,'[3]应付账款7月底全部明细表 (3)'!$A$4:$O$410,15,0)</f>
        <v>200000</v>
      </c>
      <c r="R71" s="31">
        <f>VLOOKUP(B71,'[3]应付账款7月底全部明细表 (3)'!$A$4:$P$410,16,0)</f>
        <v>618420</v>
      </c>
      <c r="S71" s="31">
        <f>VLOOKUP(B71,'[3]应付账款7月底全部明细表 (3)'!$A$4:$Q$407,17,0)</f>
        <v>122760</v>
      </c>
      <c r="T71" s="31">
        <f>VLOOKUP(B71,'[3]应付账款7月底全部明细表 (3)'!$A$4:$R$387,18,0)</f>
        <v>424020</v>
      </c>
      <c r="U71" s="31">
        <f>VLOOKUP(B71,'[3]应付账款7月底全部明细表 (3)'!$A$4:$S$410,19,0)</f>
        <v>0</v>
      </c>
      <c r="V71" s="31">
        <f>VLOOKUP(B71,'[3]应付账款7月底全部明细表 (3)'!$A$4:$T$410,20,0)</f>
        <v>741180</v>
      </c>
      <c r="W71" s="31">
        <f>VLOOKUP(B71,'[3]应付账款7月底全部明细表 (3)'!$A$4:$U$410,21,0)</f>
        <v>0</v>
      </c>
      <c r="X71" s="31">
        <f>VLOOKUP(B71,'[3]应付账款7月底全部明细表 (3)'!$A$4:$V$410,22,0)</f>
        <v>618420</v>
      </c>
      <c r="Y71" s="31">
        <f>VLOOKUP(B71,'[3]应付账款7月底全部明细表 (3)'!$A$4:$W$410,23,0)</f>
        <v>0</v>
      </c>
      <c r="Z71" s="31">
        <f>VLOOKUP(B71,'[3]应付账款7月底全部明细表 (3)'!$A$4:$X$410,24,0)</f>
        <v>741180</v>
      </c>
      <c r="AA71" s="31">
        <f>VLOOKUP(B71,'[3]应付账款7月底全部明细表 (3)'!$A$4:$Y$410,25,0)</f>
        <v>49640</v>
      </c>
      <c r="AB71" s="31">
        <f>VLOOKUP(B71,'[3]应付账款7月底全部明细表 (3)'!$A$4:$Z$410,26,0)</f>
        <v>618420</v>
      </c>
      <c r="AC71" s="31">
        <f>VLOOKUP(B71,'[3]应付账款7月底全部明细表 (3)'!$A$4:$AA$410,27,0)</f>
        <v>0</v>
      </c>
      <c r="AD71" s="31">
        <f>VLOOKUP(B71,'[3]应付账款7月底全部明细表 (3)'!$A$4:$AB$410,28,0)</f>
        <v>790820</v>
      </c>
      <c r="AE71" s="31">
        <f>VLOOKUP(B71,'[3]应付账款7月底全部明细表 (3)'!$A$4:$AC$410,29,0)</f>
        <v>178705</v>
      </c>
      <c r="AF71" s="31">
        <f>VLOOKUP(B71,'[3]应付账款7月底全部明细表 (3)'!$A$4:$AD$416,30,0)</f>
        <v>741180</v>
      </c>
      <c r="AG71" s="31">
        <f>VLOOKUP(B71,'[3]应付账款7月底全部明细表 (3)'!$A$4:$AE$410,31,0)</f>
        <v>450000</v>
      </c>
      <c r="AH71" s="31">
        <f>VLOOKUP(B71,'[3]应付账款7月底全部明细表 (3)'!$A$4:$AF$410,32,0)</f>
        <v>519525</v>
      </c>
      <c r="AI71" s="31">
        <f>VLOOKUP(B71,'[3]应付账款7月底全部明细表 (3)'!$A$4:$AG$410,33,0)</f>
        <v>0</v>
      </c>
      <c r="AJ71" s="31">
        <f>VLOOKUP(B71,'[3]应付账款7月底全部明细表 (3)'!$A$4:$AH$415,34,0)</f>
        <v>291180</v>
      </c>
      <c r="AK71" s="31">
        <f>VLOOKUP(B71,'[3]应付账款7月底全部明细表 (3)'!$A$4:$AI$410,35,0)</f>
        <v>0</v>
      </c>
      <c r="AL71" s="31">
        <f>VLOOKUP(B71,'[3]应付账款7月底全部明细表 (3)'!$A$4:$AJ$410,36,0)</f>
        <v>519525</v>
      </c>
      <c r="AM71" s="31">
        <f>VLOOKUP(B71,'[3]应付账款7月底全部明细表 (3)'!$A$4:$AK$410,37,0)</f>
        <v>0</v>
      </c>
      <c r="AN71" s="31">
        <f>VLOOKUP(B71,'[3]应付账款7月底全部明细表 (3)'!$A$4:$AL$415,38,0)</f>
        <v>340820</v>
      </c>
      <c r="AO71" s="31">
        <f>VLOOKUP(B71,'[3]应付账款7月底全部明细表 (3)'!$A$4:$AM$410,39,0)</f>
        <v>0</v>
      </c>
      <c r="AP71" s="31">
        <f>VLOOKUP(B71,'[3]应付账款7月底全部明细表 (3)'!$A$4:$AN$410,40,0)</f>
        <v>519525</v>
      </c>
      <c r="AQ71" s="42">
        <f>VLOOKUP(B71,'[3]应付账款7月底全部明细表 (3)'!$A$4:$AO$410,41,0)</f>
        <v>308983</v>
      </c>
      <c r="AR71" s="42">
        <f>VLOOKUP(B71,[4]应付账款明细表!$A$4:$AP$428,42,0)</f>
        <v>519525</v>
      </c>
      <c r="AS71" s="42">
        <f>VLOOKUP(B71,'[3]应付账款7月底全部明细表 (3)'!$A$4:$AQ$410,43,0)</f>
        <v>0</v>
      </c>
      <c r="AT71" s="42">
        <f>VLOOKUP(B71,'[3]应付账款7月底全部明细表 (3)'!$A$4:$AR$410,44,0)</f>
        <v>828508</v>
      </c>
      <c r="AU71" s="42">
        <f>VLOOKUP(B71,[4]应付账款明细表!$A$4:$AS$428,45,0)</f>
        <v>0</v>
      </c>
      <c r="AV71" s="42">
        <f>VLOOKUP(B71,[4]应付账款明细表!$A$4:$AT$428,46,0)</f>
        <v>519525</v>
      </c>
      <c r="AW71" s="42">
        <f>VLOOKUP(B71,[4]应付账款明细表!$A$4:$AU$428,47,0)</f>
        <v>0</v>
      </c>
      <c r="AX71" s="42">
        <f>VLOOKUP(B71,[4]应付账款明细表!$A$4:$AV$428,48,0)</f>
        <v>828508</v>
      </c>
      <c r="AY71" s="42"/>
      <c r="AZ71" s="42">
        <f>VLOOKUP(B71,[4]应付账款明细表!$A$4:$AX$428,50,0)</f>
        <v>519525</v>
      </c>
      <c r="BA71" s="63"/>
      <c r="BB71" s="63"/>
      <c r="BC71" s="63"/>
      <c r="BD71" s="63"/>
      <c r="BE71" s="63"/>
      <c r="BF71" s="63"/>
      <c r="BG71" s="63"/>
      <c r="BH71" s="54">
        <f t="shared" si="12"/>
        <v>854488</v>
      </c>
      <c r="BI71" s="54">
        <f t="shared" si="10"/>
        <v>85448.8</v>
      </c>
      <c r="BJ71" s="16">
        <f t="shared" si="11"/>
        <v>9.6959582814504106</v>
      </c>
      <c r="BK71" s="54" t="str">
        <f>VLOOKUP(B71,'[3]应付账款7月底全部明细表 (3)'!$A$4:$BI$410,61,0)</f>
        <v>发票挂账两个月付款</v>
      </c>
    </row>
    <row r="72" spans="1:63">
      <c r="A72" s="23">
        <f t="shared" si="9"/>
        <v>69</v>
      </c>
      <c r="B72" s="24" t="s">
        <v>197</v>
      </c>
      <c r="C72" s="24">
        <f>VLOOKUP(B72,'[1]供应商 (2)'!$A$2:$D$144,4,0)</f>
        <v>1944595</v>
      </c>
      <c r="D72" s="25" t="s">
        <v>198</v>
      </c>
      <c r="E72" s="25"/>
      <c r="F72" s="16">
        <f>VLOOKUP(B72,'[2]应付账款7月底全部明细表 (3)'!$A$4:$D$403,4)</f>
        <v>433881.71</v>
      </c>
      <c r="G72" s="16">
        <f>VLOOKUP(B72,'[2]应付账款7月底全部明细表 (3)'!$A:$E,5,0)</f>
        <v>0</v>
      </c>
      <c r="H72" s="16">
        <f>VLOOKUP(B72,'[2]应付账款7月底全部明细表 (3)'!$A$4:$F$401,6,0)</f>
        <v>602999.04000000004</v>
      </c>
      <c r="I72" s="16">
        <f>VLOOKUP(B72,'[2]应付账款7月底全部明细表 (3)'!$A$4:$G$401,7,0)</f>
        <v>0</v>
      </c>
      <c r="J72" s="31">
        <f>VLOOKUP(B72,'[2]应付账款7月底全部明细表 (3)'!$A$4:$H$402,8,0)</f>
        <v>1040732.93</v>
      </c>
      <c r="K72" s="31">
        <f>VLOOKUP(B72,'[3]应付账款7月底全部明细表 (3)'!$A:$I,9,0)</f>
        <v>0</v>
      </c>
      <c r="L72" s="31">
        <f>VLOOKUP(B72,'[3]应付账款7月底全部明细表 (3)'!$A$4:$J$410,10,0)</f>
        <v>602999.04000000004</v>
      </c>
      <c r="M72" s="31">
        <f>VLOOKUP(B72,'[3]应付账款7月底全部明细表 (3)'!$A:$K,11,0)</f>
        <v>300000</v>
      </c>
      <c r="N72" s="31">
        <f>VLOOKUP(B72,'[3]应付账款7月底全部明细表 (3)'!$A:$L,12,0)</f>
        <v>740732.93</v>
      </c>
      <c r="O72" s="31">
        <f>VLOOKUP(B72,'[3]应付账款7月底全部明细表 (3)'!$A$4:$M$410,13,0)</f>
        <v>0</v>
      </c>
      <c r="P72" s="31">
        <f>VLOOKUP(B72,'[3]应付账款7月底全部明细表 (3)'!$A$4:$N$410,14,0)</f>
        <v>740732.93</v>
      </c>
      <c r="Q72" s="31">
        <f>VLOOKUP(B72,'[3]应付账款7月底全部明细表 (3)'!$A$4:$O$410,15,0)</f>
        <v>0</v>
      </c>
      <c r="R72" s="31">
        <f>VLOOKUP(B72,'[3]应付账款7月底全部明细表 (3)'!$A$4:$P$410,16,0)</f>
        <v>740732.93</v>
      </c>
      <c r="S72" s="31">
        <f>VLOOKUP(B72,'[3]应付账款7月底全部明细表 (3)'!$A$4:$Q$407,17,0)</f>
        <v>0</v>
      </c>
      <c r="T72" s="31">
        <f>VLOOKUP(B72,'[3]应付账款7月底全部明细表 (3)'!$A$4:$R$387,18,0)</f>
        <v>740732.93</v>
      </c>
      <c r="U72" s="31">
        <f>VLOOKUP(B72,'[3]应付账款7月底全部明细表 (3)'!$A$4:$S$410,19,0)</f>
        <v>0</v>
      </c>
      <c r="V72" s="31">
        <f>VLOOKUP(B72,'[3]应付账款7月底全部明细表 (3)'!$A$4:$T$410,20,0)</f>
        <v>740732.93</v>
      </c>
      <c r="W72" s="31">
        <f>VLOOKUP(B72,'[3]应付账款7月底全部明细表 (3)'!$A$4:$U$410,21,0)</f>
        <v>0</v>
      </c>
      <c r="X72" s="31">
        <f>VLOOKUP(B72,'[3]应付账款7月底全部明细表 (3)'!$A$4:$V$410,22,0)</f>
        <v>740732.93</v>
      </c>
      <c r="Y72" s="31">
        <f>VLOOKUP(B72,'[3]应付账款7月底全部明细表 (3)'!$A$4:$W$410,23,0)</f>
        <v>0</v>
      </c>
      <c r="Z72" s="31">
        <f>VLOOKUP(B72,'[3]应付账款7月底全部明细表 (3)'!$A$4:$X$410,24,0)</f>
        <v>740732.93</v>
      </c>
      <c r="AA72" s="31">
        <f>VLOOKUP(B72,'[3]应付账款7月底全部明细表 (3)'!$A$4:$Y$410,25,0)</f>
        <v>0</v>
      </c>
      <c r="AB72" s="31">
        <f>VLOOKUP(B72,'[3]应付账款7月底全部明细表 (3)'!$A$4:$Z$410,26,0)</f>
        <v>740732.93</v>
      </c>
      <c r="AC72" s="31">
        <f>VLOOKUP(B72,'[3]应付账款7月底全部明细表 (3)'!$A$4:$AA$410,27,0)</f>
        <v>0</v>
      </c>
      <c r="AD72" s="31">
        <f>VLOOKUP(B72,'[3]应付账款7月底全部明细表 (3)'!$A$4:$AB$410,28,0)</f>
        <v>740732.93</v>
      </c>
      <c r="AE72" s="31">
        <f>VLOOKUP(B72,'[3]应付账款7月底全部明细表 (3)'!$A$4:$AC$410,29,0)</f>
        <v>0</v>
      </c>
      <c r="AF72" s="31">
        <f>VLOOKUP(B72,'[3]应付账款7月底全部明细表 (3)'!$A$4:$AD$416,30,0)</f>
        <v>740732.93</v>
      </c>
      <c r="AG72" s="31">
        <f>VLOOKUP(B72,'[3]应付账款7月底全部明细表 (3)'!$A$4:$AE$410,31,0)</f>
        <v>800000</v>
      </c>
      <c r="AH72" s="31">
        <f>VLOOKUP(B72,'[3]应付账款7月底全部明细表 (3)'!$A$4:$AF$410,32,0)</f>
        <v>0</v>
      </c>
      <c r="AI72" s="31">
        <f>VLOOKUP(B72,'[3]应付账款7月底全部明细表 (3)'!$A$4:$AG$410,33,0)</f>
        <v>59267.07</v>
      </c>
      <c r="AJ72" s="31" t="e">
        <f>VLOOKUP(B72,'[3]应付账款7月底全部明细表 (3)'!$A$4:$AH$415,34,0)</f>
        <v>#REF!</v>
      </c>
      <c r="AK72" s="31">
        <f>VLOOKUP(B72,'[3]应付账款7月底全部明细表 (3)'!$A$4:$AI$410,35,0)</f>
        <v>0</v>
      </c>
      <c r="AL72" s="31">
        <f>VLOOKUP(B72,'[3]应付账款7月底全部明细表 (3)'!$A$4:$AJ$410,36,0)</f>
        <v>0</v>
      </c>
      <c r="AM72" s="31">
        <f>VLOOKUP(B72,'[3]应付账款7月底全部明细表 (3)'!$A$4:$AK$410,37,0)</f>
        <v>0</v>
      </c>
      <c r="AN72" s="31">
        <f>VLOOKUP(B72,'[3]应付账款7月底全部明细表 (3)'!$A$4:$AL$415,38,0)</f>
        <v>0</v>
      </c>
      <c r="AO72" s="31">
        <f>VLOOKUP(B72,'[3]应付账款7月底全部明细表 (3)'!$A$4:$AM$410,39,0)</f>
        <v>0</v>
      </c>
      <c r="AP72" s="31">
        <f>VLOOKUP(B72,'[3]应付账款7月底全部明细表 (3)'!$A$4:$AN$410,40,0)</f>
        <v>0</v>
      </c>
      <c r="AQ72" s="42">
        <f>VLOOKUP(B72,'[3]应付账款7月底全部明细表 (3)'!$A$4:$AO$410,41,0)</f>
        <v>0</v>
      </c>
      <c r="AR72" s="42">
        <f>VLOOKUP(B72,[4]应付账款明细表!$A$4:$AP$428,42,0)</f>
        <v>0</v>
      </c>
      <c r="AS72" s="42">
        <f>VLOOKUP(B72,'[3]应付账款7月底全部明细表 (3)'!$A$4:$AQ$410,43,0)</f>
        <v>0</v>
      </c>
      <c r="AT72" s="42">
        <f>VLOOKUP(B72,'[3]应付账款7月底全部明细表 (3)'!$A$4:$AR$410,44,0)</f>
        <v>0</v>
      </c>
      <c r="AU72" s="42">
        <f>VLOOKUP(B72,[4]应付账款明细表!$A$4:$AS$428,45,0)</f>
        <v>0</v>
      </c>
      <c r="AV72" s="42">
        <f>VLOOKUP(B72,[4]应付账款明细表!$A$4:$AT$428,46,0)</f>
        <v>0</v>
      </c>
      <c r="AW72" s="42">
        <f>VLOOKUP(B72,[4]应付账款明细表!$A$4:$AU$428,47,0)</f>
        <v>0</v>
      </c>
      <c r="AX72" s="42">
        <f>VLOOKUP(B72,[4]应付账款明细表!$A$4:$AV$428,48,0)</f>
        <v>0</v>
      </c>
      <c r="AY72" s="42"/>
      <c r="AZ72" s="42">
        <f>VLOOKUP(B72,[4]应付账款明细表!$A$4:$AX$428,50,0)</f>
        <v>0</v>
      </c>
      <c r="BA72" s="63"/>
      <c r="BB72" s="63"/>
      <c r="BC72" s="63"/>
      <c r="BD72" s="63"/>
      <c r="BE72" s="63"/>
      <c r="BF72" s="63"/>
      <c r="BG72" s="63"/>
      <c r="BH72" s="54">
        <f t="shared" si="12"/>
        <v>59267.07</v>
      </c>
      <c r="BI72" s="54">
        <f t="shared" si="10"/>
        <v>5926.7070000000003</v>
      </c>
      <c r="BJ72" s="16">
        <f t="shared" si="11"/>
        <v>0</v>
      </c>
      <c r="BK72" s="54" t="str">
        <f>VLOOKUP(B72,'[3]应付账款7月底全部明细表 (3)'!$A$4:$BI$410,61,0)</f>
        <v>发票挂账一个月承兑付款</v>
      </c>
    </row>
    <row r="73" spans="1:63">
      <c r="A73" s="23">
        <f t="shared" ref="A73:A82" si="13">ROW()-3</f>
        <v>70</v>
      </c>
      <c r="B73" s="24" t="s">
        <v>199</v>
      </c>
      <c r="C73" s="24"/>
      <c r="D73" s="25" t="s">
        <v>200</v>
      </c>
      <c r="E73" s="25" t="s">
        <v>201</v>
      </c>
      <c r="F73" s="16">
        <f>VLOOKUP(B73,'[2]应付账款7月底全部明细表 (3)'!$A$4:$D$403,4)</f>
        <v>118320.07</v>
      </c>
      <c r="G73" s="16">
        <f>VLOOKUP(B73,'[2]应付账款7月底全部明细表 (3)'!$A:$E,5,0)</f>
        <v>0</v>
      </c>
      <c r="H73" s="16">
        <f>VLOOKUP(B73,'[2]应付账款7月底全部明细表 (3)'!$A$4:$F$401,6,0)</f>
        <v>130835.64</v>
      </c>
      <c r="I73" s="16">
        <f>VLOOKUP(B73,'[2]应付账款7月底全部明细表 (3)'!$A$4:$G$401,7,0)</f>
        <v>30000</v>
      </c>
      <c r="J73" s="31">
        <f>VLOOKUP(B73,'[2]应付账款7月底全部明细表 (3)'!$A$4:$H$402,8,0)</f>
        <v>113885.3</v>
      </c>
      <c r="K73" s="31">
        <f>VLOOKUP(B73,'[3]应付账款7月底全部明细表 (3)'!$A:$I,9,0)</f>
        <v>0</v>
      </c>
      <c r="L73" s="31">
        <f>VLOOKUP(B73,'[3]应付账款7月底全部明细表 (3)'!$A$4:$J$410,10,0)</f>
        <v>88320.07</v>
      </c>
      <c r="M73" s="31">
        <f>VLOOKUP(B73,'[3]应付账款7月底全部明细表 (3)'!$A:$K,11,0)</f>
        <v>0</v>
      </c>
      <c r="N73" s="31">
        <f>VLOOKUP(B73,'[3]应付账款7月底全部明细表 (3)'!$A:$L,12,0)</f>
        <v>113885.3</v>
      </c>
      <c r="O73" s="31">
        <f>VLOOKUP(B73,'[3]应付账款7月底全部明细表 (3)'!$A$4:$M$410,13,0)</f>
        <v>0</v>
      </c>
      <c r="P73" s="31">
        <f>VLOOKUP(B73,'[3]应付账款7月底全部明细表 (3)'!$A$4:$N$410,14,0)</f>
        <v>100835.64</v>
      </c>
      <c r="Q73" s="31">
        <f>VLOOKUP(B73,'[3]应付账款7月底全部明细表 (3)'!$A$4:$O$410,15,0)</f>
        <v>20000</v>
      </c>
      <c r="R73" s="31">
        <f>VLOOKUP(B73,'[3]应付账款7月底全部明细表 (3)'!$A$4:$P$410,16,0)</f>
        <v>93885.3</v>
      </c>
      <c r="S73" s="31">
        <f>VLOOKUP(B73,'[3]应付账款7月底全部明细表 (3)'!$A$4:$Q$407,17,0)</f>
        <v>30176.05</v>
      </c>
      <c r="T73" s="31">
        <f>VLOOKUP(B73,'[3]应付账款7月底全部明细表 (3)'!$A$4:$R$387,18,0)</f>
        <v>93885.3</v>
      </c>
      <c r="U73" s="31">
        <f>VLOOKUP(B73,'[3]应付账款7月底全部明细表 (3)'!$A$4:$S$410,19,0)</f>
        <v>0</v>
      </c>
      <c r="V73" s="31">
        <f>VLOOKUP(B73,'[3]应付账款7月底全部明细表 (3)'!$A$4:$T$410,20,0)</f>
        <v>124061.35</v>
      </c>
      <c r="W73" s="31">
        <f>VLOOKUP(B73,'[3]应付账款7月底全部明细表 (3)'!$A$4:$U$410,21,0)</f>
        <v>0</v>
      </c>
      <c r="X73" s="31">
        <f>VLOOKUP(B73,'[3]应付账款7月底全部明细表 (3)'!$A$4:$V$410,22,0)</f>
        <v>93885.3</v>
      </c>
      <c r="Y73" s="31">
        <f>VLOOKUP(B73,'[3]应付账款7月底全部明细表 (3)'!$A$4:$W$410,23,0)</f>
        <v>0</v>
      </c>
      <c r="Z73" s="31">
        <f>VLOOKUP(B73,'[3]应付账款7月底全部明细表 (3)'!$A$4:$X$410,24,0)</f>
        <v>124061.35</v>
      </c>
      <c r="AA73" s="31">
        <f>VLOOKUP(B73,'[3]应付账款7月底全部明细表 (3)'!$A$4:$Y$410,25,0)</f>
        <v>16100.85</v>
      </c>
      <c r="AB73" s="31">
        <f>VLOOKUP(B73,'[3]应付账款7月底全部明细表 (3)'!$A$4:$Z$410,26,0)</f>
        <v>93885.3</v>
      </c>
      <c r="AC73" s="31">
        <f>VLOOKUP(B73,'[3]应付账款7月底全部明细表 (3)'!$A$4:$AA$410,27,0)</f>
        <v>0</v>
      </c>
      <c r="AD73" s="31">
        <f>VLOOKUP(B73,'[3]应付账款7月底全部明细表 (3)'!$A$4:$AB$410,28,0)</f>
        <v>140162.20000000001</v>
      </c>
      <c r="AE73" s="31">
        <f>VLOOKUP(B73,'[3]应付账款7月底全部明细表 (3)'!$A$4:$AC$410,29,0)</f>
        <v>0</v>
      </c>
      <c r="AF73" s="31">
        <f>VLOOKUP(B73,'[3]应付账款7月底全部明细表 (3)'!$A$4:$AD$416,30,0)</f>
        <v>124061.35</v>
      </c>
      <c r="AG73" s="31">
        <f>VLOOKUP(B73,'[3]应付账款7月底全部明细表 (3)'!$A$4:$AE$410,31,0)</f>
        <v>0</v>
      </c>
      <c r="AH73" s="31">
        <f>VLOOKUP(B73,'[3]应付账款7月底全部明细表 (3)'!$A$4:$AF$410,32,0)</f>
        <v>140162.20000000001</v>
      </c>
      <c r="AI73" s="31">
        <f>VLOOKUP(B73,'[3]应付账款7月底全部明细表 (3)'!$A$4:$AG$410,33,0)</f>
        <v>0</v>
      </c>
      <c r="AJ73" s="31">
        <f>VLOOKUP(B73,'[3]应付账款7月底全部明细表 (3)'!$A$4:$AH$415,34,0)</f>
        <v>124061.35</v>
      </c>
      <c r="AK73" s="31">
        <f>VLOOKUP(B73,'[3]应付账款7月底全部明细表 (3)'!$A$4:$AI$410,35,0)</f>
        <v>0</v>
      </c>
      <c r="AL73" s="31">
        <f>VLOOKUP(B73,'[3]应付账款7月底全部明细表 (3)'!$A$4:$AJ$410,36,0)</f>
        <v>140162.20000000001</v>
      </c>
      <c r="AM73" s="31">
        <f>VLOOKUP(B73,'[3]应付账款7月底全部明细表 (3)'!$A$4:$AK$410,37,0)</f>
        <v>0</v>
      </c>
      <c r="AN73" s="31">
        <f>VLOOKUP(B73,'[3]应付账款7月底全部明细表 (3)'!$A$4:$AL$415,38,0)</f>
        <v>140162.20000000001</v>
      </c>
      <c r="AO73" s="31">
        <f>VLOOKUP(B73,'[3]应付账款7月底全部明细表 (3)'!$A$4:$AM$410,39,0)</f>
        <v>90000</v>
      </c>
      <c r="AP73" s="31">
        <f>VLOOKUP(B73,'[3]应付账款7月底全部明细表 (3)'!$A$4:$AN$410,40,0)</f>
        <v>50162.2</v>
      </c>
      <c r="AQ73" s="42">
        <f>VLOOKUP(B73,'[3]应付账款7月底全部明细表 (3)'!$A$4:$AO$410,41,0)</f>
        <v>15606.41</v>
      </c>
      <c r="AR73" s="42">
        <f>VLOOKUP(B73,[4]应付账款明细表!$A$4:$AP$428,42,0)</f>
        <v>50162.2</v>
      </c>
      <c r="AS73" s="42">
        <f>VLOOKUP(B73,'[3]应付账款7月底全部明细表 (3)'!$A$4:$AQ$410,43,0)</f>
        <v>0</v>
      </c>
      <c r="AT73" s="42">
        <f>VLOOKUP(B73,'[3]应付账款7月底全部明细表 (3)'!$A$4:$AR$410,44,0)</f>
        <v>65768.61</v>
      </c>
      <c r="AU73" s="42">
        <f>VLOOKUP(B73,[4]应付账款明细表!$A$4:$AS$428,45,0)</f>
        <v>0</v>
      </c>
      <c r="AV73" s="42">
        <f>VLOOKUP(B73,[4]应付账款明细表!$A$4:$AT$428,46,0)</f>
        <v>50162.2</v>
      </c>
      <c r="AW73" s="42">
        <f>VLOOKUP(B73,[4]应付账款明细表!$A$4:$AU$428,47,0)</f>
        <v>0</v>
      </c>
      <c r="AX73" s="42">
        <f>VLOOKUP(B73,[4]应付账款明细表!$A$4:$AV$428,48,0)</f>
        <v>65768.61</v>
      </c>
      <c r="AY73" s="42"/>
      <c r="AZ73" s="42">
        <f>VLOOKUP(B73,[4]应付账款明细表!$A$4:$AX$428,50,0)</f>
        <v>50162.2</v>
      </c>
      <c r="BA73" s="63"/>
      <c r="BB73" s="63"/>
      <c r="BC73" s="63"/>
      <c r="BD73" s="63"/>
      <c r="BE73" s="63"/>
      <c r="BF73" s="63"/>
      <c r="BG73" s="63"/>
      <c r="BH73" s="54">
        <f t="shared" si="12"/>
        <v>61883.31</v>
      </c>
      <c r="BI73" s="54">
        <f t="shared" si="10"/>
        <v>6188.3310000000001</v>
      </c>
      <c r="BJ73" s="16">
        <f t="shared" si="11"/>
        <v>10.6278429515163</v>
      </c>
      <c r="BK73" s="54" t="str">
        <f>VLOOKUP(B73,'[3]应付账款7月底全部明细表 (3)'!$A$4:$BI$410,61,0)</f>
        <v>发票挂账两个月付款</v>
      </c>
    </row>
    <row r="74" spans="1:63" ht="15.95" customHeight="1">
      <c r="A74" s="23">
        <f t="shared" si="13"/>
        <v>71</v>
      </c>
      <c r="B74" s="24" t="s">
        <v>202</v>
      </c>
      <c r="C74" s="24" t="str">
        <f>VLOOKUP(B74,'[1]供应商 (2)'!$A$2:$D$144,4,0)</f>
        <v>L2026A</v>
      </c>
      <c r="D74" s="25" t="s">
        <v>203</v>
      </c>
      <c r="E74" s="25" t="s">
        <v>125</v>
      </c>
      <c r="F74" s="16">
        <f>VLOOKUP(B74,'[2]应付账款7月底全部明细表 (3)'!$A$4:$D$403,4)</f>
        <v>602197.11</v>
      </c>
      <c r="G74" s="16">
        <f>VLOOKUP(B74,'[2]应付账款7月底全部明细表 (3)'!$A:$E,5,0)</f>
        <v>0</v>
      </c>
      <c r="H74" s="16">
        <f>VLOOKUP(B74,'[2]应付账款7月底全部明细表 (3)'!$A$4:$F$401,6,0)</f>
        <v>2227386.4700000002</v>
      </c>
      <c r="I74" s="16">
        <f>VLOOKUP(B74,'[2]应付账款7月底全部明细表 (3)'!$A$4:$G$401,7,0)</f>
        <v>80000</v>
      </c>
      <c r="J74" s="31">
        <f>VLOOKUP(B74,'[2]应付账款7月底全部明细表 (3)'!$A$4:$H$402,8,0)</f>
        <v>2724939.9</v>
      </c>
      <c r="K74" s="31">
        <f>VLOOKUP(B74,'[3]应付账款7月底全部明细表 (3)'!$A:$I,9,0)</f>
        <v>0</v>
      </c>
      <c r="L74" s="31">
        <f>VLOOKUP(B74,'[3]应付账款7月底全部明细表 (3)'!$A$4:$J$410,10,0)</f>
        <v>522197.11</v>
      </c>
      <c r="M74" s="31">
        <f>VLOOKUP(B74,'[3]应付账款7月底全部明细表 (3)'!$A:$K,11,0)</f>
        <v>0</v>
      </c>
      <c r="N74" s="31">
        <f>VLOOKUP(B74,'[3]应付账款7月底全部明细表 (3)'!$A:$L,12,0)</f>
        <v>2724939.9</v>
      </c>
      <c r="O74" s="31">
        <f>VLOOKUP(B74,'[3]应付账款7月底全部明细表 (3)'!$A$4:$M$410,13,0)</f>
        <v>51217.2</v>
      </c>
      <c r="P74" s="31">
        <f>VLOOKUP(B74,'[3]应付账款7月底全部明细表 (3)'!$A$4:$N$410,14,0)</f>
        <v>2147386.4700000002</v>
      </c>
      <c r="Q74" s="31">
        <f>VLOOKUP(B74,'[3]应付账款7月底全部明细表 (3)'!$A$4:$O$410,15,0)</f>
        <v>500000</v>
      </c>
      <c r="R74" s="31">
        <f>VLOOKUP(B74,'[3]应付账款7月底全部明细表 (3)'!$A$4:$P$410,16,0)</f>
        <v>2276157.1</v>
      </c>
      <c r="S74" s="31">
        <f>VLOOKUP(B74,'[3]应付账款7月底全部明细表 (3)'!$A$4:$Q$407,17,0)</f>
        <v>93880.85</v>
      </c>
      <c r="T74" s="31">
        <f>VLOOKUP(B74,'[3]应付账款7月底全部明细表 (3)'!$A$4:$R$387,18,0)</f>
        <v>2224939.9</v>
      </c>
      <c r="U74" s="31">
        <f>VLOOKUP(B74,'[3]应付账款7月底全部明细表 (3)'!$A$4:$S$410,19,0)</f>
        <v>0</v>
      </c>
      <c r="V74" s="31">
        <f>VLOOKUP(B74,'[3]应付账款7月底全部明细表 (3)'!$A$4:$T$410,20,0)</f>
        <v>2370037.9500000002</v>
      </c>
      <c r="W74" s="31">
        <f>VLOOKUP(B74,'[3]应付账款7月底全部明细表 (3)'!$A$4:$U$410,21,0)</f>
        <v>0</v>
      </c>
      <c r="X74" s="31">
        <f>VLOOKUP(B74,'[3]应付账款7月底全部明细表 (3)'!$A$4:$V$410,22,0)</f>
        <v>2224939.9</v>
      </c>
      <c r="Y74" s="31">
        <f>VLOOKUP(B74,'[3]应付账款7月底全部明细表 (3)'!$A$4:$W$410,23,0)</f>
        <v>1000000</v>
      </c>
      <c r="Z74" s="31">
        <f>VLOOKUP(B74,'[3]应付账款7月底全部明细表 (3)'!$A$4:$X$410,24,0)</f>
        <v>1370037.95</v>
      </c>
      <c r="AA74" s="31">
        <f>VLOOKUP(B74,'[3]应付账款7月底全部明细表 (3)'!$A$4:$Y$410,25,0)</f>
        <v>682869.55</v>
      </c>
      <c r="AB74" s="31">
        <f>VLOOKUP(B74,'[3]应付账款7月底全部明细表 (3)'!$A$4:$Z$410,26,0)</f>
        <v>1276157.1000000001</v>
      </c>
      <c r="AC74" s="31">
        <f>VLOOKUP(B74,'[3]应付账款7月底全部明细表 (3)'!$A$4:$AA$410,27,0)</f>
        <v>0</v>
      </c>
      <c r="AD74" s="31">
        <f>VLOOKUP(B74,'[3]应付账款7月底全部明细表 (3)'!$A$4:$AB$410,28,0)</f>
        <v>2052907.5</v>
      </c>
      <c r="AE74" s="31">
        <f>VLOOKUP(B74,'[3]应付账款7月底全部明细表 (3)'!$A$4:$AC$410,29,0)</f>
        <v>0</v>
      </c>
      <c r="AF74" s="31">
        <f>VLOOKUP(B74,'[3]应付账款7月底全部明细表 (3)'!$A$4:$AD$416,30,0)</f>
        <v>1370037.95</v>
      </c>
      <c r="AG74" s="31">
        <f>VLOOKUP(B74,'[3]应付账款7月底全部明细表 (3)'!$A$4:$AE$410,31,0)</f>
        <v>2052907.5</v>
      </c>
      <c r="AH74" s="31">
        <f>VLOOKUP(B74,'[3]应付账款7月底全部明细表 (3)'!$A$4:$AF$410,32,0)</f>
        <v>0</v>
      </c>
      <c r="AI74" s="31">
        <f>VLOOKUP(B74,'[3]应付账款7月底全部明细表 (3)'!$A$4:$AG$410,33,0)</f>
        <v>265953.90000000002</v>
      </c>
      <c r="AJ74" s="31" t="e">
        <f>VLOOKUP(B74,'[3]应付账款7月底全部明细表 (3)'!$A$4:$AH$415,34,0)</f>
        <v>#REF!</v>
      </c>
      <c r="AK74" s="31">
        <f>VLOOKUP(B74,'[3]应付账款7月底全部明细表 (3)'!$A$4:$AI$410,35,0)</f>
        <v>0</v>
      </c>
      <c r="AL74" s="31">
        <f>VLOOKUP(B74,'[3]应付账款7月底全部明细表 (3)'!$A$4:$AJ$410,36,0)</f>
        <v>265953.90000000002</v>
      </c>
      <c r="AM74" s="31">
        <f>VLOOKUP(B74,'[3]应付账款7月底全部明细表 (3)'!$A$4:$AK$410,37,0)</f>
        <v>0</v>
      </c>
      <c r="AN74" s="31">
        <f>VLOOKUP(B74,'[3]应付账款7月底全部明细表 (3)'!$A$4:$AL$415,38,0)</f>
        <v>0</v>
      </c>
      <c r="AO74" s="31">
        <f>VLOOKUP(B74,'[3]应付账款7月底全部明细表 (3)'!$A$4:$AM$410,39,0)</f>
        <v>265953.90000000002</v>
      </c>
      <c r="AP74" s="31">
        <f>VLOOKUP(B74,'[3]应付账款7月底全部明细表 (3)'!$A$4:$AN$410,40,0)</f>
        <v>0</v>
      </c>
      <c r="AQ74" s="42">
        <f>VLOOKUP(B74,'[3]应付账款7月底全部明细表 (3)'!$A$4:$AO$410,41,0)</f>
        <v>0</v>
      </c>
      <c r="AR74" s="42" t="e">
        <f>VLOOKUP(B74,[4]应付账款明细表!$A$4:$AP$428,42,0)</f>
        <v>#REF!</v>
      </c>
      <c r="AS74" s="42">
        <f>VLOOKUP(B74,'[3]应付账款7月底全部明细表 (3)'!$A$4:$AQ$410,43,0)</f>
        <v>0</v>
      </c>
      <c r="AT74" s="42">
        <f>VLOOKUP(B74,'[3]应付账款7月底全部明细表 (3)'!$A$4:$AR$410,44,0)</f>
        <v>0</v>
      </c>
      <c r="AU74" s="42">
        <f>VLOOKUP(B74,[4]应付账款明细表!$A$4:$AS$428,45,0)</f>
        <v>0</v>
      </c>
      <c r="AV74" s="42">
        <f>VLOOKUP(B74,[4]应付账款明细表!$A$4:$AT$428,46,0)</f>
        <v>0</v>
      </c>
      <c r="AW74" s="42">
        <f>VLOOKUP(B74,[4]应付账款明细表!$A$4:$AU$428,47,0)</f>
        <v>610000</v>
      </c>
      <c r="AX74" s="42">
        <f>VLOOKUP(B74,[4]应付账款明细表!$A$4:$AV$428,48,0)</f>
        <v>0</v>
      </c>
      <c r="AY74" s="42"/>
      <c r="AZ74" s="42" t="e">
        <f>VLOOKUP(B74,[4]应付账款明细表!$A$4:$AX$428,50,0)</f>
        <v>#REF!</v>
      </c>
      <c r="BA74" s="63"/>
      <c r="BB74" s="63"/>
      <c r="BC74" s="63"/>
      <c r="BD74" s="63"/>
      <c r="BE74" s="63"/>
      <c r="BF74" s="63"/>
      <c r="BG74" s="63"/>
      <c r="BH74" s="54">
        <f t="shared" si="12"/>
        <v>1093921.5</v>
      </c>
      <c r="BI74" s="54">
        <f t="shared" si="10"/>
        <v>109392.15</v>
      </c>
      <c r="BJ74" s="16">
        <f t="shared" si="11"/>
        <v>0</v>
      </c>
      <c r="BK74" s="54" t="str">
        <f>VLOOKUP(B74,'[3]应付账款7月底全部明细表 (3)'!$A$4:$BI$410,61,0)</f>
        <v>发票挂账两个月承兑付款</v>
      </c>
    </row>
    <row r="75" spans="1:63" ht="15.95" customHeight="1">
      <c r="A75" s="23">
        <f t="shared" si="13"/>
        <v>72</v>
      </c>
      <c r="B75" s="24" t="s">
        <v>204</v>
      </c>
      <c r="C75" s="24"/>
      <c r="D75" s="25" t="s">
        <v>205</v>
      </c>
      <c r="E75" s="25" t="s">
        <v>206</v>
      </c>
      <c r="F75" s="16">
        <f>VLOOKUP(B75,'[2]应付账款7月底全部明细表 (3)'!$A$4:$D$403,4)</f>
        <v>141826.60999999999</v>
      </c>
      <c r="G75" s="16">
        <f>VLOOKUP(B75,'[2]应付账款7月底全部明细表 (3)'!$A:$E,5,0)</f>
        <v>0</v>
      </c>
      <c r="H75" s="16">
        <f>VLOOKUP(B75,'[2]应付账款7月底全部明细表 (3)'!$A$4:$F$401,6,0)</f>
        <v>141826.60999999999</v>
      </c>
      <c r="I75" s="16">
        <f>VLOOKUP(B75,'[2]应付账款7月底全部明细表 (3)'!$A$4:$G$401,7,0)</f>
        <v>0</v>
      </c>
      <c r="J75" s="31">
        <f>VLOOKUP(B75,'[2]应付账款7月底全部明细表 (3)'!$A$4:$H$402,8,0)</f>
        <v>141826.60999999999</v>
      </c>
      <c r="K75" s="31">
        <f>VLOOKUP(B75,'[3]应付账款7月底全部明细表 (3)'!$A:$I,9,0)</f>
        <v>0</v>
      </c>
      <c r="L75" s="31">
        <f>VLOOKUP(B75,'[3]应付账款7月底全部明细表 (3)'!$A$4:$J$410,10,0)</f>
        <v>141826.60999999999</v>
      </c>
      <c r="M75" s="31">
        <f>VLOOKUP(B75,'[3]应付账款7月底全部明细表 (3)'!$A:$K,11,0)</f>
        <v>0</v>
      </c>
      <c r="N75" s="31">
        <f>VLOOKUP(B75,'[3]应付账款7月底全部明细表 (3)'!$A:$L,12,0)</f>
        <v>141826.60999999999</v>
      </c>
      <c r="O75" s="31">
        <f>VLOOKUP(B75,'[3]应付账款7月底全部明细表 (3)'!$A$4:$M$410,13,0)</f>
        <v>0</v>
      </c>
      <c r="P75" s="31">
        <f>VLOOKUP(B75,'[3]应付账款7月底全部明细表 (3)'!$A$4:$N$410,14,0)</f>
        <v>141826.60999999999</v>
      </c>
      <c r="Q75" s="31">
        <f>VLOOKUP(B75,'[3]应付账款7月底全部明细表 (3)'!$A$4:$O$410,15,0)</f>
        <v>100000</v>
      </c>
      <c r="R75" s="31">
        <f>VLOOKUP(B75,'[3]应付账款7月底全部明细表 (3)'!$A$4:$P$410,16,0)</f>
        <v>41826.61</v>
      </c>
      <c r="S75" s="31">
        <f>VLOOKUP(B75,'[3]应付账款7月底全部明细表 (3)'!$A$4:$Q$407,17,0)</f>
        <v>58207.92</v>
      </c>
      <c r="T75" s="31">
        <f>VLOOKUP(B75,'[3]应付账款7月底全部明细表 (3)'!$A$4:$R$387,18,0)</f>
        <v>41826.61</v>
      </c>
      <c r="U75" s="31">
        <f>VLOOKUP(B75,'[3]应付账款7月底全部明细表 (3)'!$A$4:$S$410,19,0)</f>
        <v>0</v>
      </c>
      <c r="V75" s="31">
        <f>VLOOKUP(B75,'[3]应付账款7月底全部明细表 (3)'!$A$4:$T$410,20,0)</f>
        <v>100034.53</v>
      </c>
      <c r="W75" s="31">
        <f>VLOOKUP(B75,'[3]应付账款7月底全部明细表 (3)'!$A$4:$U$410,21,0)</f>
        <v>0</v>
      </c>
      <c r="X75" s="31">
        <f>VLOOKUP(B75,'[3]应付账款7月底全部明细表 (3)'!$A$4:$V$410,22,0)</f>
        <v>41826.61</v>
      </c>
      <c r="Y75" s="31">
        <f>VLOOKUP(B75,'[3]应付账款7月底全部明细表 (3)'!$A$4:$W$410,23,0)</f>
        <v>0</v>
      </c>
      <c r="Z75" s="31">
        <f>VLOOKUP(B75,'[3]应付账款7月底全部明细表 (3)'!$A$4:$X$410,24,0)</f>
        <v>100034.53</v>
      </c>
      <c r="AA75" s="31">
        <f>VLOOKUP(B75,'[3]应付账款7月底全部明细表 (3)'!$A$4:$Y$410,25,0)</f>
        <v>0</v>
      </c>
      <c r="AB75" s="31">
        <f>VLOOKUP(B75,'[3]应付账款7月底全部明细表 (3)'!$A$4:$Z$410,26,0)</f>
        <v>41826.61</v>
      </c>
      <c r="AC75" s="31">
        <f>VLOOKUP(B75,'[3]应付账款7月底全部明细表 (3)'!$A$4:$AA$410,27,0)</f>
        <v>0</v>
      </c>
      <c r="AD75" s="31">
        <f>VLOOKUP(B75,'[3]应付账款7月底全部明细表 (3)'!$A$4:$AB$410,28,0)</f>
        <v>100034.53</v>
      </c>
      <c r="AE75" s="31">
        <f>VLOOKUP(B75,'[3]应付账款7月底全部明细表 (3)'!$A$4:$AC$410,29,0)</f>
        <v>0</v>
      </c>
      <c r="AF75" s="31">
        <f>VLOOKUP(B75,'[3]应付账款7月底全部明细表 (3)'!$A$4:$AD$416,30,0)</f>
        <v>100034.53</v>
      </c>
      <c r="AG75" s="31">
        <f>VLOOKUP(B75,'[3]应付账款7月底全部明细表 (3)'!$A$4:$AE$410,31,0)</f>
        <v>0</v>
      </c>
      <c r="AH75" s="31">
        <f>VLOOKUP(B75,'[3]应付账款7月底全部明细表 (3)'!$A$4:$AF$410,32,0)</f>
        <v>100034.53</v>
      </c>
      <c r="AI75" s="31">
        <f>VLOOKUP(B75,'[3]应付账款7月底全部明细表 (3)'!$A$4:$AG$410,33,0)</f>
        <v>0</v>
      </c>
      <c r="AJ75" s="31">
        <f>VLOOKUP(B75,'[3]应付账款7月底全部明细表 (3)'!$A$4:$AH$415,34,0)</f>
        <v>100034.53</v>
      </c>
      <c r="AK75" s="31">
        <f>VLOOKUP(B75,'[3]应付账款7月底全部明细表 (3)'!$A$4:$AI$410,35,0)</f>
        <v>0</v>
      </c>
      <c r="AL75" s="31">
        <f>VLOOKUP(B75,'[3]应付账款7月底全部明细表 (3)'!$A$4:$AJ$410,36,0)</f>
        <v>100034.53</v>
      </c>
      <c r="AM75" s="31">
        <f>VLOOKUP(B75,'[3]应付账款7月底全部明细表 (3)'!$A$4:$AK$410,37,0)</f>
        <v>0</v>
      </c>
      <c r="AN75" s="31">
        <f>VLOOKUP(B75,'[3]应付账款7月底全部明细表 (3)'!$A$4:$AL$415,38,0)</f>
        <v>100034.53</v>
      </c>
      <c r="AO75" s="31">
        <f>VLOOKUP(B75,'[3]应付账款7月底全部明细表 (3)'!$A$4:$AM$410,39,0)</f>
        <v>0</v>
      </c>
      <c r="AP75" s="31">
        <f>VLOOKUP(B75,'[3]应付账款7月底全部明细表 (3)'!$A$4:$AN$410,40,0)</f>
        <v>100034.53</v>
      </c>
      <c r="AQ75" s="42">
        <f>VLOOKUP(B75,'[3]应付账款7月底全部明细表 (3)'!$A$4:$AO$410,41,0)</f>
        <v>0</v>
      </c>
      <c r="AR75" s="42">
        <f>VLOOKUP(B75,[4]应付账款明细表!$A$4:$AP$428,42,0)</f>
        <v>100034.53</v>
      </c>
      <c r="AS75" s="42">
        <f>VLOOKUP(B75,'[3]应付账款7月底全部明细表 (3)'!$A$4:$AQ$410,43,0)</f>
        <v>30000</v>
      </c>
      <c r="AT75" s="42">
        <f>VLOOKUP(B75,'[3]应付账款7月底全部明细表 (3)'!$A$4:$AR$410,44,0)</f>
        <v>70034.53</v>
      </c>
      <c r="AU75" s="42">
        <f>VLOOKUP(B75,[4]应付账款明细表!$A$4:$AS$428,45,0)</f>
        <v>0</v>
      </c>
      <c r="AV75" s="42">
        <f>VLOOKUP(B75,[4]应付账款明细表!$A$4:$AT$428,46,0)</f>
        <v>70034.53</v>
      </c>
      <c r="AW75" s="42">
        <f>VLOOKUP(B75,[4]应付账款明细表!$A$4:$AU$428,47,0)</f>
        <v>0</v>
      </c>
      <c r="AX75" s="42">
        <f>VLOOKUP(B75,[4]应付账款明细表!$A$4:$AV$428,48,0)</f>
        <v>70034.53</v>
      </c>
      <c r="AY75" s="42"/>
      <c r="AZ75" s="42">
        <f>VLOOKUP(B75,[4]应付账款明细表!$A$4:$AX$428,50,0)</f>
        <v>70034.53</v>
      </c>
      <c r="BA75" s="63"/>
      <c r="BB75" s="63"/>
      <c r="BC75" s="63"/>
      <c r="BD75" s="63"/>
      <c r="BE75" s="63"/>
      <c r="BF75" s="63"/>
      <c r="BG75" s="63"/>
      <c r="BH75" s="54">
        <f t="shared" si="12"/>
        <v>58207.92</v>
      </c>
      <c r="BI75" s="54">
        <f t="shared" si="10"/>
        <v>5820.7920000000004</v>
      </c>
      <c r="BJ75" s="16">
        <f t="shared" si="11"/>
        <v>12.0317870832698</v>
      </c>
      <c r="BK75" s="54" t="str">
        <f>VLOOKUP(B75,'[3]应付账款7月底全部明细表 (3)'!$A$4:$BI$410,61,0)</f>
        <v>发票挂账两个月承兑付款</v>
      </c>
    </row>
    <row r="76" spans="1:63" ht="15.95" customHeight="1">
      <c r="A76" s="23">
        <f t="shared" si="13"/>
        <v>73</v>
      </c>
      <c r="B76" s="24" t="s">
        <v>207</v>
      </c>
      <c r="C76" s="24"/>
      <c r="D76" s="25" t="s">
        <v>208</v>
      </c>
      <c r="E76" s="25" t="s">
        <v>209</v>
      </c>
      <c r="F76" s="16">
        <f>VLOOKUP(B76,'[2]应付账款7月底全部明细表 (3)'!$A$4:$D$403,4)</f>
        <v>94148.3</v>
      </c>
      <c r="G76" s="16">
        <f>VLOOKUP(B76,'[2]应付账款7月底全部明细表 (3)'!$A:$E,5,0)</f>
        <v>0</v>
      </c>
      <c r="H76" s="16">
        <f>VLOOKUP(B76,'[2]应付账款7月底全部明细表 (3)'!$A$4:$F$401,6,0)</f>
        <v>114961.88</v>
      </c>
      <c r="I76" s="16">
        <f>VLOOKUP(B76,'[2]应付账款7月底全部明细表 (3)'!$A$4:$G$401,7,0)</f>
        <v>108377.04</v>
      </c>
      <c r="J76" s="31">
        <f>VLOOKUP(B76,'[2]应付账款7月底全部明细表 (3)'!$A$4:$H$402,8,0)</f>
        <v>42812.5</v>
      </c>
      <c r="K76" s="31">
        <f>VLOOKUP(B76,'[3]应付账款7月底全部明细表 (3)'!$A:$I,9,0)</f>
        <v>1283.93</v>
      </c>
      <c r="L76" s="31" t="e">
        <f>VLOOKUP(B76,'[3]应付账款7月底全部明细表 (3)'!$A$4:$J$410,10,0)</f>
        <v>#REF!</v>
      </c>
      <c r="M76" s="31">
        <f>VLOOKUP(B76,'[3]应付账款7月底全部明细表 (3)'!$A:$K,11,0)</f>
        <v>0</v>
      </c>
      <c r="N76" s="31">
        <f>VLOOKUP(B76,'[3]应付账款7月底全部明细表 (3)'!$A:$L,12,0)</f>
        <v>44096.43</v>
      </c>
      <c r="O76" s="31">
        <f>VLOOKUP(B76,'[3]应付账款7月底全部明细表 (3)'!$A$4:$M$410,13,0)</f>
        <v>0</v>
      </c>
      <c r="P76" s="31">
        <f>VLOOKUP(B76,'[3]应付账款7月底全部明细表 (3)'!$A$4:$N$410,14,0)</f>
        <v>6584.8400000000101</v>
      </c>
      <c r="Q76" s="31">
        <f>VLOOKUP(B76,'[3]应付账款7月底全部明细表 (3)'!$A$4:$O$410,15,0)</f>
        <v>87571.38</v>
      </c>
      <c r="R76" s="31">
        <f>VLOOKUP(B76,'[3]应付账款7月底全部明细表 (3)'!$A$4:$P$410,16,0)</f>
        <v>0</v>
      </c>
      <c r="S76" s="31">
        <f>VLOOKUP(B76,'[3]应付账款7月底全部明细表 (3)'!$A$4:$Q$407,17,0)</f>
        <v>0</v>
      </c>
      <c r="T76" s="31" t="e">
        <f>VLOOKUP(B76,'[3]应付账款7月底全部明细表 (3)'!$A$4:$R$387,18,0)</f>
        <v>#REF!</v>
      </c>
      <c r="U76" s="31">
        <f>VLOOKUP(B76,'[3]应付账款7月底全部明细表 (3)'!$A$4:$S$410,19,0)</f>
        <v>56020.46</v>
      </c>
      <c r="V76" s="31">
        <f>VLOOKUP(B76,'[3]应付账款7月底全部明细表 (3)'!$A$4:$T$410,20,0)</f>
        <v>0</v>
      </c>
      <c r="W76" s="31">
        <f>VLOOKUP(B76,'[3]应付账款7月底全部明细表 (3)'!$A$4:$U$410,21,0)</f>
        <v>0</v>
      </c>
      <c r="X76" s="31" t="e">
        <f>VLOOKUP(B76,'[3]应付账款7月底全部明细表 (3)'!$A$4:$V$410,22,0)</f>
        <v>#REF!</v>
      </c>
      <c r="Y76" s="31">
        <f>VLOOKUP(B76,'[3]应付账款7月底全部明细表 (3)'!$A$4:$W$410,23,0)</f>
        <v>0</v>
      </c>
      <c r="Z76" s="31">
        <f>VLOOKUP(B76,'[3]应付账款7月底全部明细表 (3)'!$A$4:$X$410,24,0)</f>
        <v>0</v>
      </c>
      <c r="AA76" s="31">
        <f>VLOOKUP(B76,'[3]应付账款7月底全部明细表 (3)'!$A$4:$Y$410,25,0)</f>
        <v>0</v>
      </c>
      <c r="AB76" s="31" t="e">
        <f>VLOOKUP(B76,'[3]应付账款7月底全部明细表 (3)'!$A$4:$Z$410,26,0)</f>
        <v>#REF!</v>
      </c>
      <c r="AC76" s="31">
        <f>VLOOKUP(B76,'[3]应付账款7月底全部明细表 (3)'!$A$4:$AA$410,27,0)</f>
        <v>0</v>
      </c>
      <c r="AD76" s="31">
        <f>VLOOKUP(B76,'[3]应付账款7月底全部明细表 (3)'!$A$4:$AB$410,28,0)</f>
        <v>0</v>
      </c>
      <c r="AE76" s="31">
        <f>VLOOKUP(B76,'[3]应付账款7月底全部明细表 (3)'!$A$4:$AC$410,29,0)</f>
        <v>0</v>
      </c>
      <c r="AF76" s="31">
        <f>VLOOKUP(B76,'[3]应付账款7月底全部明细表 (3)'!$A$4:$AD$416,30,0)</f>
        <v>0</v>
      </c>
      <c r="AG76" s="31">
        <f>VLOOKUP(B76,'[3]应付账款7月底全部明细表 (3)'!$A$4:$AE$410,31,0)</f>
        <v>0</v>
      </c>
      <c r="AH76" s="31">
        <f>VLOOKUP(B76,'[3]应付账款7月底全部明细表 (3)'!$A$4:$AF$410,32,0)</f>
        <v>0</v>
      </c>
      <c r="AI76" s="31">
        <f>VLOOKUP(B76,'[3]应付账款7月底全部明细表 (3)'!$A$4:$AG$410,33,0)</f>
        <v>0</v>
      </c>
      <c r="AJ76" s="31">
        <f>VLOOKUP(B76,'[3]应付账款7月底全部明细表 (3)'!$A$4:$AH$415,34,0)</f>
        <v>0</v>
      </c>
      <c r="AK76" s="31">
        <f>VLOOKUP(B76,'[3]应付账款7月底全部明细表 (3)'!$A$4:$AI$410,35,0)</f>
        <v>81746.37</v>
      </c>
      <c r="AL76" s="31">
        <f>VLOOKUP(B76,'[3]应付账款7月底全部明细表 (3)'!$A$4:$AJ$410,36,0)</f>
        <v>0</v>
      </c>
      <c r="AM76" s="31">
        <f>VLOOKUP(B76,'[3]应付账款7月底全部明细表 (3)'!$A$4:$AK$410,37,0)</f>
        <v>0</v>
      </c>
      <c r="AN76" s="31" t="e">
        <f>VLOOKUP(B76,'[3]应付账款7月底全部明细表 (3)'!$A$4:$AL$415,38,0)</f>
        <v>#REF!</v>
      </c>
      <c r="AO76" s="31">
        <f>VLOOKUP(B76,'[3]应付账款7月底全部明细表 (3)'!$A$4:$AM$410,39,0)</f>
        <v>0</v>
      </c>
      <c r="AP76" s="31">
        <f>VLOOKUP(B76,'[3]应付账款7月底全部明细表 (3)'!$A$4:$AN$410,40,0)</f>
        <v>0</v>
      </c>
      <c r="AQ76" s="42">
        <f>VLOOKUP(B76,'[3]应付账款7月底全部明细表 (3)'!$A$4:$AO$410,41,0)</f>
        <v>0</v>
      </c>
      <c r="AR76" s="42" t="e">
        <f>VLOOKUP(B76,[4]应付账款明细表!$A$4:$AP$428,42,0)</f>
        <v>#REF!</v>
      </c>
      <c r="AS76" s="42">
        <f>VLOOKUP(B76,'[3]应付账款7月底全部明细表 (3)'!$A$4:$AQ$410,43,0)</f>
        <v>21574.44</v>
      </c>
      <c r="AT76" s="42">
        <f>VLOOKUP(B76,'[3]应付账款7月底全部明细表 (3)'!$A$4:$AR$410,44,0)</f>
        <v>0</v>
      </c>
      <c r="AU76" s="42">
        <f>VLOOKUP(B76,[4]应付账款明细表!$A$4:$AS$428,45,0)</f>
        <v>0</v>
      </c>
      <c r="AV76" s="42">
        <f>VLOOKUP(B76,[4]应付账款明细表!$A$4:$AT$428,46,0)</f>
        <v>0</v>
      </c>
      <c r="AW76" s="42">
        <f>VLOOKUP(B76,[4]应付账款明细表!$A$4:$AU$428,47,0)</f>
        <v>0</v>
      </c>
      <c r="AX76" s="42">
        <f>VLOOKUP(B76,[4]应付账款明细表!$A$4:$AV$428,48,0)</f>
        <v>0</v>
      </c>
      <c r="AY76" s="42"/>
      <c r="AZ76" s="42" t="e">
        <f>VLOOKUP(B76,[4]应付账款明细表!$A$4:$AX$428,50,0)</f>
        <v>#REF!</v>
      </c>
      <c r="BA76" s="63"/>
      <c r="BB76" s="63"/>
      <c r="BC76" s="63"/>
      <c r="BD76" s="63"/>
      <c r="BE76" s="63"/>
      <c r="BF76" s="63"/>
      <c r="BG76" s="63"/>
      <c r="BH76" s="54">
        <f t="shared" si="12"/>
        <v>1283.93</v>
      </c>
      <c r="BI76" s="54">
        <f t="shared" si="10"/>
        <v>128.393</v>
      </c>
      <c r="BJ76" s="16">
        <f t="shared" si="11"/>
        <v>0</v>
      </c>
      <c r="BK76" s="54" t="str">
        <f>VLOOKUP(B76,'[3]应付账款7月底全部明细表 (3)'!$A$4:$BI$410,61,0)</f>
        <v>发票挂账两个月承兑付款</v>
      </c>
    </row>
    <row r="77" spans="1:63" ht="15.95" customHeight="1">
      <c r="A77" s="23">
        <f t="shared" si="13"/>
        <v>74</v>
      </c>
      <c r="B77" s="24" t="s">
        <v>210</v>
      </c>
      <c r="C77" s="24"/>
      <c r="D77" s="25" t="s">
        <v>211</v>
      </c>
      <c r="E77" s="25" t="s">
        <v>212</v>
      </c>
      <c r="F77" s="16">
        <f>VLOOKUP(B77,'[2]应付账款7月底全部明细表 (3)'!$A$4:$D$403,4)</f>
        <v>0</v>
      </c>
      <c r="G77" s="16">
        <f>VLOOKUP(B77,'[2]应付账款7月底全部明细表 (3)'!$A:$E,5,0)</f>
        <v>9750</v>
      </c>
      <c r="H77" s="16">
        <f>VLOOKUP(B77,'[2]应付账款7月底全部明细表 (3)'!$A$4:$F$401,6,0)</f>
        <v>0</v>
      </c>
      <c r="I77" s="16">
        <f>VLOOKUP(B77,'[2]应付账款7月底全部明细表 (3)'!$A$4:$G$401,7,0)</f>
        <v>0</v>
      </c>
      <c r="J77" s="31">
        <f>VLOOKUP(B77,'[2]应付账款7月底全部明细表 (3)'!$A$4:$H$402,8,0)</f>
        <v>0</v>
      </c>
      <c r="K77" s="31">
        <f>VLOOKUP(B77,'[3]应付账款7月底全部明细表 (3)'!$A:$I,9,0)</f>
        <v>0</v>
      </c>
      <c r="L77" s="31">
        <f>VLOOKUP(B77,'[3]应付账款7月底全部明细表 (3)'!$A$4:$J$410,10,0)</f>
        <v>0</v>
      </c>
      <c r="M77" s="31">
        <f>VLOOKUP(B77,'[3]应付账款7月底全部明细表 (3)'!$A:$K,11,0)</f>
        <v>0</v>
      </c>
      <c r="N77" s="31">
        <f>VLOOKUP(B77,'[3]应付账款7月底全部明细表 (3)'!$A:$L,12,0)</f>
        <v>0</v>
      </c>
      <c r="O77" s="31">
        <f>VLOOKUP(B77,'[3]应付账款7月底全部明细表 (3)'!$A$4:$M$410,13,0)</f>
        <v>9750</v>
      </c>
      <c r="P77" s="31">
        <f>VLOOKUP(B77,'[3]应付账款7月底全部明细表 (3)'!$A$4:$N$410,14,0)</f>
        <v>0</v>
      </c>
      <c r="Q77" s="31">
        <f>VLOOKUP(B77,'[3]应付账款7月底全部明细表 (3)'!$A$4:$O$410,15,0)</f>
        <v>0</v>
      </c>
      <c r="R77" s="31">
        <f>VLOOKUP(B77,'[3]应付账款7月底全部明细表 (3)'!$A$4:$P$410,16,0)</f>
        <v>9750</v>
      </c>
      <c r="S77" s="31">
        <f>VLOOKUP(B77,'[3]应付账款7月底全部明细表 (3)'!$A$4:$Q$407,17,0)</f>
        <v>0</v>
      </c>
      <c r="T77" s="31">
        <f>VLOOKUP(B77,'[3]应付账款7月底全部明细表 (3)'!$A$4:$R$387,18,0)</f>
        <v>9750</v>
      </c>
      <c r="U77" s="31">
        <f>VLOOKUP(B77,'[3]应付账款7月底全部明细表 (3)'!$A$4:$S$410,19,0)</f>
        <v>9750</v>
      </c>
      <c r="V77" s="31">
        <f>VLOOKUP(B77,'[3]应付账款7月底全部明细表 (3)'!$A$4:$T$410,20,0)</f>
        <v>0</v>
      </c>
      <c r="W77" s="31">
        <f>VLOOKUP(B77,'[3]应付账款7月底全部明细表 (3)'!$A$4:$U$410,21,0)</f>
        <v>0</v>
      </c>
      <c r="X77" s="31">
        <f>VLOOKUP(B77,'[3]应付账款7月底全部明细表 (3)'!$A$4:$V$410,22,0)</f>
        <v>0</v>
      </c>
      <c r="Y77" s="31">
        <f>VLOOKUP(B77,'[3]应付账款7月底全部明细表 (3)'!$A$4:$W$410,23,0)</f>
        <v>0</v>
      </c>
      <c r="Z77" s="31">
        <f>VLOOKUP(B77,'[3]应付账款7月底全部明细表 (3)'!$A$4:$X$410,24,0)</f>
        <v>0</v>
      </c>
      <c r="AA77" s="31">
        <f>VLOOKUP(B77,'[3]应付账款7月底全部明细表 (3)'!$A$4:$Y$410,25,0)</f>
        <v>0</v>
      </c>
      <c r="AB77" s="31">
        <f>VLOOKUP(B77,'[3]应付账款7月底全部明细表 (3)'!$A$4:$Z$410,26,0)</f>
        <v>0</v>
      </c>
      <c r="AC77" s="31">
        <f>VLOOKUP(B77,'[3]应付账款7月底全部明细表 (3)'!$A$4:$AA$410,27,0)</f>
        <v>0</v>
      </c>
      <c r="AD77" s="31">
        <f>VLOOKUP(B77,'[3]应付账款7月底全部明细表 (3)'!$A$4:$AB$410,28,0)</f>
        <v>0</v>
      </c>
      <c r="AE77" s="31">
        <f>VLOOKUP(B77,'[3]应付账款7月底全部明细表 (3)'!$A$4:$AC$410,29,0)</f>
        <v>0</v>
      </c>
      <c r="AF77" s="31">
        <f>VLOOKUP(B77,'[3]应付账款7月底全部明细表 (3)'!$A$4:$AD$416,30,0)</f>
        <v>0</v>
      </c>
      <c r="AG77" s="31">
        <f>VLOOKUP(B77,'[3]应付账款7月底全部明细表 (3)'!$A$4:$AE$410,31,0)</f>
        <v>0</v>
      </c>
      <c r="AH77" s="31">
        <f>VLOOKUP(B77,'[3]应付账款7月底全部明细表 (3)'!$A$4:$AF$410,32,0)</f>
        <v>0</v>
      </c>
      <c r="AI77" s="31">
        <f>VLOOKUP(B77,'[3]应付账款7月底全部明细表 (3)'!$A$4:$AG$410,33,0)</f>
        <v>0</v>
      </c>
      <c r="AJ77" s="31">
        <f>VLOOKUP(B77,'[3]应付账款7月底全部明细表 (3)'!$A$4:$AH$415,34,0)</f>
        <v>0</v>
      </c>
      <c r="AK77" s="31">
        <f>VLOOKUP(B77,'[3]应付账款7月底全部明细表 (3)'!$A$4:$AI$410,35,0)</f>
        <v>0</v>
      </c>
      <c r="AL77" s="31">
        <f>VLOOKUP(B77,'[3]应付账款7月底全部明细表 (3)'!$A$4:$AJ$410,36,0)</f>
        <v>0</v>
      </c>
      <c r="AM77" s="31">
        <f>VLOOKUP(B77,'[3]应付账款7月底全部明细表 (3)'!$A$4:$AK$410,37,0)</f>
        <v>0</v>
      </c>
      <c r="AN77" s="31">
        <f>VLOOKUP(B77,'[3]应付账款7月底全部明细表 (3)'!$A$4:$AL$415,38,0)</f>
        <v>0</v>
      </c>
      <c r="AO77" s="31" t="e">
        <f>VLOOKUP(B77,'[3]应付账款7月底全部明细表 (3)'!$A$4:$AM$410,39,0)</f>
        <v>#REF!</v>
      </c>
      <c r="AP77" s="31" t="e">
        <f>VLOOKUP(B77,'[3]应付账款7月底全部明细表 (3)'!$A$4:$AN$410,40,0)</f>
        <v>#REF!</v>
      </c>
      <c r="AQ77" s="42">
        <f>VLOOKUP(B77,'[3]应付账款7月底全部明细表 (3)'!$A$4:$AO$410,41,0)</f>
        <v>9750</v>
      </c>
      <c r="AR77" s="42">
        <f>VLOOKUP(B77,[4]应付账款明细表!$A$4:$AP$428,42,0)</f>
        <v>9750</v>
      </c>
      <c r="AS77" s="42">
        <f>VLOOKUP(B77,'[3]应付账款7月底全部明细表 (3)'!$A$4:$AQ$410,43,0)</f>
        <v>9750</v>
      </c>
      <c r="AT77" s="42">
        <f>VLOOKUP(B77,'[3]应付账款7月底全部明细表 (3)'!$A$4:$AR$410,44,0)</f>
        <v>0</v>
      </c>
      <c r="AU77" s="42">
        <f>VLOOKUP(B77,[4]应付账款明细表!$A$4:$AS$428,45,0)</f>
        <v>0</v>
      </c>
      <c r="AV77" s="42">
        <f>VLOOKUP(B77,[4]应付账款明细表!$A$4:$AT$428,46,0)</f>
        <v>0</v>
      </c>
      <c r="AW77" s="42">
        <f>VLOOKUP(B77,[4]应付账款明细表!$A$4:$AU$428,47,0)</f>
        <v>0</v>
      </c>
      <c r="AX77" s="42">
        <f>VLOOKUP(B77,[4]应付账款明细表!$A$4:$AV$428,48,0)</f>
        <v>0</v>
      </c>
      <c r="AY77" s="42"/>
      <c r="AZ77" s="42">
        <f>VLOOKUP(B77,[4]应付账款明细表!$A$4:$AX$428,50,0)</f>
        <v>0</v>
      </c>
      <c r="BA77" s="63"/>
      <c r="BB77" s="63"/>
      <c r="BC77" s="63"/>
      <c r="BD77" s="63"/>
      <c r="BE77" s="63"/>
      <c r="BF77" s="63"/>
      <c r="BG77" s="63"/>
      <c r="BH77" s="54">
        <f t="shared" si="12"/>
        <v>19500</v>
      </c>
      <c r="BI77" s="54">
        <f t="shared" si="10"/>
        <v>1950</v>
      </c>
      <c r="BJ77" s="16">
        <f t="shared" si="11"/>
        <v>0</v>
      </c>
      <c r="BK77" s="54" t="str">
        <f>VLOOKUP(B77,'[3]应付账款7月底全部明细表 (3)'!$A$4:$BI$410,61,0)</f>
        <v>零购预付款</v>
      </c>
    </row>
    <row r="78" spans="1:63" ht="15.95" customHeight="1">
      <c r="A78" s="23">
        <f t="shared" si="13"/>
        <v>75</v>
      </c>
      <c r="B78" s="24" t="s">
        <v>213</v>
      </c>
      <c r="C78" s="24"/>
      <c r="D78" s="25" t="s">
        <v>214</v>
      </c>
      <c r="E78" s="25" t="s">
        <v>215</v>
      </c>
      <c r="F78" s="16">
        <f>VLOOKUP(B78,'[2]应付账款7月底全部明细表 (3)'!$A$4:$D$403,4)</f>
        <v>0</v>
      </c>
      <c r="G78" s="16">
        <f>VLOOKUP(B78,'[2]应付账款7月底全部明细表 (3)'!$A:$E,5,0)</f>
        <v>29656.400000000001</v>
      </c>
      <c r="H78" s="16">
        <f>VLOOKUP(B78,'[2]应付账款7月底全部明细表 (3)'!$A$4:$F$401,6,0)</f>
        <v>87.2</v>
      </c>
      <c r="I78" s="16">
        <f>VLOOKUP(B78,'[2]应付账款7月底全部明细表 (3)'!$A$4:$G$401,7,0)</f>
        <v>87.2</v>
      </c>
      <c r="J78" s="31">
        <f>VLOOKUP(B78,'[2]应付账款7月底全部明细表 (3)'!$A$4:$H$402,8,0)</f>
        <v>0</v>
      </c>
      <c r="K78" s="31">
        <f>VLOOKUP(B78,'[3]应付账款7月底全部明细表 (3)'!$A:$I,9,0)</f>
        <v>0</v>
      </c>
      <c r="L78" s="31">
        <f>VLOOKUP(B78,'[3]应付账款7月底全部明细表 (3)'!$A$4:$J$410,10,0)</f>
        <v>0</v>
      </c>
      <c r="M78" s="31">
        <f>VLOOKUP(B78,'[3]应付账款7月底全部明细表 (3)'!$A:$K,11,0)</f>
        <v>0</v>
      </c>
      <c r="N78" s="31">
        <f>VLOOKUP(B78,'[3]应付账款7月底全部明细表 (3)'!$A:$L,12,0)</f>
        <v>0</v>
      </c>
      <c r="O78" s="31">
        <f>VLOOKUP(B78,'[3]应付账款7月底全部明细表 (3)'!$A$4:$M$410,13,0)</f>
        <v>0</v>
      </c>
      <c r="P78" s="31">
        <f>VLOOKUP(B78,'[3]应付账款7月底全部明细表 (3)'!$A$4:$N$410,14,0)</f>
        <v>0</v>
      </c>
      <c r="Q78" s="31">
        <f>VLOOKUP(B78,'[3]应付账款7月底全部明细表 (3)'!$A$4:$O$410,15,0)</f>
        <v>0</v>
      </c>
      <c r="R78" s="31">
        <f>VLOOKUP(B78,'[3]应付账款7月底全部明细表 (3)'!$A$4:$P$410,16,0)</f>
        <v>0</v>
      </c>
      <c r="S78" s="31">
        <f>VLOOKUP(B78,'[3]应付账款7月底全部明细表 (3)'!$A$4:$Q$407,17,0)</f>
        <v>0</v>
      </c>
      <c r="T78" s="31">
        <f>VLOOKUP(B78,'[3]应付账款7月底全部明细表 (3)'!$A$4:$R$387,18,0)</f>
        <v>0</v>
      </c>
      <c r="U78" s="31">
        <f>VLOOKUP(B78,'[3]应付账款7月底全部明细表 (3)'!$A$4:$S$410,19,0)</f>
        <v>0</v>
      </c>
      <c r="V78" s="31">
        <f>VLOOKUP(B78,'[3]应付账款7月底全部明细表 (3)'!$A$4:$T$410,20,0)</f>
        <v>0</v>
      </c>
      <c r="W78" s="31">
        <f>VLOOKUP(B78,'[3]应付账款7月底全部明细表 (3)'!$A$4:$U$410,21,0)</f>
        <v>0</v>
      </c>
      <c r="X78" s="31">
        <f>VLOOKUP(B78,'[3]应付账款7月底全部明细表 (3)'!$A$4:$V$410,22,0)</f>
        <v>0</v>
      </c>
      <c r="Y78" s="31">
        <f>VLOOKUP(B78,'[3]应付账款7月底全部明细表 (3)'!$A$4:$W$410,23,0)</f>
        <v>0</v>
      </c>
      <c r="Z78" s="31">
        <f>VLOOKUP(B78,'[3]应付账款7月底全部明细表 (3)'!$A$4:$X$410,24,0)</f>
        <v>0</v>
      </c>
      <c r="AA78" s="31">
        <f>VLOOKUP(B78,'[3]应付账款7月底全部明细表 (3)'!$A$4:$Y$410,25,0)</f>
        <v>89100</v>
      </c>
      <c r="AB78" s="31">
        <f>VLOOKUP(B78,'[3]应付账款7月底全部明细表 (3)'!$A$4:$Z$410,26,0)</f>
        <v>89012.800000000003</v>
      </c>
      <c r="AC78" s="31">
        <f>VLOOKUP(B78,'[3]应付账款7月底全部明细表 (3)'!$A$4:$AA$410,27,0)</f>
        <v>89012.800000000003</v>
      </c>
      <c r="AD78" s="31">
        <f>VLOOKUP(B78,'[3]应付账款7月底全部明细表 (3)'!$A$4:$AB$410,28,0)</f>
        <v>87.2</v>
      </c>
      <c r="AE78" s="31">
        <f>VLOOKUP(B78,'[3]应付账款7月底全部明细表 (3)'!$A$4:$AC$410,29,0)</f>
        <v>0</v>
      </c>
      <c r="AF78" s="31">
        <f>VLOOKUP(B78,'[3]应付账款7月底全部明细表 (3)'!$A$4:$AD$416,30,0)</f>
        <v>1000</v>
      </c>
      <c r="AG78" s="31">
        <f>VLOOKUP(B78,'[3]应付账款7月底全部明细表 (3)'!$A$4:$AE$410,31,0)</f>
        <v>1000</v>
      </c>
      <c r="AH78" s="31">
        <f>VLOOKUP(B78,'[3]应付账款7月底全部明细表 (3)'!$A$4:$AF$410,32,0)</f>
        <v>0</v>
      </c>
      <c r="AI78" s="31">
        <f>VLOOKUP(B78,'[3]应付账款7月底全部明细表 (3)'!$A$4:$AG$410,33,0)</f>
        <v>912.8</v>
      </c>
      <c r="AJ78" s="31">
        <f>VLOOKUP(B78,'[3]应付账款7月底全部明细表 (3)'!$A$4:$AH$415,34,0)</f>
        <v>0</v>
      </c>
      <c r="AK78" s="31">
        <f>VLOOKUP(B78,'[3]应付账款7月底全部明细表 (3)'!$A$4:$AI$410,35,0)</f>
        <v>0</v>
      </c>
      <c r="AL78" s="31">
        <f>VLOOKUP(B78,'[3]应付账款7月底全部明细表 (3)'!$A$4:$AJ$410,36,0)</f>
        <v>0</v>
      </c>
      <c r="AM78" s="31">
        <f>VLOOKUP(B78,'[3]应付账款7月底全部明细表 (3)'!$A$4:$AK$410,37,0)</f>
        <v>0</v>
      </c>
      <c r="AN78" s="31">
        <f>VLOOKUP(B78,'[3]应付账款7月底全部明细表 (3)'!$A$4:$AL$415,38,0)</f>
        <v>0</v>
      </c>
      <c r="AO78" s="31">
        <f>VLOOKUP(B78,'[3]应付账款7月底全部明细表 (3)'!$A$4:$AM$410,39,0)</f>
        <v>0</v>
      </c>
      <c r="AP78" s="31">
        <f>VLOOKUP(B78,'[3]应付账款7月底全部明细表 (3)'!$A$4:$AN$410,40,0)</f>
        <v>0</v>
      </c>
      <c r="AQ78" s="42">
        <f>VLOOKUP(B78,'[3]应付账款7月底全部明细表 (3)'!$A$4:$AO$410,41,0)</f>
        <v>0</v>
      </c>
      <c r="AR78" s="42">
        <f>VLOOKUP(B78,[4]应付账款明细表!$A$4:$AP$428,42,0)</f>
        <v>0</v>
      </c>
      <c r="AS78" s="42">
        <f>VLOOKUP(B78,'[3]应付账款7月底全部明细表 (3)'!$A$4:$AQ$410,43,0)</f>
        <v>0</v>
      </c>
      <c r="AT78" s="42">
        <f>VLOOKUP(B78,'[3]应付账款7月底全部明细表 (3)'!$A$4:$AR$410,44,0)</f>
        <v>0</v>
      </c>
      <c r="AU78" s="42">
        <f>VLOOKUP(B78,[4]应付账款明细表!$A$4:$AS$428,45,0)</f>
        <v>0</v>
      </c>
      <c r="AV78" s="42">
        <f>VLOOKUP(B78,[4]应付账款明细表!$A$4:$AT$428,46,0)</f>
        <v>0</v>
      </c>
      <c r="AW78" s="42">
        <f>VLOOKUP(B78,[4]应付账款明细表!$A$4:$AU$428,47,0)</f>
        <v>0</v>
      </c>
      <c r="AX78" s="42">
        <f>VLOOKUP(B78,[4]应付账款明细表!$A$4:$AV$428,48,0)</f>
        <v>0</v>
      </c>
      <c r="AY78" s="42"/>
      <c r="AZ78" s="42">
        <f>VLOOKUP(B78,[4]应付账款明细表!$A$4:$AX$428,50,0)</f>
        <v>0</v>
      </c>
      <c r="BA78" s="63"/>
      <c r="BB78" s="63"/>
      <c r="BC78" s="63"/>
      <c r="BD78" s="63"/>
      <c r="BE78" s="63"/>
      <c r="BF78" s="63"/>
      <c r="BG78" s="63"/>
      <c r="BH78" s="54">
        <f t="shared" si="12"/>
        <v>90012.800000000003</v>
      </c>
      <c r="BI78" s="54">
        <f t="shared" si="10"/>
        <v>9001.2800000000007</v>
      </c>
      <c r="BJ78" s="16">
        <f t="shared" si="11"/>
        <v>0</v>
      </c>
      <c r="BK78" s="54" t="str">
        <f>VLOOKUP(B78,'[3]应付账款7月底全部明细表 (3)'!$A$4:$BI$410,61,0)</f>
        <v>预付款</v>
      </c>
    </row>
    <row r="79" spans="1:63" ht="15.95" customHeight="1">
      <c r="A79" s="23">
        <f t="shared" si="13"/>
        <v>76</v>
      </c>
      <c r="B79" s="24" t="s">
        <v>216</v>
      </c>
      <c r="C79" s="24"/>
      <c r="D79" s="25" t="s">
        <v>217</v>
      </c>
      <c r="E79" s="25" t="s">
        <v>218</v>
      </c>
      <c r="F79" s="16">
        <f>VLOOKUP(B79,'[2]应付账款7月底全部明细表 (3)'!$A$4:$D$403,4)</f>
        <v>0</v>
      </c>
      <c r="G79" s="16">
        <f>VLOOKUP(B79,'[2]应付账款7月底全部明细表 (3)'!$A:$E,5,0)</f>
        <v>0</v>
      </c>
      <c r="H79" s="16">
        <f>VLOOKUP(B79,'[2]应付账款7月底全部明细表 (3)'!$A$4:$F$401,6,0)</f>
        <v>0</v>
      </c>
      <c r="I79" s="16">
        <f>VLOOKUP(B79,'[2]应付账款7月底全部明细表 (3)'!$A$4:$G$401,7,0)</f>
        <v>0</v>
      </c>
      <c r="J79" s="31">
        <f>VLOOKUP(B79,'[2]应付账款7月底全部明细表 (3)'!$A$4:$H$402,8,0)</f>
        <v>0</v>
      </c>
      <c r="K79" s="31">
        <f>VLOOKUP(B79,'[3]应付账款7月底全部明细表 (3)'!$A:$I,9,0)</f>
        <v>0</v>
      </c>
      <c r="L79" s="31">
        <f>VLOOKUP(B79,'[3]应付账款7月底全部明细表 (3)'!$A$4:$J$410,10,0)</f>
        <v>0</v>
      </c>
      <c r="M79" s="31">
        <f>VLOOKUP(B79,'[3]应付账款7月底全部明细表 (3)'!$A:$K,11,0)</f>
        <v>0</v>
      </c>
      <c r="N79" s="31">
        <f>VLOOKUP(B79,'[3]应付账款7月底全部明细表 (3)'!$A:$L,12,0)</f>
        <v>0</v>
      </c>
      <c r="O79" s="31">
        <f>VLOOKUP(B79,'[3]应付账款7月底全部明细表 (3)'!$A$4:$M$410,13,0)</f>
        <v>0</v>
      </c>
      <c r="P79" s="31">
        <f>VLOOKUP(B79,'[3]应付账款7月底全部明细表 (3)'!$A$4:$N$410,14,0)</f>
        <v>0</v>
      </c>
      <c r="Q79" s="31">
        <f>VLOOKUP(B79,'[3]应付账款7月底全部明细表 (3)'!$A$4:$O$410,15,0)</f>
        <v>0</v>
      </c>
      <c r="R79" s="31">
        <f>VLOOKUP(B79,'[3]应付账款7月底全部明细表 (3)'!$A$4:$P$410,16,0)</f>
        <v>0</v>
      </c>
      <c r="S79" s="31">
        <f>VLOOKUP(B79,'[3]应付账款7月底全部明细表 (3)'!$A$4:$Q$407,17,0)</f>
        <v>3400</v>
      </c>
      <c r="T79" s="31">
        <f>VLOOKUP(B79,'[3]应付账款7月底全部明细表 (3)'!$A$4:$R$387,18,0)</f>
        <v>3400</v>
      </c>
      <c r="U79" s="31">
        <f>VLOOKUP(B79,'[3]应付账款7月底全部明细表 (3)'!$A$4:$S$410,19,0)</f>
        <v>3400</v>
      </c>
      <c r="V79" s="31">
        <f>VLOOKUP(B79,'[3]应付账款7月底全部明细表 (3)'!$A$4:$T$410,20,0)</f>
        <v>0</v>
      </c>
      <c r="W79" s="31">
        <f>VLOOKUP(B79,'[3]应付账款7月底全部明细表 (3)'!$A$4:$U$410,21,0)</f>
        <v>0</v>
      </c>
      <c r="X79" s="31">
        <f>VLOOKUP(B79,'[3]应付账款7月底全部明细表 (3)'!$A$4:$V$410,22,0)</f>
        <v>0</v>
      </c>
      <c r="Y79" s="31">
        <f>VLOOKUP(B79,'[3]应付账款7月底全部明细表 (3)'!$A$4:$W$410,23,0)</f>
        <v>0</v>
      </c>
      <c r="Z79" s="31">
        <f>VLOOKUP(B79,'[3]应付账款7月底全部明细表 (3)'!$A$4:$X$410,24,0)</f>
        <v>0</v>
      </c>
      <c r="AA79" s="31">
        <f>VLOOKUP(B79,'[3]应付账款7月底全部明细表 (3)'!$A$4:$Y$410,25,0)</f>
        <v>0</v>
      </c>
      <c r="AB79" s="31">
        <f>VLOOKUP(B79,'[3]应付账款7月底全部明细表 (3)'!$A$4:$Z$410,26,0)</f>
        <v>0</v>
      </c>
      <c r="AC79" s="31">
        <f>VLOOKUP(B79,'[3]应付账款7月底全部明细表 (3)'!$A$4:$AA$410,27,0)</f>
        <v>0</v>
      </c>
      <c r="AD79" s="31">
        <f>VLOOKUP(B79,'[3]应付账款7月底全部明细表 (3)'!$A$4:$AB$410,28,0)</f>
        <v>0</v>
      </c>
      <c r="AE79" s="31">
        <f>VLOOKUP(B79,'[3]应付账款7月底全部明细表 (3)'!$A$4:$AC$410,29,0)</f>
        <v>0</v>
      </c>
      <c r="AF79" s="31">
        <f>VLOOKUP(B79,'[3]应付账款7月底全部明细表 (3)'!$A$4:$AD$416,30,0)</f>
        <v>0</v>
      </c>
      <c r="AG79" s="31">
        <f>VLOOKUP(B79,'[3]应付账款7月底全部明细表 (3)'!$A$4:$AE$410,31,0)</f>
        <v>0</v>
      </c>
      <c r="AH79" s="31">
        <f>VLOOKUP(B79,'[3]应付账款7月底全部明细表 (3)'!$A$4:$AF$410,32,0)</f>
        <v>0</v>
      </c>
      <c r="AI79" s="31">
        <f>VLOOKUP(B79,'[3]应付账款7月底全部明细表 (3)'!$A$4:$AG$410,33,0)</f>
        <v>0</v>
      </c>
      <c r="AJ79" s="31">
        <f>VLOOKUP(B79,'[3]应付账款7月底全部明细表 (3)'!$A$4:$AH$415,34,0)</f>
        <v>0</v>
      </c>
      <c r="AK79" s="31">
        <f>VLOOKUP(B79,'[3]应付账款7月底全部明细表 (3)'!$A$4:$AI$410,35,0)</f>
        <v>0</v>
      </c>
      <c r="AL79" s="31">
        <f>VLOOKUP(B79,'[3]应付账款7月底全部明细表 (3)'!$A$4:$AJ$410,36,0)</f>
        <v>0</v>
      </c>
      <c r="AM79" s="31">
        <f>VLOOKUP(B79,'[3]应付账款7月底全部明细表 (3)'!$A$4:$AK$410,37,0)</f>
        <v>0</v>
      </c>
      <c r="AN79" s="31">
        <f>VLOOKUP(B79,'[3]应付账款7月底全部明细表 (3)'!$A$4:$AL$415,38,0)</f>
        <v>0</v>
      </c>
      <c r="AO79" s="31" t="e">
        <f>VLOOKUP(B79,'[3]应付账款7月底全部明细表 (3)'!$A$4:$AM$410,39,0)</f>
        <v>#REF!</v>
      </c>
      <c r="AP79" s="31" t="e">
        <f>VLOOKUP(B79,'[3]应付账款7月底全部明细表 (3)'!$A$4:$AN$410,40,0)</f>
        <v>#REF!</v>
      </c>
      <c r="AQ79" s="42">
        <f>VLOOKUP(B79,'[3]应付账款7月底全部明细表 (3)'!$A$4:$AO$410,41,0)</f>
        <v>0</v>
      </c>
      <c r="AR79" s="42">
        <f>VLOOKUP(B79,[4]应付账款明细表!$A$4:$AP$428,42,0)</f>
        <v>0</v>
      </c>
      <c r="AS79" s="42">
        <f>VLOOKUP(B79,'[3]应付账款7月底全部明细表 (3)'!$A$4:$AQ$410,43,0)</f>
        <v>0</v>
      </c>
      <c r="AT79" s="42">
        <f>VLOOKUP(B79,'[3]应付账款7月底全部明细表 (3)'!$A$4:$AR$410,44,0)</f>
        <v>0</v>
      </c>
      <c r="AU79" s="42">
        <f>VLOOKUP(B79,[4]应付账款明细表!$A$4:$AS$428,45,0)</f>
        <v>0</v>
      </c>
      <c r="AV79" s="42">
        <f>VLOOKUP(B79,[4]应付账款明细表!$A$4:$AT$428,46,0)</f>
        <v>0</v>
      </c>
      <c r="AW79" s="42">
        <f>VLOOKUP(B79,[4]应付账款明细表!$A$4:$AU$428,47,0)</f>
        <v>0</v>
      </c>
      <c r="AX79" s="42">
        <f>VLOOKUP(B79,[4]应付账款明细表!$A$4:$AV$428,48,0)</f>
        <v>0</v>
      </c>
      <c r="AY79" s="42"/>
      <c r="AZ79" s="42">
        <f>VLOOKUP(B79,[4]应付账款明细表!$A$4:$AX$428,50,0)</f>
        <v>0</v>
      </c>
      <c r="BA79" s="63"/>
      <c r="BB79" s="63"/>
      <c r="BC79" s="63"/>
      <c r="BD79" s="63"/>
      <c r="BE79" s="63"/>
      <c r="BF79" s="63"/>
      <c r="BG79" s="63"/>
      <c r="BH79" s="54">
        <f t="shared" si="12"/>
        <v>3400</v>
      </c>
      <c r="BI79" s="54">
        <f t="shared" si="10"/>
        <v>340</v>
      </c>
      <c r="BJ79" s="16">
        <f t="shared" si="11"/>
        <v>0</v>
      </c>
      <c r="BK79" s="54" t="str">
        <f>VLOOKUP(B79,'[3]应付账款7月底全部明细表 (3)'!$A$4:$BI$410,61,0)</f>
        <v>零购预付款</v>
      </c>
    </row>
    <row r="80" spans="1:63" ht="15.95" customHeight="1">
      <c r="A80" s="23">
        <f t="shared" si="13"/>
        <v>77</v>
      </c>
      <c r="B80" s="24" t="s">
        <v>219</v>
      </c>
      <c r="C80" s="24"/>
      <c r="D80" s="25" t="s">
        <v>220</v>
      </c>
      <c r="E80" s="25" t="s">
        <v>167</v>
      </c>
      <c r="F80" s="16">
        <f>VLOOKUP(B80,'[2]应付账款7月底全部明细表 (3)'!$A$4:$D$403,4)</f>
        <v>0</v>
      </c>
      <c r="G80" s="16">
        <f>VLOOKUP(B80,'[2]应付账款7月底全部明细表 (3)'!$A:$E,5,0)</f>
        <v>0</v>
      </c>
      <c r="H80" s="16">
        <f>VLOOKUP(B80,'[2]应付账款7月底全部明细表 (3)'!$A$4:$F$401,6,0)</f>
        <v>0</v>
      </c>
      <c r="I80" s="16">
        <f>VLOOKUP(B80,'[2]应付账款7月底全部明细表 (3)'!$A$4:$G$401,7,0)</f>
        <v>0</v>
      </c>
      <c r="J80" s="31">
        <f>VLOOKUP(B80,'[2]应付账款7月底全部明细表 (3)'!$A$4:$H$402,8,0)</f>
        <v>0</v>
      </c>
      <c r="K80" s="31">
        <f>VLOOKUP(B80,'[3]应付账款7月底全部明细表 (3)'!$A:$I,9,0)</f>
        <v>0</v>
      </c>
      <c r="L80" s="31">
        <f>VLOOKUP(B80,'[3]应付账款7月底全部明细表 (3)'!$A$4:$J$410,10,0)</f>
        <v>0</v>
      </c>
      <c r="M80" s="31">
        <f>VLOOKUP(B80,'[3]应付账款7月底全部明细表 (3)'!$A:$K,11,0)</f>
        <v>0</v>
      </c>
      <c r="N80" s="31">
        <f>VLOOKUP(B80,'[3]应付账款7月底全部明细表 (3)'!$A:$L,12,0)</f>
        <v>0</v>
      </c>
      <c r="O80" s="31">
        <f>VLOOKUP(B80,'[3]应付账款7月底全部明细表 (3)'!$A$4:$M$410,13,0)</f>
        <v>0</v>
      </c>
      <c r="P80" s="31">
        <f>VLOOKUP(B80,'[3]应付账款7月底全部明细表 (3)'!$A$4:$N$410,14,0)</f>
        <v>0</v>
      </c>
      <c r="Q80" s="31">
        <f>VLOOKUP(B80,'[3]应付账款7月底全部明细表 (3)'!$A$4:$O$410,15,0)</f>
        <v>0</v>
      </c>
      <c r="R80" s="31">
        <f>VLOOKUP(B80,'[3]应付账款7月底全部明细表 (3)'!$A$4:$P$410,16,0)</f>
        <v>0</v>
      </c>
      <c r="S80" s="31">
        <f>VLOOKUP(B80,'[3]应付账款7月底全部明细表 (3)'!$A$4:$Q$407,17,0)</f>
        <v>0</v>
      </c>
      <c r="T80" s="31">
        <f>VLOOKUP(B80,'[3]应付账款7月底全部明细表 (3)'!$A$4:$R$387,18,0)</f>
        <v>0</v>
      </c>
      <c r="U80" s="31">
        <f>VLOOKUP(B80,'[3]应付账款7月底全部明细表 (3)'!$A$4:$S$410,19,0)</f>
        <v>0</v>
      </c>
      <c r="V80" s="31">
        <f>VLOOKUP(B80,'[3]应付账款7月底全部明细表 (3)'!$A$4:$T$410,20,0)</f>
        <v>0</v>
      </c>
      <c r="W80" s="31">
        <f>VLOOKUP(B80,'[3]应付账款7月底全部明细表 (3)'!$A$4:$U$410,21,0)</f>
        <v>0</v>
      </c>
      <c r="X80" s="31">
        <f>VLOOKUP(B80,'[3]应付账款7月底全部明细表 (3)'!$A$4:$V$410,22,0)</f>
        <v>0</v>
      </c>
      <c r="Y80" s="31">
        <f>VLOOKUP(B80,'[3]应付账款7月底全部明细表 (3)'!$A$4:$W$410,23,0)</f>
        <v>0</v>
      </c>
      <c r="Z80" s="31">
        <f>VLOOKUP(B80,'[3]应付账款7月底全部明细表 (3)'!$A$4:$X$410,24,0)</f>
        <v>0</v>
      </c>
      <c r="AA80" s="31">
        <f>VLOOKUP(B80,'[3]应付账款7月底全部明细表 (3)'!$A$4:$Y$410,25,0)</f>
        <v>45400</v>
      </c>
      <c r="AB80" s="31">
        <f>VLOOKUP(B80,'[3]应付账款7月底全部明细表 (3)'!$A$4:$Z$410,26,0)</f>
        <v>45400</v>
      </c>
      <c r="AC80" s="31">
        <f>VLOOKUP(B80,'[3]应付账款7月底全部明细表 (3)'!$A$4:$AA$410,27,0)</f>
        <v>45400</v>
      </c>
      <c r="AD80" s="31">
        <f>VLOOKUP(B80,'[3]应付账款7月底全部明细表 (3)'!$A$4:$AB$410,28,0)</f>
        <v>0</v>
      </c>
      <c r="AE80" s="31">
        <f>VLOOKUP(B80,'[3]应付账款7月底全部明细表 (3)'!$A$4:$AC$410,29,0)</f>
        <v>113500</v>
      </c>
      <c r="AF80" s="31">
        <f>VLOOKUP(B80,'[3]应付账款7月底全部明细表 (3)'!$A$4:$AD$416,30,0)</f>
        <v>113500</v>
      </c>
      <c r="AG80" s="31">
        <f>VLOOKUP(B80,'[3]应付账款7月底全部明细表 (3)'!$A$4:$AE$410,31,0)</f>
        <v>113500</v>
      </c>
      <c r="AH80" s="31">
        <f>VLOOKUP(B80,'[3]应付账款7月底全部明细表 (3)'!$A$4:$AF$410,32,0)</f>
        <v>0</v>
      </c>
      <c r="AI80" s="31">
        <f>VLOOKUP(B80,'[3]应付账款7月底全部明细表 (3)'!$A$4:$AG$410,33,0)</f>
        <v>0</v>
      </c>
      <c r="AJ80" s="31">
        <f>VLOOKUP(B80,'[3]应付账款7月底全部明细表 (3)'!$A$4:$AH$415,34,0)</f>
        <v>0</v>
      </c>
      <c r="AK80" s="31">
        <f>VLOOKUP(B80,'[3]应付账款7月底全部明细表 (3)'!$A$4:$AI$410,35,0)</f>
        <v>0</v>
      </c>
      <c r="AL80" s="31">
        <f>VLOOKUP(B80,'[3]应付账款7月底全部明细表 (3)'!$A$4:$AJ$410,36,0)</f>
        <v>0</v>
      </c>
      <c r="AM80" s="31">
        <f>VLOOKUP(B80,'[3]应付账款7月底全部明细表 (3)'!$A$4:$AK$410,37,0)</f>
        <v>67500</v>
      </c>
      <c r="AN80" s="31">
        <f>VLOOKUP(B80,'[3]应付账款7月底全部明细表 (3)'!$A$4:$AL$415,38,0)</f>
        <v>67500</v>
      </c>
      <c r="AO80" s="31">
        <f>VLOOKUP(B80,'[3]应付账款7月底全部明细表 (3)'!$A$4:$AM$410,39,0)</f>
        <v>67500</v>
      </c>
      <c r="AP80" s="31">
        <f>VLOOKUP(B80,'[3]应付账款7月底全部明细表 (3)'!$A$4:$AN$410,40,0)</f>
        <v>0</v>
      </c>
      <c r="AQ80" s="42">
        <f>VLOOKUP(B80,'[3]应付账款7月底全部明细表 (3)'!$A$4:$AO$410,41,0)</f>
        <v>67500</v>
      </c>
      <c r="AR80" s="42">
        <f>VLOOKUP(B80,[4]应付账款明细表!$A$4:$AP$428,42,0)</f>
        <v>67500</v>
      </c>
      <c r="AS80" s="42">
        <f>VLOOKUP(B80,'[3]应付账款7月底全部明细表 (3)'!$A$4:$AQ$410,43,0)</f>
        <v>67500</v>
      </c>
      <c r="AT80" s="42">
        <f>VLOOKUP(B80,'[3]应付账款7月底全部明细表 (3)'!$A$4:$AR$410,44,0)</f>
        <v>0</v>
      </c>
      <c r="AU80" s="42">
        <f>VLOOKUP(B80,[4]应付账款明细表!$A$4:$AS$428,45,0)</f>
        <v>0</v>
      </c>
      <c r="AV80" s="42">
        <f>VLOOKUP(B80,[4]应付账款明细表!$A$4:$AT$428,46,0)</f>
        <v>0</v>
      </c>
      <c r="AW80" s="42">
        <f>VLOOKUP(B80,[4]应付账款明细表!$A$4:$AU$428,47,0)</f>
        <v>0</v>
      </c>
      <c r="AX80" s="42">
        <f>VLOOKUP(B80,[4]应付账款明细表!$A$4:$AV$428,48,0)</f>
        <v>0</v>
      </c>
      <c r="AY80" s="42"/>
      <c r="AZ80" s="42">
        <f>VLOOKUP(B80,[4]应付账款明细表!$A$4:$AX$428,50,0)</f>
        <v>0</v>
      </c>
      <c r="BA80" s="63"/>
      <c r="BB80" s="63"/>
      <c r="BC80" s="63"/>
      <c r="BD80" s="63"/>
      <c r="BE80" s="63"/>
      <c r="BF80" s="63"/>
      <c r="BG80" s="63"/>
      <c r="BH80" s="54">
        <f t="shared" si="12"/>
        <v>293900</v>
      </c>
      <c r="BI80" s="54">
        <f t="shared" si="10"/>
        <v>29390</v>
      </c>
      <c r="BJ80" s="16">
        <f t="shared" si="11"/>
        <v>0</v>
      </c>
      <c r="BK80" s="54" t="str">
        <f>VLOOKUP(B80,'[3]应付账款7月底全部明细表 (3)'!$A$4:$BI$410,61,0)</f>
        <v>预付款</v>
      </c>
    </row>
    <row r="81" spans="1:63" ht="15.95" customHeight="1">
      <c r="A81" s="23">
        <f t="shared" si="13"/>
        <v>78</v>
      </c>
      <c r="B81" s="24" t="s">
        <v>221</v>
      </c>
      <c r="C81" s="24"/>
      <c r="D81" s="25" t="s">
        <v>222</v>
      </c>
      <c r="E81" s="25" t="s">
        <v>125</v>
      </c>
      <c r="F81" s="16">
        <f>VLOOKUP(B81,'[2]应付账款7月底全部明细表 (3)'!$A$4:$D$403,4)</f>
        <v>33646.550000000003</v>
      </c>
      <c r="G81" s="16">
        <f>VLOOKUP(B81,'[2]应付账款7月底全部明细表 (3)'!$A:$E,5,0)</f>
        <v>0</v>
      </c>
      <c r="H81" s="16">
        <f>VLOOKUP(B81,'[2]应付账款7月底全部明细表 (3)'!$A$4:$F$401,6,0)</f>
        <v>33646.550000000003</v>
      </c>
      <c r="I81" s="16">
        <f>VLOOKUP(B81,'[2]应付账款7月底全部明细表 (3)'!$A$4:$G$401,7,0)</f>
        <v>30000</v>
      </c>
      <c r="J81" s="31">
        <f>VLOOKUP(B81,'[2]应付账款7月底全部明细表 (3)'!$A$4:$H$402,8,0)</f>
        <v>3646.55</v>
      </c>
      <c r="K81" s="31">
        <f>VLOOKUP(B81,'[3]应付账款7月底全部明细表 (3)'!$A:$I,9,0)</f>
        <v>0</v>
      </c>
      <c r="L81" s="31">
        <f>VLOOKUP(B81,'[3]应付账款7月底全部明细表 (3)'!$A$4:$J$410,10,0)</f>
        <v>3646.55</v>
      </c>
      <c r="M81" s="31">
        <f>VLOOKUP(B81,'[3]应付账款7月底全部明细表 (3)'!$A:$K,11,0)</f>
        <v>0</v>
      </c>
      <c r="N81" s="31">
        <f>VLOOKUP(B81,'[3]应付账款7月底全部明细表 (3)'!$A:$L,12,0)</f>
        <v>3646.55</v>
      </c>
      <c r="O81" s="31">
        <f>VLOOKUP(B81,'[3]应付账款7月底全部明细表 (3)'!$A$4:$M$410,13,0)</f>
        <v>0</v>
      </c>
      <c r="P81" s="31">
        <f>VLOOKUP(B81,'[3]应付账款7月底全部明细表 (3)'!$A$4:$N$410,14,0)</f>
        <v>3646.55</v>
      </c>
      <c r="Q81" s="31">
        <f>VLOOKUP(B81,'[3]应付账款7月底全部明细表 (3)'!$A$4:$O$410,15,0)</f>
        <v>0</v>
      </c>
      <c r="R81" s="31">
        <f>VLOOKUP(B81,'[3]应付账款7月底全部明细表 (3)'!$A$4:$P$410,16,0)</f>
        <v>3646.55</v>
      </c>
      <c r="S81" s="31">
        <f>VLOOKUP(B81,'[3]应付账款7月底全部明细表 (3)'!$A$4:$Q$407,17,0)</f>
        <v>0</v>
      </c>
      <c r="T81" s="31">
        <f>VLOOKUP(B81,'[3]应付账款7月底全部明细表 (3)'!$A$4:$R$387,18,0)</f>
        <v>3646.55</v>
      </c>
      <c r="U81" s="31">
        <f>VLOOKUP(B81,'[3]应付账款7月底全部明细表 (3)'!$A$4:$S$410,19,0)</f>
        <v>0</v>
      </c>
      <c r="V81" s="31">
        <f>VLOOKUP(B81,'[3]应付账款7月底全部明细表 (3)'!$A$4:$T$410,20,0)</f>
        <v>3646.55</v>
      </c>
      <c r="W81" s="31">
        <f>VLOOKUP(B81,'[3]应付账款7月底全部明细表 (3)'!$A$4:$U$410,21,0)</f>
        <v>0</v>
      </c>
      <c r="X81" s="31">
        <f>VLOOKUP(B81,'[3]应付账款7月底全部明细表 (3)'!$A$4:$V$410,22,0)</f>
        <v>3646.55</v>
      </c>
      <c r="Y81" s="31">
        <f>VLOOKUP(B81,'[3]应付账款7月底全部明细表 (3)'!$A$4:$W$410,23,0)</f>
        <v>0</v>
      </c>
      <c r="Z81" s="31">
        <f>VLOOKUP(B81,'[3]应付账款7月底全部明细表 (3)'!$A$4:$X$410,24,0)</f>
        <v>3646.55</v>
      </c>
      <c r="AA81" s="31">
        <f>VLOOKUP(B81,'[3]应付账款7月底全部明细表 (3)'!$A$4:$Y$410,25,0)</f>
        <v>0</v>
      </c>
      <c r="AB81" s="31">
        <f>VLOOKUP(B81,'[3]应付账款7月底全部明细表 (3)'!$A$4:$Z$410,26,0)</f>
        <v>3646.55</v>
      </c>
      <c r="AC81" s="31">
        <f>VLOOKUP(B81,'[3]应付账款7月底全部明细表 (3)'!$A$4:$AA$410,27,0)</f>
        <v>0</v>
      </c>
      <c r="AD81" s="31">
        <f>VLOOKUP(B81,'[3]应付账款7月底全部明细表 (3)'!$A$4:$AB$410,28,0)</f>
        <v>3646.55</v>
      </c>
      <c r="AE81" s="31">
        <f>VLOOKUP(B81,'[3]应付账款7月底全部明细表 (3)'!$A$4:$AC$410,29,0)</f>
        <v>0</v>
      </c>
      <c r="AF81" s="31">
        <f>VLOOKUP(B81,'[3]应付账款7月底全部明细表 (3)'!$A$4:$AD$416,30,0)</f>
        <v>3646.55</v>
      </c>
      <c r="AG81" s="31">
        <f>VLOOKUP(B81,'[3]应付账款7月底全部明细表 (3)'!$A$4:$AE$410,31,0)</f>
        <v>0</v>
      </c>
      <c r="AH81" s="31">
        <f>VLOOKUP(B81,'[3]应付账款7月底全部明细表 (3)'!$A$4:$AF$410,32,0)</f>
        <v>3646.55</v>
      </c>
      <c r="AI81" s="31">
        <f>VLOOKUP(B81,'[3]应付账款7月底全部明细表 (3)'!$A$4:$AG$410,33,0)</f>
        <v>0</v>
      </c>
      <c r="AJ81" s="31">
        <f>VLOOKUP(B81,'[3]应付账款7月底全部明细表 (3)'!$A$4:$AH$415,34,0)</f>
        <v>3646.55</v>
      </c>
      <c r="AK81" s="31">
        <f>VLOOKUP(B81,'[3]应付账款7月底全部明细表 (3)'!$A$4:$AI$410,35,0)</f>
        <v>0</v>
      </c>
      <c r="AL81" s="31">
        <f>VLOOKUP(B81,'[3]应付账款7月底全部明细表 (3)'!$A$4:$AJ$410,36,0)</f>
        <v>3646.55</v>
      </c>
      <c r="AM81" s="31">
        <f>VLOOKUP(B81,'[3]应付账款7月底全部明细表 (3)'!$A$4:$AK$410,37,0)</f>
        <v>0</v>
      </c>
      <c r="AN81" s="31">
        <f>VLOOKUP(B81,'[3]应付账款7月底全部明细表 (3)'!$A$4:$AL$415,38,0)</f>
        <v>3646.55</v>
      </c>
      <c r="AO81" s="31">
        <f>VLOOKUP(B81,'[3]应付账款7月底全部明细表 (3)'!$A$4:$AM$410,39,0)</f>
        <v>0</v>
      </c>
      <c r="AP81" s="31">
        <f>VLOOKUP(B81,'[3]应付账款7月底全部明细表 (3)'!$A$4:$AN$410,40,0)</f>
        <v>3646.55</v>
      </c>
      <c r="AQ81" s="42">
        <f>VLOOKUP(B81,'[3]应付账款7月底全部明细表 (3)'!$A$4:$AO$410,41,0)</f>
        <v>0</v>
      </c>
      <c r="AR81" s="42">
        <f>VLOOKUP(B81,[4]应付账款明细表!$A$4:$AP$428,42,0)</f>
        <v>3646.55</v>
      </c>
      <c r="AS81" s="42">
        <f>VLOOKUP(B81,'[3]应付账款7月底全部明细表 (3)'!$A$4:$AQ$410,43,0)</f>
        <v>0</v>
      </c>
      <c r="AT81" s="42">
        <f>VLOOKUP(B81,'[3]应付账款7月底全部明细表 (3)'!$A$4:$AR$410,44,0)</f>
        <v>3646.55</v>
      </c>
      <c r="AU81" s="42">
        <f>VLOOKUP(B81,[4]应付账款明细表!$A$4:$AS$428,45,0)</f>
        <v>0</v>
      </c>
      <c r="AV81" s="42">
        <f>VLOOKUP(B81,[4]应付账款明细表!$A$4:$AT$428,46,0)</f>
        <v>3646.55</v>
      </c>
      <c r="AW81" s="42">
        <f>VLOOKUP(B81,[4]应付账款明细表!$A$4:$AU$428,47,0)</f>
        <v>0</v>
      </c>
      <c r="AX81" s="42">
        <f>VLOOKUP(B81,[4]应付账款明细表!$A$4:$AV$428,48,0)</f>
        <v>3646.55</v>
      </c>
      <c r="AY81" s="42"/>
      <c r="AZ81" s="42">
        <f>VLOOKUP(B81,[4]应付账款明细表!$A$4:$AX$428,50,0)</f>
        <v>3646.55</v>
      </c>
      <c r="BA81" s="63"/>
      <c r="BB81" s="63"/>
      <c r="BC81" s="63"/>
      <c r="BD81" s="63"/>
      <c r="BE81" s="63"/>
      <c r="BF81" s="63"/>
      <c r="BG81" s="63"/>
      <c r="BH81" s="54">
        <f t="shared" si="12"/>
        <v>0</v>
      </c>
      <c r="BI81" s="54">
        <f t="shared" si="10"/>
        <v>0</v>
      </c>
      <c r="BJ81" s="16"/>
      <c r="BK81" s="54" t="str">
        <f>VLOOKUP(B81,'[3]应付账款7月底全部明细表 (3)'!$A$4:$BI$410,61,0)</f>
        <v>发票挂账两个月承兑付款</v>
      </c>
    </row>
    <row r="82" spans="1:63" ht="15.95" customHeight="1">
      <c r="A82" s="23">
        <f t="shared" si="13"/>
        <v>79</v>
      </c>
      <c r="B82" s="24" t="s">
        <v>223</v>
      </c>
      <c r="C82" s="24"/>
      <c r="D82" s="25" t="s">
        <v>224</v>
      </c>
      <c r="E82" s="25" t="s">
        <v>225</v>
      </c>
      <c r="F82" s="16">
        <f>VLOOKUP(B82,'[2]应付账款7月底全部明细表 (3)'!$A$4:$D$403,4)</f>
        <v>86140.85</v>
      </c>
      <c r="G82" s="16">
        <f>VLOOKUP(B82,'[2]应付账款7月底全部明细表 (3)'!$A:$E,5,0)</f>
        <v>0</v>
      </c>
      <c r="H82" s="16">
        <f>VLOOKUP(B82,'[2]应付账款7月底全部明细表 (3)'!$A$4:$F$401,6,0)</f>
        <v>86140.85</v>
      </c>
      <c r="I82" s="16">
        <f>VLOOKUP(B82,'[2]应付账款7月底全部明细表 (3)'!$A$4:$G$401,7,0)</f>
        <v>58734.9</v>
      </c>
      <c r="J82" s="31">
        <f>VLOOKUP(B82,'[2]应付账款7月底全部明细表 (3)'!$A$4:$H$402,8,0)</f>
        <v>27405.95</v>
      </c>
      <c r="K82" s="31">
        <f>VLOOKUP(B82,'[3]应付账款7月底全部明细表 (3)'!$A:$I,9,0)</f>
        <v>0</v>
      </c>
      <c r="L82" s="31">
        <f>VLOOKUP(B82,'[3]应付账款7月底全部明细表 (3)'!$A$4:$J$410,10,0)</f>
        <v>27405.95</v>
      </c>
      <c r="M82" s="31">
        <f>VLOOKUP(B82,'[3]应付账款7月底全部明细表 (3)'!$A:$K,11,0)</f>
        <v>0</v>
      </c>
      <c r="N82" s="31">
        <f>VLOOKUP(B82,'[3]应付账款7月底全部明细表 (3)'!$A:$L,12,0)</f>
        <v>27405.95</v>
      </c>
      <c r="O82" s="31">
        <f>VLOOKUP(B82,'[3]应付账款7月底全部明细表 (3)'!$A$4:$M$410,13,0)</f>
        <v>0</v>
      </c>
      <c r="P82" s="31">
        <f>VLOOKUP(B82,'[3]应付账款7月底全部明细表 (3)'!$A$4:$N$410,14,0)</f>
        <v>27405.95</v>
      </c>
      <c r="Q82" s="31">
        <f>VLOOKUP(B82,'[3]应付账款7月底全部明细表 (3)'!$A$4:$O$410,15,0)</f>
        <v>20000</v>
      </c>
      <c r="R82" s="31">
        <f>VLOOKUP(B82,'[3]应付账款7月底全部明细表 (3)'!$A$4:$P$410,16,0)</f>
        <v>7405.95</v>
      </c>
      <c r="S82" s="31">
        <f>VLOOKUP(B82,'[3]应付账款7月底全部明细表 (3)'!$A$4:$Q$407,17,0)</f>
        <v>0</v>
      </c>
      <c r="T82" s="31">
        <f>VLOOKUP(B82,'[3]应付账款7月底全部明细表 (3)'!$A$4:$R$387,18,0)</f>
        <v>7405.95</v>
      </c>
      <c r="U82" s="31">
        <f>VLOOKUP(B82,'[3]应付账款7月底全部明细表 (3)'!$A$4:$S$410,19,0)</f>
        <v>0</v>
      </c>
      <c r="V82" s="31">
        <f>VLOOKUP(B82,'[3]应付账款7月底全部明细表 (3)'!$A$4:$T$410,20,0)</f>
        <v>7405.95</v>
      </c>
      <c r="W82" s="31">
        <f>VLOOKUP(B82,'[3]应付账款7月底全部明细表 (3)'!$A$4:$U$410,21,0)</f>
        <v>0</v>
      </c>
      <c r="X82" s="31">
        <f>VLOOKUP(B82,'[3]应付账款7月底全部明细表 (3)'!$A$4:$V$410,22,0)</f>
        <v>7405.95</v>
      </c>
      <c r="Y82" s="31">
        <f>VLOOKUP(B82,'[3]应付账款7月底全部明细表 (3)'!$A$4:$W$410,23,0)</f>
        <v>0</v>
      </c>
      <c r="Z82" s="31">
        <f>VLOOKUP(B82,'[3]应付账款7月底全部明细表 (3)'!$A$4:$X$410,24,0)</f>
        <v>7405.95</v>
      </c>
      <c r="AA82" s="31">
        <f>VLOOKUP(B82,'[3]应付账款7月底全部明细表 (3)'!$A$4:$Y$410,25,0)</f>
        <v>0</v>
      </c>
      <c r="AB82" s="31">
        <f>VLOOKUP(B82,'[3]应付账款7月底全部明细表 (3)'!$A$4:$Z$410,26,0)</f>
        <v>7405.95</v>
      </c>
      <c r="AC82" s="31">
        <f>VLOOKUP(B82,'[3]应付账款7月底全部明细表 (3)'!$A$4:$AA$410,27,0)</f>
        <v>0</v>
      </c>
      <c r="AD82" s="31">
        <f>VLOOKUP(B82,'[3]应付账款7月底全部明细表 (3)'!$A$4:$AB$410,28,0)</f>
        <v>7405.95</v>
      </c>
      <c r="AE82" s="31">
        <f>VLOOKUP(B82,'[3]应付账款7月底全部明细表 (3)'!$A$4:$AC$410,29,0)</f>
        <v>0</v>
      </c>
      <c r="AF82" s="31">
        <f>VLOOKUP(B82,'[3]应付账款7月底全部明细表 (3)'!$A$4:$AD$416,30,0)</f>
        <v>7405.95</v>
      </c>
      <c r="AG82" s="31">
        <f>VLOOKUP(B82,'[3]应付账款7月底全部明细表 (3)'!$A$4:$AE$410,31,0)</f>
        <v>0</v>
      </c>
      <c r="AH82" s="31">
        <f>VLOOKUP(B82,'[3]应付账款7月底全部明细表 (3)'!$A$4:$AF$410,32,0)</f>
        <v>7405.95</v>
      </c>
      <c r="AI82" s="31">
        <f>VLOOKUP(B82,'[3]应付账款7月底全部明细表 (3)'!$A$4:$AG$410,33,0)</f>
        <v>0</v>
      </c>
      <c r="AJ82" s="31">
        <f>VLOOKUP(B82,'[3]应付账款7月底全部明细表 (3)'!$A$4:$AH$415,34,0)</f>
        <v>7405.95</v>
      </c>
      <c r="AK82" s="31">
        <f>VLOOKUP(B82,'[3]应付账款7月底全部明细表 (3)'!$A$4:$AI$410,35,0)</f>
        <v>0</v>
      </c>
      <c r="AL82" s="31">
        <f>VLOOKUP(B82,'[3]应付账款7月底全部明细表 (3)'!$A$4:$AJ$410,36,0)</f>
        <v>7405.95</v>
      </c>
      <c r="AM82" s="31">
        <f>VLOOKUP(B82,'[3]应付账款7月底全部明细表 (3)'!$A$4:$AK$410,37,0)</f>
        <v>0</v>
      </c>
      <c r="AN82" s="31">
        <f>VLOOKUP(B82,'[3]应付账款7月底全部明细表 (3)'!$A$4:$AL$415,38,0)</f>
        <v>7405.95</v>
      </c>
      <c r="AO82" s="31">
        <f>VLOOKUP(B82,'[3]应付账款7月底全部明细表 (3)'!$A$4:$AM$410,39,0)</f>
        <v>0</v>
      </c>
      <c r="AP82" s="31">
        <f>VLOOKUP(B82,'[3]应付账款7月底全部明细表 (3)'!$A$4:$AN$410,40,0)</f>
        <v>7405.95</v>
      </c>
      <c r="AQ82" s="42">
        <f>VLOOKUP(B82,'[3]应付账款7月底全部明细表 (3)'!$A$4:$AO$410,41,0)</f>
        <v>0</v>
      </c>
      <c r="AR82" s="42">
        <f>VLOOKUP(B82,[4]应付账款明细表!$A$4:$AP$428,42,0)</f>
        <v>7405.95</v>
      </c>
      <c r="AS82" s="42">
        <f>VLOOKUP(B82,'[3]应付账款7月底全部明细表 (3)'!$A$4:$AQ$410,43,0)</f>
        <v>0</v>
      </c>
      <c r="AT82" s="42">
        <f>VLOOKUP(B82,'[3]应付账款7月底全部明细表 (3)'!$A$4:$AR$410,44,0)</f>
        <v>7405.95</v>
      </c>
      <c r="AU82" s="42">
        <f>VLOOKUP(B82,[4]应付账款明细表!$A$4:$AS$428,45,0)</f>
        <v>0</v>
      </c>
      <c r="AV82" s="42">
        <f>VLOOKUP(B82,[4]应付账款明细表!$A$4:$AT$428,46,0)</f>
        <v>7405.95</v>
      </c>
      <c r="AW82" s="42">
        <f>VLOOKUP(B82,[4]应付账款明细表!$A$4:$AU$428,47,0)</f>
        <v>0</v>
      </c>
      <c r="AX82" s="42">
        <f>VLOOKUP(B82,[4]应付账款明细表!$A$4:$AV$428,48,0)</f>
        <v>7405.95</v>
      </c>
      <c r="AY82" s="42"/>
      <c r="AZ82" s="42">
        <f>VLOOKUP(B82,[4]应付账款明细表!$A$4:$AX$428,50,0)</f>
        <v>7405.95</v>
      </c>
      <c r="BA82" s="63"/>
      <c r="BB82" s="63"/>
      <c r="BC82" s="63"/>
      <c r="BD82" s="63"/>
      <c r="BE82" s="63"/>
      <c r="BF82" s="63"/>
      <c r="BG82" s="63"/>
      <c r="BH82" s="54">
        <f t="shared" si="12"/>
        <v>0</v>
      </c>
      <c r="BI82" s="54">
        <f t="shared" si="10"/>
        <v>0</v>
      </c>
      <c r="BJ82" s="16"/>
      <c r="BK82" s="54" t="str">
        <f>VLOOKUP(B82,'[3]应付账款7月底全部明细表 (3)'!$A$4:$BI$410,61,0)</f>
        <v>发票挂账两个月承兑付款</v>
      </c>
    </row>
    <row r="83" spans="1:63">
      <c r="A83" s="23">
        <f t="shared" ref="A83:A92" si="14">ROW()-3</f>
        <v>80</v>
      </c>
      <c r="B83" s="24" t="s">
        <v>226</v>
      </c>
      <c r="C83" s="24"/>
      <c r="D83" s="25" t="s">
        <v>227</v>
      </c>
      <c r="E83" s="25" t="s">
        <v>90</v>
      </c>
      <c r="F83" s="16">
        <f>VLOOKUP(B83,'[2]应付账款7月底全部明细表 (3)'!$A$4:$D$403,4)</f>
        <v>471069.4</v>
      </c>
      <c r="G83" s="16">
        <f>VLOOKUP(B83,'[2]应付账款7月底全部明细表 (3)'!$A:$E,5,0)</f>
        <v>920000</v>
      </c>
      <c r="H83" s="16">
        <f>VLOOKUP(B83,'[2]应付账款7月底全部明细表 (3)'!$A$4:$F$401,6,0)</f>
        <v>0</v>
      </c>
      <c r="I83" s="16">
        <f>VLOOKUP(B83,'[2]应付账款7月底全部明细表 (3)'!$A$4:$G$401,7,0)</f>
        <v>4467.46</v>
      </c>
      <c r="J83" s="31">
        <f>VLOOKUP(B83,'[2]应付账款7月底全部明细表 (3)'!$A$4:$H$402,8,0)</f>
        <v>315514.11</v>
      </c>
      <c r="K83" s="31">
        <f>VLOOKUP(B83,'[3]应付账款7月底全部明细表 (3)'!$A:$I,9,0)</f>
        <v>165108.82999999999</v>
      </c>
      <c r="L83" s="31" t="e">
        <f>VLOOKUP(B83,'[3]应付账款7月底全部明细表 (3)'!$A$4:$J$410,10,0)</f>
        <v>#REF!</v>
      </c>
      <c r="M83" s="31">
        <f>VLOOKUP(B83,'[3]应付账款7月底全部明细表 (3)'!$A:$K,11,0)</f>
        <v>1500000</v>
      </c>
      <c r="N83" s="31">
        <f>VLOOKUP(B83,'[3]应付账款7月底全部明细表 (3)'!$A:$L,12,0)</f>
        <v>0</v>
      </c>
      <c r="O83" s="31">
        <f>VLOOKUP(B83,'[3]应付账款7月底全部明细表 (3)'!$A$4:$M$410,13,0)</f>
        <v>0</v>
      </c>
      <c r="P83" s="31" t="e">
        <f>VLOOKUP(B83,'[3]应付账款7月底全部明细表 (3)'!$A$4:$N$410,14,0)</f>
        <v>#REF!</v>
      </c>
      <c r="Q83" s="31">
        <f>VLOOKUP(B83,'[3]应付账款7月底全部明细表 (3)'!$A$4:$O$410,15,0)</f>
        <v>230000</v>
      </c>
      <c r="R83" s="31">
        <f>VLOOKUP(B83,'[3]应付账款7月底全部明细表 (3)'!$A$4:$P$410,16,0)</f>
        <v>0</v>
      </c>
      <c r="S83" s="31">
        <f>VLOOKUP(B83,'[3]应付账款7月底全部明细表 (3)'!$A$4:$Q$407,17,0)</f>
        <v>459643.29</v>
      </c>
      <c r="T83" s="31" t="e">
        <f>VLOOKUP(B83,'[3]应付账款7月底全部明细表 (3)'!$A$4:$R$387,18,0)</f>
        <v>#REF!</v>
      </c>
      <c r="U83" s="31">
        <f>VLOOKUP(B83,'[3]应付账款7月底全部明细表 (3)'!$A$4:$S$410,19,0)</f>
        <v>205000</v>
      </c>
      <c r="V83" s="31">
        <f>VLOOKUP(B83,'[3]应付账款7月底全部明细表 (3)'!$A$4:$T$410,20,0)</f>
        <v>0</v>
      </c>
      <c r="W83" s="31">
        <f>VLOOKUP(B83,'[3]应付账款7月底全部明细表 (3)'!$A$4:$U$410,21,0)</f>
        <v>0</v>
      </c>
      <c r="X83" s="31" t="e">
        <f>VLOOKUP(B83,'[3]应付账款7月底全部明细表 (3)'!$A$4:$V$410,22,0)</f>
        <v>#REF!</v>
      </c>
      <c r="Y83" s="31">
        <f>VLOOKUP(B83,'[3]应付账款7月底全部明细表 (3)'!$A$4:$W$410,23,0)</f>
        <v>656000</v>
      </c>
      <c r="Z83" s="31">
        <f>VLOOKUP(B83,'[3]应付账款7月底全部明细表 (3)'!$A$4:$X$410,24,0)</f>
        <v>0</v>
      </c>
      <c r="AA83" s="31">
        <f>VLOOKUP(B83,'[3]应付账款7月底全部明细表 (3)'!$A$4:$Y$410,25,0)</f>
        <v>200048.38</v>
      </c>
      <c r="AB83" s="31" t="e">
        <f>VLOOKUP(B83,'[3]应付账款7月底全部明细表 (3)'!$A$4:$Z$410,26,0)</f>
        <v>#REF!</v>
      </c>
      <c r="AC83" s="31">
        <f>VLOOKUP(B83,'[3]应付账款7月底全部明细表 (3)'!$A$4:$AA$410,27,0)</f>
        <v>0</v>
      </c>
      <c r="AD83" s="31">
        <f>VLOOKUP(B83,'[3]应付账款7月底全部明细表 (3)'!$A$4:$AB$410,28,0)</f>
        <v>0</v>
      </c>
      <c r="AE83" s="31">
        <f>VLOOKUP(B83,'[3]应付账款7月底全部明细表 (3)'!$A$4:$AC$410,29,0)</f>
        <v>1522060.39</v>
      </c>
      <c r="AF83" s="31" t="e">
        <f>VLOOKUP(B83,'[3]应付账款7月底全部明细表 (3)'!$A$4:$AD$416,30,0)</f>
        <v>#REF!</v>
      </c>
      <c r="AG83" s="31">
        <f>VLOOKUP(B83,'[3]应付账款7月底全部明细表 (3)'!$A$4:$AE$410,31,0)</f>
        <v>523000</v>
      </c>
      <c r="AH83" s="31">
        <f>VLOOKUP(B83,'[3]应付账款7月底全部明细表 (3)'!$A$4:$AF$410,32,0)</f>
        <v>0</v>
      </c>
      <c r="AI83" s="31">
        <f>VLOOKUP(B83,'[3]应付账款7月底全部明细表 (3)'!$A$4:$AG$410,33,0)</f>
        <v>1301986.99</v>
      </c>
      <c r="AJ83" s="31" t="e">
        <f>VLOOKUP(B83,'[3]应付账款7月底全部明细表 (3)'!$A$4:$AH$415,34,0)</f>
        <v>#REF!</v>
      </c>
      <c r="AK83" s="31">
        <f>VLOOKUP(B83,'[3]应付账款7月底全部明细表 (3)'!$A$4:$AI$410,35,0)</f>
        <v>0</v>
      </c>
      <c r="AL83" s="31">
        <f>VLOOKUP(B83,'[3]应付账款7月底全部明细表 (3)'!$A$4:$AJ$410,36,0)</f>
        <v>850361.99</v>
      </c>
      <c r="AM83" s="31">
        <f>VLOOKUP(B83,'[3]应付账款7月底全部明细表 (3)'!$A$4:$AK$410,37,0)</f>
        <v>0</v>
      </c>
      <c r="AN83" s="31" t="e">
        <f>VLOOKUP(B83,'[3]应付账款7月底全部明细表 (3)'!$A$4:$AL$415,38,0)</f>
        <v>#REF!</v>
      </c>
      <c r="AO83" s="31">
        <f>VLOOKUP(B83,'[3]应付账款7月底全部明细表 (3)'!$A$4:$AM$410,39,0)</f>
        <v>92000</v>
      </c>
      <c r="AP83" s="31">
        <f>VLOOKUP(B83,'[3]应付账款7月底全部明细表 (3)'!$A$4:$AN$410,40,0)</f>
        <v>758361.99</v>
      </c>
      <c r="AQ83" s="42">
        <f>VLOOKUP(B83,'[3]应付账款7月底全部明细表 (3)'!$A$4:$AO$410,41,0)</f>
        <v>332602.90999999997</v>
      </c>
      <c r="AR83" s="42" t="e">
        <f>VLOOKUP(B83,[4]应付账款明细表!$A$4:$AP$428,42,0)</f>
        <v>#REF!</v>
      </c>
      <c r="AS83" s="42">
        <f>VLOOKUP(B83,'[3]应付账款7月底全部明细表 (3)'!$A$4:$AQ$410,43,0)</f>
        <v>0</v>
      </c>
      <c r="AT83" s="42">
        <f>VLOOKUP(B83,'[3]应付账款7月底全部明细表 (3)'!$A$4:$AR$410,44,0)</f>
        <v>1090964.8999999999</v>
      </c>
      <c r="AU83" s="42">
        <f>VLOOKUP(B83,[4]应付账款明细表!$A$4:$AS$428,45,0)</f>
        <v>0</v>
      </c>
      <c r="AV83" s="42">
        <f>VLOOKUP(B83,[4]应付账款明细表!$A$4:$AT$428,46,0)</f>
        <v>758361.99</v>
      </c>
      <c r="AW83" s="42">
        <f>VLOOKUP(B83,[4]应付账款明细表!$A$4:$AU$428,47,0)</f>
        <v>0</v>
      </c>
      <c r="AX83" s="42">
        <f>VLOOKUP(B83,[4]应付账款明细表!$A$4:$AV$428,48,0)</f>
        <v>1090964.8999999999</v>
      </c>
      <c r="AY83" s="42"/>
      <c r="AZ83" s="42">
        <f>VLOOKUP(B83,[4]应付账款明细表!$A$4:$AX$428,50,0)</f>
        <v>758361.99</v>
      </c>
      <c r="BA83" s="63"/>
      <c r="BB83" s="63"/>
      <c r="BC83" s="63"/>
      <c r="BD83" s="63"/>
      <c r="BE83" s="63"/>
      <c r="BF83" s="63"/>
      <c r="BG83" s="63"/>
      <c r="BH83" s="54">
        <f t="shared" si="12"/>
        <v>3981450.79</v>
      </c>
      <c r="BI83" s="54">
        <f t="shared" si="10"/>
        <v>398145.07900000003</v>
      </c>
      <c r="BJ83" s="16">
        <f t="shared" si="11"/>
        <v>2.7401190107388</v>
      </c>
      <c r="BK83" s="54" t="str">
        <f>VLOOKUP(B83,'[3]应付账款7月底全部明细表 (3)'!$A$4:$BI$410,61,0)</f>
        <v>发票挂账两个月承兑付款</v>
      </c>
    </row>
    <row r="84" spans="1:63" ht="15.95" customHeight="1">
      <c r="A84" s="23">
        <f t="shared" si="14"/>
        <v>81</v>
      </c>
      <c r="B84" s="24" t="s">
        <v>228</v>
      </c>
      <c r="C84" s="24">
        <f>VLOOKUP(B84,'[1]供应商 (2)'!$A$2:$D$144,4,0)</f>
        <v>1937655</v>
      </c>
      <c r="D84" s="25" t="s">
        <v>229</v>
      </c>
      <c r="E84" s="25" t="s">
        <v>230</v>
      </c>
      <c r="F84" s="16">
        <f>VLOOKUP(B84,'[2]应付账款7月底全部明细表 (3)'!$A$4:$D$403,4)</f>
        <v>1651001.42</v>
      </c>
      <c r="G84" s="16">
        <f>VLOOKUP(B84,'[2]应付账款7月底全部明细表 (3)'!$A:$E,5,0)</f>
        <v>0</v>
      </c>
      <c r="H84" s="16">
        <f>VLOOKUP(B84,'[2]应付账款7月底全部明细表 (3)'!$A$4:$F$401,6,0)</f>
        <v>1850675.01</v>
      </c>
      <c r="I84" s="16">
        <f>VLOOKUP(B84,'[2]应付账款7月底全部明细表 (3)'!$A$4:$G$401,7,0)</f>
        <v>0</v>
      </c>
      <c r="J84" s="31">
        <f>VLOOKUP(B84,'[2]应付账款7月底全部明细表 (3)'!$A$4:$H$402,8,0)</f>
        <v>1991190.21</v>
      </c>
      <c r="K84" s="31">
        <f>VLOOKUP(B84,'[3]应付账款7月底全部明细表 (3)'!$A:$I,9,0)</f>
        <v>407683.44</v>
      </c>
      <c r="L84" s="31">
        <f>VLOOKUP(B84,'[3]应付账款7月底全部明细表 (3)'!$A$4:$J$410,10,0)</f>
        <v>1651001.42</v>
      </c>
      <c r="M84" s="31">
        <f>VLOOKUP(B84,'[3]应付账款7月底全部明细表 (3)'!$A:$K,11,0)</f>
        <v>500000</v>
      </c>
      <c r="N84" s="31">
        <f>VLOOKUP(B84,'[3]应付账款7月底全部明细表 (3)'!$A:$L,12,0)</f>
        <v>1898873.65</v>
      </c>
      <c r="O84" s="31">
        <f>VLOOKUP(B84,'[3]应付账款7月底全部明细表 (3)'!$A$4:$M$410,13,0)</f>
        <v>841275.37</v>
      </c>
      <c r="P84" s="31">
        <f>VLOOKUP(B84,'[3]应付账款7月底全部明细表 (3)'!$A$4:$N$410,14,0)</f>
        <v>1350675.01</v>
      </c>
      <c r="Q84" s="31">
        <f>VLOOKUP(B84,'[3]应付账款7月底全部明细表 (3)'!$A$4:$O$410,15,0)</f>
        <v>0</v>
      </c>
      <c r="R84" s="31">
        <f>VLOOKUP(B84,'[3]应付账款7月底全部明细表 (3)'!$A$4:$P$410,16,0)</f>
        <v>2740149.02</v>
      </c>
      <c r="S84" s="31">
        <f>VLOOKUP(B84,'[3]应付账款7月底全部明细表 (3)'!$A$4:$Q$407,17,0)</f>
        <v>582424</v>
      </c>
      <c r="T84" s="31">
        <f>VLOOKUP(B84,'[3]应付账款7月底全部明细表 (3)'!$A$4:$R$387,18,0)</f>
        <v>1491190.21</v>
      </c>
      <c r="U84" s="31">
        <f>VLOOKUP(B84,'[3]应付账款7月底全部明细表 (3)'!$A$4:$S$410,19,0)</f>
        <v>0</v>
      </c>
      <c r="V84" s="31">
        <f>VLOOKUP(B84,'[3]应付账款7月底全部明细表 (3)'!$A$4:$T$410,20,0)</f>
        <v>3322573.02</v>
      </c>
      <c r="W84" s="31">
        <f>VLOOKUP(B84,'[3]应付账款7月底全部明细表 (3)'!$A$4:$U$410,21,0)</f>
        <v>1201421.1299999999</v>
      </c>
      <c r="X84" s="31">
        <f>VLOOKUP(B84,'[3]应付账款7月底全部明细表 (3)'!$A$4:$V$410,22,0)</f>
        <v>1898873.65</v>
      </c>
      <c r="Y84" s="31">
        <f>VLOOKUP(B84,'[3]应付账款7月底全部明细表 (3)'!$A$4:$W$410,23,0)</f>
        <v>600000</v>
      </c>
      <c r="Z84" s="31">
        <f>VLOOKUP(B84,'[3]应付账款7月底全部明细表 (3)'!$A$4:$X$410,24,0)</f>
        <v>3923994.15</v>
      </c>
      <c r="AA84" s="31">
        <f>VLOOKUP(B84,'[3]应付账款7月底全部明细表 (3)'!$A$4:$Y$410,25,0)</f>
        <v>1669143.06</v>
      </c>
      <c r="AB84" s="31">
        <f>VLOOKUP(B84,'[3]应付账款7月底全部明细表 (3)'!$A$4:$Z$410,26,0)</f>
        <v>2140149.02</v>
      </c>
      <c r="AC84" s="31">
        <f>VLOOKUP(B84,'[3]应付账款7月底全部明细表 (3)'!$A$4:$AA$410,27,0)</f>
        <v>200000</v>
      </c>
      <c r="AD84" s="31">
        <f>VLOOKUP(B84,'[3]应付账款7月底全部明细表 (3)'!$A$4:$AB$410,28,0)</f>
        <v>5393137.21</v>
      </c>
      <c r="AE84" s="31">
        <f>VLOOKUP(B84,'[3]应付账款7月底全部明细表 (3)'!$A$4:$AC$410,29,0)</f>
        <v>1320136.73</v>
      </c>
      <c r="AF84" s="31">
        <f>VLOOKUP(B84,'[3]应付账款7月底全部明细表 (3)'!$A$4:$AD$416,30,0)</f>
        <v>2522573.02</v>
      </c>
      <c r="AG84" s="31">
        <f>VLOOKUP(B84,'[3]应付账款7月底全部明细表 (3)'!$A$4:$AE$410,31,0)</f>
        <v>2000000</v>
      </c>
      <c r="AH84" s="31">
        <f>VLOOKUP(B84,'[3]应付账款7月底全部明细表 (3)'!$A$4:$AF$410,32,0)</f>
        <v>4713273.9400000004</v>
      </c>
      <c r="AI84" s="31">
        <f>VLOOKUP(B84,'[3]应付账款7月底全部明细表 (3)'!$A$4:$AG$410,33,0)</f>
        <v>668234.26</v>
      </c>
      <c r="AJ84" s="31">
        <f>VLOOKUP(B84,'[3]应付账款7月底全部明细表 (3)'!$A$4:$AH$415,34,0)</f>
        <v>1723994.15</v>
      </c>
      <c r="AK84" s="31">
        <f>VLOOKUP(B84,'[3]应付账款7月底全部明细表 (3)'!$A$4:$AI$410,35,0)</f>
        <v>200000</v>
      </c>
      <c r="AL84" s="31">
        <f>VLOOKUP(B84,'[3]应付账款7月底全部明细表 (3)'!$A$4:$AJ$410,36,0)</f>
        <v>5181508.2</v>
      </c>
      <c r="AM84" s="31">
        <f>VLOOKUP(B84,'[3]应付账款7月底全部明细表 (3)'!$A$4:$AK$410,37,0)</f>
        <v>436194.05</v>
      </c>
      <c r="AN84" s="31">
        <f>VLOOKUP(B84,'[3]应付账款7月底全部明细表 (3)'!$A$4:$AL$415,38,0)</f>
        <v>3193137.21</v>
      </c>
      <c r="AO84" s="31">
        <f>VLOOKUP(B84,'[3]应付账款7月底全部明细表 (3)'!$A$4:$AM$410,39,0)</f>
        <v>392000</v>
      </c>
      <c r="AP84" s="31">
        <f>VLOOKUP(B84,'[3]应付账款7月底全部明细表 (3)'!$A$4:$AN$410,40,0)</f>
        <v>5225702.25</v>
      </c>
      <c r="AQ84" s="42">
        <f>VLOOKUP(B84,'[3]应付账款7月底全部明细表 (3)'!$A$4:$AO$410,41,0)</f>
        <v>725051.2</v>
      </c>
      <c r="AR84" s="42">
        <f>VLOOKUP(B84,[4]应付账款明细表!$A$4:$AP$428,42,0)</f>
        <v>4121273.94</v>
      </c>
      <c r="AS84" s="42">
        <f>VLOOKUP(B84,'[3]应付账款7月底全部明细表 (3)'!$A$4:$AQ$410,43,0)</f>
        <v>1130000</v>
      </c>
      <c r="AT84" s="42">
        <f>VLOOKUP(B84,'[3]应付账款7月底全部明细表 (3)'!$A$4:$AR$410,44,0)</f>
        <v>4820753.45</v>
      </c>
      <c r="AU84" s="42">
        <f>VLOOKUP(B84,[4]应付账款明细表!$A$4:$AS$428,45,0)</f>
        <v>980251.74</v>
      </c>
      <c r="AV84" s="42">
        <f>VLOOKUP(B84,[4]应付账款明细表!$A$4:$AT$428,46,0)</f>
        <v>3659508.2</v>
      </c>
      <c r="AW84" s="42">
        <f>VLOOKUP(B84,[4]应付账款明细表!$A$4:$AU$428,47,0)</f>
        <v>0</v>
      </c>
      <c r="AX84" s="42">
        <f>VLOOKUP(B84,[4]应付账款明细表!$A$4:$AV$428,48,0)</f>
        <v>5801005.1900000004</v>
      </c>
      <c r="AY84" s="42"/>
      <c r="AZ84" s="42">
        <f>VLOOKUP(B84,[4]应付账款明细表!$A$4:$AX$428,50,0)</f>
        <v>4095702.25</v>
      </c>
      <c r="BA84" s="63"/>
      <c r="BB84" s="63"/>
      <c r="BC84" s="63"/>
      <c r="BD84" s="63"/>
      <c r="BE84" s="63"/>
      <c r="BF84" s="63"/>
      <c r="BG84" s="63"/>
      <c r="BH84" s="54">
        <f t="shared" si="12"/>
        <v>8831814.9800000004</v>
      </c>
      <c r="BI84" s="54">
        <f t="shared" si="10"/>
        <v>883181.49800000002</v>
      </c>
      <c r="BJ84" s="16">
        <f t="shared" si="11"/>
        <v>6.56830470649194</v>
      </c>
      <c r="BK84" s="54" t="str">
        <f>VLOOKUP(B84,'[3]应付账款7月底全部明细表 (3)'!$A$4:$BI$410,61,0)</f>
        <v>发票挂账两个月承兑付款</v>
      </c>
    </row>
    <row r="85" spans="1:63" ht="15.95" customHeight="1">
      <c r="A85" s="23">
        <f t="shared" si="14"/>
        <v>82</v>
      </c>
      <c r="B85" s="24" t="s">
        <v>231</v>
      </c>
      <c r="C85" s="24">
        <f>VLOOKUP(B85,'[1]供应商 (2)'!$A$2:$D$144,4,0)</f>
        <v>1913659</v>
      </c>
      <c r="D85" s="25" t="s">
        <v>232</v>
      </c>
      <c r="E85" s="25" t="s">
        <v>30</v>
      </c>
      <c r="F85" s="16">
        <f>VLOOKUP(B85,'[2]应付账款7月底全部明细表 (3)'!$A$4:$D$403,4)</f>
        <v>571189.4</v>
      </c>
      <c r="G85" s="16">
        <f>VLOOKUP(B85,'[2]应付账款7月底全部明细表 (3)'!$A:$E,5,0)</f>
        <v>200000</v>
      </c>
      <c r="H85" s="16">
        <f>VLOOKUP(B85,'[2]应付账款7月底全部明细表 (3)'!$A$4:$F$401,6,0)</f>
        <v>422198.72</v>
      </c>
      <c r="I85" s="16">
        <f>VLOOKUP(B85,'[2]应付账款7月底全部明细表 (3)'!$A$4:$G$401,7,0)</f>
        <v>0</v>
      </c>
      <c r="J85" s="31">
        <f>VLOOKUP(B85,'[2]应付账款7月底全部明细表 (3)'!$A$4:$H$402,8,0)</f>
        <v>480304.2</v>
      </c>
      <c r="K85" s="31">
        <f>VLOOKUP(B85,'[3]应付账款7月底全部明细表 (3)'!$A:$I,9,0)</f>
        <v>54737.97</v>
      </c>
      <c r="L85" s="31">
        <f>VLOOKUP(B85,'[3]应付账款7月底全部明细表 (3)'!$A$4:$J$410,10,0)</f>
        <v>371189.4</v>
      </c>
      <c r="M85" s="31">
        <f>VLOOKUP(B85,'[3]应付账款7月底全部明细表 (3)'!$A:$K,11,0)</f>
        <v>0</v>
      </c>
      <c r="N85" s="31">
        <f>VLOOKUP(B85,'[3]应付账款7月底全部明细表 (3)'!$A:$L,12,0)</f>
        <v>535042.17000000004</v>
      </c>
      <c r="O85" s="31">
        <f>VLOOKUP(B85,'[3]应付账款7月底全部明细表 (3)'!$A$4:$M$410,13,0)</f>
        <v>38256.379999999997</v>
      </c>
      <c r="P85" s="31">
        <f>VLOOKUP(B85,'[3]应付账款7月底全部明细表 (3)'!$A$4:$N$410,14,0)</f>
        <v>422198.72</v>
      </c>
      <c r="Q85" s="31">
        <f>VLOOKUP(B85,'[3]应付账款7月底全部明细表 (3)'!$A$4:$O$410,15,0)</f>
        <v>150000</v>
      </c>
      <c r="R85" s="31">
        <f>VLOOKUP(B85,'[3]应付账款7月底全部明细表 (3)'!$A$4:$P$410,16,0)</f>
        <v>423298.55</v>
      </c>
      <c r="S85" s="31">
        <f>VLOOKUP(B85,'[3]应付账款7月底全部明细表 (3)'!$A$4:$Q$407,17,0)</f>
        <v>63168.06</v>
      </c>
      <c r="T85" s="31">
        <f>VLOOKUP(B85,'[3]应付账款7月底全部明细表 (3)'!$A$4:$R$387,18,0)</f>
        <v>330304.2</v>
      </c>
      <c r="U85" s="31">
        <f>VLOOKUP(B85,'[3]应付账款7月底全部明细表 (3)'!$A$4:$S$410,19,0)</f>
        <v>0</v>
      </c>
      <c r="V85" s="31">
        <f>VLOOKUP(B85,'[3]应付账款7月底全部明细表 (3)'!$A$4:$T$410,20,0)</f>
        <v>486466.61</v>
      </c>
      <c r="W85" s="31">
        <f>VLOOKUP(B85,'[3]应付账款7月底全部明细表 (3)'!$A$4:$U$410,21,0)</f>
        <v>50750.45</v>
      </c>
      <c r="X85" s="31">
        <f>VLOOKUP(B85,'[3]应付账款7月底全部明细表 (3)'!$A$4:$V$410,22,0)</f>
        <v>385042.17</v>
      </c>
      <c r="Y85" s="31">
        <f>VLOOKUP(B85,'[3]应付账款7月底全部明细表 (3)'!$A$4:$W$410,23,0)</f>
        <v>0</v>
      </c>
      <c r="Z85" s="31">
        <f>VLOOKUP(B85,'[3]应付账款7月底全部明细表 (3)'!$A$4:$X$410,24,0)</f>
        <v>537217.06000000006</v>
      </c>
      <c r="AA85" s="31">
        <f>VLOOKUP(B85,'[3]应付账款7月底全部明细表 (3)'!$A$4:$Y$410,25,0)</f>
        <v>49192.56</v>
      </c>
      <c r="AB85" s="31">
        <f>VLOOKUP(B85,'[3]应付账款7月底全部明细表 (3)'!$A$4:$Z$410,26,0)</f>
        <v>423298.55</v>
      </c>
      <c r="AC85" s="31">
        <f>VLOOKUP(B85,'[3]应付账款7月底全部明细表 (3)'!$A$4:$AA$410,27,0)</f>
        <v>0</v>
      </c>
      <c r="AD85" s="31">
        <f>VLOOKUP(B85,'[3]应付账款7月底全部明细表 (3)'!$A$4:$AB$410,28,0)</f>
        <v>586409.62</v>
      </c>
      <c r="AE85" s="31">
        <f>VLOOKUP(B85,'[3]应付账款7月底全部明细表 (3)'!$A$4:$AC$410,29,0)</f>
        <v>0</v>
      </c>
      <c r="AF85" s="31">
        <f>VLOOKUP(B85,'[3]应付账款7月底全部明细表 (3)'!$A$4:$AD$416,30,0)</f>
        <v>486466.61</v>
      </c>
      <c r="AG85" s="31">
        <f>VLOOKUP(B85,'[3]应付账款7月底全部明细表 (3)'!$A$4:$AE$410,31,0)</f>
        <v>120000</v>
      </c>
      <c r="AH85" s="31">
        <f>VLOOKUP(B85,'[3]应付账款7月底全部明细表 (3)'!$A$4:$AF$410,32,0)</f>
        <v>466409.62</v>
      </c>
      <c r="AI85" s="31">
        <f>VLOOKUP(B85,'[3]应付账款7月底全部明细表 (3)'!$A$4:$AG$410,33,0)</f>
        <v>68729.62</v>
      </c>
      <c r="AJ85" s="31">
        <f>VLOOKUP(B85,'[3]应付账款7月底全部明细表 (3)'!$A$4:$AH$415,34,0)</f>
        <v>417217.06</v>
      </c>
      <c r="AK85" s="31">
        <f>VLOOKUP(B85,'[3]应付账款7月底全部明细表 (3)'!$A$4:$AI$410,35,0)</f>
        <v>2486.4</v>
      </c>
      <c r="AL85" s="31">
        <f>VLOOKUP(B85,'[3]应付账款7月底全部明细表 (3)'!$A$4:$AJ$410,36,0)</f>
        <v>532652.84</v>
      </c>
      <c r="AM85" s="31">
        <f>VLOOKUP(B85,'[3]应付账款7月底全部明细表 (3)'!$A$4:$AK$410,37,0)</f>
        <v>32141.34</v>
      </c>
      <c r="AN85" s="31">
        <f>VLOOKUP(B85,'[3]应付账款7月底全部明细表 (3)'!$A$4:$AL$415,38,0)</f>
        <v>463923.22</v>
      </c>
      <c r="AO85" s="31">
        <f>VLOOKUP(B85,'[3]应付账款7月底全部明细表 (3)'!$A$4:$AM$410,39,0)</f>
        <v>92000</v>
      </c>
      <c r="AP85" s="31">
        <f>VLOOKUP(B85,'[3]应付账款7月底全部明细表 (3)'!$A$4:$AN$410,40,0)</f>
        <v>472794.18</v>
      </c>
      <c r="AQ85" s="42">
        <f>VLOOKUP(B85,'[3]应付账款7月底全部明细表 (3)'!$A$4:$AO$410,41,0)</f>
        <v>109987.7</v>
      </c>
      <c r="AR85" s="42">
        <f>VLOOKUP(B85,[4]应付账款明细表!$A$4:$AP$428,42,0)</f>
        <v>371923.22</v>
      </c>
      <c r="AS85" s="42">
        <f>VLOOKUP(B85,'[3]应付账款7月底全部明细表 (3)'!$A$4:$AQ$410,43,0)</f>
        <v>100000</v>
      </c>
      <c r="AT85" s="42">
        <f>VLOOKUP(B85,'[3]应付账款7月底全部明细表 (3)'!$A$4:$AR$410,44,0)</f>
        <v>482781.88</v>
      </c>
      <c r="AU85" s="42">
        <f>VLOOKUP(B85,[4]应付账款明细表!$A$4:$AS$428,45,0)</f>
        <v>77450.350000000006</v>
      </c>
      <c r="AV85" s="42">
        <f>VLOOKUP(B85,[4]应付账款明细表!$A$4:$AT$428,46,0)</f>
        <v>340652.84</v>
      </c>
      <c r="AW85" s="42">
        <f>VLOOKUP(B85,[4]应付账款明细表!$A$4:$AU$428,47,0)</f>
        <v>10000</v>
      </c>
      <c r="AX85" s="42">
        <f>VLOOKUP(B85,[4]应付账款明细表!$A$4:$AV$428,48,0)</f>
        <v>550232.23</v>
      </c>
      <c r="AY85" s="42"/>
      <c r="AZ85" s="42">
        <f>VLOOKUP(B85,[4]应付账款明细表!$A$4:$AX$428,50,0)</f>
        <v>362794.18</v>
      </c>
      <c r="BA85" s="63"/>
      <c r="BB85" s="63"/>
      <c r="BC85" s="63"/>
      <c r="BD85" s="63"/>
      <c r="BE85" s="63"/>
      <c r="BF85" s="63"/>
      <c r="BG85" s="63"/>
      <c r="BH85" s="54">
        <f t="shared" si="12"/>
        <v>544414.43000000005</v>
      </c>
      <c r="BI85" s="54">
        <f t="shared" si="10"/>
        <v>54441.442999999999</v>
      </c>
      <c r="BJ85" s="16">
        <f t="shared" si="11"/>
        <v>10.106863442249299</v>
      </c>
      <c r="BK85" s="54" t="str">
        <f>VLOOKUP(B85,'[3]应付账款7月底全部明细表 (3)'!$A$4:$BI$410,61,0)</f>
        <v>发票挂账两个月承兑付款</v>
      </c>
    </row>
    <row r="86" spans="1:63" ht="15.95" customHeight="1">
      <c r="A86" s="23">
        <f t="shared" si="14"/>
        <v>83</v>
      </c>
      <c r="B86" s="24" t="s">
        <v>233</v>
      </c>
      <c r="C86" s="24">
        <f>VLOOKUP(B86,'[1]供应商 (2)'!$A$2:$D$144,4,0)</f>
        <v>1913200</v>
      </c>
      <c r="D86" s="25" t="s">
        <v>234</v>
      </c>
      <c r="E86" s="25" t="s">
        <v>235</v>
      </c>
      <c r="F86" s="16">
        <f>VLOOKUP(B86,'[2]应付账款7月底全部明细表 (3)'!$A$4:$D$403,4)</f>
        <v>1990948.53</v>
      </c>
      <c r="G86" s="16">
        <f>VLOOKUP(B86,'[2]应付账款7月底全部明细表 (3)'!$A:$E,5,0)</f>
        <v>300000</v>
      </c>
      <c r="H86" s="16">
        <f>VLOOKUP(B86,'[2]应付账款7月底全部明细表 (3)'!$A$4:$F$401,6,0)</f>
        <v>1916209.63</v>
      </c>
      <c r="I86" s="16">
        <f>VLOOKUP(B86,'[2]应付账款7月底全部明细表 (3)'!$A$4:$G$401,7,0)</f>
        <v>350000</v>
      </c>
      <c r="J86" s="31">
        <f>VLOOKUP(B86,'[2]应付账款7月底全部明细表 (3)'!$A$4:$H$402,8,0)</f>
        <v>1872584.46</v>
      </c>
      <c r="K86" s="31">
        <f>VLOOKUP(B86,'[3]应付账款7月底全部明细表 (3)'!$A:$I,9,0)</f>
        <v>277098.92</v>
      </c>
      <c r="L86" s="31">
        <f>VLOOKUP(B86,'[3]应付账款7月底全部明细表 (3)'!$A$4:$J$410,10,0)</f>
        <v>1340948.53</v>
      </c>
      <c r="M86" s="31">
        <f>VLOOKUP(B86,'[3]应付账款7月底全部明细表 (3)'!$A:$K,11,0)</f>
        <v>0</v>
      </c>
      <c r="N86" s="31">
        <f>VLOOKUP(B86,'[3]应付账款7月底全部明细表 (3)'!$A:$L,12,0)</f>
        <v>2149683.38</v>
      </c>
      <c r="O86" s="31">
        <f>VLOOKUP(B86,'[3]应付账款7月底全部明细表 (3)'!$A$4:$M$410,13,0)</f>
        <v>232251.62</v>
      </c>
      <c r="P86" s="31">
        <f>VLOOKUP(B86,'[3]应付账款7月底全部明细表 (3)'!$A$4:$N$410,14,0)</f>
        <v>1566209.63</v>
      </c>
      <c r="Q86" s="31">
        <f>VLOOKUP(B86,'[3]应付账款7月底全部明细表 (3)'!$A$4:$O$410,15,0)</f>
        <v>350000</v>
      </c>
      <c r="R86" s="31">
        <f>VLOOKUP(B86,'[3]应付账款7月底全部明细表 (3)'!$A$4:$P$410,16,0)</f>
        <v>2031935</v>
      </c>
      <c r="S86" s="31">
        <f>VLOOKUP(B86,'[3]应付账款7月底全部明细表 (3)'!$A$4:$Q$407,17,0)</f>
        <v>326689.27</v>
      </c>
      <c r="T86" s="31">
        <f>VLOOKUP(B86,'[3]应付账款7月底全部明细表 (3)'!$A$4:$R$387,18,0)</f>
        <v>1522584.46</v>
      </c>
      <c r="U86" s="31">
        <f>VLOOKUP(B86,'[3]应付账款7月底全部明细表 (3)'!$A$4:$S$410,19,0)</f>
        <v>0</v>
      </c>
      <c r="V86" s="31">
        <f>VLOOKUP(B86,'[3]应付账款7月底全部明细表 (3)'!$A$4:$T$410,20,0)</f>
        <v>2358624.27</v>
      </c>
      <c r="W86" s="31">
        <f>VLOOKUP(B86,'[3]应付账款7月底全部明细表 (3)'!$A$4:$U$410,21,0)</f>
        <v>363963.94</v>
      </c>
      <c r="X86" s="31">
        <f>VLOOKUP(B86,'[3]应付账款7月底全部明细表 (3)'!$A$4:$V$410,22,0)</f>
        <v>1799683.38</v>
      </c>
      <c r="Y86" s="31">
        <f>VLOOKUP(B86,'[3]应付账款7月底全部明细表 (3)'!$A$4:$W$410,23,0)</f>
        <v>280000</v>
      </c>
      <c r="Z86" s="31">
        <f>VLOOKUP(B86,'[3]应付账款7月底全部明细表 (3)'!$A$4:$X$410,24,0)</f>
        <v>2442588.21</v>
      </c>
      <c r="AA86" s="31">
        <f>VLOOKUP(B86,'[3]应付账款7月底全部明细表 (3)'!$A$4:$Y$410,25,0)</f>
        <v>184180.16</v>
      </c>
      <c r="AB86" s="31">
        <f>VLOOKUP(B86,'[3]应付账款7月底全部明细表 (3)'!$A$4:$Z$410,26,0)</f>
        <v>1751935</v>
      </c>
      <c r="AC86" s="31">
        <f>VLOOKUP(B86,'[3]应付账款7月底全部明细表 (3)'!$A$4:$AA$410,27,0)</f>
        <v>0</v>
      </c>
      <c r="AD86" s="31">
        <f>VLOOKUP(B86,'[3]应付账款7月底全部明细表 (3)'!$A$4:$AB$410,28,0)</f>
        <v>2626768.37</v>
      </c>
      <c r="AE86" s="31">
        <f>VLOOKUP(B86,'[3]应付账款7月底全部明细表 (3)'!$A$4:$AC$410,29,0)</f>
        <v>267321.03000000003</v>
      </c>
      <c r="AF86" s="31">
        <f>VLOOKUP(B86,'[3]应付账款7月底全部明细表 (3)'!$A$4:$AD$416,30,0)</f>
        <v>2078624.27</v>
      </c>
      <c r="AG86" s="31">
        <f>VLOOKUP(B86,'[3]应付账款7月底全部明细表 (3)'!$A$4:$AE$410,31,0)</f>
        <v>550000</v>
      </c>
      <c r="AH86" s="31">
        <f>VLOOKUP(B86,'[3]应付账款7月底全部明细表 (3)'!$A$4:$AF$410,32,0)</f>
        <v>2344089.4</v>
      </c>
      <c r="AI86" s="31">
        <f>VLOOKUP(B86,'[3]应付账款7月底全部明细表 (3)'!$A$4:$AG$410,33,0)</f>
        <v>152876.29999999999</v>
      </c>
      <c r="AJ86" s="31">
        <f>VLOOKUP(B86,'[3]应付账款7月底全部明细表 (3)'!$A$4:$AH$415,34,0)</f>
        <v>1892588.21</v>
      </c>
      <c r="AK86" s="31">
        <f>VLOOKUP(B86,'[3]应付账款7月底全部明细表 (3)'!$A$4:$AI$410,35,0)</f>
        <v>0</v>
      </c>
      <c r="AL86" s="31">
        <f>VLOOKUP(B86,'[3]应付账款7月底全部明细表 (3)'!$A$4:$AJ$410,36,0)</f>
        <v>2496965.7000000002</v>
      </c>
      <c r="AM86" s="31">
        <f>VLOOKUP(B86,'[3]应付账款7月底全部明细表 (3)'!$A$4:$AK$410,37,0)</f>
        <v>176326.16</v>
      </c>
      <c r="AN86" s="31">
        <f>VLOOKUP(B86,'[3]应付账款7月底全部明细表 (3)'!$A$4:$AL$415,38,0)</f>
        <v>2076768.37</v>
      </c>
      <c r="AO86" s="31">
        <f>VLOOKUP(B86,'[3]应付账款7月底全部明细表 (3)'!$A$4:$AM$410,39,0)</f>
        <v>0</v>
      </c>
      <c r="AP86" s="31">
        <f>VLOOKUP(B86,'[3]应付账款7月底全部明细表 (3)'!$A$4:$AN$410,40,0)</f>
        <v>2673291.86</v>
      </c>
      <c r="AQ86" s="42">
        <f>VLOOKUP(B86,'[3]应付账款7月底全部明细表 (3)'!$A$4:$AO$410,41,0)</f>
        <v>261530.02</v>
      </c>
      <c r="AR86" s="42">
        <f>VLOOKUP(B86,[4]应付账款明细表!$A$4:$AP$428,42,0)</f>
        <v>2344089.4</v>
      </c>
      <c r="AS86" s="42">
        <f>VLOOKUP(B86,'[3]应付账款7月底全部明细表 (3)'!$A$4:$AQ$410,43,0)</f>
        <v>400000</v>
      </c>
      <c r="AT86" s="42">
        <f>VLOOKUP(B86,'[3]应付账款7月底全部明细表 (3)'!$A$4:$AR$410,44,0)</f>
        <v>2534821.88</v>
      </c>
      <c r="AU86" s="42">
        <f>VLOOKUP(B86,[4]应付账款明细表!$A$4:$AS$428,45,0)</f>
        <v>212014.83</v>
      </c>
      <c r="AV86" s="42">
        <f>VLOOKUP(B86,[4]应付账款明细表!$A$4:$AT$428,46,0)</f>
        <v>2096965.7</v>
      </c>
      <c r="AW86" s="42">
        <f>VLOOKUP(B86,[4]应付账款明细表!$A$4:$AU$428,47,0)</f>
        <v>170000</v>
      </c>
      <c r="AX86" s="42">
        <f>VLOOKUP(B86,[4]应付账款明细表!$A$4:$AV$428,48,0)</f>
        <v>2576836.71</v>
      </c>
      <c r="AY86" s="42"/>
      <c r="AZ86" s="42">
        <f>VLOOKUP(B86,[4]应付账款明细表!$A$4:$AX$428,50,0)</f>
        <v>2103291.86</v>
      </c>
      <c r="BA86" s="63"/>
      <c r="BB86" s="63"/>
      <c r="BC86" s="63"/>
      <c r="BD86" s="63"/>
      <c r="BE86" s="63"/>
      <c r="BF86" s="63"/>
      <c r="BG86" s="63"/>
      <c r="BH86" s="54">
        <f t="shared" si="12"/>
        <v>2454252.25</v>
      </c>
      <c r="BI86" s="54">
        <f t="shared" si="10"/>
        <v>245425.22500000001</v>
      </c>
      <c r="BJ86" s="16">
        <f t="shared" si="11"/>
        <v>10.499477834847699</v>
      </c>
      <c r="BK86" s="54" t="str">
        <f>VLOOKUP(B86,'[3]应付账款7月底全部明细表 (3)'!$A$4:$BI$410,61,0)</f>
        <v>发票挂账两个月承兑付款</v>
      </c>
    </row>
    <row r="87" spans="1:63" ht="15.95" customHeight="1">
      <c r="A87" s="23">
        <f t="shared" si="14"/>
        <v>84</v>
      </c>
      <c r="B87" s="24" t="s">
        <v>236</v>
      </c>
      <c r="C87" s="24"/>
      <c r="D87" s="25" t="s">
        <v>237</v>
      </c>
      <c r="E87" s="25" t="s">
        <v>238</v>
      </c>
      <c r="F87" s="16">
        <f>VLOOKUP(B87,'[2]应付账款7月底全部明细表 (3)'!$A$4:$D$403,4)</f>
        <v>1037</v>
      </c>
      <c r="G87" s="16">
        <f>VLOOKUP(B87,'[2]应付账款7月底全部明细表 (3)'!$A:$E,5,0)</f>
        <v>0</v>
      </c>
      <c r="H87" s="16">
        <f>VLOOKUP(B87,'[2]应付账款7月底全部明细表 (3)'!$A$4:$F$401,6,0)</f>
        <v>1037</v>
      </c>
      <c r="I87" s="16">
        <f>VLOOKUP(B87,'[2]应付账款7月底全部明细表 (3)'!$A$4:$G$401,7,0)</f>
        <v>0</v>
      </c>
      <c r="J87" s="31">
        <f>VLOOKUP(B87,'[2]应付账款7月底全部明细表 (3)'!$A$4:$H$402,8,0)</f>
        <v>166100.54999999999</v>
      </c>
      <c r="K87" s="31">
        <f>VLOOKUP(B87,'[3]应付账款7月底全部明细表 (3)'!$A:$I,9,0)</f>
        <v>778.03</v>
      </c>
      <c r="L87" s="31">
        <f>VLOOKUP(B87,'[3]应付账款7月底全部明细表 (3)'!$A$4:$J$410,10,0)</f>
        <v>166100.54999999999</v>
      </c>
      <c r="M87" s="31">
        <f>VLOOKUP(B87,'[3]应付账款7月底全部明细表 (3)'!$A:$K,11,0)</f>
        <v>0</v>
      </c>
      <c r="N87" s="31">
        <f>VLOOKUP(B87,'[3]应付账款7月底全部明细表 (3)'!$A:$L,12,0)</f>
        <v>166878.57999999999</v>
      </c>
      <c r="O87" s="31">
        <f>VLOOKUP(B87,'[3]应付账款7月底全部明细表 (3)'!$A$4:$M$410,13,0)</f>
        <v>0</v>
      </c>
      <c r="P87" s="31">
        <f>VLOOKUP(B87,'[3]应付账款7月底全部明细表 (3)'!$A$4:$N$410,14,0)</f>
        <v>166878.57999999999</v>
      </c>
      <c r="Q87" s="31">
        <f>VLOOKUP(B87,'[3]应付账款7月底全部明细表 (3)'!$A$4:$O$410,15,0)</f>
        <v>100000</v>
      </c>
      <c r="R87" s="31">
        <f>VLOOKUP(B87,'[3]应付账款7月底全部明细表 (3)'!$A$4:$P$410,16,0)</f>
        <v>66878.58</v>
      </c>
      <c r="S87" s="31">
        <f>VLOOKUP(B87,'[3]应付账款7月底全部明细表 (3)'!$A$4:$Q$407,17,0)</f>
        <v>0</v>
      </c>
      <c r="T87" s="31">
        <f>VLOOKUP(B87,'[3]应付账款7月底全部明细表 (3)'!$A$4:$R$387,18,0)</f>
        <v>66878.58</v>
      </c>
      <c r="U87" s="31">
        <f>VLOOKUP(B87,'[3]应付账款7月底全部明细表 (3)'!$A$4:$S$410,19,0)</f>
        <v>0</v>
      </c>
      <c r="V87" s="31">
        <f>VLOOKUP(B87,'[3]应付账款7月底全部明细表 (3)'!$A$4:$T$410,20,0)</f>
        <v>66878.58</v>
      </c>
      <c r="W87" s="31">
        <f>VLOOKUP(B87,'[3]应付账款7月底全部明细表 (3)'!$A$4:$U$410,21,0)</f>
        <v>0</v>
      </c>
      <c r="X87" s="31">
        <f>VLOOKUP(B87,'[3]应付账款7月底全部明细表 (3)'!$A$4:$V$410,22,0)</f>
        <v>66878.58</v>
      </c>
      <c r="Y87" s="31">
        <f>VLOOKUP(B87,'[3]应付账款7月底全部明细表 (3)'!$A$4:$W$410,23,0)</f>
        <v>0</v>
      </c>
      <c r="Z87" s="31">
        <f>VLOOKUP(B87,'[3]应付账款7月底全部明细表 (3)'!$A$4:$X$410,24,0)</f>
        <v>66878.58</v>
      </c>
      <c r="AA87" s="31">
        <f>VLOOKUP(B87,'[3]应付账款7月底全部明细表 (3)'!$A$4:$Y$410,25,0)</f>
        <v>0</v>
      </c>
      <c r="AB87" s="31">
        <f>VLOOKUP(B87,'[3]应付账款7月底全部明细表 (3)'!$A$4:$Z$410,26,0)</f>
        <v>66878.58</v>
      </c>
      <c r="AC87" s="31">
        <f>VLOOKUP(B87,'[3]应付账款7月底全部明细表 (3)'!$A$4:$AA$410,27,0)</f>
        <v>0</v>
      </c>
      <c r="AD87" s="31">
        <f>VLOOKUP(B87,'[3]应付账款7月底全部明细表 (3)'!$A$4:$AB$410,28,0)</f>
        <v>66878.58</v>
      </c>
      <c r="AE87" s="31">
        <f>VLOOKUP(B87,'[3]应付账款7月底全部明细表 (3)'!$A$4:$AC$410,29,0)</f>
        <v>0</v>
      </c>
      <c r="AF87" s="31">
        <f>VLOOKUP(B87,'[3]应付账款7月底全部明细表 (3)'!$A$4:$AD$416,30,0)</f>
        <v>66878.58</v>
      </c>
      <c r="AG87" s="31">
        <f>VLOOKUP(B87,'[3]应付账款7月底全部明细表 (3)'!$A$4:$AE$410,31,0)</f>
        <v>66878.58</v>
      </c>
      <c r="AH87" s="31">
        <f>VLOOKUP(B87,'[3]应付账款7月底全部明细表 (3)'!$A$4:$AF$410,32,0)</f>
        <v>0</v>
      </c>
      <c r="AI87" s="31">
        <f>VLOOKUP(B87,'[3]应付账款7月底全部明细表 (3)'!$A$4:$AG$410,33,0)</f>
        <v>0</v>
      </c>
      <c r="AJ87" s="31">
        <f>VLOOKUP(B87,'[3]应付账款7月底全部明细表 (3)'!$A$4:$AH$415,34,0)</f>
        <v>0</v>
      </c>
      <c r="AK87" s="31">
        <f>VLOOKUP(B87,'[3]应付账款7月底全部明细表 (3)'!$A$4:$AI$410,35,0)</f>
        <v>0</v>
      </c>
      <c r="AL87" s="31">
        <f>VLOOKUP(B87,'[3]应付账款7月底全部明细表 (3)'!$A$4:$AJ$410,36,0)</f>
        <v>0</v>
      </c>
      <c r="AM87" s="31">
        <f>VLOOKUP(B87,'[3]应付账款7月底全部明细表 (3)'!$A$4:$AK$410,37,0)</f>
        <v>0</v>
      </c>
      <c r="AN87" s="31">
        <f>VLOOKUP(B87,'[3]应付账款7月底全部明细表 (3)'!$A$4:$AL$415,38,0)</f>
        <v>0</v>
      </c>
      <c r="AO87" s="31">
        <f>VLOOKUP(B87,'[3]应付账款7月底全部明细表 (3)'!$A$4:$AM$410,39,0)</f>
        <v>0</v>
      </c>
      <c r="AP87" s="31">
        <f>VLOOKUP(B87,'[3]应付账款7月底全部明细表 (3)'!$A$4:$AN$410,40,0)</f>
        <v>0</v>
      </c>
      <c r="AQ87" s="42">
        <f>VLOOKUP(B87,'[3]应付账款7月底全部明细表 (3)'!$A$4:$AO$410,41,0)</f>
        <v>0</v>
      </c>
      <c r="AR87" s="42">
        <f>VLOOKUP(B87,[4]应付账款明细表!$A$4:$AP$428,42,0)</f>
        <v>0</v>
      </c>
      <c r="AS87" s="42">
        <f>VLOOKUP(B87,'[3]应付账款7月底全部明细表 (3)'!$A$4:$AQ$410,43,0)</f>
        <v>0</v>
      </c>
      <c r="AT87" s="42">
        <f>VLOOKUP(B87,'[3]应付账款7月底全部明细表 (3)'!$A$4:$AR$410,44,0)</f>
        <v>0</v>
      </c>
      <c r="AU87" s="42">
        <f>VLOOKUP(B87,[4]应付账款明细表!$A$4:$AS$428,45,0)</f>
        <v>0</v>
      </c>
      <c r="AV87" s="42">
        <f>VLOOKUP(B87,[4]应付账款明细表!$A$4:$AT$428,46,0)</f>
        <v>0</v>
      </c>
      <c r="AW87" s="42">
        <f>VLOOKUP(B87,[4]应付账款明细表!$A$4:$AU$428,47,0)</f>
        <v>0</v>
      </c>
      <c r="AX87" s="42">
        <f>VLOOKUP(B87,[4]应付账款明细表!$A$4:$AV$428,48,0)</f>
        <v>0</v>
      </c>
      <c r="AY87" s="42"/>
      <c r="AZ87" s="42">
        <f>VLOOKUP(B87,[4]应付账款明细表!$A$4:$AX$428,50,0)</f>
        <v>0</v>
      </c>
      <c r="BA87" s="63"/>
      <c r="BB87" s="63"/>
      <c r="BC87" s="63"/>
      <c r="BD87" s="63"/>
      <c r="BE87" s="63"/>
      <c r="BF87" s="63"/>
      <c r="BG87" s="63"/>
      <c r="BH87" s="54">
        <f t="shared" si="12"/>
        <v>778.03</v>
      </c>
      <c r="BI87" s="54">
        <f t="shared" si="10"/>
        <v>77.802999999999997</v>
      </c>
      <c r="BJ87" s="16">
        <f t="shared" si="11"/>
        <v>0</v>
      </c>
      <c r="BK87" s="54" t="str">
        <f>VLOOKUP(B87,'[3]应付账款7月底全部明细表 (3)'!$A$4:$BI$410,61,0)</f>
        <v>货到、票到付款</v>
      </c>
    </row>
    <row r="88" spans="1:63">
      <c r="A88" s="23">
        <f t="shared" si="14"/>
        <v>85</v>
      </c>
      <c r="B88" s="24" t="s">
        <v>239</v>
      </c>
      <c r="C88" s="24"/>
      <c r="D88" s="25" t="s">
        <v>240</v>
      </c>
      <c r="E88" s="25" t="s">
        <v>30</v>
      </c>
      <c r="F88" s="16">
        <f>VLOOKUP(B88,'[2]应付账款7月底全部明细表 (3)'!$A$4:$D$403,4)</f>
        <v>96094.28</v>
      </c>
      <c r="G88" s="16">
        <f>VLOOKUP(B88,'[2]应付账款7月底全部明细表 (3)'!$A:$E,5,0)</f>
        <v>0</v>
      </c>
      <c r="H88" s="16">
        <f>VLOOKUP(B88,'[2]应付账款7月底全部明细表 (3)'!$A$4:$F$401,6,0)</f>
        <v>98592.91</v>
      </c>
      <c r="I88" s="16">
        <f>VLOOKUP(B88,'[2]应付账款7月底全部明细表 (3)'!$A$4:$G$401,7,0)</f>
        <v>0</v>
      </c>
      <c r="J88" s="31">
        <f>VLOOKUP(B88,'[2]应付账款7月底全部明细表 (3)'!$A$4:$H$402,8,0)</f>
        <v>98592.91</v>
      </c>
      <c r="K88" s="31">
        <f>VLOOKUP(B88,'[3]应付账款7月底全部明细表 (3)'!$A:$I,9,0)</f>
        <v>2679.1</v>
      </c>
      <c r="L88" s="31">
        <f>VLOOKUP(B88,'[3]应付账款7月底全部明细表 (3)'!$A$4:$J$410,10,0)</f>
        <v>96094.28</v>
      </c>
      <c r="M88" s="31">
        <f>VLOOKUP(B88,'[3]应付账款7月底全部明细表 (3)'!$A:$K,11,0)</f>
        <v>0</v>
      </c>
      <c r="N88" s="31">
        <f>VLOOKUP(B88,'[3]应付账款7月底全部明细表 (3)'!$A:$L,12,0)</f>
        <v>101272.01</v>
      </c>
      <c r="O88" s="31">
        <f>VLOOKUP(B88,'[3]应付账款7月底全部明细表 (3)'!$A$4:$M$410,13,0)</f>
        <v>0</v>
      </c>
      <c r="P88" s="31">
        <f>VLOOKUP(B88,'[3]应付账款7月底全部明细表 (3)'!$A$4:$N$410,14,0)</f>
        <v>98592.91</v>
      </c>
      <c r="Q88" s="31">
        <f>VLOOKUP(B88,'[3]应付账款7月底全部明细表 (3)'!$A$4:$O$410,15,0)</f>
        <v>30000</v>
      </c>
      <c r="R88" s="31">
        <f>VLOOKUP(B88,'[3]应付账款7月底全部明细表 (3)'!$A$4:$P$410,16,0)</f>
        <v>71272.009999999995</v>
      </c>
      <c r="S88" s="31">
        <f>VLOOKUP(B88,'[3]应付账款7月底全部明细表 (3)'!$A$4:$Q$407,17,0)</f>
        <v>0</v>
      </c>
      <c r="T88" s="31">
        <f>VLOOKUP(B88,'[3]应付账款7月底全部明细表 (3)'!$A$4:$R$387,18,0)</f>
        <v>68592.91</v>
      </c>
      <c r="U88" s="31">
        <f>VLOOKUP(B88,'[3]应付账款7月底全部明细表 (3)'!$A$4:$S$410,19,0)</f>
        <v>0</v>
      </c>
      <c r="V88" s="31">
        <f>VLOOKUP(B88,'[3]应付账款7月底全部明细表 (3)'!$A$4:$T$410,20,0)</f>
        <v>71272.009999999995</v>
      </c>
      <c r="W88" s="31">
        <f>VLOOKUP(B88,'[3]应付账款7月底全部明细表 (3)'!$A$4:$U$410,21,0)</f>
        <v>0</v>
      </c>
      <c r="X88" s="31">
        <f>VLOOKUP(B88,'[3]应付账款7月底全部明细表 (3)'!$A$4:$V$410,22,0)</f>
        <v>71272.009999999995</v>
      </c>
      <c r="Y88" s="31">
        <f>VLOOKUP(B88,'[3]应付账款7月底全部明细表 (3)'!$A$4:$W$410,23,0)</f>
        <v>0</v>
      </c>
      <c r="Z88" s="31">
        <f>VLOOKUP(B88,'[3]应付账款7月底全部明细表 (3)'!$A$4:$X$410,24,0)</f>
        <v>71272.009999999995</v>
      </c>
      <c r="AA88" s="31">
        <f>VLOOKUP(B88,'[3]应付账款7月底全部明细表 (3)'!$A$4:$Y$410,25,0)</f>
        <v>12000</v>
      </c>
      <c r="AB88" s="31">
        <f>VLOOKUP(B88,'[3]应付账款7月底全部明细表 (3)'!$A$4:$Z$410,26,0)</f>
        <v>71272.009999999995</v>
      </c>
      <c r="AC88" s="31">
        <f>VLOOKUP(B88,'[3]应付账款7月底全部明细表 (3)'!$A$4:$AA$410,27,0)</f>
        <v>0</v>
      </c>
      <c r="AD88" s="31">
        <f>VLOOKUP(B88,'[3]应付账款7月底全部明细表 (3)'!$A$4:$AB$410,28,0)</f>
        <v>83272.009999999995</v>
      </c>
      <c r="AE88" s="31">
        <f>VLOOKUP(B88,'[3]应付账款7月底全部明细表 (3)'!$A$4:$AC$410,29,0)</f>
        <v>123947.84</v>
      </c>
      <c r="AF88" s="31">
        <f>VLOOKUP(B88,'[3]应付账款7月底全部明细表 (3)'!$A$4:$AD$416,30,0)</f>
        <v>71272.009999999995</v>
      </c>
      <c r="AG88" s="31">
        <f>VLOOKUP(B88,'[3]应付账款7月底全部明细表 (3)'!$A$4:$AE$410,31,0)</f>
        <v>113588.64</v>
      </c>
      <c r="AH88" s="31">
        <f>VLOOKUP(B88,'[3]应付账款7月底全部明细表 (3)'!$A$4:$AF$410,32,0)</f>
        <v>93631.21</v>
      </c>
      <c r="AI88" s="31">
        <f>VLOOKUP(B88,'[3]应付账款7月底全部明细表 (3)'!$A$4:$AG$410,33,0)</f>
        <v>1398.15</v>
      </c>
      <c r="AJ88" s="31" t="e">
        <f>VLOOKUP(B88,'[3]应付账款7月底全部明细表 (3)'!$A$4:$AH$415,34,0)</f>
        <v>#REF!</v>
      </c>
      <c r="AK88" s="31">
        <f>VLOOKUP(B88,'[3]应付账款7月底全部明细表 (3)'!$A$4:$AI$410,35,0)</f>
        <v>0</v>
      </c>
      <c r="AL88" s="31">
        <f>VLOOKUP(B88,'[3]应付账款7月底全部明细表 (3)'!$A$4:$AJ$410,36,0)</f>
        <v>95029.36</v>
      </c>
      <c r="AM88" s="31">
        <f>VLOOKUP(B88,'[3]应付账款7月底全部明细表 (3)'!$A$4:$AK$410,37,0)</f>
        <v>1023.78</v>
      </c>
      <c r="AN88" s="31" t="e">
        <f>VLOOKUP(B88,'[3]应付账款7月底全部明细表 (3)'!$A$4:$AL$415,38,0)</f>
        <v>#REF!</v>
      </c>
      <c r="AO88" s="31">
        <f>VLOOKUP(B88,'[3]应付账款7月底全部明细表 (3)'!$A$4:$AM$410,39,0)</f>
        <v>92000</v>
      </c>
      <c r="AP88" s="31">
        <f>VLOOKUP(B88,'[3]应付账款7月底全部明细表 (3)'!$A$4:$AN$410,40,0)</f>
        <v>4053.14</v>
      </c>
      <c r="AQ88" s="42">
        <f>VLOOKUP(B88,'[3]应付账款7月底全部明细表 (3)'!$A$4:$AO$410,41,0)</f>
        <v>0</v>
      </c>
      <c r="AR88" s="42">
        <f>VLOOKUP(B88,[4]应付账款明细表!$A$4:$AP$428,42,0)</f>
        <v>1631.21000000001</v>
      </c>
      <c r="AS88" s="42">
        <f>VLOOKUP(B88,'[3]应付账款7月底全部明细表 (3)'!$A$4:$AQ$410,43,0)</f>
        <v>0</v>
      </c>
      <c r="AT88" s="42">
        <f>VLOOKUP(B88,'[3]应付账款7月底全部明细表 (3)'!$A$4:$AR$410,44,0)</f>
        <v>4053.14</v>
      </c>
      <c r="AU88" s="42">
        <f>VLOOKUP(B88,[4]应付账款明细表!$A$4:$AS$428,45,0)</f>
        <v>0</v>
      </c>
      <c r="AV88" s="42">
        <f>VLOOKUP(B88,[4]应付账款明细表!$A$4:$AT$428,46,0)</f>
        <v>3029.36</v>
      </c>
      <c r="AW88" s="42">
        <f>VLOOKUP(B88,[4]应付账款明细表!$A$4:$AU$428,47,0)</f>
        <v>0</v>
      </c>
      <c r="AX88" s="42">
        <f>VLOOKUP(B88,[4]应付账款明细表!$A$4:$AV$428,48,0)</f>
        <v>4053.14</v>
      </c>
      <c r="AY88" s="42"/>
      <c r="AZ88" s="42">
        <f>VLOOKUP(B88,[4]应付账款明细表!$A$4:$AX$428,50,0)</f>
        <v>4053.14</v>
      </c>
      <c r="BA88" s="63"/>
      <c r="BB88" s="63"/>
      <c r="BC88" s="63"/>
      <c r="BD88" s="63"/>
      <c r="BE88" s="63"/>
      <c r="BF88" s="63"/>
      <c r="BG88" s="63"/>
      <c r="BH88" s="54">
        <f t="shared" si="12"/>
        <v>141048.87</v>
      </c>
      <c r="BI88" s="54">
        <f t="shared" si="10"/>
        <v>14104.887000000001</v>
      </c>
      <c r="BJ88" s="16">
        <f t="shared" si="11"/>
        <v>0.28735714082643798</v>
      </c>
      <c r="BK88" s="54" t="str">
        <f>VLOOKUP(B88,'[3]应付账款7月底全部明细表 (3)'!$A$4:$BI$410,61,0)</f>
        <v>发票挂账两个月承兑付款</v>
      </c>
    </row>
    <row r="89" spans="1:63" ht="15.95" customHeight="1">
      <c r="A89" s="23">
        <f t="shared" si="14"/>
        <v>86</v>
      </c>
      <c r="B89" s="24" t="s">
        <v>241</v>
      </c>
      <c r="C89" s="24" t="str">
        <f>VLOOKUP(B89,'[1]供应商 (2)'!$A$2:$D$144,4,0)</f>
        <v>L2057</v>
      </c>
      <c r="D89" s="25" t="s">
        <v>242</v>
      </c>
      <c r="E89" s="25" t="s">
        <v>243</v>
      </c>
      <c r="F89" s="16">
        <f>VLOOKUP(B89,'[2]应付账款7月底全部明细表 (3)'!$A$4:$D$403,4)</f>
        <v>2248380.11</v>
      </c>
      <c r="G89" s="16">
        <f>VLOOKUP(B89,'[2]应付账款7月底全部明细表 (3)'!$A:$E,5,0)</f>
        <v>1000000</v>
      </c>
      <c r="H89" s="16">
        <f>VLOOKUP(B89,'[2]应付账款7月底全部明细表 (3)'!$A$4:$F$401,6,0)</f>
        <v>1248380.1100000001</v>
      </c>
      <c r="I89" s="16">
        <f>VLOOKUP(B89,'[2]应付账款7月底全部明细表 (3)'!$A$4:$G$401,7,0)</f>
        <v>0</v>
      </c>
      <c r="J89" s="31">
        <f>VLOOKUP(B89,'[2]应付账款7月底全部明细表 (3)'!$A$4:$H$402,8,0)</f>
        <v>1741922.99</v>
      </c>
      <c r="K89" s="31">
        <f>VLOOKUP(B89,'[3]应付账款7月底全部明细表 (3)'!$A:$I,9,0)</f>
        <v>0</v>
      </c>
      <c r="L89" s="31">
        <f>VLOOKUP(B89,'[3]应付账款7月底全部明细表 (3)'!$A$4:$J$410,10,0)</f>
        <v>1248380.1100000001</v>
      </c>
      <c r="M89" s="31">
        <f>VLOOKUP(B89,'[3]应付账款7月底全部明细表 (3)'!$A:$K,11,0)</f>
        <v>0</v>
      </c>
      <c r="N89" s="31">
        <f>VLOOKUP(B89,'[3]应付账款7月底全部明细表 (3)'!$A:$L,12,0)</f>
        <v>1741922.99</v>
      </c>
      <c r="O89" s="31">
        <f>VLOOKUP(B89,'[3]应付账款7月底全部明细表 (3)'!$A$4:$M$410,13,0)</f>
        <v>629679.55000000005</v>
      </c>
      <c r="P89" s="31">
        <f>VLOOKUP(B89,'[3]应付账款7月底全部明细表 (3)'!$A$4:$N$410,14,0)</f>
        <v>1248380.1100000001</v>
      </c>
      <c r="Q89" s="31">
        <f>VLOOKUP(B89,'[3]应付账款7月底全部明细表 (3)'!$A$4:$O$410,15,0)</f>
        <v>0</v>
      </c>
      <c r="R89" s="31">
        <f>VLOOKUP(B89,'[3]应付账款7月底全部明细表 (3)'!$A$4:$P$410,16,0)</f>
        <v>2371602.54</v>
      </c>
      <c r="S89" s="31">
        <f>VLOOKUP(B89,'[3]应付账款7月底全部明细表 (3)'!$A$4:$Q$407,17,0)</f>
        <v>494187.84</v>
      </c>
      <c r="T89" s="31">
        <f>VLOOKUP(B89,'[3]应付账款7月底全部明细表 (3)'!$A$4:$R$387,18,0)</f>
        <v>1741922.99</v>
      </c>
      <c r="U89" s="31">
        <f>VLOOKUP(B89,'[3]应付账款7月底全部明细表 (3)'!$A$4:$S$410,19,0)</f>
        <v>1655074.64</v>
      </c>
      <c r="V89" s="31">
        <f>VLOOKUP(B89,'[3]应付账款7月底全部明细表 (3)'!$A$4:$T$410,20,0)</f>
        <v>1210715.74</v>
      </c>
      <c r="W89" s="31">
        <f>VLOOKUP(B89,'[3]应付账款7月底全部明细表 (3)'!$A$4:$U$410,21,0)</f>
        <v>971013.52</v>
      </c>
      <c r="X89" s="31">
        <f>VLOOKUP(B89,'[3]应付账款7月底全部明细表 (3)'!$A$4:$V$410,22,0)</f>
        <v>86848.350000000093</v>
      </c>
      <c r="Y89" s="31">
        <f>VLOOKUP(B89,'[3]应付账款7月底全部明细表 (3)'!$A$4:$W$410,23,0)</f>
        <v>450000</v>
      </c>
      <c r="Z89" s="31">
        <f>VLOOKUP(B89,'[3]应付账款7月底全部明细表 (3)'!$A$4:$X$410,24,0)</f>
        <v>1731729.26</v>
      </c>
      <c r="AA89" s="31">
        <f>VLOOKUP(B89,'[3]应付账款7月底全部明细表 (3)'!$A$4:$Y$410,25,0)</f>
        <v>233080.35</v>
      </c>
      <c r="AB89" s="31">
        <f>VLOOKUP(B89,'[3]应付账款7月底全部明细表 (3)'!$A$4:$Z$410,26,0)</f>
        <v>266527.90000000002</v>
      </c>
      <c r="AC89" s="31">
        <f>VLOOKUP(B89,'[3]应付账款7月底全部明细表 (3)'!$A$4:$AA$410,27,0)</f>
        <v>743433.2</v>
      </c>
      <c r="AD89" s="31">
        <f>VLOOKUP(B89,'[3]应付账款7月底全部明细表 (3)'!$A$4:$AB$410,28,0)</f>
        <v>1221376.4099999999</v>
      </c>
      <c r="AE89" s="31">
        <f>VLOOKUP(B89,'[3]应付账款7月底全部明细表 (3)'!$A$4:$AC$410,29,0)</f>
        <v>1060473.3600000001</v>
      </c>
      <c r="AF89" s="31">
        <f>VLOOKUP(B89,'[3]应付账款7月底全部明细表 (3)'!$A$4:$AD$416,30,0)</f>
        <v>17282.54</v>
      </c>
      <c r="AG89" s="31">
        <f>VLOOKUP(B89,'[3]应付账款7月底全部明细表 (3)'!$A$4:$AE$410,31,0)</f>
        <v>0</v>
      </c>
      <c r="AH89" s="31">
        <f>VLOOKUP(B89,'[3]应付账款7月底全部明细表 (3)'!$A$4:$AF$410,32,0)</f>
        <v>2281849.77</v>
      </c>
      <c r="AI89" s="31">
        <f>VLOOKUP(B89,'[3]应付账款7月底全部明细表 (3)'!$A$4:$AG$410,33,0)</f>
        <v>0</v>
      </c>
      <c r="AJ89" s="31">
        <f>VLOOKUP(B89,'[3]应付账款7月底全部明细表 (3)'!$A$4:$AH$415,34,0)</f>
        <v>988296.06</v>
      </c>
      <c r="AK89" s="31">
        <f>VLOOKUP(B89,'[3]应付账款7月底全部明细表 (3)'!$A$4:$AI$410,35,0)</f>
        <v>0</v>
      </c>
      <c r="AL89" s="31">
        <f>VLOOKUP(B89,'[3]应付账款7月底全部明细表 (3)'!$A$4:$AJ$410,36,0)</f>
        <v>2281849.77</v>
      </c>
      <c r="AM89" s="31">
        <f>VLOOKUP(B89,'[3]应付账款7月底全部明细表 (3)'!$A$4:$AK$410,37,0)</f>
        <v>581050.52</v>
      </c>
      <c r="AN89" s="31">
        <f>VLOOKUP(B89,'[3]应付账款7月底全部明细表 (3)'!$A$4:$AL$415,38,0)</f>
        <v>1221376.4099999999</v>
      </c>
      <c r="AO89" s="31">
        <f>VLOOKUP(B89,'[3]应付账款7月底全部明细表 (3)'!$A$4:$AM$410,39,0)</f>
        <v>1000000</v>
      </c>
      <c r="AP89" s="31">
        <f>VLOOKUP(B89,'[3]应付账款7月底全部明细表 (3)'!$A$4:$AN$410,40,0)</f>
        <v>1862900.29</v>
      </c>
      <c r="AQ89" s="42">
        <f>VLOOKUP(B89,'[3]应付账款7月底全部明细表 (3)'!$A$4:$AO$410,41,0)</f>
        <v>0</v>
      </c>
      <c r="AR89" s="42">
        <f>VLOOKUP(B89,[4]应付账款明细表!$A$4:$AP$428,42,0)</f>
        <v>1281849.77</v>
      </c>
      <c r="AS89" s="42">
        <f>VLOOKUP(B89,'[3]应付账款7月底全部明细表 (3)'!$A$4:$AQ$410,43,0)</f>
        <v>0</v>
      </c>
      <c r="AT89" s="42">
        <f>VLOOKUP(B89,'[3]应付账款7月底全部明细表 (3)'!$A$4:$AR$410,44,0)</f>
        <v>1862900.29</v>
      </c>
      <c r="AU89" s="42">
        <f>VLOOKUP(B89,[4]应付账款明细表!$A$4:$AS$428,45,0)</f>
        <v>0</v>
      </c>
      <c r="AV89" s="42">
        <f>VLOOKUP(B89,[4]应付账款明细表!$A$4:$AT$428,46,0)</f>
        <v>1281849.77</v>
      </c>
      <c r="AW89" s="42">
        <f>VLOOKUP(B89,[4]应付账款明细表!$A$4:$AU$428,47,0)</f>
        <v>1100000</v>
      </c>
      <c r="AX89" s="42">
        <f>VLOOKUP(B89,[4]应付账款明细表!$A$4:$AV$428,48,0)</f>
        <v>762900.29</v>
      </c>
      <c r="AY89" s="42"/>
      <c r="AZ89" s="42">
        <f>VLOOKUP(B89,[4]应付账款明细表!$A$4:$AX$428,50,0)</f>
        <v>762900.29</v>
      </c>
      <c r="BA89" s="63"/>
      <c r="BB89" s="63"/>
      <c r="BC89" s="63"/>
      <c r="BD89" s="63"/>
      <c r="BE89" s="63"/>
      <c r="BF89" s="63"/>
      <c r="BG89" s="63"/>
      <c r="BH89" s="54">
        <f t="shared" si="12"/>
        <v>3969485.14</v>
      </c>
      <c r="BI89" s="54">
        <f t="shared" si="10"/>
        <v>396948.51400000002</v>
      </c>
      <c r="BJ89" s="16">
        <f t="shared" si="11"/>
        <v>1.92191244731552</v>
      </c>
      <c r="BK89" s="54" t="str">
        <f>VLOOKUP(B89,'[3]应付账款7月底全部明细表 (3)'!$A$4:$BI$410,61,0)</f>
        <v>发票挂账两个月承兑付款</v>
      </c>
    </row>
    <row r="90" spans="1:63" ht="15.95" customHeight="1">
      <c r="A90" s="23">
        <f t="shared" si="14"/>
        <v>87</v>
      </c>
      <c r="B90" s="24" t="s">
        <v>244</v>
      </c>
      <c r="C90" s="24"/>
      <c r="D90" s="25" t="s">
        <v>245</v>
      </c>
      <c r="E90" s="25" t="s">
        <v>154</v>
      </c>
      <c r="F90" s="16">
        <f>VLOOKUP(B90,'[2]应付账款7月底全部明细表 (3)'!$A$4:$D$403,4)</f>
        <v>38930.9</v>
      </c>
      <c r="G90" s="16">
        <f>VLOOKUP(B90,'[2]应付账款7月底全部明细表 (3)'!$A:$E,5,0)</f>
        <v>0</v>
      </c>
      <c r="H90" s="16">
        <f>VLOOKUP(B90,'[2]应付账款7月底全部明细表 (3)'!$A$4:$F$401,6,0)</f>
        <v>56174.82</v>
      </c>
      <c r="I90" s="16">
        <f>VLOOKUP(B90,'[2]应付账款7月底全部明细表 (3)'!$A$4:$G$401,7,0)</f>
        <v>0</v>
      </c>
      <c r="J90" s="31">
        <f>VLOOKUP(B90,'[2]应付账款7月底全部明细表 (3)'!$A$4:$H$402,8,0)</f>
        <v>56174.82</v>
      </c>
      <c r="K90" s="31">
        <f>VLOOKUP(B90,'[3]应付账款7月底全部明细表 (3)'!$A:$I,9,0)</f>
        <v>0</v>
      </c>
      <c r="L90" s="31">
        <f>VLOOKUP(B90,'[3]应付账款7月底全部明细表 (3)'!$A$4:$J$410,10,0)</f>
        <v>38930.9</v>
      </c>
      <c r="M90" s="31">
        <f>VLOOKUP(B90,'[3]应付账款7月底全部明细表 (3)'!$A:$K,11,0)</f>
        <v>0</v>
      </c>
      <c r="N90" s="31">
        <f>VLOOKUP(B90,'[3]应付账款7月底全部明细表 (3)'!$A:$L,12,0)</f>
        <v>56174.82</v>
      </c>
      <c r="O90" s="31">
        <f>VLOOKUP(B90,'[3]应付账款7月底全部明细表 (3)'!$A$4:$M$410,13,0)</f>
        <v>0</v>
      </c>
      <c r="P90" s="31">
        <f>VLOOKUP(B90,'[3]应付账款7月底全部明细表 (3)'!$A$4:$N$410,14,0)</f>
        <v>56174.82</v>
      </c>
      <c r="Q90" s="31">
        <f>VLOOKUP(B90,'[3]应付账款7月底全部明细表 (3)'!$A$4:$O$410,15,0)</f>
        <v>38930.9</v>
      </c>
      <c r="R90" s="31">
        <f>VLOOKUP(B90,'[3]应付账款7月底全部明细表 (3)'!$A$4:$P$410,16,0)</f>
        <v>17243.919999999998</v>
      </c>
      <c r="S90" s="31">
        <f>VLOOKUP(B90,'[3]应付账款7月底全部明细表 (3)'!$A$4:$Q$407,17,0)</f>
        <v>0</v>
      </c>
      <c r="T90" s="31">
        <f>VLOOKUP(B90,'[3]应付账款7月底全部明细表 (3)'!$A$4:$R$387,18,0)</f>
        <v>17243.919999999998</v>
      </c>
      <c r="U90" s="31">
        <f>VLOOKUP(B90,'[3]应付账款7月底全部明细表 (3)'!$A$4:$S$410,19,0)</f>
        <v>0</v>
      </c>
      <c r="V90" s="31">
        <f>VLOOKUP(B90,'[3]应付账款7月底全部明细表 (3)'!$A$4:$T$410,20,0)</f>
        <v>17243.919999999998</v>
      </c>
      <c r="W90" s="31">
        <f>VLOOKUP(B90,'[3]应付账款7月底全部明细表 (3)'!$A$4:$U$410,21,0)</f>
        <v>0</v>
      </c>
      <c r="X90" s="31">
        <f>VLOOKUP(B90,'[3]应付账款7月底全部明细表 (3)'!$A$4:$V$410,22,0)</f>
        <v>17243.919999999998</v>
      </c>
      <c r="Y90" s="31">
        <f>VLOOKUP(B90,'[3]应付账款7月底全部明细表 (3)'!$A$4:$W$410,23,0)</f>
        <v>0</v>
      </c>
      <c r="Z90" s="31">
        <f>VLOOKUP(B90,'[3]应付账款7月底全部明细表 (3)'!$A$4:$X$410,24,0)</f>
        <v>17243.919999999998</v>
      </c>
      <c r="AA90" s="31">
        <f>VLOOKUP(B90,'[3]应付账款7月底全部明细表 (3)'!$A$4:$Y$410,25,0)</f>
        <v>0</v>
      </c>
      <c r="AB90" s="31">
        <f>VLOOKUP(B90,'[3]应付账款7月底全部明细表 (3)'!$A$4:$Z$410,26,0)</f>
        <v>17243.919999999998</v>
      </c>
      <c r="AC90" s="31">
        <f>VLOOKUP(B90,'[3]应付账款7月底全部明细表 (3)'!$A$4:$AA$410,27,0)</f>
        <v>0</v>
      </c>
      <c r="AD90" s="31">
        <f>VLOOKUP(B90,'[3]应付账款7月底全部明细表 (3)'!$A$4:$AB$410,28,0)</f>
        <v>17243.919999999998</v>
      </c>
      <c r="AE90" s="31">
        <f>VLOOKUP(B90,'[3]应付账款7月底全部明细表 (3)'!$A$4:$AC$410,29,0)</f>
        <v>0</v>
      </c>
      <c r="AF90" s="31">
        <f>VLOOKUP(B90,'[3]应付账款7月底全部明细表 (3)'!$A$4:$AD$416,30,0)</f>
        <v>17243.919999999998</v>
      </c>
      <c r="AG90" s="31">
        <f>VLOOKUP(B90,'[3]应付账款7月底全部明细表 (3)'!$A$4:$AE$410,31,0)</f>
        <v>0</v>
      </c>
      <c r="AH90" s="31">
        <f>VLOOKUP(B90,'[3]应付账款7月底全部明细表 (3)'!$A$4:$AF$410,32,0)</f>
        <v>17243.919999999998</v>
      </c>
      <c r="AI90" s="31">
        <f>VLOOKUP(B90,'[3]应付账款7月底全部明细表 (3)'!$A$4:$AG$410,33,0)</f>
        <v>0</v>
      </c>
      <c r="AJ90" s="31">
        <f>VLOOKUP(B90,'[3]应付账款7月底全部明细表 (3)'!$A$4:$AH$415,34,0)</f>
        <v>17243.919999999998</v>
      </c>
      <c r="AK90" s="31">
        <f>VLOOKUP(B90,'[3]应付账款7月底全部明细表 (3)'!$A$4:$AI$410,35,0)</f>
        <v>0</v>
      </c>
      <c r="AL90" s="31">
        <f>VLOOKUP(B90,'[3]应付账款7月底全部明细表 (3)'!$A$4:$AJ$410,36,0)</f>
        <v>17243.919999999998</v>
      </c>
      <c r="AM90" s="31">
        <f>VLOOKUP(B90,'[3]应付账款7月底全部明细表 (3)'!$A$4:$AK$410,37,0)</f>
        <v>0</v>
      </c>
      <c r="AN90" s="31">
        <f>VLOOKUP(B90,'[3]应付账款7月底全部明细表 (3)'!$A$4:$AL$415,38,0)</f>
        <v>17243.919999999998</v>
      </c>
      <c r="AO90" s="31">
        <f>VLOOKUP(B90,'[3]应付账款7月底全部明细表 (3)'!$A$4:$AM$410,39,0)</f>
        <v>0</v>
      </c>
      <c r="AP90" s="31">
        <f>VLOOKUP(B90,'[3]应付账款7月底全部明细表 (3)'!$A$4:$AN$410,40,0)</f>
        <v>17243.919999999998</v>
      </c>
      <c r="AQ90" s="42">
        <f>VLOOKUP(B90,'[3]应付账款7月底全部明细表 (3)'!$A$4:$AO$410,41,0)</f>
        <v>0</v>
      </c>
      <c r="AR90" s="42">
        <f>VLOOKUP(B90,[4]应付账款明细表!$A$4:$AP$428,42,0)</f>
        <v>17243.919999999998</v>
      </c>
      <c r="AS90" s="42">
        <f>VLOOKUP(B90,'[3]应付账款7月底全部明细表 (3)'!$A$4:$AQ$410,43,0)</f>
        <v>0</v>
      </c>
      <c r="AT90" s="42">
        <f>VLOOKUP(B90,'[3]应付账款7月底全部明细表 (3)'!$A$4:$AR$410,44,0)</f>
        <v>17243.919999999998</v>
      </c>
      <c r="AU90" s="42">
        <f>VLOOKUP(B90,[4]应付账款明细表!$A$4:$AS$428,45,0)</f>
        <v>0</v>
      </c>
      <c r="AV90" s="42">
        <f>VLOOKUP(B90,[4]应付账款明细表!$A$4:$AT$428,46,0)</f>
        <v>17243.919999999998</v>
      </c>
      <c r="AW90" s="42">
        <f>VLOOKUP(B90,[4]应付账款明细表!$A$4:$AU$428,47,0)</f>
        <v>0</v>
      </c>
      <c r="AX90" s="42">
        <f>VLOOKUP(B90,[4]应付账款明细表!$A$4:$AV$428,48,0)</f>
        <v>17243.919999999998</v>
      </c>
      <c r="AY90" s="42"/>
      <c r="AZ90" s="42">
        <f>VLOOKUP(B90,[4]应付账款明细表!$A$4:$AX$428,50,0)</f>
        <v>17243.919999999998</v>
      </c>
      <c r="BA90" s="63"/>
      <c r="BB90" s="63"/>
      <c r="BC90" s="63"/>
      <c r="BD90" s="63"/>
      <c r="BE90" s="63"/>
      <c r="BF90" s="63"/>
      <c r="BG90" s="63"/>
      <c r="BH90" s="54">
        <f t="shared" si="12"/>
        <v>0</v>
      </c>
      <c r="BI90" s="54">
        <f t="shared" si="10"/>
        <v>0</v>
      </c>
      <c r="BJ90" s="16"/>
      <c r="BK90" s="54" t="str">
        <f>VLOOKUP(B90,'[3]应付账款7月底全部明细表 (3)'!$A$4:$BI$410,61,0)</f>
        <v>发票挂账两个月承兑付款</v>
      </c>
    </row>
    <row r="91" spans="1:63" ht="15.95" customHeight="1">
      <c r="A91" s="23">
        <f t="shared" si="14"/>
        <v>88</v>
      </c>
      <c r="B91" s="24" t="s">
        <v>246</v>
      </c>
      <c r="C91" s="24" t="str">
        <f>VLOOKUP(B91,'[1]供应商 (2)'!$A$2:$D$144,4,0)</f>
        <v>1913674</v>
      </c>
      <c r="D91" s="25" t="s">
        <v>247</v>
      </c>
      <c r="E91" s="25" t="s">
        <v>248</v>
      </c>
      <c r="F91" s="16">
        <f>VLOOKUP(B91,'[2]应付账款7月底全部明细表 (3)'!$A$4:$D$403,4)</f>
        <v>193716.89</v>
      </c>
      <c r="G91" s="16">
        <f>VLOOKUP(B91,'[2]应付账款7月底全部明细表 (3)'!$A:$E,5,0)</f>
        <v>0</v>
      </c>
      <c r="H91" s="16">
        <f>VLOOKUP(B91,'[2]应付账款7月底全部明细表 (3)'!$A$4:$F$401,6,0)</f>
        <v>234704.15</v>
      </c>
      <c r="I91" s="16">
        <f>VLOOKUP(B91,'[2]应付账款7月底全部明细表 (3)'!$A$4:$G$401,7,0)</f>
        <v>50000</v>
      </c>
      <c r="J91" s="31">
        <f>VLOOKUP(B91,'[2]应付账款7月底全部明细表 (3)'!$A$4:$H$402,8,0)</f>
        <v>191130.64</v>
      </c>
      <c r="K91" s="31">
        <f>VLOOKUP(B91,'[3]应付账款7月底全部明细表 (3)'!$A:$I,9,0)</f>
        <v>8710.98</v>
      </c>
      <c r="L91" s="31">
        <f>VLOOKUP(B91,'[3]应付账款7月底全部明细表 (3)'!$A$4:$J$410,10,0)</f>
        <v>143716.89000000001</v>
      </c>
      <c r="M91" s="31">
        <f>VLOOKUP(B91,'[3]应付账款7月底全部明细表 (3)'!$A:$K,11,0)</f>
        <v>0</v>
      </c>
      <c r="N91" s="31">
        <f>VLOOKUP(B91,'[3]应付账款7月底全部明细表 (3)'!$A:$L,12,0)</f>
        <v>199841.62</v>
      </c>
      <c r="O91" s="31">
        <f>VLOOKUP(B91,'[3]应付账款7月底全部明细表 (3)'!$A$4:$M$410,13,0)</f>
        <v>7749.61</v>
      </c>
      <c r="P91" s="31">
        <f>VLOOKUP(B91,'[3]应付账款7月底全部明细表 (3)'!$A$4:$N$410,14,0)</f>
        <v>184704.15</v>
      </c>
      <c r="Q91" s="31">
        <f>VLOOKUP(B91,'[3]应付账款7月底全部明细表 (3)'!$A$4:$O$410,15,0)</f>
        <v>30000</v>
      </c>
      <c r="R91" s="31">
        <f>VLOOKUP(B91,'[3]应付账款7月底全部明细表 (3)'!$A$4:$P$410,16,0)</f>
        <v>177591.23</v>
      </c>
      <c r="S91" s="31">
        <f>VLOOKUP(B91,'[3]应付账款7月底全部明细表 (3)'!$A$4:$Q$407,17,0)</f>
        <v>8153.61</v>
      </c>
      <c r="T91" s="31">
        <f>VLOOKUP(B91,'[3]应付账款7月底全部明细表 (3)'!$A$4:$R$387,18,0)</f>
        <v>161130.64000000001</v>
      </c>
      <c r="U91" s="31">
        <f>VLOOKUP(B91,'[3]应付账款7月底全部明细表 (3)'!$A$4:$S$410,19,0)</f>
        <v>0</v>
      </c>
      <c r="V91" s="31">
        <f>VLOOKUP(B91,'[3]应付账款7月底全部明细表 (3)'!$A$4:$T$410,20,0)</f>
        <v>185744.84</v>
      </c>
      <c r="W91" s="31">
        <f>VLOOKUP(B91,'[3]应付账款7月底全部明细表 (3)'!$A$4:$U$410,21,0)</f>
        <v>20379.48</v>
      </c>
      <c r="X91" s="31">
        <f>VLOOKUP(B91,'[3]应付账款7月底全部明细表 (3)'!$A$4:$V$410,22,0)</f>
        <v>169841.62</v>
      </c>
      <c r="Y91" s="31">
        <f>VLOOKUP(B91,'[3]应付账款7月底全部明细表 (3)'!$A$4:$W$410,23,0)</f>
        <v>50000</v>
      </c>
      <c r="Z91" s="31">
        <f>VLOOKUP(B91,'[3]应付账款7月底全部明细表 (3)'!$A$4:$X$410,24,0)</f>
        <v>156124.32</v>
      </c>
      <c r="AA91" s="31">
        <f>VLOOKUP(B91,'[3]应付账款7月底全部明细表 (3)'!$A$4:$Y$410,25,0)</f>
        <v>9532.58</v>
      </c>
      <c r="AB91" s="31">
        <f>VLOOKUP(B91,'[3]应付账款7月底全部明细表 (3)'!$A$4:$Z$410,26,0)</f>
        <v>127591.23</v>
      </c>
      <c r="AC91" s="31">
        <f>VLOOKUP(B91,'[3]应付账款7月底全部明细表 (3)'!$A$4:$AA$410,27,0)</f>
        <v>0</v>
      </c>
      <c r="AD91" s="31">
        <f>VLOOKUP(B91,'[3]应付账款7月底全部明细表 (3)'!$A$4:$AB$410,28,0)</f>
        <v>165656.9</v>
      </c>
      <c r="AE91" s="31">
        <f>VLOOKUP(B91,'[3]应付账款7月底全部明细表 (3)'!$A$4:$AC$410,29,0)</f>
        <v>7485.37</v>
      </c>
      <c r="AF91" s="31">
        <f>VLOOKUP(B91,'[3]应付账款7月底全部明细表 (3)'!$A$4:$AD$416,30,0)</f>
        <v>135744.84</v>
      </c>
      <c r="AG91" s="31">
        <f>VLOOKUP(B91,'[3]应付账款7月底全部明细表 (3)'!$A$4:$AE$410,31,0)</f>
        <v>50000</v>
      </c>
      <c r="AH91" s="31">
        <f>VLOOKUP(B91,'[3]应付账款7月底全部明细表 (3)'!$A$4:$AF$410,32,0)</f>
        <v>123142.27</v>
      </c>
      <c r="AI91" s="31">
        <f>VLOOKUP(B91,'[3]应付账款7月底全部明细表 (3)'!$A$4:$AG$410,33,0)</f>
        <v>5078.72</v>
      </c>
      <c r="AJ91" s="31">
        <f>VLOOKUP(B91,'[3]应付账款7月底全部明细表 (3)'!$A$4:$AH$415,34,0)</f>
        <v>106124.32</v>
      </c>
      <c r="AK91" s="31">
        <f>VLOOKUP(B91,'[3]应付账款7月底全部明细表 (3)'!$A$4:$AI$410,35,0)</f>
        <v>0</v>
      </c>
      <c r="AL91" s="31">
        <f>VLOOKUP(B91,'[3]应付账款7月底全部明细表 (3)'!$A$4:$AJ$410,36,0)</f>
        <v>128220.99</v>
      </c>
      <c r="AM91" s="31">
        <f>VLOOKUP(B91,'[3]应付账款7月底全部明细表 (3)'!$A$4:$AK$410,37,0)</f>
        <v>7172.81</v>
      </c>
      <c r="AN91" s="31">
        <f>VLOOKUP(B91,'[3]应付账款7月底全部明细表 (3)'!$A$4:$AL$415,38,0)</f>
        <v>115656.9</v>
      </c>
      <c r="AO91" s="31">
        <f>VLOOKUP(B91,'[3]应付账款7月底全部明细表 (3)'!$A$4:$AM$410,39,0)</f>
        <v>92000</v>
      </c>
      <c r="AP91" s="31">
        <f>VLOOKUP(B91,'[3]应付账款7月底全部明细表 (3)'!$A$4:$AN$410,40,0)</f>
        <v>43393.8</v>
      </c>
      <c r="AQ91" s="42">
        <f>VLOOKUP(B91,'[3]应付账款7月底全部明细表 (3)'!$A$4:$AO$410,41,0)</f>
        <v>13762.26</v>
      </c>
      <c r="AR91" s="42">
        <f>VLOOKUP(B91,[4]应付账款明细表!$A$4:$AP$428,42,0)</f>
        <v>31142.27</v>
      </c>
      <c r="AS91" s="42">
        <f>VLOOKUP(B91,'[3]应付账款7月底全部明细表 (3)'!$A$4:$AQ$410,43,0)</f>
        <v>0</v>
      </c>
      <c r="AT91" s="42">
        <f>VLOOKUP(B91,'[3]应付账款7月底全部明细表 (3)'!$A$4:$AR$410,44,0)</f>
        <v>57156.06</v>
      </c>
      <c r="AU91" s="42">
        <f>VLOOKUP(B91,[4]应付账款明细表!$A$4:$AS$428,45,0)</f>
        <v>12404.65</v>
      </c>
      <c r="AV91" s="42">
        <f>VLOOKUP(B91,[4]应付账款明细表!$A$4:$AT$428,46,0)</f>
        <v>36220.99</v>
      </c>
      <c r="AW91" s="42">
        <f>VLOOKUP(B91,[4]应付账款明细表!$A$4:$AU$428,47,0)</f>
        <v>0</v>
      </c>
      <c r="AX91" s="42">
        <f>VLOOKUP(B91,[4]应付账款明细表!$A$4:$AV$428,48,0)</f>
        <v>69560.710000000006</v>
      </c>
      <c r="AY91" s="42"/>
      <c r="AZ91" s="42">
        <f>VLOOKUP(B91,[4]应付账款明细表!$A$4:$AX$428,50,0)</f>
        <v>43393.8</v>
      </c>
      <c r="BA91" s="63"/>
      <c r="BB91" s="63"/>
      <c r="BC91" s="63"/>
      <c r="BD91" s="63"/>
      <c r="BE91" s="63"/>
      <c r="BF91" s="63"/>
      <c r="BG91" s="63"/>
      <c r="BH91" s="54">
        <f t="shared" si="12"/>
        <v>100430.07</v>
      </c>
      <c r="BI91" s="54">
        <f t="shared" si="10"/>
        <v>10043.007</v>
      </c>
      <c r="BJ91" s="16">
        <f t="shared" si="11"/>
        <v>6.9262831341250699</v>
      </c>
      <c r="BK91" s="54" t="str">
        <f>VLOOKUP(B91,'[3]应付账款7月底全部明细表 (3)'!$A$4:$BI$410,61,0)</f>
        <v>发票挂账两个月承兑付款</v>
      </c>
    </row>
    <row r="92" spans="1:63">
      <c r="A92" s="23">
        <f t="shared" si="14"/>
        <v>89</v>
      </c>
      <c r="B92" s="24" t="s">
        <v>249</v>
      </c>
      <c r="C92" s="24"/>
      <c r="D92" s="25" t="s">
        <v>250</v>
      </c>
      <c r="E92" s="25" t="s">
        <v>251</v>
      </c>
      <c r="F92" s="16">
        <f>VLOOKUP(B92,'[2]应付账款7月底全部明细表 (3)'!$A$4:$D$403,4)</f>
        <v>11220.07</v>
      </c>
      <c r="G92" s="16">
        <f>VLOOKUP(B92,'[2]应付账款7月底全部明细表 (3)'!$A:$E,5,0)</f>
        <v>0</v>
      </c>
      <c r="H92" s="16">
        <f>VLOOKUP(B92,'[2]应付账款7月底全部明细表 (3)'!$A$4:$F$401,6,0)</f>
        <v>11220.07</v>
      </c>
      <c r="I92" s="16">
        <f>VLOOKUP(B92,'[2]应付账款7月底全部明细表 (3)'!$A$4:$G$401,7,0)</f>
        <v>0</v>
      </c>
      <c r="J92" s="31">
        <f>VLOOKUP(B92,'[2]应付账款7月底全部明细表 (3)'!$A$4:$H$402,8,0)</f>
        <v>11220.07</v>
      </c>
      <c r="K92" s="31">
        <f>VLOOKUP(B92,'[3]应付账款7月底全部明细表 (3)'!$A:$I,9,0)</f>
        <v>0</v>
      </c>
      <c r="L92" s="31">
        <f>VLOOKUP(B92,'[3]应付账款7月底全部明细表 (3)'!$A$4:$J$410,10,0)</f>
        <v>11220.07</v>
      </c>
      <c r="M92" s="31">
        <f>VLOOKUP(B92,'[3]应付账款7月底全部明细表 (3)'!$A:$K,11,0)</f>
        <v>0</v>
      </c>
      <c r="N92" s="31">
        <f>VLOOKUP(B92,'[3]应付账款7月底全部明细表 (3)'!$A:$L,12,0)</f>
        <v>11220.07</v>
      </c>
      <c r="O92" s="31">
        <f>VLOOKUP(B92,'[3]应付账款7月底全部明细表 (3)'!$A$4:$M$410,13,0)</f>
        <v>0</v>
      </c>
      <c r="P92" s="31">
        <f>VLOOKUP(B92,'[3]应付账款7月底全部明细表 (3)'!$A$4:$N$410,14,0)</f>
        <v>11220.07</v>
      </c>
      <c r="Q92" s="31">
        <f>VLOOKUP(B92,'[3]应付账款7月底全部明细表 (3)'!$A$4:$O$410,15,0)</f>
        <v>0</v>
      </c>
      <c r="R92" s="31">
        <f>VLOOKUP(B92,'[3]应付账款7月底全部明细表 (3)'!$A$4:$P$410,16,0)</f>
        <v>11220.07</v>
      </c>
      <c r="S92" s="31">
        <f>VLOOKUP(B92,'[3]应付账款7月底全部明细表 (3)'!$A$4:$Q$407,17,0)</f>
        <v>0</v>
      </c>
      <c r="T92" s="31">
        <f>VLOOKUP(B92,'[3]应付账款7月底全部明细表 (3)'!$A$4:$R$387,18,0)</f>
        <v>11220.07</v>
      </c>
      <c r="U92" s="31">
        <f>VLOOKUP(B92,'[3]应付账款7月底全部明细表 (3)'!$A$4:$S$410,19,0)</f>
        <v>0</v>
      </c>
      <c r="V92" s="31">
        <f>VLOOKUP(B92,'[3]应付账款7月底全部明细表 (3)'!$A$4:$T$410,20,0)</f>
        <v>11220.07</v>
      </c>
      <c r="W92" s="31">
        <f>VLOOKUP(B92,'[3]应付账款7月底全部明细表 (3)'!$A$4:$U$410,21,0)</f>
        <v>0</v>
      </c>
      <c r="X92" s="31">
        <f>VLOOKUP(B92,'[3]应付账款7月底全部明细表 (3)'!$A$4:$V$410,22,0)</f>
        <v>11220.07</v>
      </c>
      <c r="Y92" s="31">
        <f>VLOOKUP(B92,'[3]应付账款7月底全部明细表 (3)'!$A$4:$W$410,23,0)</f>
        <v>0</v>
      </c>
      <c r="Z92" s="31">
        <f>VLOOKUP(B92,'[3]应付账款7月底全部明细表 (3)'!$A$4:$X$410,24,0)</f>
        <v>11220.07</v>
      </c>
      <c r="AA92" s="31">
        <f>VLOOKUP(B92,'[3]应付账款7月底全部明细表 (3)'!$A$4:$Y$410,25,0)</f>
        <v>0</v>
      </c>
      <c r="AB92" s="31">
        <f>VLOOKUP(B92,'[3]应付账款7月底全部明细表 (3)'!$A$4:$Z$410,26,0)</f>
        <v>11220.07</v>
      </c>
      <c r="AC92" s="31">
        <f>VLOOKUP(B92,'[3]应付账款7月底全部明细表 (3)'!$A$4:$AA$410,27,0)</f>
        <v>0</v>
      </c>
      <c r="AD92" s="31">
        <f>VLOOKUP(B92,'[3]应付账款7月底全部明细表 (3)'!$A$4:$AB$410,28,0)</f>
        <v>11220.07</v>
      </c>
      <c r="AE92" s="31">
        <f>VLOOKUP(B92,'[3]应付账款7月底全部明细表 (3)'!$A$4:$AC$410,29,0)</f>
        <v>0</v>
      </c>
      <c r="AF92" s="31">
        <f>VLOOKUP(B92,'[3]应付账款7月底全部明细表 (3)'!$A$4:$AD$416,30,0)</f>
        <v>11220.07</v>
      </c>
      <c r="AG92" s="31">
        <f>VLOOKUP(B92,'[3]应付账款7月底全部明细表 (3)'!$A$4:$AE$410,31,0)</f>
        <v>0</v>
      </c>
      <c r="AH92" s="31">
        <f>VLOOKUP(B92,'[3]应付账款7月底全部明细表 (3)'!$A$4:$AF$410,32,0)</f>
        <v>11220.07</v>
      </c>
      <c r="AI92" s="31">
        <f>VLOOKUP(B92,'[3]应付账款7月底全部明细表 (3)'!$A$4:$AG$410,33,0)</f>
        <v>0</v>
      </c>
      <c r="AJ92" s="31">
        <f>VLOOKUP(B92,'[3]应付账款7月底全部明细表 (3)'!$A$4:$AH$415,34,0)</f>
        <v>11220.07</v>
      </c>
      <c r="AK92" s="31">
        <f>VLOOKUP(B92,'[3]应付账款7月底全部明细表 (3)'!$A$4:$AI$410,35,0)</f>
        <v>0</v>
      </c>
      <c r="AL92" s="31">
        <f>VLOOKUP(B92,'[3]应付账款7月底全部明细表 (3)'!$A$4:$AJ$410,36,0)</f>
        <v>11220.07</v>
      </c>
      <c r="AM92" s="31">
        <f>VLOOKUP(B92,'[3]应付账款7月底全部明细表 (3)'!$A$4:$AK$410,37,0)</f>
        <v>0</v>
      </c>
      <c r="AN92" s="31">
        <f>VLOOKUP(B92,'[3]应付账款7月底全部明细表 (3)'!$A$4:$AL$415,38,0)</f>
        <v>11220.07</v>
      </c>
      <c r="AO92" s="31">
        <f>VLOOKUP(B92,'[3]应付账款7月底全部明细表 (3)'!$A$4:$AM$410,39,0)</f>
        <v>0</v>
      </c>
      <c r="AP92" s="31">
        <f>VLOOKUP(B92,'[3]应付账款7月底全部明细表 (3)'!$A$4:$AN$410,40,0)</f>
        <v>11220.07</v>
      </c>
      <c r="AQ92" s="42">
        <f>VLOOKUP(B92,'[3]应付账款7月底全部明细表 (3)'!$A$4:$AO$410,41,0)</f>
        <v>0</v>
      </c>
      <c r="AR92" s="42">
        <f>VLOOKUP(B92,[4]应付账款明细表!$A$4:$AP$428,42,0)</f>
        <v>11220.07</v>
      </c>
      <c r="AS92" s="42">
        <f>VLOOKUP(B92,'[3]应付账款7月底全部明细表 (3)'!$A$4:$AQ$410,43,0)</f>
        <v>0</v>
      </c>
      <c r="AT92" s="42">
        <f>VLOOKUP(B92,'[3]应付账款7月底全部明细表 (3)'!$A$4:$AR$410,44,0)</f>
        <v>11220.07</v>
      </c>
      <c r="AU92" s="42">
        <f>VLOOKUP(B92,[4]应付账款明细表!$A$4:$AS$428,45,0)</f>
        <v>0</v>
      </c>
      <c r="AV92" s="42">
        <f>VLOOKUP(B92,[4]应付账款明细表!$A$4:$AT$428,46,0)</f>
        <v>11220.07</v>
      </c>
      <c r="AW92" s="42">
        <f>VLOOKUP(B92,[4]应付账款明细表!$A$4:$AU$428,47,0)</f>
        <v>0</v>
      </c>
      <c r="AX92" s="42">
        <f>VLOOKUP(B92,[4]应付账款明细表!$A$4:$AV$428,48,0)</f>
        <v>11220.07</v>
      </c>
      <c r="AY92" s="42"/>
      <c r="AZ92" s="42">
        <f>VLOOKUP(B92,[4]应付账款明细表!$A$4:$AX$428,50,0)</f>
        <v>11220.07</v>
      </c>
      <c r="BA92" s="63"/>
      <c r="BB92" s="63"/>
      <c r="BC92" s="63"/>
      <c r="BD92" s="63"/>
      <c r="BE92" s="63"/>
      <c r="BF92" s="63"/>
      <c r="BG92" s="63"/>
      <c r="BH92" s="54">
        <f t="shared" si="12"/>
        <v>0</v>
      </c>
      <c r="BI92" s="54">
        <f t="shared" si="10"/>
        <v>0</v>
      </c>
      <c r="BJ92" s="16"/>
      <c r="BK92" s="54" t="str">
        <f>VLOOKUP(B92,'[3]应付账款7月底全部明细表 (3)'!$A$4:$BI$410,61,0)</f>
        <v>发票挂账两个月承兑付款</v>
      </c>
    </row>
    <row r="93" spans="1:63" ht="15.95" customHeight="1">
      <c r="A93" s="23">
        <f t="shared" ref="A93:A102" si="15">ROW()-3</f>
        <v>90</v>
      </c>
      <c r="B93" s="24" t="s">
        <v>252</v>
      </c>
      <c r="C93" s="24"/>
      <c r="D93" s="25" t="s">
        <v>253</v>
      </c>
      <c r="E93" s="25" t="s">
        <v>254</v>
      </c>
      <c r="F93" s="16">
        <f>VLOOKUP(B93,'[2]应付账款7月底全部明细表 (3)'!$A$4:$D$403,4)</f>
        <v>54462.559999999998</v>
      </c>
      <c r="G93" s="16">
        <f>VLOOKUP(B93,'[2]应付账款7月底全部明细表 (3)'!$A:$E,5,0)</f>
        <v>50000</v>
      </c>
      <c r="H93" s="16">
        <f>VLOOKUP(B93,'[2]应付账款7月底全部明细表 (3)'!$A$4:$F$401,6,0)</f>
        <v>4462.5600000000004</v>
      </c>
      <c r="I93" s="16">
        <f>VLOOKUP(B93,'[2]应付账款7月底全部明细表 (3)'!$A$4:$G$401,7,0)</f>
        <v>0</v>
      </c>
      <c r="J93" s="31">
        <f>VLOOKUP(B93,'[2]应付账款7月底全部明细表 (3)'!$A$4:$H$402,8,0)</f>
        <v>4462.5600000000004</v>
      </c>
      <c r="K93" s="31">
        <f>VLOOKUP(B93,'[3]应付账款7月底全部明细表 (3)'!$A:$I,9,0)</f>
        <v>0</v>
      </c>
      <c r="L93" s="31">
        <f>VLOOKUP(B93,'[3]应付账款7月底全部明细表 (3)'!$A$4:$J$410,10,0)</f>
        <v>4462.5600000000004</v>
      </c>
      <c r="M93" s="31">
        <f>VLOOKUP(B93,'[3]应付账款7月底全部明细表 (3)'!$A:$K,11,0)</f>
        <v>0</v>
      </c>
      <c r="N93" s="31">
        <f>VLOOKUP(B93,'[3]应付账款7月底全部明细表 (3)'!$A:$L,12,0)</f>
        <v>4462.5600000000004</v>
      </c>
      <c r="O93" s="31">
        <f>VLOOKUP(B93,'[3]应付账款7月底全部明细表 (3)'!$A$4:$M$410,13,0)</f>
        <v>0</v>
      </c>
      <c r="P93" s="31">
        <f>VLOOKUP(B93,'[3]应付账款7月底全部明细表 (3)'!$A$4:$N$410,14,0)</f>
        <v>4462.5600000000004</v>
      </c>
      <c r="Q93" s="31">
        <f>VLOOKUP(B93,'[3]应付账款7月底全部明细表 (3)'!$A$4:$O$410,15,0)</f>
        <v>0</v>
      </c>
      <c r="R93" s="31">
        <f>VLOOKUP(B93,'[3]应付账款7月底全部明细表 (3)'!$A$4:$P$410,16,0)</f>
        <v>4462.5600000000004</v>
      </c>
      <c r="S93" s="31">
        <f>VLOOKUP(B93,'[3]应付账款7月底全部明细表 (3)'!$A$4:$Q$407,17,0)</f>
        <v>0</v>
      </c>
      <c r="T93" s="31">
        <f>VLOOKUP(B93,'[3]应付账款7月底全部明细表 (3)'!$A$4:$R$387,18,0)</f>
        <v>4462.5600000000004</v>
      </c>
      <c r="U93" s="31">
        <f>VLOOKUP(B93,'[3]应付账款7月底全部明细表 (3)'!$A$4:$S$410,19,0)</f>
        <v>0</v>
      </c>
      <c r="V93" s="31">
        <f>VLOOKUP(B93,'[3]应付账款7月底全部明细表 (3)'!$A$4:$T$410,20,0)</f>
        <v>4462.5600000000004</v>
      </c>
      <c r="W93" s="31">
        <f>VLOOKUP(B93,'[3]应付账款7月底全部明细表 (3)'!$A$4:$U$410,21,0)</f>
        <v>0</v>
      </c>
      <c r="X93" s="31">
        <f>VLOOKUP(B93,'[3]应付账款7月底全部明细表 (3)'!$A$4:$V$410,22,0)</f>
        <v>4462.5600000000004</v>
      </c>
      <c r="Y93" s="31">
        <f>VLOOKUP(B93,'[3]应付账款7月底全部明细表 (3)'!$A$4:$W$410,23,0)</f>
        <v>0</v>
      </c>
      <c r="Z93" s="31">
        <f>VLOOKUP(B93,'[3]应付账款7月底全部明细表 (3)'!$A$4:$X$410,24,0)</f>
        <v>4462.5600000000004</v>
      </c>
      <c r="AA93" s="31">
        <f>VLOOKUP(B93,'[3]应付账款7月底全部明细表 (3)'!$A$4:$Y$410,25,0)</f>
        <v>0</v>
      </c>
      <c r="AB93" s="31">
        <f>VLOOKUP(B93,'[3]应付账款7月底全部明细表 (3)'!$A$4:$Z$410,26,0)</f>
        <v>4462.5600000000004</v>
      </c>
      <c r="AC93" s="31">
        <f>VLOOKUP(B93,'[3]应付账款7月底全部明细表 (3)'!$A$4:$AA$410,27,0)</f>
        <v>0</v>
      </c>
      <c r="AD93" s="31">
        <f>VLOOKUP(B93,'[3]应付账款7月底全部明细表 (3)'!$A$4:$AB$410,28,0)</f>
        <v>4462.5600000000004</v>
      </c>
      <c r="AE93" s="31">
        <f>VLOOKUP(B93,'[3]应付账款7月底全部明细表 (3)'!$A$4:$AC$410,29,0)</f>
        <v>0</v>
      </c>
      <c r="AF93" s="31">
        <f>VLOOKUP(B93,'[3]应付账款7月底全部明细表 (3)'!$A$4:$AD$416,30,0)</f>
        <v>4462.5600000000004</v>
      </c>
      <c r="AG93" s="31">
        <f>VLOOKUP(B93,'[3]应付账款7月底全部明细表 (3)'!$A$4:$AE$410,31,0)</f>
        <v>0</v>
      </c>
      <c r="AH93" s="31">
        <f>VLOOKUP(B93,'[3]应付账款7月底全部明细表 (3)'!$A$4:$AF$410,32,0)</f>
        <v>4462.5600000000004</v>
      </c>
      <c r="AI93" s="31">
        <f>VLOOKUP(B93,'[3]应付账款7月底全部明细表 (3)'!$A$4:$AG$410,33,0)</f>
        <v>0</v>
      </c>
      <c r="AJ93" s="31">
        <f>VLOOKUP(B93,'[3]应付账款7月底全部明细表 (3)'!$A$4:$AH$415,34,0)</f>
        <v>4462.5600000000004</v>
      </c>
      <c r="AK93" s="31">
        <f>VLOOKUP(B93,'[3]应付账款7月底全部明细表 (3)'!$A$4:$AI$410,35,0)</f>
        <v>0</v>
      </c>
      <c r="AL93" s="31">
        <f>VLOOKUP(B93,'[3]应付账款7月底全部明细表 (3)'!$A$4:$AJ$410,36,0)</f>
        <v>4462.5600000000004</v>
      </c>
      <c r="AM93" s="31">
        <f>VLOOKUP(B93,'[3]应付账款7月底全部明细表 (3)'!$A$4:$AK$410,37,0)</f>
        <v>0</v>
      </c>
      <c r="AN93" s="31">
        <f>VLOOKUP(B93,'[3]应付账款7月底全部明细表 (3)'!$A$4:$AL$415,38,0)</f>
        <v>4462.5600000000004</v>
      </c>
      <c r="AO93" s="31">
        <f>VLOOKUP(B93,'[3]应付账款7月底全部明细表 (3)'!$A$4:$AM$410,39,0)</f>
        <v>0</v>
      </c>
      <c r="AP93" s="31">
        <f>VLOOKUP(B93,'[3]应付账款7月底全部明细表 (3)'!$A$4:$AN$410,40,0)</f>
        <v>4462.5600000000004</v>
      </c>
      <c r="AQ93" s="42">
        <f>VLOOKUP(B93,'[3]应付账款7月底全部明细表 (3)'!$A$4:$AO$410,41,0)</f>
        <v>0</v>
      </c>
      <c r="AR93" s="42">
        <f>VLOOKUP(B93,[4]应付账款明细表!$A$4:$AP$428,42,0)</f>
        <v>4462.5600000000004</v>
      </c>
      <c r="AS93" s="42">
        <f>VLOOKUP(B93,'[3]应付账款7月底全部明细表 (3)'!$A$4:$AQ$410,43,0)</f>
        <v>0</v>
      </c>
      <c r="AT93" s="42">
        <f>VLOOKUP(B93,'[3]应付账款7月底全部明细表 (3)'!$A$4:$AR$410,44,0)</f>
        <v>4462.5600000000004</v>
      </c>
      <c r="AU93" s="42">
        <f>VLOOKUP(B93,[4]应付账款明细表!$A$4:$AS$428,45,0)</f>
        <v>0</v>
      </c>
      <c r="AV93" s="42">
        <f>VLOOKUP(B93,[4]应付账款明细表!$A$4:$AT$428,46,0)</f>
        <v>4462.5600000000004</v>
      </c>
      <c r="AW93" s="42">
        <f>VLOOKUP(B93,[4]应付账款明细表!$A$4:$AU$428,47,0)</f>
        <v>0</v>
      </c>
      <c r="AX93" s="42">
        <f>VLOOKUP(B93,[4]应付账款明细表!$A$4:$AV$428,48,0)</f>
        <v>4462.5600000000004</v>
      </c>
      <c r="AY93" s="42"/>
      <c r="AZ93" s="42">
        <f>VLOOKUP(B93,[4]应付账款明细表!$A$4:$AX$428,50,0)</f>
        <v>4462.5600000000004</v>
      </c>
      <c r="BA93" s="63"/>
      <c r="BB93" s="63"/>
      <c r="BC93" s="63"/>
      <c r="BD93" s="63"/>
      <c r="BE93" s="63"/>
      <c r="BF93" s="63"/>
      <c r="BG93" s="63"/>
      <c r="BH93" s="54">
        <f t="shared" si="12"/>
        <v>0</v>
      </c>
      <c r="BI93" s="54">
        <f t="shared" si="10"/>
        <v>0</v>
      </c>
      <c r="BJ93" s="16"/>
      <c r="BK93" s="54" t="str">
        <f>VLOOKUP(B93,'[3]应付账款7月底全部明细表 (3)'!$A$4:$BI$410,61,0)</f>
        <v>发票挂账两个月承兑付款</v>
      </c>
    </row>
    <row r="94" spans="1:63" ht="15.95" customHeight="1">
      <c r="A94" s="23">
        <f t="shared" si="15"/>
        <v>91</v>
      </c>
      <c r="B94" s="24" t="s">
        <v>255</v>
      </c>
      <c r="C94" s="24"/>
      <c r="D94" s="25" t="s">
        <v>256</v>
      </c>
      <c r="E94" s="25" t="s">
        <v>257</v>
      </c>
      <c r="F94" s="16">
        <f>VLOOKUP(B94,'[2]应付账款7月底全部明细表 (3)'!$A$4:$D$403,4)</f>
        <v>1615.32</v>
      </c>
      <c r="G94" s="16">
        <f>VLOOKUP(B94,'[2]应付账款7月底全部明细表 (3)'!$A:$E,5,0)</f>
        <v>0</v>
      </c>
      <c r="H94" s="16">
        <f>VLOOKUP(B94,'[2]应付账款7月底全部明细表 (3)'!$A$4:$F$401,6,0)</f>
        <v>1615.32</v>
      </c>
      <c r="I94" s="16">
        <f>VLOOKUP(B94,'[2]应付账款7月底全部明细表 (3)'!$A$4:$G$401,7,0)</f>
        <v>0</v>
      </c>
      <c r="J94" s="31">
        <f>VLOOKUP(B94,'[2]应付账款7月底全部明细表 (3)'!$A$4:$H$402,8,0)</f>
        <v>1615.32</v>
      </c>
      <c r="K94" s="31">
        <f>VLOOKUP(B94,'[3]应付账款7月底全部明细表 (3)'!$A:$I,9,0)</f>
        <v>0</v>
      </c>
      <c r="L94" s="31">
        <f>VLOOKUP(B94,'[3]应付账款7月底全部明细表 (3)'!$A$4:$J$410,10,0)</f>
        <v>1615.32</v>
      </c>
      <c r="M94" s="31">
        <f>VLOOKUP(B94,'[3]应付账款7月底全部明细表 (3)'!$A:$K,11,0)</f>
        <v>0</v>
      </c>
      <c r="N94" s="31">
        <f>VLOOKUP(B94,'[3]应付账款7月底全部明细表 (3)'!$A:$L,12,0)</f>
        <v>1615.32</v>
      </c>
      <c r="O94" s="31">
        <f>VLOOKUP(B94,'[3]应付账款7月底全部明细表 (3)'!$A$4:$M$410,13,0)</f>
        <v>0</v>
      </c>
      <c r="P94" s="31">
        <f>VLOOKUP(B94,'[3]应付账款7月底全部明细表 (3)'!$A$4:$N$410,14,0)</f>
        <v>1615.32</v>
      </c>
      <c r="Q94" s="31">
        <f>VLOOKUP(B94,'[3]应付账款7月底全部明细表 (3)'!$A$4:$O$410,15,0)</f>
        <v>0</v>
      </c>
      <c r="R94" s="31">
        <f>VLOOKUP(B94,'[3]应付账款7月底全部明细表 (3)'!$A$4:$P$410,16,0)</f>
        <v>1615.32</v>
      </c>
      <c r="S94" s="31">
        <f>VLOOKUP(B94,'[3]应付账款7月底全部明细表 (3)'!$A$4:$Q$407,17,0)</f>
        <v>0</v>
      </c>
      <c r="T94" s="31">
        <f>VLOOKUP(B94,'[3]应付账款7月底全部明细表 (3)'!$A$4:$R$387,18,0)</f>
        <v>1615.32</v>
      </c>
      <c r="U94" s="31">
        <f>VLOOKUP(B94,'[3]应付账款7月底全部明细表 (3)'!$A$4:$S$410,19,0)</f>
        <v>0</v>
      </c>
      <c r="V94" s="31">
        <f>VLOOKUP(B94,'[3]应付账款7月底全部明细表 (3)'!$A$4:$T$410,20,0)</f>
        <v>1615.32</v>
      </c>
      <c r="W94" s="31">
        <f>VLOOKUP(B94,'[3]应付账款7月底全部明细表 (3)'!$A$4:$U$410,21,0)</f>
        <v>0</v>
      </c>
      <c r="X94" s="31">
        <f>VLOOKUP(B94,'[3]应付账款7月底全部明细表 (3)'!$A$4:$V$410,22,0)</f>
        <v>1615.32</v>
      </c>
      <c r="Y94" s="31">
        <f>VLOOKUP(B94,'[3]应付账款7月底全部明细表 (3)'!$A$4:$W$410,23,0)</f>
        <v>0</v>
      </c>
      <c r="Z94" s="31">
        <f>VLOOKUP(B94,'[3]应付账款7月底全部明细表 (3)'!$A$4:$X$410,24,0)</f>
        <v>1615.32</v>
      </c>
      <c r="AA94" s="31">
        <f>VLOOKUP(B94,'[3]应付账款7月底全部明细表 (3)'!$A$4:$Y$410,25,0)</f>
        <v>0</v>
      </c>
      <c r="AB94" s="31">
        <f>VLOOKUP(B94,'[3]应付账款7月底全部明细表 (3)'!$A$4:$Z$410,26,0)</f>
        <v>1615.32</v>
      </c>
      <c r="AC94" s="31">
        <f>VLOOKUP(B94,'[3]应付账款7月底全部明细表 (3)'!$A$4:$AA$410,27,0)</f>
        <v>0</v>
      </c>
      <c r="AD94" s="31">
        <f>VLOOKUP(B94,'[3]应付账款7月底全部明细表 (3)'!$A$4:$AB$410,28,0)</f>
        <v>1615.32</v>
      </c>
      <c r="AE94" s="31">
        <f>VLOOKUP(B94,'[3]应付账款7月底全部明细表 (3)'!$A$4:$AC$410,29,0)</f>
        <v>0</v>
      </c>
      <c r="AF94" s="31">
        <f>VLOOKUP(B94,'[3]应付账款7月底全部明细表 (3)'!$A$4:$AD$416,30,0)</f>
        <v>1615.32</v>
      </c>
      <c r="AG94" s="31">
        <f>VLOOKUP(B94,'[3]应付账款7月底全部明细表 (3)'!$A$4:$AE$410,31,0)</f>
        <v>0</v>
      </c>
      <c r="AH94" s="31">
        <f>VLOOKUP(B94,'[3]应付账款7月底全部明细表 (3)'!$A$4:$AF$410,32,0)</f>
        <v>1615.32</v>
      </c>
      <c r="AI94" s="31">
        <f>VLOOKUP(B94,'[3]应付账款7月底全部明细表 (3)'!$A$4:$AG$410,33,0)</f>
        <v>0</v>
      </c>
      <c r="AJ94" s="31">
        <f>VLOOKUP(B94,'[3]应付账款7月底全部明细表 (3)'!$A$4:$AH$415,34,0)</f>
        <v>1615.32</v>
      </c>
      <c r="AK94" s="31">
        <f>VLOOKUP(B94,'[3]应付账款7月底全部明细表 (3)'!$A$4:$AI$410,35,0)</f>
        <v>0</v>
      </c>
      <c r="AL94" s="31">
        <f>VLOOKUP(B94,'[3]应付账款7月底全部明细表 (3)'!$A$4:$AJ$410,36,0)</f>
        <v>1615.32</v>
      </c>
      <c r="AM94" s="31">
        <f>VLOOKUP(B94,'[3]应付账款7月底全部明细表 (3)'!$A$4:$AK$410,37,0)</f>
        <v>0</v>
      </c>
      <c r="AN94" s="31">
        <f>VLOOKUP(B94,'[3]应付账款7月底全部明细表 (3)'!$A$4:$AL$415,38,0)</f>
        <v>1615.32</v>
      </c>
      <c r="AO94" s="31">
        <f>VLOOKUP(B94,'[3]应付账款7月底全部明细表 (3)'!$A$4:$AM$410,39,0)</f>
        <v>0</v>
      </c>
      <c r="AP94" s="31">
        <f>VLOOKUP(B94,'[3]应付账款7月底全部明细表 (3)'!$A$4:$AN$410,40,0)</f>
        <v>1615.32</v>
      </c>
      <c r="AQ94" s="42">
        <f>VLOOKUP(B94,'[3]应付账款7月底全部明细表 (3)'!$A$4:$AO$410,41,0)</f>
        <v>0</v>
      </c>
      <c r="AR94" s="42">
        <f>VLOOKUP(B94,[4]应付账款明细表!$A$4:$AP$428,42,0)</f>
        <v>1615.32</v>
      </c>
      <c r="AS94" s="42">
        <f>VLOOKUP(B94,'[3]应付账款7月底全部明细表 (3)'!$A$4:$AQ$410,43,0)</f>
        <v>0</v>
      </c>
      <c r="AT94" s="42">
        <f>VLOOKUP(B94,'[3]应付账款7月底全部明细表 (3)'!$A$4:$AR$410,44,0)</f>
        <v>1615.32</v>
      </c>
      <c r="AU94" s="42">
        <f>VLOOKUP(B94,[4]应付账款明细表!$A$4:$AS$428,45,0)</f>
        <v>0</v>
      </c>
      <c r="AV94" s="42">
        <f>VLOOKUP(B94,[4]应付账款明细表!$A$4:$AT$428,46,0)</f>
        <v>1615.32</v>
      </c>
      <c r="AW94" s="42">
        <f>VLOOKUP(B94,[4]应付账款明细表!$A$4:$AU$428,47,0)</f>
        <v>0</v>
      </c>
      <c r="AX94" s="42">
        <f>VLOOKUP(B94,[4]应付账款明细表!$A$4:$AV$428,48,0)</f>
        <v>1615.32</v>
      </c>
      <c r="AY94" s="42"/>
      <c r="AZ94" s="42">
        <f>VLOOKUP(B94,[4]应付账款明细表!$A$4:$AX$428,50,0)</f>
        <v>1615.32</v>
      </c>
      <c r="BA94" s="63"/>
      <c r="BB94" s="63"/>
      <c r="BC94" s="63"/>
      <c r="BD94" s="63"/>
      <c r="BE94" s="63"/>
      <c r="BF94" s="63"/>
      <c r="BG94" s="63"/>
      <c r="BH94" s="54">
        <f t="shared" si="12"/>
        <v>0</v>
      </c>
      <c r="BI94" s="54">
        <f t="shared" si="10"/>
        <v>0</v>
      </c>
      <c r="BJ94" s="16"/>
      <c r="BK94" s="54" t="str">
        <f>VLOOKUP(B94,'[3]应付账款7月底全部明细表 (3)'!$A$4:$BI$410,61,0)</f>
        <v>发票挂账两个月承兑付款</v>
      </c>
    </row>
    <row r="95" spans="1:63">
      <c r="A95" s="23">
        <f t="shared" si="15"/>
        <v>92</v>
      </c>
      <c r="B95" s="24" t="s">
        <v>258</v>
      </c>
      <c r="C95" s="24" t="str">
        <f>VLOOKUP(B95,'[1]供应商 (2)'!$A$2:$D$144,4,0)</f>
        <v>1937308</v>
      </c>
      <c r="D95" s="25" t="s">
        <v>259</v>
      </c>
      <c r="E95" s="25" t="s">
        <v>260</v>
      </c>
      <c r="F95" s="16">
        <f>VLOOKUP(B95,'[2]应付账款7月底全部明细表 (3)'!$A$4:$D$403,4)</f>
        <v>2736358</v>
      </c>
      <c r="G95" s="16">
        <f>VLOOKUP(B95,'[2]应付账款7月底全部明细表 (3)'!$A:$E,5,0)</f>
        <v>2000000</v>
      </c>
      <c r="H95" s="16">
        <f>VLOOKUP(B95,'[2]应付账款7月底全部明细表 (3)'!$A$4:$F$401,6,0)</f>
        <v>2158607.11</v>
      </c>
      <c r="I95" s="16">
        <f>VLOOKUP(B95,'[2]应付账款7月底全部明细表 (3)'!$A$4:$G$401,7,0)</f>
        <v>1000000</v>
      </c>
      <c r="J95" s="31">
        <f>VLOOKUP(B95,'[2]应付账款7月底全部明细表 (3)'!$A$4:$H$402,8,0)</f>
        <v>2147770.7200000002</v>
      </c>
      <c r="K95" s="31">
        <f>VLOOKUP(B95,'[3]应付账款7月底全部明细表 (3)'!$A:$I,9,0)</f>
        <v>1076062.22</v>
      </c>
      <c r="L95" s="31">
        <f>VLOOKUP(B95,'[3]应付账款7月底全部明细表 (3)'!$A$4:$J$410,10,0)</f>
        <v>2147770.7200000002</v>
      </c>
      <c r="M95" s="31">
        <f>VLOOKUP(B95,'[3]应付账款7月底全部明细表 (3)'!$A:$K,11,0)</f>
        <v>800000</v>
      </c>
      <c r="N95" s="31">
        <f>VLOOKUP(B95,'[3]应付账款7月底全部明细表 (3)'!$A:$L,12,0)</f>
        <v>2423832.94</v>
      </c>
      <c r="O95" s="31">
        <f>VLOOKUP(B95,'[3]应付账款7月底全部明细表 (3)'!$A$4:$M$410,13,0)</f>
        <v>316258.02</v>
      </c>
      <c r="P95" s="31">
        <f>VLOOKUP(B95,'[3]应付账款7月底全部明细表 (3)'!$A$4:$N$410,14,0)</f>
        <v>2423832.94</v>
      </c>
      <c r="Q95" s="31">
        <f>VLOOKUP(B95,'[3]应付账款7月底全部明细表 (3)'!$A$4:$O$410,15,0)</f>
        <v>0</v>
      </c>
      <c r="R95" s="31">
        <f>VLOOKUP(B95,'[3]应付账款7月底全部明细表 (3)'!$A$4:$P$410,16,0)</f>
        <v>2740090.96</v>
      </c>
      <c r="S95" s="31">
        <f>VLOOKUP(B95,'[3]应付账款7月底全部明细表 (3)'!$A$4:$Q$407,17,0)</f>
        <v>1106509.74</v>
      </c>
      <c r="T95" s="31">
        <f>VLOOKUP(B95,'[3]应付账款7月底全部明细表 (3)'!$A$4:$R$387,18,0)</f>
        <v>2740090.96</v>
      </c>
      <c r="U95" s="31">
        <f>VLOOKUP(B95,'[3]应付账款7月底全部明细表 (3)'!$A$4:$S$410,19,0)</f>
        <v>1830830</v>
      </c>
      <c r="V95" s="31">
        <f>VLOOKUP(B95,'[3]应付账款7月底全部明细表 (3)'!$A$4:$T$410,20,0)</f>
        <v>2015770.7</v>
      </c>
      <c r="W95" s="31">
        <f>VLOOKUP(B95,'[3]应付账款7月底全部明细表 (3)'!$A$4:$U$410,21,0)</f>
        <v>1096493.3999999999</v>
      </c>
      <c r="X95" s="31">
        <f>VLOOKUP(B95,'[3]应付账款7月底全部明细表 (3)'!$A$4:$V$410,22,0)</f>
        <v>2015770.7</v>
      </c>
      <c r="Y95" s="31">
        <f>VLOOKUP(B95,'[3]应付账款7月底全部明细表 (3)'!$A$4:$W$410,23,0)</f>
        <v>1750000</v>
      </c>
      <c r="Z95" s="31">
        <f>VLOOKUP(B95,'[3]应付账款7月底全部明细表 (3)'!$A$4:$X$410,24,0)</f>
        <v>1362264.1</v>
      </c>
      <c r="AA95" s="31">
        <f>VLOOKUP(B95,'[3]应付账款7月底全部明细表 (3)'!$A$4:$Y$410,25,0)</f>
        <v>1442798.4</v>
      </c>
      <c r="AB95" s="31">
        <f>VLOOKUP(B95,'[3]应付账款7月底全部明细表 (3)'!$A$4:$Z$410,26,0)</f>
        <v>1362264.1</v>
      </c>
      <c r="AC95" s="31">
        <f>VLOOKUP(B95,'[3]应付账款7月底全部明细表 (3)'!$A$4:$AA$410,27,0)</f>
        <v>600000</v>
      </c>
      <c r="AD95" s="31">
        <f>VLOOKUP(B95,'[3]应付账款7月底全部明细表 (3)'!$A$4:$AB$410,28,0)</f>
        <v>2205062.5</v>
      </c>
      <c r="AE95" s="31">
        <f>VLOOKUP(B95,'[3]应付账款7月底全部明细表 (3)'!$A$4:$AC$410,29,0)</f>
        <v>1025630.6</v>
      </c>
      <c r="AF95" s="31">
        <f>VLOOKUP(B95,'[3]应付账款7月底全部明细表 (3)'!$A$4:$AD$416,30,0)</f>
        <v>2205062.5</v>
      </c>
      <c r="AG95" s="31">
        <f>VLOOKUP(B95,'[3]应付账款7月底全部明细表 (3)'!$A$4:$AE$410,31,0)</f>
        <v>900000</v>
      </c>
      <c r="AH95" s="31">
        <f>VLOOKUP(B95,'[3]应付账款7月底全部明细表 (3)'!$A$4:$AF$410,32,0)</f>
        <v>2330693.1</v>
      </c>
      <c r="AI95" s="31">
        <f>VLOOKUP(B95,'[3]应付账款7月底全部明细表 (3)'!$A$4:$AG$410,33,0)</f>
        <v>107656.11</v>
      </c>
      <c r="AJ95" s="31">
        <f>VLOOKUP(B95,'[3]应付账款7月底全部明细表 (3)'!$A$4:$AH$415,34,0)</f>
        <v>2330693.1</v>
      </c>
      <c r="AK95" s="31">
        <f>VLOOKUP(B95,'[3]应付账款7月底全部明细表 (3)'!$A$4:$AI$410,35,0)</f>
        <v>500000</v>
      </c>
      <c r="AL95" s="31">
        <f>VLOOKUP(B95,'[3]应付账款7月底全部明细表 (3)'!$A$4:$AJ$410,36,0)</f>
        <v>1938349.21</v>
      </c>
      <c r="AM95" s="31">
        <f>VLOOKUP(B95,'[3]应付账款7月底全部明细表 (3)'!$A$4:$AK$410,37,0)</f>
        <v>0</v>
      </c>
      <c r="AN95" s="31">
        <f>VLOOKUP(B95,'[3]应付账款7月底全部明细表 (3)'!$A$4:$AL$415,38,0)</f>
        <v>1938349.21</v>
      </c>
      <c r="AO95" s="31">
        <f>VLOOKUP(B95,'[3]应付账款7月底全部明细表 (3)'!$A$4:$AM$410,39,0)</f>
        <v>0</v>
      </c>
      <c r="AP95" s="31">
        <f>VLOOKUP(B95,'[3]应付账款7月底全部明细表 (3)'!$A$4:$AN$410,40,0)</f>
        <v>1938349.21</v>
      </c>
      <c r="AQ95" s="42">
        <f>VLOOKUP(B95,'[3]应付账款7月底全部明细表 (3)'!$A$4:$AO$410,41,0)</f>
        <v>0</v>
      </c>
      <c r="AR95" s="42">
        <f>VLOOKUP(B95,[4]应付账款明细表!$A$4:$AP$428,42,0)</f>
        <v>1938349.21</v>
      </c>
      <c r="AS95" s="42">
        <f>VLOOKUP(B95,'[3]应付账款7月底全部明细表 (3)'!$A$4:$AQ$410,43,0)</f>
        <v>0</v>
      </c>
      <c r="AT95" s="42">
        <f>VLOOKUP(B95,'[3]应付账款7月底全部明细表 (3)'!$A$4:$AR$410,44,0)</f>
        <v>1938349.21</v>
      </c>
      <c r="AU95" s="42">
        <f>VLOOKUP(B95,[4]应付账款明细表!$A$4:$AS$428,45,0)</f>
        <v>0</v>
      </c>
      <c r="AV95" s="42">
        <f>VLOOKUP(B95,[4]应付账款明细表!$A$4:$AT$428,46,0)</f>
        <v>1938349.21</v>
      </c>
      <c r="AW95" s="42">
        <f>VLOOKUP(B95,[4]应付账款明细表!$A$4:$AU$428,47,0)</f>
        <v>0</v>
      </c>
      <c r="AX95" s="42">
        <f>VLOOKUP(B95,[4]应付账款明细表!$A$4:$AV$428,48,0)</f>
        <v>1938349.21</v>
      </c>
      <c r="AY95" s="42"/>
      <c r="AZ95" s="42">
        <f>VLOOKUP(B95,[4]应付账款明细表!$A$4:$AX$428,50,0)</f>
        <v>1938349.21</v>
      </c>
      <c r="BA95" s="63"/>
      <c r="BB95" s="63"/>
      <c r="BC95" s="63"/>
      <c r="BD95" s="63"/>
      <c r="BE95" s="63"/>
      <c r="BF95" s="63"/>
      <c r="BG95" s="63"/>
      <c r="BH95" s="54">
        <f t="shared" si="12"/>
        <v>6171408.4900000002</v>
      </c>
      <c r="BI95" s="54">
        <f t="shared" si="10"/>
        <v>617140.84900000005</v>
      </c>
      <c r="BJ95" s="16">
        <f t="shared" si="11"/>
        <v>3.1408538474496601</v>
      </c>
      <c r="BK95" s="54" t="str">
        <f>VLOOKUP(B95,'[3]应付账款7月底全部明细表 (3)'!$A$4:$BI$410,61,0)</f>
        <v>货到、票到月底付款</v>
      </c>
    </row>
    <row r="96" spans="1:63">
      <c r="A96" s="23">
        <f t="shared" si="15"/>
        <v>93</v>
      </c>
      <c r="B96" s="24" t="s">
        <v>261</v>
      </c>
      <c r="C96" s="24"/>
      <c r="D96" s="25" t="s">
        <v>262</v>
      </c>
      <c r="E96" s="25" t="s">
        <v>35</v>
      </c>
      <c r="F96" s="16">
        <f>VLOOKUP(B96,'[2]应付账款7月底全部明细表 (3)'!$A$4:$D$403,4)</f>
        <v>48464.85</v>
      </c>
      <c r="G96" s="16">
        <f>VLOOKUP(B96,'[2]应付账款7月底全部明细表 (3)'!$A:$E,5,0)</f>
        <v>0</v>
      </c>
      <c r="H96" s="16">
        <f>VLOOKUP(B96,'[2]应付账款7月底全部明细表 (3)'!$A$4:$F$401,6,0)</f>
        <v>48464.85</v>
      </c>
      <c r="I96" s="16">
        <f>VLOOKUP(B96,'[2]应付账款7月底全部明细表 (3)'!$A$4:$G$401,7,0)</f>
        <v>0</v>
      </c>
      <c r="J96" s="31">
        <f>VLOOKUP(B96,'[2]应付账款7月底全部明细表 (3)'!$A$4:$H$402,8,0)</f>
        <v>48464.85</v>
      </c>
      <c r="K96" s="31">
        <f>VLOOKUP(B96,'[3]应付账款7月底全部明细表 (3)'!$A:$I,9,0)</f>
        <v>0</v>
      </c>
      <c r="L96" s="31">
        <f>VLOOKUP(B96,'[3]应付账款7月底全部明细表 (3)'!$A$4:$J$410,10,0)</f>
        <v>48464.85</v>
      </c>
      <c r="M96" s="31">
        <f>VLOOKUP(B96,'[3]应付账款7月底全部明细表 (3)'!$A:$K,11,0)</f>
        <v>0</v>
      </c>
      <c r="N96" s="31">
        <f>VLOOKUP(B96,'[3]应付账款7月底全部明细表 (3)'!$A:$L,12,0)</f>
        <v>48464.85</v>
      </c>
      <c r="O96" s="31">
        <f>VLOOKUP(B96,'[3]应付账款7月底全部明细表 (3)'!$A$4:$M$410,13,0)</f>
        <v>0</v>
      </c>
      <c r="P96" s="31">
        <f>VLOOKUP(B96,'[3]应付账款7月底全部明细表 (3)'!$A$4:$N$410,14,0)</f>
        <v>48464.85</v>
      </c>
      <c r="Q96" s="31">
        <f>VLOOKUP(B96,'[3]应付账款7月底全部明细表 (3)'!$A$4:$O$410,15,0)</f>
        <v>0</v>
      </c>
      <c r="R96" s="31">
        <f>VLOOKUP(B96,'[3]应付账款7月底全部明细表 (3)'!$A$4:$P$410,16,0)</f>
        <v>48464.85</v>
      </c>
      <c r="S96" s="31">
        <f>VLOOKUP(B96,'[3]应付账款7月底全部明细表 (3)'!$A$4:$Q$407,17,0)</f>
        <v>0</v>
      </c>
      <c r="T96" s="31">
        <f>VLOOKUP(B96,'[3]应付账款7月底全部明细表 (3)'!$A$4:$R$387,18,0)</f>
        <v>48464.85</v>
      </c>
      <c r="U96" s="31">
        <f>VLOOKUP(B96,'[3]应付账款7月底全部明细表 (3)'!$A$4:$S$410,19,0)</f>
        <v>0</v>
      </c>
      <c r="V96" s="31">
        <f>VLOOKUP(B96,'[3]应付账款7月底全部明细表 (3)'!$A$4:$T$410,20,0)</f>
        <v>48464.85</v>
      </c>
      <c r="W96" s="31">
        <f>VLOOKUP(B96,'[3]应付账款7月底全部明细表 (3)'!$A$4:$U$410,21,0)</f>
        <v>0</v>
      </c>
      <c r="X96" s="31">
        <f>VLOOKUP(B96,'[3]应付账款7月底全部明细表 (3)'!$A$4:$V$410,22,0)</f>
        <v>48464.85</v>
      </c>
      <c r="Y96" s="31">
        <f>VLOOKUP(B96,'[3]应付账款7月底全部明细表 (3)'!$A$4:$W$410,23,0)</f>
        <v>0</v>
      </c>
      <c r="Z96" s="31">
        <f>VLOOKUP(B96,'[3]应付账款7月底全部明细表 (3)'!$A$4:$X$410,24,0)</f>
        <v>48464.85</v>
      </c>
      <c r="AA96" s="31">
        <f>VLOOKUP(B96,'[3]应付账款7月底全部明细表 (3)'!$A$4:$Y$410,25,0)</f>
        <v>0</v>
      </c>
      <c r="AB96" s="31">
        <f>VLOOKUP(B96,'[3]应付账款7月底全部明细表 (3)'!$A$4:$Z$410,26,0)</f>
        <v>48464.85</v>
      </c>
      <c r="AC96" s="31">
        <f>VLOOKUP(B96,'[3]应付账款7月底全部明细表 (3)'!$A$4:$AA$410,27,0)</f>
        <v>24036.400000000001</v>
      </c>
      <c r="AD96" s="31">
        <f>VLOOKUP(B96,'[3]应付账款7月底全部明细表 (3)'!$A$4:$AB$410,28,0)</f>
        <v>24428.45</v>
      </c>
      <c r="AE96" s="31">
        <f>VLOOKUP(B96,'[3]应付账款7月底全部明细表 (3)'!$A$4:$AC$410,29,0)</f>
        <v>0</v>
      </c>
      <c r="AF96" s="31">
        <f>VLOOKUP(B96,'[3]应付账款7月底全部明细表 (3)'!$A$4:$AD$416,30,0)</f>
        <v>24428.45</v>
      </c>
      <c r="AG96" s="31">
        <f>VLOOKUP(B96,'[3]应付账款7月底全部明细表 (3)'!$A$4:$AE$410,31,0)</f>
        <v>24428.45</v>
      </c>
      <c r="AH96" s="31">
        <f>VLOOKUP(B96,'[3]应付账款7月底全部明细表 (3)'!$A$4:$AF$410,32,0)</f>
        <v>0</v>
      </c>
      <c r="AI96" s="31">
        <f>VLOOKUP(B96,'[3]应付账款7月底全部明细表 (3)'!$A$4:$AG$410,33,0)</f>
        <v>0</v>
      </c>
      <c r="AJ96" s="31">
        <f>VLOOKUP(B96,'[3]应付账款7月底全部明细表 (3)'!$A$4:$AH$415,34,0)</f>
        <v>0</v>
      </c>
      <c r="AK96" s="31">
        <f>VLOOKUP(B96,'[3]应付账款7月底全部明细表 (3)'!$A$4:$AI$410,35,0)</f>
        <v>0</v>
      </c>
      <c r="AL96" s="31">
        <f>VLOOKUP(B96,'[3]应付账款7月底全部明细表 (3)'!$A$4:$AJ$410,36,0)</f>
        <v>0</v>
      </c>
      <c r="AM96" s="31">
        <f>VLOOKUP(B96,'[3]应付账款7月底全部明细表 (3)'!$A$4:$AK$410,37,0)</f>
        <v>0</v>
      </c>
      <c r="AN96" s="31">
        <f>VLOOKUP(B96,'[3]应付账款7月底全部明细表 (3)'!$A$4:$AL$415,38,0)</f>
        <v>0</v>
      </c>
      <c r="AO96" s="31">
        <f>VLOOKUP(B96,'[3]应付账款7月底全部明细表 (3)'!$A$4:$AM$410,39,0)</f>
        <v>0</v>
      </c>
      <c r="AP96" s="31">
        <f>VLOOKUP(B96,'[3]应付账款7月底全部明细表 (3)'!$A$4:$AN$410,40,0)</f>
        <v>0</v>
      </c>
      <c r="AQ96" s="42">
        <f>VLOOKUP(B96,'[3]应付账款7月底全部明细表 (3)'!$A$4:$AO$410,41,0)</f>
        <v>0</v>
      </c>
      <c r="AR96" s="42">
        <f>VLOOKUP(B96,[4]应付账款明细表!$A$4:$AP$428,42,0)</f>
        <v>0</v>
      </c>
      <c r="AS96" s="42">
        <f>VLOOKUP(B96,'[3]应付账款7月底全部明细表 (3)'!$A$4:$AQ$410,43,0)</f>
        <v>0</v>
      </c>
      <c r="AT96" s="42">
        <f>VLOOKUP(B96,'[3]应付账款7月底全部明细表 (3)'!$A$4:$AR$410,44,0)</f>
        <v>0</v>
      </c>
      <c r="AU96" s="42">
        <f>VLOOKUP(B96,[4]应付账款明细表!$A$4:$AS$428,45,0)</f>
        <v>0</v>
      </c>
      <c r="AV96" s="42">
        <f>VLOOKUP(B96,[4]应付账款明细表!$A$4:$AT$428,46,0)</f>
        <v>0</v>
      </c>
      <c r="AW96" s="42">
        <f>VLOOKUP(B96,[4]应付账款明细表!$A$4:$AU$428,47,0)</f>
        <v>0</v>
      </c>
      <c r="AX96" s="42">
        <f>VLOOKUP(B96,[4]应付账款明细表!$A$4:$AV$428,48,0)</f>
        <v>0</v>
      </c>
      <c r="AY96" s="42"/>
      <c r="AZ96" s="42">
        <f>VLOOKUP(B96,[4]应付账款明细表!$A$4:$AX$428,50,0)</f>
        <v>0</v>
      </c>
      <c r="BA96" s="63"/>
      <c r="BB96" s="63"/>
      <c r="BC96" s="63"/>
      <c r="BD96" s="63"/>
      <c r="BE96" s="63"/>
      <c r="BF96" s="63"/>
      <c r="BG96" s="63"/>
      <c r="BH96" s="54">
        <f t="shared" si="12"/>
        <v>0</v>
      </c>
      <c r="BI96" s="54">
        <f t="shared" si="10"/>
        <v>0</v>
      </c>
      <c r="BJ96" s="16"/>
      <c r="BK96" s="54" t="str">
        <f>VLOOKUP(B96,'[3]应付账款7月底全部明细表 (3)'!$A$4:$BI$410,61,0)</f>
        <v>发票挂账两个月承兑付款</v>
      </c>
    </row>
    <row r="97" spans="1:63" ht="15.95" customHeight="1">
      <c r="A97" s="23">
        <f t="shared" si="15"/>
        <v>94</v>
      </c>
      <c r="B97" s="24" t="s">
        <v>263</v>
      </c>
      <c r="C97" s="24"/>
      <c r="D97" s="25" t="s">
        <v>264</v>
      </c>
      <c r="E97" s="25" t="s">
        <v>265</v>
      </c>
      <c r="F97" s="16">
        <f>VLOOKUP(B97,'[2]应付账款7月底全部明细表 (3)'!$A$4:$D$403,4)</f>
        <v>279839.87</v>
      </c>
      <c r="G97" s="16">
        <f>VLOOKUP(B97,'[2]应付账款7月底全部明细表 (3)'!$A:$E,5,0)</f>
        <v>0</v>
      </c>
      <c r="H97" s="16">
        <f>VLOOKUP(B97,'[2]应付账款7月底全部明细表 (3)'!$A$4:$F$401,6,0)</f>
        <v>279839.87</v>
      </c>
      <c r="I97" s="16">
        <f>VLOOKUP(B97,'[2]应付账款7月底全部明细表 (3)'!$A$4:$G$401,7,0)</f>
        <v>200000</v>
      </c>
      <c r="J97" s="31">
        <f>VLOOKUP(B97,'[2]应付账款7月底全部明细表 (3)'!$A$4:$H$402,8,0)</f>
        <v>79839.87</v>
      </c>
      <c r="K97" s="31">
        <f>VLOOKUP(B97,'[3]应付账款7月底全部明细表 (3)'!$A:$I,9,0)</f>
        <v>0</v>
      </c>
      <c r="L97" s="31">
        <f>VLOOKUP(B97,'[3]应付账款7月底全部明细表 (3)'!$A$4:$J$410,10,0)</f>
        <v>79839.87</v>
      </c>
      <c r="M97" s="31">
        <f>VLOOKUP(B97,'[3]应付账款7月底全部明细表 (3)'!$A:$K,11,0)</f>
        <v>0</v>
      </c>
      <c r="N97" s="31">
        <f>VLOOKUP(B97,'[3]应付账款7月底全部明细表 (3)'!$A:$L,12,0)</f>
        <v>79839.87</v>
      </c>
      <c r="O97" s="31">
        <f>VLOOKUP(B97,'[3]应付账款7月底全部明细表 (3)'!$A$4:$M$410,13,0)</f>
        <v>0</v>
      </c>
      <c r="P97" s="31">
        <f>VLOOKUP(B97,'[3]应付账款7月底全部明细表 (3)'!$A$4:$N$410,14,0)</f>
        <v>79839.87</v>
      </c>
      <c r="Q97" s="31">
        <f>VLOOKUP(B97,'[3]应付账款7月底全部明细表 (3)'!$A$4:$O$410,15,0)</f>
        <v>0</v>
      </c>
      <c r="R97" s="31">
        <f>VLOOKUP(B97,'[3]应付账款7月底全部明细表 (3)'!$A$4:$P$410,16,0)</f>
        <v>79839.87</v>
      </c>
      <c r="S97" s="31">
        <f>VLOOKUP(B97,'[3]应付账款7月底全部明细表 (3)'!$A$4:$Q$407,17,0)</f>
        <v>0</v>
      </c>
      <c r="T97" s="31">
        <f>VLOOKUP(B97,'[3]应付账款7月底全部明细表 (3)'!$A$4:$R$387,18,0)</f>
        <v>79839.87</v>
      </c>
      <c r="U97" s="31">
        <f>VLOOKUP(B97,'[3]应付账款7月底全部明细表 (3)'!$A$4:$S$410,19,0)</f>
        <v>0</v>
      </c>
      <c r="V97" s="31">
        <f>VLOOKUP(B97,'[3]应付账款7月底全部明细表 (3)'!$A$4:$T$410,20,0)</f>
        <v>79839.87</v>
      </c>
      <c r="W97" s="31">
        <f>VLOOKUP(B97,'[3]应付账款7月底全部明细表 (3)'!$A$4:$U$410,21,0)</f>
        <v>0</v>
      </c>
      <c r="X97" s="31">
        <f>VLOOKUP(B97,'[3]应付账款7月底全部明细表 (3)'!$A$4:$V$410,22,0)</f>
        <v>79839.87</v>
      </c>
      <c r="Y97" s="31">
        <f>VLOOKUP(B97,'[3]应付账款7月底全部明细表 (3)'!$A$4:$W$410,23,0)</f>
        <v>0</v>
      </c>
      <c r="Z97" s="31">
        <f>VLOOKUP(B97,'[3]应付账款7月底全部明细表 (3)'!$A$4:$X$410,24,0)</f>
        <v>79839.87</v>
      </c>
      <c r="AA97" s="31">
        <f>VLOOKUP(B97,'[3]应付账款7月底全部明细表 (3)'!$A$4:$Y$410,25,0)</f>
        <v>0</v>
      </c>
      <c r="AB97" s="31">
        <f>VLOOKUP(B97,'[3]应付账款7月底全部明细表 (3)'!$A$4:$Z$410,26,0)</f>
        <v>79839.87</v>
      </c>
      <c r="AC97" s="31">
        <f>VLOOKUP(B97,'[3]应付账款7月底全部明细表 (3)'!$A$4:$AA$410,27,0)</f>
        <v>0</v>
      </c>
      <c r="AD97" s="31">
        <f>VLOOKUP(B97,'[3]应付账款7月底全部明细表 (3)'!$A$4:$AB$410,28,0)</f>
        <v>79839.87</v>
      </c>
      <c r="AE97" s="31">
        <f>VLOOKUP(B97,'[3]应付账款7月底全部明细表 (3)'!$A$4:$AC$410,29,0)</f>
        <v>0</v>
      </c>
      <c r="AF97" s="31">
        <f>VLOOKUP(B97,'[3]应付账款7月底全部明细表 (3)'!$A$4:$AD$416,30,0)</f>
        <v>79839.87</v>
      </c>
      <c r="AG97" s="31">
        <f>VLOOKUP(B97,'[3]应付账款7月底全部明细表 (3)'!$A$4:$AE$410,31,0)</f>
        <v>0</v>
      </c>
      <c r="AH97" s="31">
        <f>VLOOKUP(B97,'[3]应付账款7月底全部明细表 (3)'!$A$4:$AF$410,32,0)</f>
        <v>79839.87</v>
      </c>
      <c r="AI97" s="31">
        <f>VLOOKUP(B97,'[3]应付账款7月底全部明细表 (3)'!$A$4:$AG$410,33,0)</f>
        <v>0</v>
      </c>
      <c r="AJ97" s="31">
        <f>VLOOKUP(B97,'[3]应付账款7月底全部明细表 (3)'!$A$4:$AH$415,34,0)</f>
        <v>79839.87</v>
      </c>
      <c r="AK97" s="31">
        <f>VLOOKUP(B97,'[3]应付账款7月底全部明细表 (3)'!$A$4:$AI$410,35,0)</f>
        <v>0</v>
      </c>
      <c r="AL97" s="31">
        <f>VLOOKUP(B97,'[3]应付账款7月底全部明细表 (3)'!$A$4:$AJ$410,36,0)</f>
        <v>79839.87</v>
      </c>
      <c r="AM97" s="31">
        <f>VLOOKUP(B97,'[3]应付账款7月底全部明细表 (3)'!$A$4:$AK$410,37,0)</f>
        <v>0</v>
      </c>
      <c r="AN97" s="31">
        <f>VLOOKUP(B97,'[3]应付账款7月底全部明细表 (3)'!$A$4:$AL$415,38,0)</f>
        <v>79839.87</v>
      </c>
      <c r="AO97" s="31">
        <f>VLOOKUP(B97,'[3]应付账款7月底全部明细表 (3)'!$A$4:$AM$410,39,0)</f>
        <v>0</v>
      </c>
      <c r="AP97" s="31">
        <f>VLOOKUP(B97,'[3]应付账款7月底全部明细表 (3)'!$A$4:$AN$410,40,0)</f>
        <v>79839.87</v>
      </c>
      <c r="AQ97" s="42">
        <f>VLOOKUP(B97,'[3]应付账款7月底全部明细表 (3)'!$A$4:$AO$410,41,0)</f>
        <v>0</v>
      </c>
      <c r="AR97" s="42">
        <f>VLOOKUP(B97,[4]应付账款明细表!$A$4:$AP$428,42,0)</f>
        <v>79839.87</v>
      </c>
      <c r="AS97" s="42">
        <f>VLOOKUP(B97,'[3]应付账款7月底全部明细表 (3)'!$A$4:$AQ$410,43,0)</f>
        <v>0</v>
      </c>
      <c r="AT97" s="42">
        <f>VLOOKUP(B97,'[3]应付账款7月底全部明细表 (3)'!$A$4:$AR$410,44,0)</f>
        <v>79839.87</v>
      </c>
      <c r="AU97" s="42">
        <f>VLOOKUP(B97,[4]应付账款明细表!$A$4:$AS$428,45,0)</f>
        <v>0</v>
      </c>
      <c r="AV97" s="42">
        <f>VLOOKUP(B97,[4]应付账款明细表!$A$4:$AT$428,46,0)</f>
        <v>79839.87</v>
      </c>
      <c r="AW97" s="42">
        <f>VLOOKUP(B97,[4]应付账款明细表!$A$4:$AU$428,47,0)</f>
        <v>0</v>
      </c>
      <c r="AX97" s="42">
        <f>VLOOKUP(B97,[4]应付账款明细表!$A$4:$AV$428,48,0)</f>
        <v>79839.87</v>
      </c>
      <c r="AY97" s="42"/>
      <c r="AZ97" s="42">
        <f>VLOOKUP(B97,[4]应付账款明细表!$A$4:$AX$428,50,0)</f>
        <v>79839.87</v>
      </c>
      <c r="BA97" s="63"/>
      <c r="BB97" s="63"/>
      <c r="BC97" s="63"/>
      <c r="BD97" s="63"/>
      <c r="BE97" s="63"/>
      <c r="BF97" s="63"/>
      <c r="BG97" s="63"/>
      <c r="BH97" s="54">
        <f t="shared" si="12"/>
        <v>0</v>
      </c>
      <c r="BI97" s="54">
        <f t="shared" si="10"/>
        <v>0</v>
      </c>
      <c r="BJ97" s="16"/>
      <c r="BK97" s="54" t="str">
        <f>VLOOKUP(B97,'[3]应付账款7月底全部明细表 (3)'!$A$4:$BI$410,61,0)</f>
        <v>发票挂账两个月承兑付款</v>
      </c>
    </row>
    <row r="98" spans="1:63" ht="15.95" customHeight="1">
      <c r="A98" s="23">
        <f t="shared" si="15"/>
        <v>95</v>
      </c>
      <c r="B98" s="24" t="s">
        <v>266</v>
      </c>
      <c r="C98" s="24"/>
      <c r="D98" s="25" t="s">
        <v>267</v>
      </c>
      <c r="E98" s="25" t="s">
        <v>268</v>
      </c>
      <c r="F98" s="16">
        <f>VLOOKUP(B98,'[2]应付账款7月底全部明细表 (3)'!$A$4:$D$403,4)</f>
        <v>0</v>
      </c>
      <c r="G98" s="16">
        <f>VLOOKUP(B98,'[2]应付账款7月底全部明细表 (3)'!$A:$E,5,0)</f>
        <v>0</v>
      </c>
      <c r="H98" s="16">
        <f>VLOOKUP(B98,'[2]应付账款7月底全部明细表 (3)'!$A$4:$F$401,6,0)</f>
        <v>0</v>
      </c>
      <c r="I98" s="16">
        <f>VLOOKUP(B98,'[2]应付账款7月底全部明细表 (3)'!$A$4:$G$401,7,0)</f>
        <v>0</v>
      </c>
      <c r="J98" s="31">
        <f>VLOOKUP(B98,'[2]应付账款7月底全部明细表 (3)'!$A$4:$H$402,8,0)</f>
        <v>0</v>
      </c>
      <c r="K98" s="31">
        <f>VLOOKUP(B98,'[3]应付账款7月底全部明细表 (3)'!$A:$I,9,0)</f>
        <v>0</v>
      </c>
      <c r="L98" s="31">
        <f>VLOOKUP(B98,'[3]应付账款7月底全部明细表 (3)'!$A$4:$J$410,10,0)</f>
        <v>0</v>
      </c>
      <c r="M98" s="31">
        <f>VLOOKUP(B98,'[3]应付账款7月底全部明细表 (3)'!$A:$K,11,0)</f>
        <v>0</v>
      </c>
      <c r="N98" s="31">
        <f>VLOOKUP(B98,'[3]应付账款7月底全部明细表 (3)'!$A:$L,12,0)</f>
        <v>0</v>
      </c>
      <c r="O98" s="31">
        <f>VLOOKUP(B98,'[3]应付账款7月底全部明细表 (3)'!$A$4:$M$410,13,0)</f>
        <v>0</v>
      </c>
      <c r="P98" s="31">
        <f>VLOOKUP(B98,'[3]应付账款7月底全部明细表 (3)'!$A$4:$N$410,14,0)</f>
        <v>0</v>
      </c>
      <c r="Q98" s="31">
        <f>VLOOKUP(B98,'[3]应付账款7月底全部明细表 (3)'!$A$4:$O$410,15,0)</f>
        <v>0</v>
      </c>
      <c r="R98" s="31">
        <f>VLOOKUP(B98,'[3]应付账款7月底全部明细表 (3)'!$A$4:$P$410,16,0)</f>
        <v>0</v>
      </c>
      <c r="S98" s="31">
        <f>VLOOKUP(B98,'[3]应付账款7月底全部明细表 (3)'!$A$4:$Q$407,17,0)</f>
        <v>0</v>
      </c>
      <c r="T98" s="31">
        <f>VLOOKUP(B98,'[3]应付账款7月底全部明细表 (3)'!$A$4:$R$387,18,0)</f>
        <v>0</v>
      </c>
      <c r="U98" s="31">
        <f>VLOOKUP(B98,'[3]应付账款7月底全部明细表 (3)'!$A$4:$S$410,19,0)</f>
        <v>0</v>
      </c>
      <c r="V98" s="31">
        <f>VLOOKUP(B98,'[3]应付账款7月底全部明细表 (3)'!$A$4:$T$410,20,0)</f>
        <v>0</v>
      </c>
      <c r="W98" s="31">
        <f>VLOOKUP(B98,'[3]应付账款7月底全部明细表 (3)'!$A$4:$U$410,21,0)</f>
        <v>19024</v>
      </c>
      <c r="X98" s="31">
        <f>VLOOKUP(B98,'[3]应付账款7月底全部明细表 (3)'!$A$4:$V$410,22,0)</f>
        <v>0</v>
      </c>
      <c r="Y98" s="31">
        <f>VLOOKUP(B98,'[3]应付账款7月底全部明细表 (3)'!$A$4:$W$410,23,0)</f>
        <v>0</v>
      </c>
      <c r="Z98" s="31">
        <f>VLOOKUP(B98,'[3]应付账款7月底全部明细表 (3)'!$A$4:$X$410,24,0)</f>
        <v>19024</v>
      </c>
      <c r="AA98" s="31">
        <f>VLOOKUP(B98,'[3]应付账款7月底全部明细表 (3)'!$A$4:$Y$410,25,0)</f>
        <v>0</v>
      </c>
      <c r="AB98" s="31">
        <f>VLOOKUP(B98,'[3]应付账款7月底全部明细表 (3)'!$A$4:$Z$410,26,0)</f>
        <v>0</v>
      </c>
      <c r="AC98" s="31">
        <f>VLOOKUP(B98,'[3]应付账款7月底全部明细表 (3)'!$A$4:$AA$410,27,0)</f>
        <v>0</v>
      </c>
      <c r="AD98" s="31">
        <f>VLOOKUP(B98,'[3]应付账款7月底全部明细表 (3)'!$A$4:$AB$410,28,0)</f>
        <v>19024</v>
      </c>
      <c r="AE98" s="31">
        <f>VLOOKUP(B98,'[3]应付账款7月底全部明细表 (3)'!$A$4:$AC$410,29,0)</f>
        <v>0</v>
      </c>
      <c r="AF98" s="31">
        <f>VLOOKUP(B98,'[3]应付账款7月底全部明细表 (3)'!$A$4:$AD$416,30,0)</f>
        <v>0</v>
      </c>
      <c r="AG98" s="31">
        <f>VLOOKUP(B98,'[3]应付账款7月底全部明细表 (3)'!$A$4:$AE$410,31,0)</f>
        <v>0</v>
      </c>
      <c r="AH98" s="31">
        <f>VLOOKUP(B98,'[3]应付账款7月底全部明细表 (3)'!$A$4:$AF$410,32,0)</f>
        <v>19024</v>
      </c>
      <c r="AI98" s="31">
        <f>VLOOKUP(B98,'[3]应付账款7月底全部明细表 (3)'!$A$4:$AG$410,33,0)</f>
        <v>0</v>
      </c>
      <c r="AJ98" s="31">
        <f>VLOOKUP(B98,'[3]应付账款7月底全部明细表 (3)'!$A$4:$AH$415,34,0)</f>
        <v>0</v>
      </c>
      <c r="AK98" s="31">
        <f>VLOOKUP(B98,'[3]应付账款7月底全部明细表 (3)'!$A$4:$AI$410,35,0)</f>
        <v>0</v>
      </c>
      <c r="AL98" s="31">
        <f>VLOOKUP(B98,'[3]应付账款7月底全部明细表 (3)'!$A$4:$AJ$410,36,0)</f>
        <v>19024</v>
      </c>
      <c r="AM98" s="31">
        <f>VLOOKUP(B98,'[3]应付账款7月底全部明细表 (3)'!$A$4:$AK$410,37,0)</f>
        <v>0</v>
      </c>
      <c r="AN98" s="31">
        <f>VLOOKUP(B98,'[3]应付账款7月底全部明细表 (3)'!$A$4:$AL$415,38,0)</f>
        <v>0</v>
      </c>
      <c r="AO98" s="31">
        <f>VLOOKUP(B98,'[3]应付账款7月底全部明细表 (3)'!$A$4:$AM$410,39,0)</f>
        <v>0</v>
      </c>
      <c r="AP98" s="31">
        <f>VLOOKUP(B98,'[3]应付账款7月底全部明细表 (3)'!$A$4:$AN$410,40,0)</f>
        <v>19024</v>
      </c>
      <c r="AQ98" s="42">
        <f>VLOOKUP(B98,'[3]应付账款7月底全部明细表 (3)'!$A$4:$AO$410,41,0)</f>
        <v>18532</v>
      </c>
      <c r="AR98" s="42">
        <f>VLOOKUP(B98,[4]应付账款明细表!$A$4:$AP$428,42,0)</f>
        <v>19024</v>
      </c>
      <c r="AS98" s="42">
        <f>VLOOKUP(B98,'[3]应付账款7月底全部明细表 (3)'!$A$4:$AQ$410,43,0)</f>
        <v>19024</v>
      </c>
      <c r="AT98" s="42">
        <f>VLOOKUP(B98,'[3]应付账款7月底全部明细表 (3)'!$A$4:$AR$410,44,0)</f>
        <v>18532</v>
      </c>
      <c r="AU98" s="42">
        <f>VLOOKUP(B98,[4]应付账款明细表!$A$4:$AS$428,45,0)</f>
        <v>0</v>
      </c>
      <c r="AV98" s="42">
        <f>VLOOKUP(B98,[4]应付账款明细表!$A$4:$AT$428,46,0)</f>
        <v>0</v>
      </c>
      <c r="AW98" s="42">
        <f>VLOOKUP(B98,[4]应付账款明细表!$A$4:$AU$428,47,0)</f>
        <v>0</v>
      </c>
      <c r="AX98" s="42">
        <f>VLOOKUP(B98,[4]应付账款明细表!$A$4:$AV$428,48,0)</f>
        <v>18532</v>
      </c>
      <c r="AY98" s="42"/>
      <c r="AZ98" s="42">
        <f>VLOOKUP(B98,[4]应付账款明细表!$A$4:$AX$428,50,0)</f>
        <v>0</v>
      </c>
      <c r="BA98" s="63"/>
      <c r="BB98" s="63"/>
      <c r="BC98" s="63"/>
      <c r="BD98" s="63"/>
      <c r="BE98" s="63"/>
      <c r="BF98" s="63"/>
      <c r="BG98" s="63"/>
      <c r="BH98" s="54">
        <f t="shared" si="12"/>
        <v>37556</v>
      </c>
      <c r="BI98" s="54">
        <f t="shared" si="10"/>
        <v>3755.6</v>
      </c>
      <c r="BJ98" s="16">
        <f t="shared" si="11"/>
        <v>4.9344978165938898</v>
      </c>
      <c r="BK98" s="54" t="str">
        <f>VLOOKUP(B98,'[3]应付账款7月底全部明细表 (3)'!$A$4:$BI$410,61,0)</f>
        <v>预付款</v>
      </c>
    </row>
    <row r="99" spans="1:63" ht="15.95" customHeight="1">
      <c r="A99" s="23">
        <f t="shared" si="15"/>
        <v>96</v>
      </c>
      <c r="B99" s="24" t="s">
        <v>269</v>
      </c>
      <c r="C99" s="24" t="str">
        <f>VLOOKUP(B99,'[1]供应商 (2)'!$A$2:$D$144,4,0)</f>
        <v>1913517</v>
      </c>
      <c r="D99" s="25" t="s">
        <v>270</v>
      </c>
      <c r="E99" s="25" t="s">
        <v>271</v>
      </c>
      <c r="F99" s="16">
        <f>VLOOKUP(B99,'[2]应付账款7月底全部明细表 (3)'!$A$4:$D$403,4)</f>
        <v>576852.06999999995</v>
      </c>
      <c r="G99" s="16">
        <f>VLOOKUP(B99,'[2]应付账款7月底全部明细表 (3)'!$A:$E,5,0)</f>
        <v>0</v>
      </c>
      <c r="H99" s="16">
        <f>VLOOKUP(B99,'[2]应付账款7月底全部明细表 (3)'!$A$4:$F$401,6,0)</f>
        <v>639804.18999999994</v>
      </c>
      <c r="I99" s="16">
        <f>VLOOKUP(B99,'[2]应付账款7月底全部明细表 (3)'!$A$4:$G$401,7,0)</f>
        <v>150000</v>
      </c>
      <c r="J99" s="31">
        <f>VLOOKUP(B99,'[2]应付账款7月底全部明细表 (3)'!$A$4:$H$402,8,0)</f>
        <v>500418.62</v>
      </c>
      <c r="K99" s="31">
        <f>VLOOKUP(B99,'[3]应付账款7月底全部明细表 (3)'!$A:$I,9,0)</f>
        <v>24069.98</v>
      </c>
      <c r="L99" s="31">
        <f>VLOOKUP(B99,'[3]应付账款7月底全部明细表 (3)'!$A$4:$J$410,10,0)</f>
        <v>426852.07</v>
      </c>
      <c r="M99" s="31">
        <f>VLOOKUP(B99,'[3]应付账款7月底全部明细表 (3)'!$A:$K,11,0)</f>
        <v>0</v>
      </c>
      <c r="N99" s="31">
        <f>VLOOKUP(B99,'[3]应付账款7月底全部明细表 (3)'!$A:$L,12,0)</f>
        <v>524488.6</v>
      </c>
      <c r="O99" s="31">
        <f>VLOOKUP(B99,'[3]应付账款7月底全部明细表 (3)'!$A$4:$M$410,13,0)</f>
        <v>15677.46</v>
      </c>
      <c r="P99" s="31">
        <f>VLOOKUP(B99,'[3]应付账款7月底全部明细表 (3)'!$A$4:$N$410,14,0)</f>
        <v>489804.19</v>
      </c>
      <c r="Q99" s="31">
        <f>VLOOKUP(B99,'[3]应付账款7月底全部明细表 (3)'!$A$4:$O$410,15,0)</f>
        <v>150000</v>
      </c>
      <c r="R99" s="31">
        <f>VLOOKUP(B99,'[3]应付账款7月底全部明细表 (3)'!$A$4:$P$410,16,0)</f>
        <v>390166.06</v>
      </c>
      <c r="S99" s="31">
        <f>VLOOKUP(B99,'[3]应付账款7月底全部明细表 (3)'!$A$4:$Q$407,17,0)</f>
        <v>36926.89</v>
      </c>
      <c r="T99" s="31">
        <f>VLOOKUP(B99,'[3]应付账款7月底全部明细表 (3)'!$A$4:$R$387,18,0)</f>
        <v>350418.62</v>
      </c>
      <c r="U99" s="31">
        <f>VLOOKUP(B99,'[3]应付账款7月底全部明细表 (3)'!$A$4:$S$410,19,0)</f>
        <v>0</v>
      </c>
      <c r="V99" s="31">
        <f>VLOOKUP(B99,'[3]应付账款7月底全部明细表 (3)'!$A$4:$T$410,20,0)</f>
        <v>427092.95</v>
      </c>
      <c r="W99" s="31">
        <f>VLOOKUP(B99,'[3]应付账款7月底全部明细表 (3)'!$A$4:$U$410,21,0)</f>
        <v>67922.320000000007</v>
      </c>
      <c r="X99" s="31">
        <f>VLOOKUP(B99,'[3]应付账款7月底全部明细表 (3)'!$A$4:$V$410,22,0)</f>
        <v>374488.6</v>
      </c>
      <c r="Y99" s="31">
        <f>VLOOKUP(B99,'[3]应付账款7月底全部明细表 (3)'!$A$4:$W$410,23,0)</f>
        <v>100000</v>
      </c>
      <c r="Z99" s="31">
        <f>VLOOKUP(B99,'[3]应付账款7月底全部明细表 (3)'!$A$4:$X$410,24,0)</f>
        <v>395015.27</v>
      </c>
      <c r="AA99" s="31">
        <f>VLOOKUP(B99,'[3]应付账款7月底全部明细表 (3)'!$A$4:$Y$410,25,0)</f>
        <v>0</v>
      </c>
      <c r="AB99" s="31">
        <f>VLOOKUP(B99,'[3]应付账款7月底全部明细表 (3)'!$A$4:$Z$410,26,0)</f>
        <v>290166.06</v>
      </c>
      <c r="AC99" s="31">
        <f>VLOOKUP(B99,'[3]应付账款7月底全部明细表 (3)'!$A$4:$AA$410,27,0)</f>
        <v>0</v>
      </c>
      <c r="AD99" s="31">
        <f>VLOOKUP(B99,'[3]应付账款7月底全部明细表 (3)'!$A$4:$AB$410,28,0)</f>
        <v>395015.27</v>
      </c>
      <c r="AE99" s="31">
        <f>VLOOKUP(B99,'[3]应付账款7月底全部明细表 (3)'!$A$4:$AC$410,29,0)</f>
        <v>106838.62</v>
      </c>
      <c r="AF99" s="31">
        <f>VLOOKUP(B99,'[3]应付账款7月底全部明细表 (3)'!$A$4:$AD$416,30,0)</f>
        <v>327092.95</v>
      </c>
      <c r="AG99" s="31">
        <f>VLOOKUP(B99,'[3]应付账款7月底全部明细表 (3)'!$A$4:$AE$410,31,0)</f>
        <v>0</v>
      </c>
      <c r="AH99" s="31">
        <f>VLOOKUP(B99,'[3]应付账款7月底全部明细表 (3)'!$A$4:$AF$410,32,0)</f>
        <v>501853.89</v>
      </c>
      <c r="AI99" s="31">
        <f>VLOOKUP(B99,'[3]应付账款7月底全部明细表 (3)'!$A$4:$AG$410,33,0)</f>
        <v>57499.32</v>
      </c>
      <c r="AJ99" s="31">
        <f>VLOOKUP(B99,'[3]应付账款7月底全部明细表 (3)'!$A$4:$AH$415,34,0)</f>
        <v>395015.27</v>
      </c>
      <c r="AK99" s="31">
        <f>VLOOKUP(B99,'[3]应付账款7月底全部明细表 (3)'!$A$4:$AI$410,35,0)</f>
        <v>0</v>
      </c>
      <c r="AL99" s="31">
        <f>VLOOKUP(B99,'[3]应付账款7月底全部明细表 (3)'!$A$4:$AJ$410,36,0)</f>
        <v>559353.21</v>
      </c>
      <c r="AM99" s="31">
        <f>VLOOKUP(B99,'[3]应付账款7月底全部明细表 (3)'!$A$4:$AK$410,37,0)</f>
        <v>0</v>
      </c>
      <c r="AN99" s="31">
        <f>VLOOKUP(B99,'[3]应付账款7月底全部明细表 (3)'!$A$4:$AL$415,38,0)</f>
        <v>395015.27</v>
      </c>
      <c r="AO99" s="31">
        <f>VLOOKUP(B99,'[3]应付账款7月底全部明细表 (3)'!$A$4:$AM$410,39,0)</f>
        <v>92000</v>
      </c>
      <c r="AP99" s="31">
        <f>VLOOKUP(B99,'[3]应付账款7月底全部明细表 (3)'!$A$4:$AN$410,40,0)</f>
        <v>467353.21</v>
      </c>
      <c r="AQ99" s="42">
        <f>VLOOKUP(B99,'[3]应付账款7月底全部明细表 (3)'!$A$4:$AO$410,41,0)</f>
        <v>0</v>
      </c>
      <c r="AR99" s="42">
        <f>VLOOKUP(B99,[4]应付账款明细表!$A$4:$AP$428,42,0)</f>
        <v>409853.89</v>
      </c>
      <c r="AS99" s="42">
        <f>VLOOKUP(B99,'[3]应付账款7月底全部明细表 (3)'!$A$4:$AQ$410,43,0)</f>
        <v>100000</v>
      </c>
      <c r="AT99" s="42">
        <f>VLOOKUP(B99,'[3]应付账款7月底全部明细表 (3)'!$A$4:$AR$410,44,0)</f>
        <v>367353.21</v>
      </c>
      <c r="AU99" s="42">
        <f>VLOOKUP(B99,[4]应付账款明细表!$A$4:$AS$428,45,0)</f>
        <v>0</v>
      </c>
      <c r="AV99" s="42">
        <f>VLOOKUP(B99,[4]应付账款明细表!$A$4:$AT$428,46,0)</f>
        <v>367353.21</v>
      </c>
      <c r="AW99" s="42">
        <f>VLOOKUP(B99,[4]应付账款明细表!$A$4:$AU$428,47,0)</f>
        <v>0</v>
      </c>
      <c r="AX99" s="42">
        <f>VLOOKUP(B99,[4]应付账款明细表!$A$4:$AV$428,48,0)</f>
        <v>367353.21</v>
      </c>
      <c r="AY99" s="42"/>
      <c r="AZ99" s="42">
        <f>VLOOKUP(B99,[4]应付账款明细表!$A$4:$AX$428,50,0)</f>
        <v>367353.21</v>
      </c>
      <c r="BA99" s="63"/>
      <c r="BB99" s="63"/>
      <c r="BC99" s="63"/>
      <c r="BD99" s="63"/>
      <c r="BE99" s="63"/>
      <c r="BF99" s="63"/>
      <c r="BG99" s="63"/>
      <c r="BH99" s="54">
        <f t="shared" si="12"/>
        <v>308934.59000000003</v>
      </c>
      <c r="BI99" s="54">
        <f t="shared" si="10"/>
        <v>30893.458999999999</v>
      </c>
      <c r="BJ99" s="16">
        <f t="shared" si="11"/>
        <v>11.8909705125606</v>
      </c>
      <c r="BK99" s="54" t="str">
        <f>VLOOKUP(B99,'[3]应付账款7月底全部明细表 (3)'!$A$4:$BI$410,61,0)</f>
        <v>发票挂账两个月承兑付款</v>
      </c>
    </row>
    <row r="100" spans="1:63" ht="15.95" customHeight="1">
      <c r="A100" s="23">
        <f t="shared" si="15"/>
        <v>97</v>
      </c>
      <c r="B100" s="24" t="s">
        <v>272</v>
      </c>
      <c r="C100" s="24" t="str">
        <f>VLOOKUP(B100,'[1]供应商 (2)'!$A$2:$D$144,4,0)</f>
        <v>1913693</v>
      </c>
      <c r="D100" s="25" t="s">
        <v>273</v>
      </c>
      <c r="E100" s="25" t="s">
        <v>274</v>
      </c>
      <c r="F100" s="16">
        <f>VLOOKUP(B100,'[2]应付账款7月底全部明细表 (3)'!$A$4:$D$403,4)</f>
        <v>32585.77</v>
      </c>
      <c r="G100" s="16">
        <f>VLOOKUP(B100,'[2]应付账款7月底全部明细表 (3)'!$A:$E,5,0)</f>
        <v>0</v>
      </c>
      <c r="H100" s="16">
        <f>VLOOKUP(B100,'[2]应付账款7月底全部明细表 (3)'!$A$4:$F$401,6,0)</f>
        <v>45967.58</v>
      </c>
      <c r="I100" s="16">
        <f>VLOOKUP(B100,'[2]应付账款7月底全部明细表 (3)'!$A$4:$G$401,7,0)</f>
        <v>0</v>
      </c>
      <c r="J100" s="31">
        <f>VLOOKUP(B100,'[2]应付账款7月底全部明细表 (3)'!$A$4:$H$402,8,0)</f>
        <v>45967.58</v>
      </c>
      <c r="K100" s="31">
        <f>VLOOKUP(B100,'[3]应付账款7月底全部明细表 (3)'!$A:$I,9,0)</f>
        <v>0</v>
      </c>
      <c r="L100" s="31">
        <f>VLOOKUP(B100,'[3]应付账款7月底全部明细表 (3)'!$A$4:$J$410,10,0)</f>
        <v>32585.77</v>
      </c>
      <c r="M100" s="31">
        <f>VLOOKUP(B100,'[3]应付账款7月底全部明细表 (3)'!$A:$K,11,0)</f>
        <v>0</v>
      </c>
      <c r="N100" s="31">
        <f>VLOOKUP(B100,'[3]应付账款7月底全部明细表 (3)'!$A:$L,12,0)</f>
        <v>45967.58</v>
      </c>
      <c r="O100" s="31">
        <f>VLOOKUP(B100,'[3]应付账款7月底全部明细表 (3)'!$A$4:$M$410,13,0)</f>
        <v>0</v>
      </c>
      <c r="P100" s="31">
        <f>VLOOKUP(B100,'[3]应付账款7月底全部明细表 (3)'!$A$4:$N$410,14,0)</f>
        <v>45967.58</v>
      </c>
      <c r="Q100" s="31">
        <f>VLOOKUP(B100,'[3]应付账款7月底全部明细表 (3)'!$A$4:$O$410,15,0)</f>
        <v>20000</v>
      </c>
      <c r="R100" s="31">
        <f>VLOOKUP(B100,'[3]应付账款7月底全部明细表 (3)'!$A$4:$P$410,16,0)</f>
        <v>25967.58</v>
      </c>
      <c r="S100" s="31">
        <f>VLOOKUP(B100,'[3]应付账款7月底全部明细表 (3)'!$A$4:$Q$407,17,0)</f>
        <v>23959.11</v>
      </c>
      <c r="T100" s="31">
        <f>VLOOKUP(B100,'[3]应付账款7月底全部明细表 (3)'!$A$4:$R$387,18,0)</f>
        <v>25967.58</v>
      </c>
      <c r="U100" s="31">
        <f>VLOOKUP(B100,'[3]应付账款7月底全部明细表 (3)'!$A$4:$S$410,19,0)</f>
        <v>0</v>
      </c>
      <c r="V100" s="31">
        <f>VLOOKUP(B100,'[3]应付账款7月底全部明细表 (3)'!$A$4:$T$410,20,0)</f>
        <v>49926.69</v>
      </c>
      <c r="W100" s="31">
        <f>VLOOKUP(B100,'[3]应付账款7月底全部明细表 (3)'!$A$4:$U$410,21,0)</f>
        <v>0</v>
      </c>
      <c r="X100" s="31">
        <f>VLOOKUP(B100,'[3]应付账款7月底全部明细表 (3)'!$A$4:$V$410,22,0)</f>
        <v>25967.58</v>
      </c>
      <c r="Y100" s="31">
        <f>VLOOKUP(B100,'[3]应付账款7月底全部明细表 (3)'!$A$4:$W$410,23,0)</f>
        <v>0</v>
      </c>
      <c r="Z100" s="31">
        <f>VLOOKUP(B100,'[3]应付账款7月底全部明细表 (3)'!$A$4:$X$410,24,0)</f>
        <v>49926.69</v>
      </c>
      <c r="AA100" s="31">
        <f>VLOOKUP(B100,'[3]应付账款7月底全部明细表 (3)'!$A$4:$Y$410,25,0)</f>
        <v>13276.01</v>
      </c>
      <c r="AB100" s="31">
        <f>VLOOKUP(B100,'[3]应付账款7月底全部明细表 (3)'!$A$4:$Z$410,26,0)</f>
        <v>25967.58</v>
      </c>
      <c r="AC100" s="31">
        <f>VLOOKUP(B100,'[3]应付账款7月底全部明细表 (3)'!$A$4:$AA$410,27,0)</f>
        <v>0</v>
      </c>
      <c r="AD100" s="31">
        <f>VLOOKUP(B100,'[3]应付账款7月底全部明细表 (3)'!$A$4:$AB$410,28,0)</f>
        <v>63202.7</v>
      </c>
      <c r="AE100" s="31">
        <f>VLOOKUP(B100,'[3]应付账款7月底全部明细表 (3)'!$A$4:$AC$410,29,0)</f>
        <v>0</v>
      </c>
      <c r="AF100" s="31">
        <f>VLOOKUP(B100,'[3]应付账款7月底全部明细表 (3)'!$A$4:$AD$416,30,0)</f>
        <v>49926.69</v>
      </c>
      <c r="AG100" s="31">
        <f>VLOOKUP(B100,'[3]应付账款7月底全部明细表 (3)'!$A$4:$AE$410,31,0)</f>
        <v>0</v>
      </c>
      <c r="AH100" s="31">
        <f>VLOOKUP(B100,'[3]应付账款7月底全部明细表 (3)'!$A$4:$AF$410,32,0)</f>
        <v>63202.7</v>
      </c>
      <c r="AI100" s="31">
        <f>VLOOKUP(B100,'[3]应付账款7月底全部明细表 (3)'!$A$4:$AG$410,33,0)</f>
        <v>0</v>
      </c>
      <c r="AJ100" s="31">
        <f>VLOOKUP(B100,'[3]应付账款7月底全部明细表 (3)'!$A$4:$AH$415,34,0)</f>
        <v>49926.69</v>
      </c>
      <c r="AK100" s="31">
        <f>VLOOKUP(B100,'[3]应付账款7月底全部明细表 (3)'!$A$4:$AI$410,35,0)</f>
        <v>10000</v>
      </c>
      <c r="AL100" s="31">
        <f>VLOOKUP(B100,'[3]应付账款7月底全部明细表 (3)'!$A$4:$AJ$410,36,0)</f>
        <v>53202.7</v>
      </c>
      <c r="AM100" s="31">
        <f>VLOOKUP(B100,'[3]应付账款7月底全部明细表 (3)'!$A$4:$AK$410,37,0)</f>
        <v>0</v>
      </c>
      <c r="AN100" s="31">
        <f>VLOOKUP(B100,'[3]应付账款7月底全部明细表 (3)'!$A$4:$AL$415,38,0)</f>
        <v>53202.7</v>
      </c>
      <c r="AO100" s="31">
        <f>VLOOKUP(B100,'[3]应付账款7月底全部明细表 (3)'!$A$4:$AM$410,39,0)</f>
        <v>0</v>
      </c>
      <c r="AP100" s="31">
        <f>VLOOKUP(B100,'[3]应付账款7月底全部明细表 (3)'!$A$4:$AN$410,40,0)</f>
        <v>53202.7</v>
      </c>
      <c r="AQ100" s="42">
        <f>VLOOKUP(B100,'[3]应付账款7月底全部明细表 (3)'!$A$4:$AO$410,41,0)</f>
        <v>7988.47</v>
      </c>
      <c r="AR100" s="42">
        <f>VLOOKUP(B100,[4]应付账款明细表!$A$4:$AP$428,42,0)</f>
        <v>53202.7</v>
      </c>
      <c r="AS100" s="42">
        <f>VLOOKUP(B100,'[3]应付账款7月底全部明细表 (3)'!$A$4:$AQ$410,43,0)</f>
        <v>15000</v>
      </c>
      <c r="AT100" s="42">
        <f>VLOOKUP(B100,'[3]应付账款7月底全部明细表 (3)'!$A$4:$AR$410,44,0)</f>
        <v>46191.17</v>
      </c>
      <c r="AU100" s="42">
        <f>VLOOKUP(B100,[4]应付账款明细表!$A$4:$AS$428,45,0)</f>
        <v>0</v>
      </c>
      <c r="AV100" s="42">
        <f>VLOOKUP(B100,[4]应付账款明细表!$A$4:$AT$428,46,0)</f>
        <v>38202.699999999997</v>
      </c>
      <c r="AW100" s="42">
        <f>VLOOKUP(B100,[4]应付账款明细表!$A$4:$AU$428,47,0)</f>
        <v>0</v>
      </c>
      <c r="AX100" s="42">
        <f>VLOOKUP(B100,[4]应付账款明细表!$A$4:$AV$428,48,0)</f>
        <v>46191.17</v>
      </c>
      <c r="AY100" s="42"/>
      <c r="AZ100" s="42">
        <f>VLOOKUP(B100,[4]应付账款明细表!$A$4:$AX$428,50,0)</f>
        <v>38202.699999999997</v>
      </c>
      <c r="BA100" s="63"/>
      <c r="BB100" s="63"/>
      <c r="BC100" s="63"/>
      <c r="BD100" s="63"/>
      <c r="BE100" s="63"/>
      <c r="BF100" s="63"/>
      <c r="BG100" s="63"/>
      <c r="BH100" s="54">
        <f t="shared" si="12"/>
        <v>45223.59</v>
      </c>
      <c r="BI100" s="54">
        <f t="shared" si="10"/>
        <v>4522.3590000000004</v>
      </c>
      <c r="BJ100" s="16">
        <f t="shared" si="11"/>
        <v>10.213954708151199</v>
      </c>
      <c r="BK100" s="54" t="str">
        <f>VLOOKUP(B100,'[3]应付账款7月底全部明细表 (3)'!$A$4:$BI$410,61,0)</f>
        <v>发票挂账两个月付款</v>
      </c>
    </row>
    <row r="101" spans="1:63">
      <c r="A101" s="23">
        <f t="shared" si="15"/>
        <v>98</v>
      </c>
      <c r="B101" s="24" t="s">
        <v>275</v>
      </c>
      <c r="C101" s="24">
        <f>VLOOKUP(B101,'[1]供应商 (2)'!$A$2:$D$144,4,0)</f>
        <v>1934521</v>
      </c>
      <c r="D101" s="25" t="s">
        <v>276</v>
      </c>
      <c r="E101" s="25" t="s">
        <v>257</v>
      </c>
      <c r="F101" s="16">
        <f>VLOOKUP(B101,'[2]应付账款7月底全部明细表 (3)'!$A$4:$D$403,4)</f>
        <v>113435.01</v>
      </c>
      <c r="G101" s="16">
        <f>VLOOKUP(B101,'[2]应付账款7月底全部明细表 (3)'!$A:$E,5,0)</f>
        <v>0</v>
      </c>
      <c r="H101" s="16">
        <f>VLOOKUP(B101,'[2]应付账款7月底全部明细表 (3)'!$A$4:$F$401,6,0)</f>
        <v>113435.01</v>
      </c>
      <c r="I101" s="16">
        <f>VLOOKUP(B101,'[2]应付账款7月底全部明细表 (3)'!$A$4:$G$401,7,0)</f>
        <v>0</v>
      </c>
      <c r="J101" s="31">
        <f>VLOOKUP(B101,'[2]应付账款7月底全部明细表 (3)'!$A$4:$H$402,8,0)</f>
        <v>160696.89000000001</v>
      </c>
      <c r="K101" s="31">
        <f>VLOOKUP(B101,'[3]应付账款7月底全部明细表 (3)'!$A:$I,9,0)</f>
        <v>0</v>
      </c>
      <c r="L101" s="31">
        <f>VLOOKUP(B101,'[3]应付账款7月底全部明细表 (3)'!$A$4:$J$410,10,0)</f>
        <v>113435.01</v>
      </c>
      <c r="M101" s="31">
        <f>VLOOKUP(B101,'[3]应付账款7月底全部明细表 (3)'!$A:$K,11,0)</f>
        <v>0</v>
      </c>
      <c r="N101" s="31">
        <f>VLOOKUP(B101,'[3]应付账款7月底全部明细表 (3)'!$A:$L,12,0)</f>
        <v>160696.89000000001</v>
      </c>
      <c r="O101" s="31">
        <f>VLOOKUP(B101,'[3]应付账款7月底全部明细表 (3)'!$A$4:$M$410,13,0)</f>
        <v>0</v>
      </c>
      <c r="P101" s="31">
        <f>VLOOKUP(B101,'[3]应付账款7月底全部明细表 (3)'!$A$4:$N$410,14,0)</f>
        <v>113435.01</v>
      </c>
      <c r="Q101" s="31">
        <f>VLOOKUP(B101,'[3]应付账款7月底全部明细表 (3)'!$A$4:$O$410,15,0)</f>
        <v>100000</v>
      </c>
      <c r="R101" s="31">
        <f>VLOOKUP(B101,'[3]应付账款7月底全部明细表 (3)'!$A$4:$P$410,16,0)</f>
        <v>60696.89</v>
      </c>
      <c r="S101" s="31">
        <f>VLOOKUP(B101,'[3]应付账款7月底全部明细表 (3)'!$A$4:$Q$407,17,0)</f>
        <v>0</v>
      </c>
      <c r="T101" s="31">
        <f>VLOOKUP(B101,'[3]应付账款7月底全部明细表 (3)'!$A$4:$R$387,18,0)</f>
        <v>60696.89</v>
      </c>
      <c r="U101" s="31">
        <f>VLOOKUP(B101,'[3]应付账款7月底全部明细表 (3)'!$A$4:$S$410,19,0)</f>
        <v>0</v>
      </c>
      <c r="V101" s="31">
        <f>VLOOKUP(B101,'[3]应付账款7月底全部明细表 (3)'!$A$4:$T$410,20,0)</f>
        <v>60696.89</v>
      </c>
      <c r="W101" s="31">
        <f>VLOOKUP(B101,'[3]应付账款7月底全部明细表 (3)'!$A$4:$U$410,21,0)</f>
        <v>96413.64</v>
      </c>
      <c r="X101" s="31">
        <f>VLOOKUP(B101,'[3]应付账款7月底全部明细表 (3)'!$A$4:$V$410,22,0)</f>
        <v>60696.89</v>
      </c>
      <c r="Y101" s="31">
        <f>VLOOKUP(B101,'[3]应付账款7月底全部明细表 (3)'!$A$4:$W$410,23,0)</f>
        <v>0</v>
      </c>
      <c r="Z101" s="31">
        <f>VLOOKUP(B101,'[3]应付账款7月底全部明细表 (3)'!$A$4:$X$410,24,0)</f>
        <v>157110.53</v>
      </c>
      <c r="AA101" s="31">
        <f>VLOOKUP(B101,'[3]应付账款7月底全部明细表 (3)'!$A$4:$Y$410,25,0)</f>
        <v>0</v>
      </c>
      <c r="AB101" s="31">
        <f>VLOOKUP(B101,'[3]应付账款7月底全部明细表 (3)'!$A$4:$Z$410,26,0)</f>
        <v>60696.89</v>
      </c>
      <c r="AC101" s="31">
        <f>VLOOKUP(B101,'[3]应付账款7月底全部明细表 (3)'!$A$4:$AA$410,27,0)</f>
        <v>0</v>
      </c>
      <c r="AD101" s="31">
        <f>VLOOKUP(B101,'[3]应付账款7月底全部明细表 (3)'!$A$4:$AB$410,28,0)</f>
        <v>157110.53</v>
      </c>
      <c r="AE101" s="31">
        <f>VLOOKUP(B101,'[3]应付账款7月底全部明细表 (3)'!$A$4:$AC$410,29,0)</f>
        <v>0</v>
      </c>
      <c r="AF101" s="31">
        <f>VLOOKUP(B101,'[3]应付账款7月底全部明细表 (3)'!$A$4:$AD$416,30,0)</f>
        <v>60696.89</v>
      </c>
      <c r="AG101" s="31">
        <f>VLOOKUP(B101,'[3]应付账款7月底全部明细表 (3)'!$A$4:$AE$410,31,0)</f>
        <v>50000</v>
      </c>
      <c r="AH101" s="31">
        <f>VLOOKUP(B101,'[3]应付账款7月底全部明细表 (3)'!$A$4:$AF$410,32,0)</f>
        <v>107110.53</v>
      </c>
      <c r="AI101" s="31">
        <f>VLOOKUP(B101,'[3]应付账款7月底全部明细表 (3)'!$A$4:$AG$410,33,0)</f>
        <v>0</v>
      </c>
      <c r="AJ101" s="31">
        <f>VLOOKUP(B101,'[3]应付账款7月底全部明细表 (3)'!$A$4:$AH$415,34,0)</f>
        <v>107110.53</v>
      </c>
      <c r="AK101" s="31">
        <f>VLOOKUP(B101,'[3]应付账款7月底全部明细表 (3)'!$A$4:$AI$410,35,0)</f>
        <v>0</v>
      </c>
      <c r="AL101" s="31">
        <f>VLOOKUP(B101,'[3]应付账款7月底全部明细表 (3)'!$A$4:$AJ$410,36,0)</f>
        <v>107110.53</v>
      </c>
      <c r="AM101" s="31">
        <f>VLOOKUP(B101,'[3]应付账款7月底全部明细表 (3)'!$A$4:$AK$410,37,0)</f>
        <v>45381.94</v>
      </c>
      <c r="AN101" s="31">
        <f>VLOOKUP(B101,'[3]应付账款7月底全部明细表 (3)'!$A$4:$AL$415,38,0)</f>
        <v>107110.53</v>
      </c>
      <c r="AO101" s="31">
        <f>VLOOKUP(B101,'[3]应付账款7月底全部明细表 (3)'!$A$4:$AM$410,39,0)</f>
        <v>0</v>
      </c>
      <c r="AP101" s="31">
        <f>VLOOKUP(B101,'[3]应付账款7月底全部明细表 (3)'!$A$4:$AN$410,40,0)</f>
        <v>152492.47</v>
      </c>
      <c r="AQ101" s="42">
        <f>VLOOKUP(B101,'[3]应付账款7月底全部明细表 (3)'!$A$4:$AO$410,41,0)</f>
        <v>0</v>
      </c>
      <c r="AR101" s="42">
        <f>VLOOKUP(B101,[4]应付账款明细表!$A$4:$AP$428,42,0)</f>
        <v>107110.53</v>
      </c>
      <c r="AS101" s="42">
        <f>VLOOKUP(B101,'[3]应付账款7月底全部明细表 (3)'!$A$4:$AQ$410,43,0)</f>
        <v>50000</v>
      </c>
      <c r="AT101" s="42">
        <f>VLOOKUP(B101,'[3]应付账款7月底全部明细表 (3)'!$A$4:$AR$410,44,0)</f>
        <v>102492.47</v>
      </c>
      <c r="AU101" s="42">
        <f>VLOOKUP(B101,[4]应付账款明细表!$A$4:$AS$428,45,0)</f>
        <v>22551.13</v>
      </c>
      <c r="AV101" s="42">
        <f>VLOOKUP(B101,[4]应付账款明细表!$A$4:$AT$428,46,0)</f>
        <v>57110.53</v>
      </c>
      <c r="AW101" s="42">
        <f>VLOOKUP(B101,[4]应付账款明细表!$A$4:$AU$428,47,0)</f>
        <v>0</v>
      </c>
      <c r="AX101" s="42">
        <f>VLOOKUP(B101,[4]应付账款明细表!$A$4:$AV$428,48,0)</f>
        <v>125043.6</v>
      </c>
      <c r="AY101" s="42"/>
      <c r="AZ101" s="42">
        <f>VLOOKUP(B101,[4]应付账款明细表!$A$4:$AX$428,50,0)</f>
        <v>102492.47</v>
      </c>
      <c r="BA101" s="63"/>
      <c r="BB101" s="63"/>
      <c r="BC101" s="63"/>
      <c r="BD101" s="63"/>
      <c r="BE101" s="63"/>
      <c r="BF101" s="63"/>
      <c r="BG101" s="63"/>
      <c r="BH101" s="54">
        <f t="shared" si="12"/>
        <v>164346.71</v>
      </c>
      <c r="BI101" s="54">
        <f t="shared" si="10"/>
        <v>16434.670999999998</v>
      </c>
      <c r="BJ101" s="16">
        <f t="shared" si="11"/>
        <v>7.6085246854044097</v>
      </c>
      <c r="BK101" s="54" t="str">
        <f>VLOOKUP(B101,'[3]应付账款7月底全部明细表 (3)'!$A$4:$BI$410,61,0)</f>
        <v>发票挂账两个月付款</v>
      </c>
    </row>
    <row r="102" spans="1:63">
      <c r="A102" s="23">
        <f t="shared" si="15"/>
        <v>99</v>
      </c>
      <c r="B102" s="82" t="s">
        <v>277</v>
      </c>
      <c r="C102" s="84"/>
      <c r="D102" s="70" t="s">
        <v>278</v>
      </c>
      <c r="E102" s="25" t="s">
        <v>125</v>
      </c>
      <c r="F102" s="16">
        <f>VLOOKUP(B102,'[2]应付账款7月底全部明细表 (3)'!$A$4:$D$403,4)</f>
        <v>662.46</v>
      </c>
      <c r="G102" s="16">
        <f>VLOOKUP(B102,'[2]应付账款7月底全部明细表 (3)'!$A:$E,5,0)</f>
        <v>0</v>
      </c>
      <c r="H102" s="16">
        <f>VLOOKUP(B102,'[2]应付账款7月底全部明细表 (3)'!$A$4:$F$401,6,0)</f>
        <v>662.46</v>
      </c>
      <c r="I102" s="16">
        <f>VLOOKUP(B102,'[2]应付账款7月底全部明细表 (3)'!$A$4:$G$401,7,0)</f>
        <v>662.46</v>
      </c>
      <c r="J102" s="31">
        <f>VLOOKUP(B102,'[2]应付账款7月底全部明细表 (3)'!$A$4:$H$402,8,0)</f>
        <v>0</v>
      </c>
      <c r="K102" s="31">
        <f>VLOOKUP(B102,'[3]应付账款7月底全部明细表 (3)'!$A:$I,9,0)</f>
        <v>0</v>
      </c>
      <c r="L102" s="31">
        <f>VLOOKUP(B102,'[3]应付账款7月底全部明细表 (3)'!$A$4:$J$410,10,0)</f>
        <v>0</v>
      </c>
      <c r="M102" s="31">
        <f>VLOOKUP(B102,'[3]应付账款7月底全部明细表 (3)'!$A:$K,11,0)</f>
        <v>0</v>
      </c>
      <c r="N102" s="31">
        <f>VLOOKUP(B102,'[3]应付账款7月底全部明细表 (3)'!$A:$L,12,0)</f>
        <v>0</v>
      </c>
      <c r="O102" s="31">
        <f>VLOOKUP(B102,'[3]应付账款7月底全部明细表 (3)'!$A$4:$M$410,13,0)</f>
        <v>0</v>
      </c>
      <c r="P102" s="31">
        <f>VLOOKUP(B102,'[3]应付账款7月底全部明细表 (3)'!$A$4:$N$410,14,0)</f>
        <v>0</v>
      </c>
      <c r="Q102" s="31">
        <f>VLOOKUP(B102,'[3]应付账款7月底全部明细表 (3)'!$A$4:$O$410,15,0)</f>
        <v>0</v>
      </c>
      <c r="R102" s="31">
        <f>VLOOKUP(B102,'[3]应付账款7月底全部明细表 (3)'!$A$4:$P$410,16,0)</f>
        <v>0</v>
      </c>
      <c r="S102" s="31">
        <f>VLOOKUP(B102,'[3]应付账款7月底全部明细表 (3)'!$A$4:$Q$407,17,0)</f>
        <v>0</v>
      </c>
      <c r="T102" s="31">
        <f>VLOOKUP(B102,'[3]应付账款7月底全部明细表 (3)'!$A$4:$R$387,18,0)</f>
        <v>0</v>
      </c>
      <c r="U102" s="31">
        <f>VLOOKUP(B102,'[3]应付账款7月底全部明细表 (3)'!$A$4:$S$410,19,0)</f>
        <v>0</v>
      </c>
      <c r="V102" s="31">
        <f>VLOOKUP(B102,'[3]应付账款7月底全部明细表 (3)'!$A$4:$T$410,20,0)</f>
        <v>0</v>
      </c>
      <c r="W102" s="31">
        <f>VLOOKUP(B102,'[3]应付账款7月底全部明细表 (3)'!$A$4:$U$410,21,0)</f>
        <v>0</v>
      </c>
      <c r="X102" s="31">
        <f>VLOOKUP(B102,'[3]应付账款7月底全部明细表 (3)'!$A$4:$V$410,22,0)</f>
        <v>0</v>
      </c>
      <c r="Y102" s="31">
        <f>VLOOKUP(B102,'[3]应付账款7月底全部明细表 (3)'!$A$4:$W$410,23,0)</f>
        <v>0</v>
      </c>
      <c r="Z102" s="31">
        <f>VLOOKUP(B102,'[3]应付账款7月底全部明细表 (3)'!$A$4:$X$410,24,0)</f>
        <v>0</v>
      </c>
      <c r="AA102" s="31">
        <f>VLOOKUP(B102,'[3]应付账款7月底全部明细表 (3)'!$A$4:$Y$410,25,0)</f>
        <v>0</v>
      </c>
      <c r="AB102" s="31">
        <f>VLOOKUP(B102,'[3]应付账款7月底全部明细表 (3)'!$A$4:$Z$410,26,0)</f>
        <v>0</v>
      </c>
      <c r="AC102" s="31">
        <f>VLOOKUP(B102,'[3]应付账款7月底全部明细表 (3)'!$A$4:$AA$410,27,0)</f>
        <v>0</v>
      </c>
      <c r="AD102" s="31">
        <f>VLOOKUP(B102,'[3]应付账款7月底全部明细表 (3)'!$A$4:$AB$410,28,0)</f>
        <v>0</v>
      </c>
      <c r="AE102" s="31">
        <f>VLOOKUP(B102,'[3]应付账款7月底全部明细表 (3)'!$A$4:$AC$410,29,0)</f>
        <v>0</v>
      </c>
      <c r="AF102" s="31">
        <f>VLOOKUP(B102,'[3]应付账款7月底全部明细表 (3)'!$A$4:$AD$416,30,0)</f>
        <v>0</v>
      </c>
      <c r="AG102" s="31">
        <f>VLOOKUP(B102,'[3]应付账款7月底全部明细表 (3)'!$A$4:$AE$410,31,0)</f>
        <v>0</v>
      </c>
      <c r="AH102" s="31">
        <f>VLOOKUP(B102,'[3]应付账款7月底全部明细表 (3)'!$A$4:$AF$410,32,0)</f>
        <v>0</v>
      </c>
      <c r="AI102" s="31">
        <f>VLOOKUP(B102,'[3]应付账款7月底全部明细表 (3)'!$A$4:$AG$410,33,0)</f>
        <v>0</v>
      </c>
      <c r="AJ102" s="31">
        <f>VLOOKUP(B102,'[3]应付账款7月底全部明细表 (3)'!$A$4:$AH$415,34,0)</f>
        <v>0</v>
      </c>
      <c r="AK102" s="31">
        <f>VLOOKUP(B102,'[3]应付账款7月底全部明细表 (3)'!$A$4:$AI$410,35,0)</f>
        <v>0</v>
      </c>
      <c r="AL102" s="31">
        <f>VLOOKUP(B102,'[3]应付账款7月底全部明细表 (3)'!$A$4:$AJ$410,36,0)</f>
        <v>0</v>
      </c>
      <c r="AM102" s="31">
        <f>VLOOKUP(B102,'[3]应付账款7月底全部明细表 (3)'!$A$4:$AK$410,37,0)</f>
        <v>0</v>
      </c>
      <c r="AN102" s="31">
        <f>VLOOKUP(B102,'[3]应付账款7月底全部明细表 (3)'!$A$4:$AL$415,38,0)</f>
        <v>0</v>
      </c>
      <c r="AO102" s="31" t="e">
        <f>VLOOKUP(B102,'[3]应付账款7月底全部明细表 (3)'!$A$4:$AM$410,39,0)</f>
        <v>#REF!</v>
      </c>
      <c r="AP102" s="31" t="e">
        <f>VLOOKUP(B102,'[3]应付账款7月底全部明细表 (3)'!$A$4:$AN$410,40,0)</f>
        <v>#REF!</v>
      </c>
      <c r="AQ102" s="42">
        <f>VLOOKUP(B102,'[3]应付账款7月底全部明细表 (3)'!$A$4:$AO$410,41,0)</f>
        <v>0</v>
      </c>
      <c r="AR102" s="42">
        <f>VLOOKUP(B102,[4]应付账款明细表!$A$4:$AP$428,42,0)</f>
        <v>0</v>
      </c>
      <c r="AS102" s="42">
        <f>VLOOKUP(B102,'[3]应付账款7月底全部明细表 (3)'!$A$4:$AQ$410,43,0)</f>
        <v>0</v>
      </c>
      <c r="AT102" s="42">
        <f>VLOOKUP(B102,'[3]应付账款7月底全部明细表 (3)'!$A$4:$AR$410,44,0)</f>
        <v>0</v>
      </c>
      <c r="AU102" s="42">
        <f>VLOOKUP(B102,[4]应付账款明细表!$A$4:$AS$428,45,0)</f>
        <v>0</v>
      </c>
      <c r="AV102" s="42">
        <f>VLOOKUP(B102,[4]应付账款明细表!$A$4:$AT$428,46,0)</f>
        <v>0</v>
      </c>
      <c r="AW102" s="42">
        <f>VLOOKUP(B102,[4]应付账款明细表!$A$4:$AU$428,47,0)</f>
        <v>0</v>
      </c>
      <c r="AX102" s="42">
        <f>VLOOKUP(B102,[4]应付账款明细表!$A$4:$AV$428,48,0)</f>
        <v>0</v>
      </c>
      <c r="AY102" s="42"/>
      <c r="AZ102" s="42">
        <f>VLOOKUP(B102,[4]应付账款明细表!$A$4:$AX$428,50,0)</f>
        <v>0</v>
      </c>
      <c r="BA102" s="63"/>
      <c r="BB102" s="63"/>
      <c r="BC102" s="63"/>
      <c r="BD102" s="63"/>
      <c r="BE102" s="63"/>
      <c r="BF102" s="63"/>
      <c r="BG102" s="63"/>
      <c r="BH102" s="54">
        <f t="shared" si="12"/>
        <v>0</v>
      </c>
      <c r="BI102" s="54">
        <f t="shared" si="10"/>
        <v>0</v>
      </c>
      <c r="BJ102" s="16"/>
      <c r="BK102" s="54" t="str">
        <f>VLOOKUP(B102,'[3]应付账款7月底全部明细表 (3)'!$A$4:$BI$410,61,0)</f>
        <v>预付款</v>
      </c>
    </row>
    <row r="103" spans="1:63">
      <c r="A103" s="23">
        <f t="shared" ref="A103:A112" si="16">ROW()-3</f>
        <v>100</v>
      </c>
      <c r="B103" s="24" t="s">
        <v>279</v>
      </c>
      <c r="C103" s="24" t="str">
        <f>VLOOKUP(B103,'[1]供应商 (2)'!$A$2:$D$144,4,0)</f>
        <v>1913101</v>
      </c>
      <c r="D103" s="25" t="s">
        <v>280</v>
      </c>
      <c r="E103" s="25" t="s">
        <v>46</v>
      </c>
      <c r="F103" s="16">
        <f>VLOOKUP(B103,'[2]应付账款7月底全部明细表 (3)'!$A$4:$D$403,4)</f>
        <v>437350.61</v>
      </c>
      <c r="G103" s="16">
        <f>VLOOKUP(B103,'[2]应付账款7月底全部明细表 (3)'!$A:$E,5,0)</f>
        <v>0</v>
      </c>
      <c r="H103" s="16">
        <f>VLOOKUP(B103,'[2]应付账款7月底全部明细表 (3)'!$A$4:$F$401,6,0)</f>
        <v>437350.61</v>
      </c>
      <c r="I103" s="16">
        <f>VLOOKUP(B103,'[2]应付账款7月底全部明细表 (3)'!$A$4:$G$401,7,0)</f>
        <v>0</v>
      </c>
      <c r="J103" s="31">
        <f>VLOOKUP(B103,'[2]应付账款7月底全部明细表 (3)'!$A$4:$H$402,8,0)</f>
        <v>437350.61</v>
      </c>
      <c r="K103" s="31">
        <f>VLOOKUP(B103,'[3]应付账款7月底全部明细表 (3)'!$A:$I,9,0)</f>
        <v>231970.47</v>
      </c>
      <c r="L103" s="31">
        <f>VLOOKUP(B103,'[3]应付账款7月底全部明细表 (3)'!$A$4:$J$410,10,0)</f>
        <v>437350.61</v>
      </c>
      <c r="M103" s="31">
        <f>VLOOKUP(B103,'[3]应付账款7月底全部明细表 (3)'!$A:$K,11,0)</f>
        <v>0</v>
      </c>
      <c r="N103" s="31">
        <f>VLOOKUP(B103,'[3]应付账款7月底全部明细表 (3)'!$A:$L,12,0)</f>
        <v>669321.07999999996</v>
      </c>
      <c r="O103" s="31">
        <f>VLOOKUP(B103,'[3]应付账款7月底全部明细表 (3)'!$A$4:$M$410,13,0)</f>
        <v>45513.98</v>
      </c>
      <c r="P103" s="31">
        <f>VLOOKUP(B103,'[3]应付账款7月底全部明细表 (3)'!$A$4:$N$410,14,0)</f>
        <v>437350.61</v>
      </c>
      <c r="Q103" s="31">
        <f>VLOOKUP(B103,'[3]应付账款7月底全部明细表 (3)'!$A$4:$O$410,15,0)</f>
        <v>150000</v>
      </c>
      <c r="R103" s="31">
        <f>VLOOKUP(B103,'[3]应付账款7月底全部明细表 (3)'!$A$4:$P$410,16,0)</f>
        <v>564835.06000000006</v>
      </c>
      <c r="S103" s="31">
        <f>VLOOKUP(B103,'[3]应付账款7月底全部明细表 (3)'!$A$4:$Q$407,17,0)</f>
        <v>19257.240000000002</v>
      </c>
      <c r="T103" s="31">
        <f>VLOOKUP(B103,'[3]应付账款7月底全部明细表 (3)'!$A$4:$R$387,18,0)</f>
        <v>287350.61</v>
      </c>
      <c r="U103" s="31">
        <f>VLOOKUP(B103,'[3]应付账款7月底全部明细表 (3)'!$A$4:$S$410,19,0)</f>
        <v>0</v>
      </c>
      <c r="V103" s="31">
        <f>VLOOKUP(B103,'[3]应付账款7月底全部明细表 (3)'!$A$4:$T$410,20,0)</f>
        <v>584092.30000000005</v>
      </c>
      <c r="W103" s="31">
        <f>VLOOKUP(B103,'[3]应付账款7月底全部明细表 (3)'!$A$4:$U$410,21,0)</f>
        <v>93738.15</v>
      </c>
      <c r="X103" s="31">
        <f>VLOOKUP(B103,'[3]应付账款7月底全部明细表 (3)'!$A$4:$V$410,22,0)</f>
        <v>519321.08</v>
      </c>
      <c r="Y103" s="31">
        <f>VLOOKUP(B103,'[3]应付账款7月底全部明细表 (3)'!$A$4:$W$410,23,0)</f>
        <v>0</v>
      </c>
      <c r="Z103" s="31">
        <f>VLOOKUP(B103,'[3]应付账款7月底全部明细表 (3)'!$A$4:$X$410,24,0)</f>
        <v>677830.45</v>
      </c>
      <c r="AA103" s="31">
        <f>VLOOKUP(B103,'[3]应付账款7月底全部明细表 (3)'!$A$4:$Y$410,25,0)</f>
        <v>0</v>
      </c>
      <c r="AB103" s="31">
        <f>VLOOKUP(B103,'[3]应付账款7月底全部明细表 (3)'!$A$4:$Z$410,26,0)</f>
        <v>564835.06000000006</v>
      </c>
      <c r="AC103" s="31">
        <f>VLOOKUP(B103,'[3]应付账款7月底全部明细表 (3)'!$A$4:$AA$410,27,0)</f>
        <v>0</v>
      </c>
      <c r="AD103" s="31">
        <f>VLOOKUP(B103,'[3]应付账款7月底全部明细表 (3)'!$A$4:$AB$410,28,0)</f>
        <v>677830.45</v>
      </c>
      <c r="AE103" s="31">
        <f>VLOOKUP(B103,'[3]应付账款7月底全部明细表 (3)'!$A$4:$AC$410,29,0)</f>
        <v>103669.77</v>
      </c>
      <c r="AF103" s="31">
        <f>VLOOKUP(B103,'[3]应付账款7月底全部明细表 (3)'!$A$4:$AD$416,30,0)</f>
        <v>584092.30000000005</v>
      </c>
      <c r="AG103" s="31">
        <f>VLOOKUP(B103,'[3]应付账款7月底全部明细表 (3)'!$A$4:$AE$410,31,0)</f>
        <v>250000</v>
      </c>
      <c r="AH103" s="31">
        <f>VLOOKUP(B103,'[3]应付账款7月底全部明细表 (3)'!$A$4:$AF$410,32,0)</f>
        <v>531500.22</v>
      </c>
      <c r="AI103" s="31">
        <f>VLOOKUP(B103,'[3]应付账款7月底全部明细表 (3)'!$A$4:$AG$410,33,0)</f>
        <v>0</v>
      </c>
      <c r="AJ103" s="31">
        <f>VLOOKUP(B103,'[3]应付账款7月底全部明细表 (3)'!$A$4:$AH$415,34,0)</f>
        <v>427830.45</v>
      </c>
      <c r="AK103" s="31">
        <f>VLOOKUP(B103,'[3]应付账款7月底全部明细表 (3)'!$A$4:$AI$410,35,0)</f>
        <v>0</v>
      </c>
      <c r="AL103" s="31">
        <f>VLOOKUP(B103,'[3]应付账款7月底全部明细表 (3)'!$A$4:$AJ$410,36,0)</f>
        <v>531500.22</v>
      </c>
      <c r="AM103" s="31">
        <f>VLOOKUP(B103,'[3]应付账款7月底全部明细表 (3)'!$A$4:$AK$410,37,0)</f>
        <v>36964.629999999997</v>
      </c>
      <c r="AN103" s="31">
        <f>VLOOKUP(B103,'[3]应付账款7月底全部明细表 (3)'!$A$4:$AL$415,38,0)</f>
        <v>427830.45</v>
      </c>
      <c r="AO103" s="31">
        <f>VLOOKUP(B103,'[3]应付账款7月底全部明细表 (3)'!$A$4:$AM$410,39,0)</f>
        <v>0</v>
      </c>
      <c r="AP103" s="31">
        <f>VLOOKUP(B103,'[3]应付账款7月底全部明细表 (3)'!$A$4:$AN$410,40,0)</f>
        <v>568464.85</v>
      </c>
      <c r="AQ103" s="42">
        <f>VLOOKUP(B103,'[3]应付账款7月底全部明细表 (3)'!$A$4:$AO$410,41,0)</f>
        <v>167690.5</v>
      </c>
      <c r="AR103" s="42">
        <f>VLOOKUP(B103,[4]应付账款明细表!$A$4:$AP$428,42,0)</f>
        <v>531500.22</v>
      </c>
      <c r="AS103" s="42">
        <f>VLOOKUP(B103,'[3]应付账款7月底全部明细表 (3)'!$A$4:$AQ$410,43,0)</f>
        <v>100000</v>
      </c>
      <c r="AT103" s="42">
        <f>VLOOKUP(B103,'[3]应付账款7月底全部明细表 (3)'!$A$4:$AR$410,44,0)</f>
        <v>636155.35</v>
      </c>
      <c r="AU103" s="42">
        <f>VLOOKUP(B103,[4]应付账款明细表!$A$4:$AS$428,45,0)</f>
        <v>245722.84</v>
      </c>
      <c r="AV103" s="42">
        <f>VLOOKUP(B103,[4]应付账款明细表!$A$4:$AT$428,46,0)</f>
        <v>431500.22</v>
      </c>
      <c r="AW103" s="42">
        <f>VLOOKUP(B103,[4]应付账款明细表!$A$4:$AU$428,47,0)</f>
        <v>0</v>
      </c>
      <c r="AX103" s="42">
        <f>VLOOKUP(B103,[4]应付账款明细表!$A$4:$AV$428,48,0)</f>
        <v>881878.19</v>
      </c>
      <c r="AY103" s="42"/>
      <c r="AZ103" s="42">
        <f>VLOOKUP(B103,[4]应付账款明细表!$A$4:$AX$428,50,0)</f>
        <v>468464.85</v>
      </c>
      <c r="BA103" s="63"/>
      <c r="BB103" s="63"/>
      <c r="BC103" s="63"/>
      <c r="BD103" s="63"/>
      <c r="BE103" s="63"/>
      <c r="BF103" s="63"/>
      <c r="BG103" s="63"/>
      <c r="BH103" s="54">
        <f t="shared" si="12"/>
        <v>944527.58</v>
      </c>
      <c r="BI103" s="54">
        <f t="shared" si="10"/>
        <v>94452.758000000002</v>
      </c>
      <c r="BJ103" s="16">
        <f t="shared" si="11"/>
        <v>9.3367119041669504</v>
      </c>
      <c r="BK103" s="54" t="str">
        <f>VLOOKUP(B103,'[3]应付账款7月底全部明细表 (3)'!$A$4:$BI$410,61,0)</f>
        <v>发票挂账两个月承兑付款</v>
      </c>
    </row>
    <row r="104" spans="1:63">
      <c r="A104" s="23">
        <f t="shared" si="16"/>
        <v>101</v>
      </c>
      <c r="B104" s="24" t="s">
        <v>281</v>
      </c>
      <c r="C104" s="24"/>
      <c r="D104" s="25" t="s">
        <v>282</v>
      </c>
      <c r="E104" s="25" t="s">
        <v>125</v>
      </c>
      <c r="F104" s="16">
        <f>VLOOKUP(B104,'[2]应付账款7月底全部明细表 (3)'!$A$4:$D$403,4)</f>
        <v>0</v>
      </c>
      <c r="G104" s="16">
        <f>VLOOKUP(B104,'[2]应付账款7月底全部明细表 (3)'!$A:$E,5,0)</f>
        <v>0</v>
      </c>
      <c r="H104" s="16">
        <f>VLOOKUP(B104,'[2]应付账款7月底全部明细表 (3)'!$A$4:$F$401,6,0)</f>
        <v>0</v>
      </c>
      <c r="I104" s="16">
        <f>VLOOKUP(B104,'[2]应付账款7月底全部明细表 (3)'!$A$4:$G$401,7,0)</f>
        <v>0</v>
      </c>
      <c r="J104" s="31">
        <f>VLOOKUP(B104,'[2]应付账款7月底全部明细表 (3)'!$A$4:$H$402,8,0)</f>
        <v>0</v>
      </c>
      <c r="K104" s="31">
        <f>VLOOKUP(B104,'[3]应付账款7月底全部明细表 (3)'!$A:$I,9,0)</f>
        <v>0</v>
      </c>
      <c r="L104" s="31">
        <f>VLOOKUP(B104,'[3]应付账款7月底全部明细表 (3)'!$A$4:$J$410,10,0)</f>
        <v>0</v>
      </c>
      <c r="M104" s="31">
        <f>VLOOKUP(B104,'[3]应付账款7月底全部明细表 (3)'!$A:$K,11,0)</f>
        <v>0</v>
      </c>
      <c r="N104" s="31">
        <f>VLOOKUP(B104,'[3]应付账款7月底全部明细表 (3)'!$A:$L,12,0)</f>
        <v>0</v>
      </c>
      <c r="O104" s="31">
        <f>VLOOKUP(B104,'[3]应付账款7月底全部明细表 (3)'!$A$4:$M$410,13,0)</f>
        <v>0</v>
      </c>
      <c r="P104" s="31">
        <f>VLOOKUP(B104,'[3]应付账款7月底全部明细表 (3)'!$A$4:$N$410,14,0)</f>
        <v>0</v>
      </c>
      <c r="Q104" s="31">
        <f>VLOOKUP(B104,'[3]应付账款7月底全部明细表 (3)'!$A$4:$O$410,15,0)</f>
        <v>0</v>
      </c>
      <c r="R104" s="31">
        <f>VLOOKUP(B104,'[3]应付账款7月底全部明细表 (3)'!$A$4:$P$410,16,0)</f>
        <v>0</v>
      </c>
      <c r="S104" s="31">
        <f>VLOOKUP(B104,'[3]应付账款7月底全部明细表 (3)'!$A$4:$Q$407,17,0)</f>
        <v>0</v>
      </c>
      <c r="T104" s="31">
        <f>VLOOKUP(B104,'[3]应付账款7月底全部明细表 (3)'!$A$4:$R$387,18,0)</f>
        <v>0</v>
      </c>
      <c r="U104" s="31">
        <f>VLOOKUP(B104,'[3]应付账款7月底全部明细表 (3)'!$A$4:$S$410,19,0)</f>
        <v>0</v>
      </c>
      <c r="V104" s="31">
        <f>VLOOKUP(B104,'[3]应付账款7月底全部明细表 (3)'!$A$4:$T$410,20,0)</f>
        <v>0</v>
      </c>
      <c r="W104" s="31">
        <f>VLOOKUP(B104,'[3]应付账款7月底全部明细表 (3)'!$A$4:$U$410,21,0)</f>
        <v>0</v>
      </c>
      <c r="X104" s="31">
        <f>VLOOKUP(B104,'[3]应付账款7月底全部明细表 (3)'!$A$4:$V$410,22,0)</f>
        <v>0</v>
      </c>
      <c r="Y104" s="31">
        <f>VLOOKUP(B104,'[3]应付账款7月底全部明细表 (3)'!$A$4:$W$410,23,0)</f>
        <v>0</v>
      </c>
      <c r="Z104" s="31">
        <f>VLOOKUP(B104,'[3]应付账款7月底全部明细表 (3)'!$A$4:$X$410,24,0)</f>
        <v>0</v>
      </c>
      <c r="AA104" s="31">
        <f>VLOOKUP(B104,'[3]应付账款7月底全部明细表 (3)'!$A$4:$Y$410,25,0)</f>
        <v>0</v>
      </c>
      <c r="AB104" s="31">
        <f>VLOOKUP(B104,'[3]应付账款7月底全部明细表 (3)'!$A$4:$Z$410,26,0)</f>
        <v>0</v>
      </c>
      <c r="AC104" s="31">
        <f>VLOOKUP(B104,'[3]应付账款7月底全部明细表 (3)'!$A$4:$AA$410,27,0)</f>
        <v>0</v>
      </c>
      <c r="AD104" s="31">
        <f>VLOOKUP(B104,'[3]应付账款7月底全部明细表 (3)'!$A$4:$AB$410,28,0)</f>
        <v>0</v>
      </c>
      <c r="AE104" s="31">
        <f>VLOOKUP(B104,'[3]应付账款7月底全部明细表 (3)'!$A$4:$AC$410,29,0)</f>
        <v>0</v>
      </c>
      <c r="AF104" s="31">
        <f>VLOOKUP(B104,'[3]应付账款7月底全部明细表 (3)'!$A$4:$AD$416,30,0)</f>
        <v>0</v>
      </c>
      <c r="AG104" s="31">
        <f>VLOOKUP(B104,'[3]应付账款7月底全部明细表 (3)'!$A$4:$AE$410,31,0)</f>
        <v>0</v>
      </c>
      <c r="AH104" s="31">
        <f>VLOOKUP(B104,'[3]应付账款7月底全部明细表 (3)'!$A$4:$AF$410,32,0)</f>
        <v>0</v>
      </c>
      <c r="AI104" s="31">
        <f>VLOOKUP(B104,'[3]应付账款7月底全部明细表 (3)'!$A$4:$AG$410,33,0)</f>
        <v>0</v>
      </c>
      <c r="AJ104" s="31">
        <f>VLOOKUP(B104,'[3]应付账款7月底全部明细表 (3)'!$A$4:$AH$415,34,0)</f>
        <v>0</v>
      </c>
      <c r="AK104" s="31">
        <f>VLOOKUP(B104,'[3]应付账款7月底全部明细表 (3)'!$A$4:$AI$410,35,0)</f>
        <v>0</v>
      </c>
      <c r="AL104" s="31">
        <f>VLOOKUP(B104,'[3]应付账款7月底全部明细表 (3)'!$A$4:$AJ$410,36,0)</f>
        <v>0</v>
      </c>
      <c r="AM104" s="31">
        <f>VLOOKUP(B104,'[3]应付账款7月底全部明细表 (3)'!$A$4:$AK$410,37,0)</f>
        <v>0</v>
      </c>
      <c r="AN104" s="31">
        <f>VLOOKUP(B104,'[3]应付账款7月底全部明细表 (3)'!$A$4:$AL$415,38,0)</f>
        <v>0</v>
      </c>
      <c r="AO104" s="31">
        <f>VLOOKUP(B104,'[3]应付账款7月底全部明细表 (3)'!$A$4:$AM$410,39,0)</f>
        <v>0</v>
      </c>
      <c r="AP104" s="31">
        <f>VLOOKUP(B104,'[3]应付账款7月底全部明细表 (3)'!$A$4:$AN$410,40,0)</f>
        <v>0</v>
      </c>
      <c r="AQ104" s="42">
        <f>VLOOKUP(B104,'[3]应付账款7月底全部明细表 (3)'!$A$4:$AO$410,41,0)</f>
        <v>0</v>
      </c>
      <c r="AR104" s="42">
        <f>VLOOKUP(B104,[4]应付账款明细表!$A$4:$AP$428,42,0)</f>
        <v>0</v>
      </c>
      <c r="AS104" s="42">
        <f>VLOOKUP(B104,'[3]应付账款7月底全部明细表 (3)'!$A$4:$AQ$410,43,0)</f>
        <v>0</v>
      </c>
      <c r="AT104" s="42">
        <f>VLOOKUP(B104,'[3]应付账款7月底全部明细表 (3)'!$A$4:$AR$410,44,0)</f>
        <v>0</v>
      </c>
      <c r="AU104" s="42">
        <f>VLOOKUP(B104,[4]应付账款明细表!$A$4:$AS$428,45,0)</f>
        <v>0</v>
      </c>
      <c r="AV104" s="42">
        <f>VLOOKUP(B104,[4]应付账款明细表!$A$4:$AT$428,46,0)</f>
        <v>0</v>
      </c>
      <c r="AW104" s="42">
        <f>VLOOKUP(B104,[4]应付账款明细表!$A$4:$AU$428,47,0)</f>
        <v>0</v>
      </c>
      <c r="AX104" s="42">
        <f>VLOOKUP(B104,[4]应付账款明细表!$A$4:$AV$428,48,0)</f>
        <v>0</v>
      </c>
      <c r="AY104" s="42"/>
      <c r="AZ104" s="42">
        <f>VLOOKUP(B104,[4]应付账款明细表!$A$4:$AX$428,50,0)</f>
        <v>0</v>
      </c>
      <c r="BA104" s="63"/>
      <c r="BB104" s="63"/>
      <c r="BC104" s="63"/>
      <c r="BD104" s="63"/>
      <c r="BE104" s="63"/>
      <c r="BF104" s="63"/>
      <c r="BG104" s="63"/>
      <c r="BH104" s="54">
        <f t="shared" si="12"/>
        <v>0</v>
      </c>
      <c r="BI104" s="54">
        <f t="shared" si="10"/>
        <v>0</v>
      </c>
      <c r="BJ104" s="16"/>
      <c r="BK104" s="54" t="str">
        <f>VLOOKUP(B104,'[3]应付账款7月底全部明细表 (3)'!$A$4:$BI$410,61,0)</f>
        <v>发票挂账两个月承兑付款</v>
      </c>
    </row>
    <row r="105" spans="1:63" ht="15.95" customHeight="1">
      <c r="A105" s="23">
        <f t="shared" si="16"/>
        <v>102</v>
      </c>
      <c r="B105" s="24" t="s">
        <v>283</v>
      </c>
      <c r="C105" s="24"/>
      <c r="D105" s="25" t="s">
        <v>284</v>
      </c>
      <c r="E105" s="25" t="s">
        <v>285</v>
      </c>
      <c r="F105" s="16">
        <f>VLOOKUP(B105,'[2]应付账款7月底全部明细表 (3)'!$A$4:$D$403,4)</f>
        <v>1057897.51</v>
      </c>
      <c r="G105" s="16">
        <f>VLOOKUP(B105,'[2]应付账款7月底全部明细表 (3)'!$A:$E,5,0)</f>
        <v>0</v>
      </c>
      <c r="H105" s="16">
        <f>VLOOKUP(B105,'[2]应付账款7月底全部明细表 (3)'!$A$4:$F$401,6,0)</f>
        <v>1232624.08</v>
      </c>
      <c r="I105" s="16">
        <f>VLOOKUP(B105,'[2]应付账款7月底全部明细表 (3)'!$A$4:$G$401,7,0)</f>
        <v>250000</v>
      </c>
      <c r="J105" s="31">
        <f>VLOOKUP(B105,'[2]应付账款7月底全部明细表 (3)'!$A$4:$H$402,8,0)</f>
        <v>996906.85</v>
      </c>
      <c r="K105" s="31">
        <f>VLOOKUP(B105,'[3]应付账款7月底全部明细表 (3)'!$A:$I,9,0)</f>
        <v>0</v>
      </c>
      <c r="L105" s="31">
        <f>VLOOKUP(B105,'[3]应付账款7月底全部明细表 (3)'!$A$4:$J$410,10,0)</f>
        <v>807897.51</v>
      </c>
      <c r="M105" s="31">
        <f>VLOOKUP(B105,'[3]应付账款7月底全部明细表 (3)'!$A:$K,11,0)</f>
        <v>0</v>
      </c>
      <c r="N105" s="31">
        <f>VLOOKUP(B105,'[3]应付账款7月底全部明细表 (3)'!$A:$L,12,0)</f>
        <v>996906.85</v>
      </c>
      <c r="O105" s="31">
        <f>VLOOKUP(B105,'[3]应付账款7月底全部明细表 (3)'!$A$4:$M$410,13,0)</f>
        <v>0</v>
      </c>
      <c r="P105" s="31">
        <f>VLOOKUP(B105,'[3]应付账款7月底全部明细表 (3)'!$A$4:$N$410,14,0)</f>
        <v>982624.08</v>
      </c>
      <c r="Q105" s="31">
        <f>VLOOKUP(B105,'[3]应付账款7月底全部明细表 (3)'!$A$4:$O$410,15,0)</f>
        <v>0</v>
      </c>
      <c r="R105" s="31">
        <f>VLOOKUP(B105,'[3]应付账款7月底全部明细表 (3)'!$A$4:$P$410,16,0)</f>
        <v>996906.85</v>
      </c>
      <c r="S105" s="31">
        <f>VLOOKUP(B105,'[3]应付账款7月底全部明细表 (3)'!$A$4:$Q$407,17,0)</f>
        <v>0</v>
      </c>
      <c r="T105" s="31">
        <f>VLOOKUP(B105,'[3]应付账款7月底全部明细表 (3)'!$A$4:$R$387,18,0)</f>
        <v>996906.85</v>
      </c>
      <c r="U105" s="31">
        <f>VLOOKUP(B105,'[3]应付账款7月底全部明细表 (3)'!$A$4:$S$410,19,0)</f>
        <v>0</v>
      </c>
      <c r="V105" s="31">
        <f>VLOOKUP(B105,'[3]应付账款7月底全部明细表 (3)'!$A$4:$T$410,20,0)</f>
        <v>996906.85</v>
      </c>
      <c r="W105" s="31">
        <f>VLOOKUP(B105,'[3]应付账款7月底全部明细表 (3)'!$A$4:$U$410,21,0)</f>
        <v>331.15</v>
      </c>
      <c r="X105" s="31">
        <f>VLOOKUP(B105,'[3]应付账款7月底全部明细表 (3)'!$A$4:$V$410,22,0)</f>
        <v>996906.85</v>
      </c>
      <c r="Y105" s="31">
        <f>VLOOKUP(B105,'[3]应付账款7月底全部明细表 (3)'!$A$4:$W$410,23,0)</f>
        <v>200000</v>
      </c>
      <c r="Z105" s="31">
        <f>VLOOKUP(B105,'[3]应付账款7月底全部明细表 (3)'!$A$4:$X$410,24,0)</f>
        <v>797238</v>
      </c>
      <c r="AA105" s="31">
        <f>VLOOKUP(B105,'[3]应付账款7月底全部明细表 (3)'!$A$4:$Y$410,25,0)</f>
        <v>463.63</v>
      </c>
      <c r="AB105" s="31">
        <f>VLOOKUP(B105,'[3]应付账款7月底全部明细表 (3)'!$A$4:$Z$410,26,0)</f>
        <v>796906.85</v>
      </c>
      <c r="AC105" s="31">
        <f>VLOOKUP(B105,'[3]应付账款7月底全部明细表 (3)'!$A$4:$AA$410,27,0)</f>
        <v>0</v>
      </c>
      <c r="AD105" s="31">
        <f>VLOOKUP(B105,'[3]应付账款7月底全部明细表 (3)'!$A$4:$AB$410,28,0)</f>
        <v>797701.63</v>
      </c>
      <c r="AE105" s="31">
        <f>VLOOKUP(B105,'[3]应付账款7月底全部明细表 (3)'!$A$4:$AC$410,29,0)</f>
        <v>0</v>
      </c>
      <c r="AF105" s="31">
        <f>VLOOKUP(B105,'[3]应付账款7月底全部明细表 (3)'!$A$4:$AD$416,30,0)</f>
        <v>796906.85</v>
      </c>
      <c r="AG105" s="31">
        <f>VLOOKUP(B105,'[3]应付账款7月底全部明细表 (3)'!$A$4:$AE$410,31,0)</f>
        <v>180000</v>
      </c>
      <c r="AH105" s="31">
        <f>VLOOKUP(B105,'[3]应付账款7月底全部明细表 (3)'!$A$4:$AF$410,32,0)</f>
        <v>617701.63</v>
      </c>
      <c r="AI105" s="31">
        <f>VLOOKUP(B105,'[3]应付账款7月底全部明细表 (3)'!$A$4:$AG$410,33,0)</f>
        <v>2514.29</v>
      </c>
      <c r="AJ105" s="31">
        <f>VLOOKUP(B105,'[3]应付账款7月底全部明细表 (3)'!$A$4:$AH$415,34,0)</f>
        <v>617238</v>
      </c>
      <c r="AK105" s="31">
        <f>VLOOKUP(B105,'[3]应付账款7月底全部明细表 (3)'!$A$4:$AI$410,35,0)</f>
        <v>0</v>
      </c>
      <c r="AL105" s="31">
        <f>VLOOKUP(B105,'[3]应付账款7月底全部明细表 (3)'!$A$4:$AJ$410,36,0)</f>
        <v>620215.92000000004</v>
      </c>
      <c r="AM105" s="31">
        <f>VLOOKUP(B105,'[3]应付账款7月底全部明细表 (3)'!$A$4:$AK$410,37,0)</f>
        <v>1843.82</v>
      </c>
      <c r="AN105" s="31">
        <f>VLOOKUP(B105,'[3]应付账款7月底全部明细表 (3)'!$A$4:$AL$415,38,0)</f>
        <v>617701.63</v>
      </c>
      <c r="AO105" s="31">
        <f>VLOOKUP(B105,'[3]应付账款7月底全部明细表 (3)'!$A$4:$AM$410,39,0)</f>
        <v>0</v>
      </c>
      <c r="AP105" s="31">
        <f>VLOOKUP(B105,'[3]应付账款7月底全部明细表 (3)'!$A$4:$AN$410,40,0)</f>
        <v>622059.74</v>
      </c>
      <c r="AQ105" s="42">
        <f>VLOOKUP(B105,'[3]应付账款7月底全部明细表 (3)'!$A$4:$AO$410,41,0)</f>
        <v>0</v>
      </c>
      <c r="AR105" s="42">
        <f>VLOOKUP(B105,[4]应付账款明细表!$A$4:$AP$428,42,0)</f>
        <v>617701.63</v>
      </c>
      <c r="AS105" s="42">
        <f>VLOOKUP(B105,'[3]应付账款7月底全部明细表 (3)'!$A$4:$AQ$410,43,0)</f>
        <v>100000</v>
      </c>
      <c r="AT105" s="42">
        <f>VLOOKUP(B105,'[3]应付账款7月底全部明细表 (3)'!$A$4:$AR$410,44,0)</f>
        <v>522059.74</v>
      </c>
      <c r="AU105" s="42">
        <f>VLOOKUP(B105,[4]应付账款明细表!$A$4:$AS$428,45,0)</f>
        <v>85884.98</v>
      </c>
      <c r="AV105" s="42">
        <f>VLOOKUP(B105,[4]应付账款明细表!$A$4:$AT$428,46,0)</f>
        <v>520215.92</v>
      </c>
      <c r="AW105" s="42">
        <f>VLOOKUP(B105,[4]应付账款明细表!$A$4:$AU$428,47,0)</f>
        <v>400000</v>
      </c>
      <c r="AX105" s="42">
        <f>VLOOKUP(B105,[4]应付账款明细表!$A$4:$AV$428,48,0)</f>
        <v>207944.72</v>
      </c>
      <c r="AY105" s="42"/>
      <c r="AZ105" s="42">
        <f>VLOOKUP(B105,[4]应付账款明细表!$A$4:$AX$428,50,0)</f>
        <v>122059.74</v>
      </c>
      <c r="BA105" s="63"/>
      <c r="BB105" s="63"/>
      <c r="BC105" s="63"/>
      <c r="BD105" s="63"/>
      <c r="BE105" s="63"/>
      <c r="BF105" s="63"/>
      <c r="BG105" s="63"/>
      <c r="BH105" s="54">
        <f t="shared" si="12"/>
        <v>91037.87</v>
      </c>
      <c r="BI105" s="54">
        <f t="shared" si="10"/>
        <v>9103.7870000000003</v>
      </c>
      <c r="BJ105" s="16">
        <f t="shared" si="11"/>
        <v>22.841562527770002</v>
      </c>
      <c r="BK105" s="54" t="str">
        <f>VLOOKUP(B105,'[3]应付账款7月底全部明细表 (3)'!$A$4:$BI$410,61,0)</f>
        <v>发票挂账两个月承兑付款</v>
      </c>
    </row>
    <row r="106" spans="1:63" ht="15.95" customHeight="1">
      <c r="A106" s="23">
        <f t="shared" si="16"/>
        <v>103</v>
      </c>
      <c r="B106" s="24" t="s">
        <v>286</v>
      </c>
      <c r="C106" s="24" t="str">
        <f>VLOOKUP(B106,'[1]供应商 (2)'!$A$2:$D$144,4,0)</f>
        <v>1931528</v>
      </c>
      <c r="D106" s="25" t="s">
        <v>287</v>
      </c>
      <c r="E106" s="25" t="s">
        <v>288</v>
      </c>
      <c r="F106" s="16">
        <f>VLOOKUP(B106,'[2]应付账款7月底全部明细表 (3)'!$A$4:$D$403,4)</f>
        <v>4678333.99</v>
      </c>
      <c r="G106" s="16">
        <f>VLOOKUP(B106,'[2]应付账款7月底全部明细表 (3)'!$A:$E,5,0)</f>
        <v>2000000</v>
      </c>
      <c r="H106" s="16">
        <f>VLOOKUP(B106,'[2]应付账款7月底全部明细表 (3)'!$A$4:$F$401,6,0)</f>
        <v>2788851.91</v>
      </c>
      <c r="I106" s="16">
        <f>VLOOKUP(B106,'[2]应付账款7月底全部明细表 (3)'!$A$4:$G$401,7,0)</f>
        <v>0</v>
      </c>
      <c r="J106" s="31">
        <f>VLOOKUP(B106,'[2]应付账款7月底全部明细表 (3)'!$A$4:$H$402,8,0)</f>
        <v>2851792.98</v>
      </c>
      <c r="K106" s="31">
        <f>VLOOKUP(B106,'[3]应付账款7月底全部明细表 (3)'!$A:$I,9,0)</f>
        <v>0</v>
      </c>
      <c r="L106" s="31">
        <f>VLOOKUP(B106,'[3]应付账款7月底全部明细表 (3)'!$A$4:$J$410,10,0)</f>
        <v>2678333.9900000002</v>
      </c>
      <c r="M106" s="31">
        <f>VLOOKUP(B106,'[3]应付账款7月底全部明细表 (3)'!$A:$K,11,0)</f>
        <v>0</v>
      </c>
      <c r="N106" s="31">
        <f>VLOOKUP(B106,'[3]应付账款7月底全部明细表 (3)'!$A:$L,12,0)</f>
        <v>2851792.98</v>
      </c>
      <c r="O106" s="31">
        <f>VLOOKUP(B106,'[3]应付账款7月底全部明细表 (3)'!$A$4:$M$410,13,0)</f>
        <v>103711.73</v>
      </c>
      <c r="P106" s="31">
        <f>VLOOKUP(B106,'[3]应付账款7月底全部明细表 (3)'!$A$4:$N$410,14,0)</f>
        <v>2788851.91</v>
      </c>
      <c r="Q106" s="31">
        <f>VLOOKUP(B106,'[3]应付账款7月底全部明细表 (3)'!$A$4:$O$410,15,0)</f>
        <v>470000</v>
      </c>
      <c r="R106" s="31">
        <f>VLOOKUP(B106,'[3]应付账款7月底全部明细表 (3)'!$A$4:$P$410,16,0)</f>
        <v>2485504.71</v>
      </c>
      <c r="S106" s="31">
        <f>VLOOKUP(B106,'[3]应付账款7月底全部明细表 (3)'!$A$4:$Q$407,17,0)</f>
        <v>121707.14</v>
      </c>
      <c r="T106" s="31">
        <f>VLOOKUP(B106,'[3]应付账款7月底全部明细表 (3)'!$A$4:$R$387,18,0)</f>
        <v>2381792.98</v>
      </c>
      <c r="U106" s="31">
        <f>VLOOKUP(B106,'[3]应付账款7月底全部明细表 (3)'!$A$4:$S$410,19,0)</f>
        <v>600000</v>
      </c>
      <c r="V106" s="31">
        <f>VLOOKUP(B106,'[3]应付账款7月底全部明细表 (3)'!$A$4:$T$410,20,0)</f>
        <v>2007211.85</v>
      </c>
      <c r="W106" s="31">
        <f>VLOOKUP(B106,'[3]应付账款7月底全部明细表 (3)'!$A$4:$U$410,21,0)</f>
        <v>150629.22</v>
      </c>
      <c r="X106" s="31">
        <f>VLOOKUP(B106,'[3]应付账款7月底全部明细表 (3)'!$A$4:$V$410,22,0)</f>
        <v>1781792.98</v>
      </c>
      <c r="Y106" s="31">
        <f>VLOOKUP(B106,'[3]应付账款7月底全部明细表 (3)'!$A$4:$W$410,23,0)</f>
        <v>500000</v>
      </c>
      <c r="Z106" s="31">
        <f>VLOOKUP(B106,'[3]应付账款7月底全部明细表 (3)'!$A$4:$X$410,24,0)</f>
        <v>1657841.07</v>
      </c>
      <c r="AA106" s="31">
        <f>VLOOKUP(B106,'[3]应付账款7月底全部明细表 (3)'!$A$4:$Y$410,25,0)</f>
        <v>94606.93</v>
      </c>
      <c r="AB106" s="31">
        <f>VLOOKUP(B106,'[3]应付账款7月底全部明细表 (3)'!$A$4:$Z$410,26,0)</f>
        <v>1385504.71</v>
      </c>
      <c r="AC106" s="31">
        <f>VLOOKUP(B106,'[3]应付账款7月底全部明细表 (3)'!$A$4:$AA$410,27,0)</f>
        <v>0</v>
      </c>
      <c r="AD106" s="31">
        <f>VLOOKUP(B106,'[3]应付账款7月底全部明细表 (3)'!$A$4:$AB$410,28,0)</f>
        <v>1752448</v>
      </c>
      <c r="AE106" s="31">
        <f>VLOOKUP(B106,'[3]应付账款7月底全部明细表 (3)'!$A$4:$AC$410,29,0)</f>
        <v>0</v>
      </c>
      <c r="AF106" s="31">
        <f>VLOOKUP(B106,'[3]应付账款7月底全部明细表 (3)'!$A$4:$AD$416,30,0)</f>
        <v>1507211.85</v>
      </c>
      <c r="AG106" s="31">
        <f>VLOOKUP(B106,'[3]应付账款7月底全部明细表 (3)'!$A$4:$AE$410,31,0)</f>
        <v>800000</v>
      </c>
      <c r="AH106" s="31">
        <f>VLOOKUP(B106,'[3]应付账款7月底全部明细表 (3)'!$A$4:$AF$410,32,0)</f>
        <v>952448</v>
      </c>
      <c r="AI106" s="31">
        <f>VLOOKUP(B106,'[3]应付账款7月底全部明细表 (3)'!$A$4:$AG$410,33,0)</f>
        <v>98974.99</v>
      </c>
      <c r="AJ106" s="31">
        <f>VLOOKUP(B106,'[3]应付账款7月底全部明细表 (3)'!$A$4:$AH$415,34,0)</f>
        <v>857841.07</v>
      </c>
      <c r="AK106" s="31">
        <f>VLOOKUP(B106,'[3]应付账款7月底全部明细表 (3)'!$A$4:$AI$410,35,0)</f>
        <v>0</v>
      </c>
      <c r="AL106" s="31">
        <f>VLOOKUP(B106,'[3]应付账款7月底全部明细表 (3)'!$A$4:$AJ$410,36,0)</f>
        <v>1051422.99</v>
      </c>
      <c r="AM106" s="31">
        <f>VLOOKUP(B106,'[3]应付账款7月底全部明细表 (3)'!$A$4:$AK$410,37,0)</f>
        <v>0</v>
      </c>
      <c r="AN106" s="31">
        <f>VLOOKUP(B106,'[3]应付账款7月底全部明细表 (3)'!$A$4:$AL$415,38,0)</f>
        <v>952448</v>
      </c>
      <c r="AO106" s="31">
        <f>VLOOKUP(B106,'[3]应付账款7月底全部明细表 (3)'!$A$4:$AM$410,39,0)</f>
        <v>0</v>
      </c>
      <c r="AP106" s="31">
        <f>VLOOKUP(B106,'[3]应付账款7月底全部明细表 (3)'!$A$4:$AN$410,40,0)</f>
        <v>1051422.99</v>
      </c>
      <c r="AQ106" s="42">
        <f>VLOOKUP(B106,'[3]应付账款7月底全部明细表 (3)'!$A$4:$AO$410,41,0)</f>
        <v>842713.63</v>
      </c>
      <c r="AR106" s="42">
        <f>VLOOKUP(B106,[4]应付账款明细表!$A$4:$AP$428,42,0)</f>
        <v>952448</v>
      </c>
      <c r="AS106" s="42">
        <f>VLOOKUP(B106,'[3]应付账款7月底全部明细表 (3)'!$A$4:$AQ$410,43,0)</f>
        <v>750000</v>
      </c>
      <c r="AT106" s="42">
        <f>VLOOKUP(B106,'[3]应付账款7月底全部明细表 (3)'!$A$4:$AR$410,44,0)</f>
        <v>1144136.6200000001</v>
      </c>
      <c r="AU106" s="42">
        <f>VLOOKUP(B106,[4]应付账款明细表!$A$4:$AS$428,45,0)</f>
        <v>0</v>
      </c>
      <c r="AV106" s="42">
        <f>VLOOKUP(B106,[4]应付账款明细表!$A$4:$AT$428,46,0)</f>
        <v>301422.99</v>
      </c>
      <c r="AW106" s="42">
        <f>VLOOKUP(B106,[4]应付账款明细表!$A$4:$AU$428,47,0)</f>
        <v>0</v>
      </c>
      <c r="AX106" s="42">
        <f>VLOOKUP(B106,[4]应付账款明细表!$A$4:$AV$428,48,0)</f>
        <v>1144136.6200000001</v>
      </c>
      <c r="AY106" s="42"/>
      <c r="AZ106" s="42">
        <f>VLOOKUP(B106,[4]应付账款明细表!$A$4:$AX$428,50,0)</f>
        <v>301422.99</v>
      </c>
      <c r="BA106" s="63"/>
      <c r="BB106" s="63"/>
      <c r="BC106" s="63"/>
      <c r="BD106" s="63"/>
      <c r="BE106" s="63"/>
      <c r="BF106" s="63"/>
      <c r="BG106" s="63"/>
      <c r="BH106" s="54">
        <f t="shared" si="12"/>
        <v>1412343.64</v>
      </c>
      <c r="BI106" s="54">
        <f t="shared" si="10"/>
        <v>141234.364</v>
      </c>
      <c r="BJ106" s="16">
        <f t="shared" si="11"/>
        <v>8.10097902235748</v>
      </c>
      <c r="BK106" s="54" t="str">
        <f>VLOOKUP(B106,'[3]应付账款7月底全部明细表 (3)'!$A$4:$BI$410,61,0)</f>
        <v>发票挂账两个月承兑付款</v>
      </c>
    </row>
    <row r="107" spans="1:63">
      <c r="A107" s="23">
        <f t="shared" si="16"/>
        <v>104</v>
      </c>
      <c r="B107" s="24" t="s">
        <v>289</v>
      </c>
      <c r="C107" s="24" t="str">
        <f>VLOOKUP(B107,'[1]供应商 (2)'!$A$2:$D$144,4,0)</f>
        <v>1937307</v>
      </c>
      <c r="D107" s="25" t="s">
        <v>290</v>
      </c>
      <c r="E107" s="25" t="s">
        <v>291</v>
      </c>
      <c r="F107" s="16">
        <f>VLOOKUP(B107,'[2]应付账款7月底全部明细表 (3)'!$A$4:$D$403,4)</f>
        <v>0</v>
      </c>
      <c r="G107" s="16">
        <f>VLOOKUP(B107,'[2]应付账款7月底全部明细表 (3)'!$A:$E,5,0)</f>
        <v>0</v>
      </c>
      <c r="H107" s="16">
        <f>VLOOKUP(B107,'[2]应付账款7月底全部明细表 (3)'!$A$4:$F$401,6,0)</f>
        <v>12685</v>
      </c>
      <c r="I107" s="16">
        <f>VLOOKUP(B107,'[2]应付账款7月底全部明细表 (3)'!$A$4:$G$401,7,0)</f>
        <v>12685</v>
      </c>
      <c r="J107" s="31">
        <f>VLOOKUP(B107,'[2]应付账款7月底全部明细表 (3)'!$A$4:$H$402,8,0)</f>
        <v>0</v>
      </c>
      <c r="K107" s="31">
        <f>VLOOKUP(B107,'[3]应付账款7月底全部明细表 (3)'!$A:$I,9,0)</f>
        <v>43566.400000000001</v>
      </c>
      <c r="L107" s="31">
        <f>VLOOKUP(B107,'[3]应付账款7月底全部明细表 (3)'!$A$4:$J$410,10,0)</f>
        <v>0</v>
      </c>
      <c r="M107" s="31">
        <f>VLOOKUP(B107,'[3]应付账款7月底全部明细表 (3)'!$A:$K,11,0)</f>
        <v>0</v>
      </c>
      <c r="N107" s="31">
        <f>VLOOKUP(B107,'[3]应付账款7月底全部明细表 (3)'!$A:$L,12,0)</f>
        <v>43566.400000000001</v>
      </c>
      <c r="O107" s="31">
        <f>VLOOKUP(B107,'[3]应付账款7月底全部明细表 (3)'!$A$4:$M$410,13,0)</f>
        <v>3806.8</v>
      </c>
      <c r="P107" s="31">
        <f>VLOOKUP(B107,'[3]应付账款7月底全部明细表 (3)'!$A$4:$N$410,14,0)</f>
        <v>43566.400000000001</v>
      </c>
      <c r="Q107" s="31">
        <f>VLOOKUP(B107,'[3]应付账款7月底全部明细表 (3)'!$A$4:$O$410,15,0)</f>
        <v>0</v>
      </c>
      <c r="R107" s="31">
        <f>VLOOKUP(B107,'[3]应付账款7月底全部明细表 (3)'!$A$4:$P$410,16,0)</f>
        <v>47373.2</v>
      </c>
      <c r="S107" s="31">
        <f>VLOOKUP(B107,'[3]应付账款7月底全部明细表 (3)'!$A$4:$Q$407,17,0)</f>
        <v>5669.28</v>
      </c>
      <c r="T107" s="31">
        <f>VLOOKUP(B107,'[3]应付账款7月底全部明细表 (3)'!$A$4:$R$387,18,0)</f>
        <v>47373.2</v>
      </c>
      <c r="U107" s="31">
        <f>VLOOKUP(B107,'[3]应付账款7月底全部明细表 (3)'!$A$4:$S$410,19,0)</f>
        <v>0</v>
      </c>
      <c r="V107" s="31">
        <f>VLOOKUP(B107,'[3]应付账款7月底全部明细表 (3)'!$A$4:$T$410,20,0)</f>
        <v>53042.48</v>
      </c>
      <c r="W107" s="31">
        <f>VLOOKUP(B107,'[3]应付账款7月底全部明细表 (3)'!$A$4:$U$410,21,0)</f>
        <v>13560</v>
      </c>
      <c r="X107" s="31">
        <f>VLOOKUP(B107,'[3]应付账款7月底全部明细表 (3)'!$A$4:$V$410,22,0)</f>
        <v>53042.48</v>
      </c>
      <c r="Y107" s="31">
        <f>VLOOKUP(B107,'[3]应付账款7月底全部明细表 (3)'!$A$4:$W$410,23,0)</f>
        <v>53042.48</v>
      </c>
      <c r="Z107" s="31">
        <f>VLOOKUP(B107,'[3]应付账款7月底全部明细表 (3)'!$A$4:$X$410,24,0)</f>
        <v>13560</v>
      </c>
      <c r="AA107" s="31">
        <f>VLOOKUP(B107,'[3]应付账款7月底全部明细表 (3)'!$A$4:$Y$410,25,0)</f>
        <v>0</v>
      </c>
      <c r="AB107" s="31">
        <f>VLOOKUP(B107,'[3]应付账款7月底全部明细表 (3)'!$A$4:$Z$410,26,0)</f>
        <v>13560</v>
      </c>
      <c r="AC107" s="31">
        <f>VLOOKUP(B107,'[3]应付账款7月底全部明细表 (3)'!$A$4:$AA$410,27,0)</f>
        <v>0</v>
      </c>
      <c r="AD107" s="31">
        <f>VLOOKUP(B107,'[3]应付账款7月底全部明细表 (3)'!$A$4:$AB$410,28,0)</f>
        <v>13560</v>
      </c>
      <c r="AE107" s="31">
        <f>VLOOKUP(B107,'[3]应付账款7月底全部明细表 (3)'!$A$4:$AC$410,29,0)</f>
        <v>0</v>
      </c>
      <c r="AF107" s="31">
        <f>VLOOKUP(B107,'[3]应付账款7月底全部明细表 (3)'!$A$4:$AD$416,30,0)</f>
        <v>13560</v>
      </c>
      <c r="AG107" s="31">
        <f>VLOOKUP(B107,'[3]应付账款7月底全部明细表 (3)'!$A$4:$AE$410,31,0)</f>
        <v>0</v>
      </c>
      <c r="AH107" s="31">
        <f>VLOOKUP(B107,'[3]应付账款7月底全部明细表 (3)'!$A$4:$AF$410,32,0)</f>
        <v>13560</v>
      </c>
      <c r="AI107" s="31">
        <f>VLOOKUP(B107,'[3]应付账款7月底全部明细表 (3)'!$A$4:$AG$410,33,0)</f>
        <v>0</v>
      </c>
      <c r="AJ107" s="31">
        <f>VLOOKUP(B107,'[3]应付账款7月底全部明细表 (3)'!$A$4:$AH$415,34,0)</f>
        <v>13560</v>
      </c>
      <c r="AK107" s="31">
        <f>VLOOKUP(B107,'[3]应付账款7月底全部明细表 (3)'!$A$4:$AI$410,35,0)</f>
        <v>13560</v>
      </c>
      <c r="AL107" s="31">
        <f>VLOOKUP(B107,'[3]应付账款7月底全部明细表 (3)'!$A$4:$AJ$410,36,0)</f>
        <v>0</v>
      </c>
      <c r="AM107" s="31">
        <f>VLOOKUP(B107,'[3]应付账款7月底全部明细表 (3)'!$A$4:$AK$410,37,0)</f>
        <v>40543.199999999997</v>
      </c>
      <c r="AN107" s="31">
        <f>VLOOKUP(B107,'[3]应付账款7月底全部明细表 (3)'!$A$4:$AL$415,38,0)</f>
        <v>0</v>
      </c>
      <c r="AO107" s="31">
        <f>VLOOKUP(B107,'[3]应付账款7月底全部明细表 (3)'!$A$4:$AM$410,39,0)</f>
        <v>0</v>
      </c>
      <c r="AP107" s="31">
        <f>VLOOKUP(B107,'[3]应付账款7月底全部明细表 (3)'!$A$4:$AN$410,40,0)</f>
        <v>40543.199999999997</v>
      </c>
      <c r="AQ107" s="42">
        <f>VLOOKUP(B107,'[3]应付账款7月底全部明细表 (3)'!$A$4:$AO$410,41,0)</f>
        <v>0</v>
      </c>
      <c r="AR107" s="42">
        <f>VLOOKUP(B107,[4]应付账款明细表!$A$4:$AP$428,42,0)</f>
        <v>40543.199999999997</v>
      </c>
      <c r="AS107" s="42">
        <f>VLOOKUP(B107,'[3]应付账款7月底全部明细表 (3)'!$A$4:$AQ$410,43,0)</f>
        <v>0</v>
      </c>
      <c r="AT107" s="42">
        <f>VLOOKUP(B107,'[3]应付账款7月底全部明细表 (3)'!$A$4:$AR$410,44,0)</f>
        <v>40543.199999999997</v>
      </c>
      <c r="AU107" s="42">
        <f>VLOOKUP(B107,[4]应付账款明细表!$A$4:$AS$428,45,0)</f>
        <v>12809.85</v>
      </c>
      <c r="AV107" s="42">
        <f>VLOOKUP(B107,[4]应付账款明细表!$A$4:$AT$428,46,0)</f>
        <v>40543.199999999997</v>
      </c>
      <c r="AW107" s="42">
        <f>VLOOKUP(B107,[4]应付账款明细表!$A$4:$AU$428,47,0)</f>
        <v>0</v>
      </c>
      <c r="AX107" s="42">
        <f>VLOOKUP(B107,[4]应付账款明细表!$A$4:$AV$428,48,0)</f>
        <v>53353.05</v>
      </c>
      <c r="AY107" s="42"/>
      <c r="AZ107" s="42">
        <f>VLOOKUP(B107,[4]应付账款明细表!$A$4:$AX$428,50,0)</f>
        <v>53353.05</v>
      </c>
      <c r="BA107" s="63"/>
      <c r="BB107" s="63"/>
      <c r="BC107" s="63"/>
      <c r="BD107" s="63"/>
      <c r="BE107" s="63"/>
      <c r="BF107" s="63"/>
      <c r="BG107" s="63"/>
      <c r="BH107" s="54">
        <f t="shared" si="12"/>
        <v>119955.53</v>
      </c>
      <c r="BI107" s="54">
        <f t="shared" si="10"/>
        <v>11995.553</v>
      </c>
      <c r="BJ107" s="16">
        <f t="shared" si="11"/>
        <v>4.44773575674252</v>
      </c>
      <c r="BK107" s="54" t="str">
        <f>VLOOKUP(B107,'[3]应付账款7月底全部明细表 (3)'!$A$4:$BI$410,61,0)</f>
        <v>货到、票到付款</v>
      </c>
    </row>
    <row r="108" spans="1:63">
      <c r="A108" s="23">
        <f t="shared" si="16"/>
        <v>105</v>
      </c>
      <c r="B108" s="24" t="s">
        <v>292</v>
      </c>
      <c r="C108" s="24"/>
      <c r="D108" s="25" t="s">
        <v>293</v>
      </c>
      <c r="E108" s="25" t="s">
        <v>294</v>
      </c>
      <c r="F108" s="16">
        <f>VLOOKUP(B108,'[2]应付账款7月底全部明细表 (3)'!$A$4:$D$403,4)</f>
        <v>46723.98</v>
      </c>
      <c r="G108" s="16">
        <f>VLOOKUP(B108,'[2]应付账款7月底全部明细表 (3)'!$A:$E,5,0)</f>
        <v>0</v>
      </c>
      <c r="H108" s="16">
        <f>VLOOKUP(B108,'[2]应付账款7月底全部明细表 (3)'!$A$4:$F$401,6,0)</f>
        <v>46723.98</v>
      </c>
      <c r="I108" s="16">
        <f>VLOOKUP(B108,'[2]应付账款7月底全部明细表 (3)'!$A$4:$G$401,7,0)</f>
        <v>40000</v>
      </c>
      <c r="J108" s="31">
        <f>VLOOKUP(B108,'[2]应付账款7月底全部明细表 (3)'!$A$4:$H$402,8,0)</f>
        <v>6723.98</v>
      </c>
      <c r="K108" s="31">
        <f>VLOOKUP(B108,'[3]应付账款7月底全部明细表 (3)'!$A:$I,9,0)</f>
        <v>0</v>
      </c>
      <c r="L108" s="31">
        <f>VLOOKUP(B108,'[3]应付账款7月底全部明细表 (3)'!$A$4:$J$410,10,0)</f>
        <v>6723.98</v>
      </c>
      <c r="M108" s="31">
        <f>VLOOKUP(B108,'[3]应付账款7月底全部明细表 (3)'!$A:$K,11,0)</f>
        <v>0</v>
      </c>
      <c r="N108" s="31">
        <f>VLOOKUP(B108,'[3]应付账款7月底全部明细表 (3)'!$A:$L,12,0)</f>
        <v>6723.98</v>
      </c>
      <c r="O108" s="31">
        <f>VLOOKUP(B108,'[3]应付账款7月底全部明细表 (3)'!$A$4:$M$410,13,0)</f>
        <v>0</v>
      </c>
      <c r="P108" s="31">
        <f>VLOOKUP(B108,'[3]应付账款7月底全部明细表 (3)'!$A$4:$N$410,14,0)</f>
        <v>6723.98</v>
      </c>
      <c r="Q108" s="31">
        <f>VLOOKUP(B108,'[3]应付账款7月底全部明细表 (3)'!$A$4:$O$410,15,0)</f>
        <v>0</v>
      </c>
      <c r="R108" s="31">
        <f>VLOOKUP(B108,'[3]应付账款7月底全部明细表 (3)'!$A$4:$P$410,16,0)</f>
        <v>6723.98</v>
      </c>
      <c r="S108" s="31">
        <f>VLOOKUP(B108,'[3]应付账款7月底全部明细表 (3)'!$A$4:$Q$407,17,0)</f>
        <v>0</v>
      </c>
      <c r="T108" s="31">
        <f>VLOOKUP(B108,'[3]应付账款7月底全部明细表 (3)'!$A$4:$R$387,18,0)</f>
        <v>6723.98</v>
      </c>
      <c r="U108" s="31">
        <f>VLOOKUP(B108,'[3]应付账款7月底全部明细表 (3)'!$A$4:$S$410,19,0)</f>
        <v>0</v>
      </c>
      <c r="V108" s="31">
        <f>VLOOKUP(B108,'[3]应付账款7月底全部明细表 (3)'!$A$4:$T$410,20,0)</f>
        <v>6723.98</v>
      </c>
      <c r="W108" s="31">
        <f>VLOOKUP(B108,'[3]应付账款7月底全部明细表 (3)'!$A$4:$U$410,21,0)</f>
        <v>0</v>
      </c>
      <c r="X108" s="31">
        <f>VLOOKUP(B108,'[3]应付账款7月底全部明细表 (3)'!$A$4:$V$410,22,0)</f>
        <v>6723.98</v>
      </c>
      <c r="Y108" s="31">
        <f>VLOOKUP(B108,'[3]应付账款7月底全部明细表 (3)'!$A$4:$W$410,23,0)</f>
        <v>0</v>
      </c>
      <c r="Z108" s="31">
        <f>VLOOKUP(B108,'[3]应付账款7月底全部明细表 (3)'!$A$4:$X$410,24,0)</f>
        <v>6723.98</v>
      </c>
      <c r="AA108" s="31">
        <f>VLOOKUP(B108,'[3]应付账款7月底全部明细表 (3)'!$A$4:$Y$410,25,0)</f>
        <v>0</v>
      </c>
      <c r="AB108" s="31">
        <f>VLOOKUP(B108,'[3]应付账款7月底全部明细表 (3)'!$A$4:$Z$410,26,0)</f>
        <v>6723.98</v>
      </c>
      <c r="AC108" s="31">
        <f>VLOOKUP(B108,'[3]应付账款7月底全部明细表 (3)'!$A$4:$AA$410,27,0)</f>
        <v>0</v>
      </c>
      <c r="AD108" s="31">
        <f>VLOOKUP(B108,'[3]应付账款7月底全部明细表 (3)'!$A$4:$AB$410,28,0)</f>
        <v>6723.98</v>
      </c>
      <c r="AE108" s="31">
        <f>VLOOKUP(B108,'[3]应付账款7月底全部明细表 (3)'!$A$4:$AC$410,29,0)</f>
        <v>0</v>
      </c>
      <c r="AF108" s="31">
        <f>VLOOKUP(B108,'[3]应付账款7月底全部明细表 (3)'!$A$4:$AD$416,30,0)</f>
        <v>6723.98</v>
      </c>
      <c r="AG108" s="31">
        <f>VLOOKUP(B108,'[3]应付账款7月底全部明细表 (3)'!$A$4:$AE$410,31,0)</f>
        <v>0</v>
      </c>
      <c r="AH108" s="31">
        <f>VLOOKUP(B108,'[3]应付账款7月底全部明细表 (3)'!$A$4:$AF$410,32,0)</f>
        <v>6723.98</v>
      </c>
      <c r="AI108" s="31">
        <f>VLOOKUP(B108,'[3]应付账款7月底全部明细表 (3)'!$A$4:$AG$410,33,0)</f>
        <v>0</v>
      </c>
      <c r="AJ108" s="31">
        <f>VLOOKUP(B108,'[3]应付账款7月底全部明细表 (3)'!$A$4:$AH$415,34,0)</f>
        <v>6723.98</v>
      </c>
      <c r="AK108" s="31">
        <f>VLOOKUP(B108,'[3]应付账款7月底全部明细表 (3)'!$A$4:$AI$410,35,0)</f>
        <v>0</v>
      </c>
      <c r="AL108" s="31">
        <f>VLOOKUP(B108,'[3]应付账款7月底全部明细表 (3)'!$A$4:$AJ$410,36,0)</f>
        <v>6723.98</v>
      </c>
      <c r="AM108" s="31">
        <f>VLOOKUP(B108,'[3]应付账款7月底全部明细表 (3)'!$A$4:$AK$410,37,0)</f>
        <v>0</v>
      </c>
      <c r="AN108" s="31">
        <f>VLOOKUP(B108,'[3]应付账款7月底全部明细表 (3)'!$A$4:$AL$415,38,0)</f>
        <v>6723.98</v>
      </c>
      <c r="AO108" s="31">
        <f>VLOOKUP(B108,'[3]应付账款7月底全部明细表 (3)'!$A$4:$AM$410,39,0)</f>
        <v>6723.98</v>
      </c>
      <c r="AP108" s="31">
        <f>VLOOKUP(B108,'[3]应付账款7月底全部明细表 (3)'!$A$4:$AN$410,40,0)</f>
        <v>0</v>
      </c>
      <c r="AQ108" s="42">
        <f>VLOOKUP(B108,'[3]应付账款7月底全部明细表 (3)'!$A$4:$AO$410,41,0)</f>
        <v>0</v>
      </c>
      <c r="AR108" s="42">
        <f>VLOOKUP(B108,[4]应付账款明细表!$A$4:$AP$428,42,0)</f>
        <v>0</v>
      </c>
      <c r="AS108" s="42">
        <f>VLOOKUP(B108,'[3]应付账款7月底全部明细表 (3)'!$A$4:$AQ$410,43,0)</f>
        <v>0</v>
      </c>
      <c r="AT108" s="42">
        <f>VLOOKUP(B108,'[3]应付账款7月底全部明细表 (3)'!$A$4:$AR$410,44,0)</f>
        <v>0</v>
      </c>
      <c r="AU108" s="42">
        <f>VLOOKUP(B108,[4]应付账款明细表!$A$4:$AS$428,45,0)</f>
        <v>0</v>
      </c>
      <c r="AV108" s="42">
        <f>VLOOKUP(B108,[4]应付账款明细表!$A$4:$AT$428,46,0)</f>
        <v>0</v>
      </c>
      <c r="AW108" s="42">
        <f>VLOOKUP(B108,[4]应付账款明细表!$A$4:$AU$428,47,0)</f>
        <v>0</v>
      </c>
      <c r="AX108" s="42">
        <f>VLOOKUP(B108,[4]应付账款明细表!$A$4:$AV$428,48,0)</f>
        <v>0</v>
      </c>
      <c r="AY108" s="42"/>
      <c r="AZ108" s="42">
        <f>VLOOKUP(B108,[4]应付账款明细表!$A$4:$AX$428,50,0)</f>
        <v>0</v>
      </c>
      <c r="BA108" s="63"/>
      <c r="BB108" s="63"/>
      <c r="BC108" s="63"/>
      <c r="BD108" s="63"/>
      <c r="BE108" s="63"/>
      <c r="BF108" s="63"/>
      <c r="BG108" s="63"/>
      <c r="BH108" s="54">
        <f t="shared" si="12"/>
        <v>0</v>
      </c>
      <c r="BI108" s="54">
        <f t="shared" si="10"/>
        <v>0</v>
      </c>
      <c r="BJ108" s="16"/>
      <c r="BK108" s="54" t="str">
        <f>VLOOKUP(B108,'[3]应付账款7月底全部明细表 (3)'!$A$4:$BI$410,61,0)</f>
        <v>发票挂账两个月承兑付款</v>
      </c>
    </row>
    <row r="109" spans="1:63">
      <c r="A109" s="23">
        <f t="shared" si="16"/>
        <v>106</v>
      </c>
      <c r="B109" s="24" t="s">
        <v>295</v>
      </c>
      <c r="C109" s="24">
        <f>VLOOKUP(B109,'[1]供应商 (2)'!$A$2:$D$144,4,0)</f>
        <v>1913717</v>
      </c>
      <c r="D109" s="25" t="s">
        <v>296</v>
      </c>
      <c r="E109" s="25" t="s">
        <v>35</v>
      </c>
      <c r="F109" s="16">
        <f>VLOOKUP(B109,'[2]应付账款7月底全部明细表 (3)'!$A$4:$D$403,4)</f>
        <v>2227083.11</v>
      </c>
      <c r="G109" s="16">
        <f>VLOOKUP(B109,'[2]应付账款7月底全部明细表 (3)'!$A:$E,5,0)</f>
        <v>200000</v>
      </c>
      <c r="H109" s="16">
        <f>VLOOKUP(B109,'[2]应付账款7月底全部明细表 (3)'!$A$4:$F$401,6,0)</f>
        <v>2213250.41</v>
      </c>
      <c r="I109" s="16">
        <f>VLOOKUP(B109,'[2]应付账款7月底全部明细表 (3)'!$A$4:$G$401,7,0)</f>
        <v>300000</v>
      </c>
      <c r="J109" s="31">
        <f>VLOOKUP(B109,'[2]应付账款7月底全部明细表 (3)'!$A$4:$H$402,8,0)</f>
        <v>2043283.64</v>
      </c>
      <c r="K109" s="31">
        <f>VLOOKUP(B109,'[3]应付账款7月底全部明细表 (3)'!$A:$I,9,0)</f>
        <v>139367.25</v>
      </c>
      <c r="L109" s="31">
        <f>VLOOKUP(B109,'[3]应付账款7月底全部明细表 (3)'!$A$4:$J$410,10,0)</f>
        <v>1727083.11</v>
      </c>
      <c r="M109" s="31">
        <f>VLOOKUP(B109,'[3]应付账款7月底全部明细表 (3)'!$A:$K,11,0)</f>
        <v>300000</v>
      </c>
      <c r="N109" s="31">
        <f>VLOOKUP(B109,'[3]应付账款7月底全部明细表 (3)'!$A:$L,12,0)</f>
        <v>1882650.89</v>
      </c>
      <c r="O109" s="31">
        <f>VLOOKUP(B109,'[3]应付账款7月底全部明细表 (3)'!$A$4:$M$410,13,0)</f>
        <v>222309.09</v>
      </c>
      <c r="P109" s="31">
        <f>VLOOKUP(B109,'[3]应付账款7月底全部明细表 (3)'!$A$4:$N$410,14,0)</f>
        <v>1613250.41</v>
      </c>
      <c r="Q109" s="31">
        <f>VLOOKUP(B109,'[3]应付账款7月底全部明细表 (3)'!$A$4:$O$410,15,0)</f>
        <v>700000</v>
      </c>
      <c r="R109" s="31">
        <f>VLOOKUP(B109,'[3]应付账款7月底全部明细表 (3)'!$A$4:$P$410,16,0)</f>
        <v>1404959.98</v>
      </c>
      <c r="S109" s="31">
        <f>VLOOKUP(B109,'[3]应付账款7月底全部明细表 (3)'!$A$4:$Q$407,17,0)</f>
        <v>318934.71000000002</v>
      </c>
      <c r="T109" s="31">
        <f>VLOOKUP(B109,'[3]应付账款7月底全部明细表 (3)'!$A$4:$R$387,18,0)</f>
        <v>1043283.64</v>
      </c>
      <c r="U109" s="31">
        <f>VLOOKUP(B109,'[3]应付账款7月底全部明细表 (3)'!$A$4:$S$410,19,0)</f>
        <v>0</v>
      </c>
      <c r="V109" s="31">
        <f>VLOOKUP(B109,'[3]应付账款7月底全部明细表 (3)'!$A$4:$T$410,20,0)</f>
        <v>1723894.69</v>
      </c>
      <c r="W109" s="31">
        <f>VLOOKUP(B109,'[3]应付账款7月底全部明细表 (3)'!$A$4:$U$410,21,0)</f>
        <v>380025.61</v>
      </c>
      <c r="X109" s="31">
        <f>VLOOKUP(B109,'[3]应付账款7月底全部明细表 (3)'!$A$4:$V$410,22,0)</f>
        <v>1182650.8899999999</v>
      </c>
      <c r="Y109" s="31">
        <f>VLOOKUP(B109,'[3]应付账款7月底全部明细表 (3)'!$A$4:$W$410,23,0)</f>
        <v>353739.66</v>
      </c>
      <c r="Z109" s="31">
        <f>VLOOKUP(B109,'[3]应付账款7月底全部明细表 (3)'!$A$4:$X$410,24,0)</f>
        <v>1750180.64</v>
      </c>
      <c r="AA109" s="31">
        <f>VLOOKUP(B109,'[3]应付账款7月底全部明细表 (3)'!$A$4:$Y$410,25,0)</f>
        <v>146708.79</v>
      </c>
      <c r="AB109" s="31">
        <f>VLOOKUP(B109,'[3]应付账款7月底全部明细表 (3)'!$A$4:$Z$410,26,0)</f>
        <v>1051220.32</v>
      </c>
      <c r="AC109" s="31">
        <f>VLOOKUP(B109,'[3]应付账款7月底全部明细表 (3)'!$A$4:$AA$410,27,0)</f>
        <v>0</v>
      </c>
      <c r="AD109" s="31">
        <f>VLOOKUP(B109,'[3]应付账款7月底全部明细表 (3)'!$A$4:$AB$410,28,0)</f>
        <v>1896889.43</v>
      </c>
      <c r="AE109" s="31">
        <f>VLOOKUP(B109,'[3]应付账款7月底全部明细表 (3)'!$A$4:$AC$410,29,0)</f>
        <v>218466.5</v>
      </c>
      <c r="AF109" s="31">
        <f>VLOOKUP(B109,'[3]应付账款7月底全部明细表 (3)'!$A$4:$AD$416,30,0)</f>
        <v>1370155.03</v>
      </c>
      <c r="AG109" s="31">
        <f>VLOOKUP(B109,'[3]应付账款7月底全部明细表 (3)'!$A$4:$AE$410,31,0)</f>
        <v>450000</v>
      </c>
      <c r="AH109" s="31">
        <f>VLOOKUP(B109,'[3]应付账款7月底全部明细表 (3)'!$A$4:$AF$410,32,0)</f>
        <v>1665355.93</v>
      </c>
      <c r="AI109" s="31">
        <f>VLOOKUP(B109,'[3]应付账款7月底全部明细表 (3)'!$A$4:$AG$410,33,0)</f>
        <v>123704.59</v>
      </c>
      <c r="AJ109" s="31">
        <f>VLOOKUP(B109,'[3]应付账款7月底全部明细表 (3)'!$A$4:$AH$415,34,0)</f>
        <v>1300180.6399999999</v>
      </c>
      <c r="AK109" s="31">
        <f>VLOOKUP(B109,'[3]应付账款7月底全部明细表 (3)'!$A$4:$AI$410,35,0)</f>
        <v>2000</v>
      </c>
      <c r="AL109" s="31">
        <f>VLOOKUP(B109,'[3]应付账款7月底全部明细表 (3)'!$A$4:$AJ$410,36,0)</f>
        <v>1787060.52</v>
      </c>
      <c r="AM109" s="31">
        <f>VLOOKUP(B109,'[3]应付账款7月底全部明细表 (3)'!$A$4:$AK$410,37,0)</f>
        <v>92597.64</v>
      </c>
      <c r="AN109" s="31">
        <f>VLOOKUP(B109,'[3]应付账款7月底全部明细表 (3)'!$A$4:$AL$415,38,0)</f>
        <v>1444889.43</v>
      </c>
      <c r="AO109" s="31">
        <f>VLOOKUP(B109,'[3]应付账款7月底全部明细表 (3)'!$A$4:$AM$410,39,0)</f>
        <v>0</v>
      </c>
      <c r="AP109" s="31">
        <f>VLOOKUP(B109,'[3]应付账款7月底全部明细表 (3)'!$A$4:$AN$410,40,0)</f>
        <v>1879658.16</v>
      </c>
      <c r="AQ109" s="42">
        <f>VLOOKUP(B109,'[3]应付账款7月底全部明细表 (3)'!$A$4:$AO$410,41,0)</f>
        <v>106525.14</v>
      </c>
      <c r="AR109" s="42">
        <f>VLOOKUP(B109,[4]应付账款明细表!$A$4:$AP$428,42,0)</f>
        <v>1663355.93</v>
      </c>
      <c r="AS109" s="42">
        <f>VLOOKUP(B109,'[3]应付账款7月底全部明细表 (3)'!$A$4:$AQ$410,43,0)</f>
        <v>254537.26</v>
      </c>
      <c r="AT109" s="42">
        <f>VLOOKUP(B109,'[3]应付账款7月底全部明细表 (3)'!$A$4:$AR$410,44,0)</f>
        <v>1731646.04</v>
      </c>
      <c r="AU109" s="42">
        <f>VLOOKUP(B109,[4]应付账款明细表!$A$4:$AS$428,45,0)</f>
        <v>462943.58</v>
      </c>
      <c r="AV109" s="42">
        <f>VLOOKUP(B109,[4]应付账款明细表!$A$4:$AT$428,46,0)</f>
        <v>1532523.26</v>
      </c>
      <c r="AW109" s="42">
        <f>VLOOKUP(B109,[4]应付账款明细表!$A$4:$AU$428,47,0)</f>
        <v>120000</v>
      </c>
      <c r="AX109" s="42">
        <f>VLOOKUP(B109,[4]应付账款明细表!$A$4:$AV$428,48,0)</f>
        <v>2074589.62</v>
      </c>
      <c r="AY109" s="42"/>
      <c r="AZ109" s="42">
        <f>VLOOKUP(B109,[4]应付账款明细表!$A$4:$AX$428,50,0)</f>
        <v>1505120.9</v>
      </c>
      <c r="BA109" s="63"/>
      <c r="BB109" s="63"/>
      <c r="BC109" s="63"/>
      <c r="BD109" s="63"/>
      <c r="BE109" s="63"/>
      <c r="BF109" s="63"/>
      <c r="BG109" s="63"/>
      <c r="BH109" s="54">
        <f t="shared" si="12"/>
        <v>2211582.9</v>
      </c>
      <c r="BI109" s="54">
        <f t="shared" si="10"/>
        <v>221158.29</v>
      </c>
      <c r="BJ109" s="16">
        <f t="shared" si="11"/>
        <v>9.3805645720990203</v>
      </c>
      <c r="BK109" s="54" t="str">
        <f>VLOOKUP(B109,'[3]应付账款7月底全部明细表 (3)'!$A$4:$BI$410,61,0)</f>
        <v>发票挂账两个月承兑付款</v>
      </c>
    </row>
    <row r="110" spans="1:63" ht="15.95" customHeight="1">
      <c r="A110" s="23">
        <f t="shared" si="16"/>
        <v>107</v>
      </c>
      <c r="B110" s="24" t="s">
        <v>297</v>
      </c>
      <c r="C110" s="24">
        <f>VLOOKUP(B110,'[1]供应商 (2)'!$A$2:$D$144,4,0)</f>
        <v>1913718</v>
      </c>
      <c r="D110" s="25" t="s">
        <v>298</v>
      </c>
      <c r="E110" s="25" t="s">
        <v>30</v>
      </c>
      <c r="F110" s="16">
        <f>VLOOKUP(B110,'[2]应付账款7月底全部明细表 (3)'!$A$4:$D$403,4)</f>
        <v>758980.12</v>
      </c>
      <c r="G110" s="16">
        <f>VLOOKUP(B110,'[2]应付账款7月底全部明细表 (3)'!$A:$E,5,0)</f>
        <v>130000</v>
      </c>
      <c r="H110" s="16">
        <f>VLOOKUP(B110,'[2]应付账款7月底全部明细表 (3)'!$A$4:$F$401,6,0)</f>
        <v>708311.09</v>
      </c>
      <c r="I110" s="16">
        <f>VLOOKUP(B110,'[2]应付账款7月底全部明细表 (3)'!$A$4:$G$401,7,0)</f>
        <v>0</v>
      </c>
      <c r="J110" s="31">
        <f>VLOOKUP(B110,'[2]应付账款7月底全部明细表 (3)'!$A$4:$H$402,8,0)</f>
        <v>708311.09</v>
      </c>
      <c r="K110" s="31">
        <f>VLOOKUP(B110,'[3]应付账款7月底全部明细表 (3)'!$A:$I,9,0)</f>
        <v>223988.9</v>
      </c>
      <c r="L110" s="31">
        <f>VLOOKUP(B110,'[3]应付账款7月底全部明细表 (3)'!$A$4:$J$410,10,0)</f>
        <v>628980.12</v>
      </c>
      <c r="M110" s="31">
        <f>VLOOKUP(B110,'[3]应付账款7月底全部明细表 (3)'!$A:$K,11,0)</f>
        <v>0</v>
      </c>
      <c r="N110" s="31">
        <f>VLOOKUP(B110,'[3]应付账款7月底全部明细表 (3)'!$A:$L,12,0)</f>
        <v>932299.99</v>
      </c>
      <c r="O110" s="31">
        <f>VLOOKUP(B110,'[3]应付账款7月底全部明细表 (3)'!$A$4:$M$410,13,0)</f>
        <v>0</v>
      </c>
      <c r="P110" s="31">
        <f>VLOOKUP(B110,'[3]应付账款7月底全部明细表 (3)'!$A$4:$N$410,14,0)</f>
        <v>708311.09</v>
      </c>
      <c r="Q110" s="31">
        <f>VLOOKUP(B110,'[3]应付账款7月底全部明细表 (3)'!$A$4:$O$410,15,0)</f>
        <v>200000</v>
      </c>
      <c r="R110" s="31">
        <f>VLOOKUP(B110,'[3]应付账款7月底全部明细表 (3)'!$A$4:$P$410,16,0)</f>
        <v>732299.99</v>
      </c>
      <c r="S110" s="31">
        <f>VLOOKUP(B110,'[3]应付账款7月底全部明细表 (3)'!$A$4:$Q$407,17,0)</f>
        <v>275650</v>
      </c>
      <c r="T110" s="31">
        <f>VLOOKUP(B110,'[3]应付账款7月底全部明细表 (3)'!$A$4:$R$387,18,0)</f>
        <v>508311.09</v>
      </c>
      <c r="U110" s="31">
        <f>VLOOKUP(B110,'[3]应付账款7月底全部明细表 (3)'!$A$4:$S$410,19,0)</f>
        <v>0</v>
      </c>
      <c r="V110" s="31">
        <f>VLOOKUP(B110,'[3]应付账款7月底全部明细表 (3)'!$A$4:$T$410,20,0)</f>
        <v>1007949.99</v>
      </c>
      <c r="W110" s="31">
        <f>VLOOKUP(B110,'[3]应付账款7月底全部明细表 (3)'!$A$4:$U$410,21,0)</f>
        <v>0</v>
      </c>
      <c r="X110" s="31">
        <f>VLOOKUP(B110,'[3]应付账款7月底全部明细表 (3)'!$A$4:$V$410,22,0)</f>
        <v>732299.99</v>
      </c>
      <c r="Y110" s="31">
        <f>VLOOKUP(B110,'[3]应付账款7月底全部明细表 (3)'!$A$4:$W$410,23,0)</f>
        <v>100000</v>
      </c>
      <c r="Z110" s="31">
        <f>VLOOKUP(B110,'[3]应付账款7月底全部明细表 (3)'!$A$4:$X$410,24,0)</f>
        <v>907949.99</v>
      </c>
      <c r="AA110" s="31">
        <f>VLOOKUP(B110,'[3]应付账款7月底全部明细表 (3)'!$A$4:$Y$410,25,0)</f>
        <v>0</v>
      </c>
      <c r="AB110" s="31">
        <f>VLOOKUP(B110,'[3]应付账款7月底全部明细表 (3)'!$A$4:$Z$410,26,0)</f>
        <v>632299.99</v>
      </c>
      <c r="AC110" s="31">
        <f>VLOOKUP(B110,'[3]应付账款7月底全部明细表 (3)'!$A$4:$AA$410,27,0)</f>
        <v>0</v>
      </c>
      <c r="AD110" s="31">
        <f>VLOOKUP(B110,'[3]应付账款7月底全部明细表 (3)'!$A$4:$AB$410,28,0)</f>
        <v>907949.99</v>
      </c>
      <c r="AE110" s="31">
        <f>VLOOKUP(B110,'[3]应付账款7月底全部明细表 (3)'!$A$4:$AC$410,29,0)</f>
        <v>344403.08</v>
      </c>
      <c r="AF110" s="31">
        <f>VLOOKUP(B110,'[3]应付账款7月底全部明细表 (3)'!$A$4:$AD$416,30,0)</f>
        <v>907949.99</v>
      </c>
      <c r="AG110" s="31">
        <f>VLOOKUP(B110,'[3]应付账款7月底全部明细表 (3)'!$A$4:$AE$410,31,0)</f>
        <v>180000</v>
      </c>
      <c r="AH110" s="31">
        <f>VLOOKUP(B110,'[3]应付账款7月底全部明细表 (3)'!$A$4:$AF$410,32,0)</f>
        <v>1072353.07</v>
      </c>
      <c r="AI110" s="31">
        <f>VLOOKUP(B110,'[3]应付账款7月底全部明细表 (3)'!$A$4:$AG$410,33,0)</f>
        <v>33867.620000000003</v>
      </c>
      <c r="AJ110" s="31">
        <f>VLOOKUP(B110,'[3]应付账款7月底全部明细表 (3)'!$A$4:$AH$415,34,0)</f>
        <v>727949.99</v>
      </c>
      <c r="AK110" s="31">
        <f>VLOOKUP(B110,'[3]应付账款7月底全部明细表 (3)'!$A$4:$AI$410,35,0)</f>
        <v>100000</v>
      </c>
      <c r="AL110" s="31">
        <f>VLOOKUP(B110,'[3]应付账款7月底全部明细表 (3)'!$A$4:$AJ$410,36,0)</f>
        <v>1006220.69</v>
      </c>
      <c r="AM110" s="31">
        <f>VLOOKUP(B110,'[3]应付账款7月底全部明细表 (3)'!$A$4:$AK$410,37,0)</f>
        <v>101364.93</v>
      </c>
      <c r="AN110" s="31">
        <f>VLOOKUP(B110,'[3]应付账款7月底全部明细表 (3)'!$A$4:$AL$415,38,0)</f>
        <v>627949.99</v>
      </c>
      <c r="AO110" s="31">
        <f>VLOOKUP(B110,'[3]应付账款7月底全部明细表 (3)'!$A$4:$AM$410,39,0)</f>
        <v>92000</v>
      </c>
      <c r="AP110" s="31">
        <f>VLOOKUP(B110,'[3]应付账款7月底全部明细表 (3)'!$A$4:$AN$410,40,0)</f>
        <v>1015585.62</v>
      </c>
      <c r="AQ110" s="42">
        <f>VLOOKUP(B110,'[3]应付账款7月底全部明细表 (3)'!$A$4:$AO$410,41,0)</f>
        <v>109044.26</v>
      </c>
      <c r="AR110" s="42">
        <f>VLOOKUP(B110,[4]应付账款明细表!$A$4:$AP$428,42,0)</f>
        <v>880353.07</v>
      </c>
      <c r="AS110" s="42">
        <f>VLOOKUP(B110,'[3]应付账款7月底全部明细表 (3)'!$A$4:$AQ$410,43,0)</f>
        <v>248467.3</v>
      </c>
      <c r="AT110" s="42">
        <f>VLOOKUP(B110,'[3]应付账款7月底全部明细表 (3)'!$A$4:$AR$410,44,0)</f>
        <v>876162.58</v>
      </c>
      <c r="AU110" s="42">
        <f>VLOOKUP(B110,[4]应付账款明细表!$A$4:$AS$428,45,0)</f>
        <v>0</v>
      </c>
      <c r="AV110" s="42">
        <f>VLOOKUP(B110,[4]应付账款明细表!$A$4:$AT$428,46,0)</f>
        <v>665753.39</v>
      </c>
      <c r="AW110" s="42">
        <f>VLOOKUP(B110,[4]应付账款明细表!$A$4:$AU$428,47,0)</f>
        <v>53813.1</v>
      </c>
      <c r="AX110" s="42">
        <f>VLOOKUP(B110,[4]应付账款明细表!$A$4:$AV$428,48,0)</f>
        <v>822349.48</v>
      </c>
      <c r="AY110" s="42"/>
      <c r="AZ110" s="42">
        <f>VLOOKUP(B110,[4]应付账款明细表!$A$4:$AX$428,50,0)</f>
        <v>713305.22</v>
      </c>
      <c r="BA110" s="63"/>
      <c r="BB110" s="63"/>
      <c r="BC110" s="63"/>
      <c r="BD110" s="63"/>
      <c r="BE110" s="63"/>
      <c r="BF110" s="63"/>
      <c r="BG110" s="63"/>
      <c r="BH110" s="54">
        <f t="shared" si="12"/>
        <v>1088318.79</v>
      </c>
      <c r="BI110" s="54">
        <f t="shared" si="10"/>
        <v>108831.879</v>
      </c>
      <c r="BJ110" s="16">
        <f t="shared" si="11"/>
        <v>7.55614519896326</v>
      </c>
      <c r="BK110" s="54" t="str">
        <f>VLOOKUP(B110,'[3]应付账款7月底全部明细表 (3)'!$A$4:$BI$410,61,0)</f>
        <v>发票挂账两个月承兑付款</v>
      </c>
    </row>
    <row r="111" spans="1:63" ht="15.95" customHeight="1">
      <c r="A111" s="23">
        <f t="shared" si="16"/>
        <v>108</v>
      </c>
      <c r="B111" s="24" t="s">
        <v>299</v>
      </c>
      <c r="C111" s="24" t="str">
        <f>VLOOKUP(B111,'[1]供应商 (2)'!$A$2:$D$144,4,0)</f>
        <v>1912242</v>
      </c>
      <c r="D111" s="25" t="s">
        <v>300</v>
      </c>
      <c r="E111" s="25" t="s">
        <v>125</v>
      </c>
      <c r="F111" s="16">
        <f>VLOOKUP(B111,'[2]应付账款7月底全部明细表 (3)'!$A$4:$D$403,4)</f>
        <v>6982858.6100000003</v>
      </c>
      <c r="G111" s="16">
        <f>VLOOKUP(B111,'[2]应付账款7月底全部明细表 (3)'!$A:$E,5,0)</f>
        <v>0</v>
      </c>
      <c r="H111" s="16">
        <f>VLOOKUP(B111,'[2]应付账款7月底全部明细表 (3)'!$A$4:$F$401,6,0)</f>
        <v>8162458.6900000004</v>
      </c>
      <c r="I111" s="16">
        <f>VLOOKUP(B111,'[2]应付账款7月底全部明细表 (3)'!$A$4:$G$401,7,0)</f>
        <v>1000000</v>
      </c>
      <c r="J111" s="31">
        <f>VLOOKUP(B111,'[2]应付账款7月底全部明细表 (3)'!$A$4:$H$402,8,0)</f>
        <v>8277173.6600000001</v>
      </c>
      <c r="K111" s="31">
        <f>VLOOKUP(B111,'[3]应付账款7月底全部明细表 (3)'!$A:$I,9,0)</f>
        <v>406691.11</v>
      </c>
      <c r="L111" s="31">
        <f>VLOOKUP(B111,'[3]应付账款7月底全部明细表 (3)'!$A$4:$J$410,10,0)</f>
        <v>5982858.6100000003</v>
      </c>
      <c r="M111" s="31">
        <f>VLOOKUP(B111,'[3]应付账款7月底全部明细表 (3)'!$A:$K,11,0)</f>
        <v>1300000</v>
      </c>
      <c r="N111" s="31">
        <f>VLOOKUP(B111,'[3]应付账款7月底全部明细表 (3)'!$A:$L,12,0)</f>
        <v>7383864.7699999996</v>
      </c>
      <c r="O111" s="31">
        <f>VLOOKUP(B111,'[3]应付账款7月底全部明细表 (3)'!$A$4:$M$410,13,0)</f>
        <v>1937799.31</v>
      </c>
      <c r="P111" s="31">
        <f>VLOOKUP(B111,'[3]应付账款7月底全部明细表 (3)'!$A$4:$N$410,14,0)</f>
        <v>5862458.6900000004</v>
      </c>
      <c r="Q111" s="31">
        <f>VLOOKUP(B111,'[3]应付账款7月底全部明细表 (3)'!$A$4:$O$410,15,0)</f>
        <v>500000</v>
      </c>
      <c r="R111" s="31">
        <f>VLOOKUP(B111,'[3]应付账款7月底全部明细表 (3)'!$A$4:$P$410,16,0)</f>
        <v>8821664.0800000001</v>
      </c>
      <c r="S111" s="31">
        <f>VLOOKUP(B111,'[3]应付账款7月底全部明细表 (3)'!$A$4:$Q$407,17,0)</f>
        <v>1438278.41</v>
      </c>
      <c r="T111" s="31">
        <f>VLOOKUP(B111,'[3]应付账款7月底全部明细表 (3)'!$A$4:$R$387,18,0)</f>
        <v>6477173.6600000001</v>
      </c>
      <c r="U111" s="31">
        <f>VLOOKUP(B111,'[3]应付账款7月底全部明细表 (3)'!$A$4:$S$410,19,0)</f>
        <v>476986</v>
      </c>
      <c r="V111" s="31">
        <f>VLOOKUP(B111,'[3]应付账款7月底全部明细表 (3)'!$A$4:$T$410,20,0)</f>
        <v>9782956.4900000002</v>
      </c>
      <c r="W111" s="31">
        <f>VLOOKUP(B111,'[3]应付账款7月底全部明细表 (3)'!$A$4:$U$410,21,0)</f>
        <v>1924777.68</v>
      </c>
      <c r="X111" s="31">
        <f>VLOOKUP(B111,'[3]应付账款7月底全部明细表 (3)'!$A$4:$V$410,22,0)</f>
        <v>6406878.7699999996</v>
      </c>
      <c r="Y111" s="31">
        <f>VLOOKUP(B111,'[3]应付账款7月底全部明细表 (3)'!$A$4:$W$410,23,0)</f>
        <v>1600000</v>
      </c>
      <c r="Z111" s="31">
        <f>VLOOKUP(B111,'[3]应付账款7月底全部明细表 (3)'!$A$4:$X$410,24,0)</f>
        <v>10107734.17</v>
      </c>
      <c r="AA111" s="31">
        <f>VLOOKUP(B111,'[3]应付账款7月底全部明细表 (3)'!$A$4:$Y$410,25,0)</f>
        <v>1204743.26</v>
      </c>
      <c r="AB111" s="31">
        <f>VLOOKUP(B111,'[3]应付账款7月底全部明细表 (3)'!$A$4:$Z$410,26,0)</f>
        <v>6744678.0800000001</v>
      </c>
      <c r="AC111" s="31">
        <f>VLOOKUP(B111,'[3]应付账款7月底全部明细表 (3)'!$A$4:$AA$410,27,0)</f>
        <v>0</v>
      </c>
      <c r="AD111" s="31">
        <f>VLOOKUP(B111,'[3]应付账款7月底全部明细表 (3)'!$A$4:$AB$410,28,0)</f>
        <v>11312477.43</v>
      </c>
      <c r="AE111" s="31">
        <f>VLOOKUP(B111,'[3]应付账款7月底全部明细表 (3)'!$A$4:$AC$410,29,0)</f>
        <v>995826.46</v>
      </c>
      <c r="AF111" s="31">
        <f>VLOOKUP(B111,'[3]应付账款7月底全部明细表 (3)'!$A$4:$AD$416,30,0)</f>
        <v>8182956.4900000002</v>
      </c>
      <c r="AG111" s="31">
        <f>VLOOKUP(B111,'[3]应付账款7月底全部明细表 (3)'!$A$4:$AE$410,31,0)</f>
        <v>2000000</v>
      </c>
      <c r="AH111" s="31">
        <f>VLOOKUP(B111,'[3]应付账款7月底全部明细表 (3)'!$A$4:$AF$410,32,0)</f>
        <v>10308303.890000001</v>
      </c>
      <c r="AI111" s="31">
        <f>VLOOKUP(B111,'[3]应付账款7月底全部明细表 (3)'!$A$4:$AG$410,33,0)</f>
        <v>676420.87</v>
      </c>
      <c r="AJ111" s="31">
        <f>VLOOKUP(B111,'[3]应付账款7月底全部明细表 (3)'!$A$4:$AH$415,34,0)</f>
        <v>8107734.1699999999</v>
      </c>
      <c r="AK111" s="31">
        <f>VLOOKUP(B111,'[3]应付账款7月底全部明细表 (3)'!$A$4:$AI$410,35,0)</f>
        <v>2000000</v>
      </c>
      <c r="AL111" s="31">
        <f>VLOOKUP(B111,'[3]应付账款7月底全部明细表 (3)'!$A$4:$AJ$410,36,0)</f>
        <v>8984724.7599999998</v>
      </c>
      <c r="AM111" s="31">
        <f>VLOOKUP(B111,'[3]应付账款7月底全部明细表 (3)'!$A$4:$AK$410,37,0)</f>
        <v>1032913.39</v>
      </c>
      <c r="AN111" s="31">
        <f>VLOOKUP(B111,'[3]应付账款7月底全部明细表 (3)'!$A$4:$AL$415,38,0)</f>
        <v>7312477.4299999997</v>
      </c>
      <c r="AO111" s="31">
        <f>VLOOKUP(B111,'[3]应付账款7月底全部明细表 (3)'!$A$4:$AM$410,39,0)</f>
        <v>0</v>
      </c>
      <c r="AP111" s="31">
        <f>VLOOKUP(B111,'[3]应付账款7月底全部明细表 (3)'!$A$4:$AN$410,40,0)</f>
        <v>10017638.15</v>
      </c>
      <c r="AQ111" s="42">
        <f>VLOOKUP(B111,'[3]应付账款7月底全部明细表 (3)'!$A$4:$AO$410,41,0)</f>
        <v>1118348.6200000001</v>
      </c>
      <c r="AR111" s="42">
        <f>VLOOKUP(B111,[4]应付账款明细表!$A$4:$AP$428,42,0)</f>
        <v>8308303.8899999997</v>
      </c>
      <c r="AS111" s="42">
        <f>VLOOKUP(B111,'[3]应付账款7月底全部明细表 (3)'!$A$4:$AQ$410,43,0)</f>
        <v>1300000</v>
      </c>
      <c r="AT111" s="42">
        <f>VLOOKUP(B111,'[3]应付账款7月底全部明细表 (3)'!$A$4:$AR$410,44,0)</f>
        <v>9835986.7699999996</v>
      </c>
      <c r="AU111" s="42">
        <f>VLOOKUP(B111,[4]应付账款明细表!$A$4:$AS$428,45,0)</f>
        <v>922059.16</v>
      </c>
      <c r="AV111" s="42">
        <f>VLOOKUP(B111,[4]应付账款明细表!$A$4:$AT$428,46,0)</f>
        <v>7684724.7599999998</v>
      </c>
      <c r="AW111" s="42">
        <f>VLOOKUP(B111,[4]应付账款明细表!$A$4:$AU$428,47,0)</f>
        <v>0</v>
      </c>
      <c r="AX111" s="42">
        <f>VLOOKUP(B111,[4]应付账款明细表!$A$4:$AV$428,48,0)</f>
        <v>10758045.93</v>
      </c>
      <c r="AY111" s="42"/>
      <c r="AZ111" s="42">
        <f>VLOOKUP(B111,[4]应付账款明细表!$A$4:$AX$428,50,0)</f>
        <v>8717638.1500000004</v>
      </c>
      <c r="BA111" s="63"/>
      <c r="BB111" s="63"/>
      <c r="BC111" s="63"/>
      <c r="BD111" s="63"/>
      <c r="BE111" s="63"/>
      <c r="BF111" s="63"/>
      <c r="BG111" s="63"/>
      <c r="BH111" s="54">
        <f t="shared" si="12"/>
        <v>11657858.27</v>
      </c>
      <c r="BI111" s="54">
        <f t="shared" si="10"/>
        <v>1165785.827</v>
      </c>
      <c r="BJ111" s="16">
        <f t="shared" si="11"/>
        <v>9.2281495287041295</v>
      </c>
      <c r="BK111" s="54" t="str">
        <f>VLOOKUP(B111,'[3]应付账款7月底全部明细表 (3)'!$A$4:$BI$410,61,0)</f>
        <v>发票挂账两个月承兑付款</v>
      </c>
    </row>
    <row r="112" spans="1:63" ht="15.95" customHeight="1">
      <c r="A112" s="23">
        <f t="shared" si="16"/>
        <v>109</v>
      </c>
      <c r="B112" s="24" t="s">
        <v>301</v>
      </c>
      <c r="C112" s="24"/>
      <c r="D112" s="25" t="s">
        <v>302</v>
      </c>
      <c r="E112" s="25" t="s">
        <v>175</v>
      </c>
      <c r="F112" s="16">
        <f>VLOOKUP(B112,'[2]应付账款7月底全部明细表 (3)'!$A$4:$D$403,4)</f>
        <v>552615</v>
      </c>
      <c r="G112" s="16">
        <f>VLOOKUP(B112,'[2]应付账款7月底全部明细表 (3)'!$A:$E,5,0)</f>
        <v>0</v>
      </c>
      <c r="H112" s="16">
        <f>VLOOKUP(B112,'[2]应付账款7月底全部明细表 (3)'!$A$4:$F$401,6,0)</f>
        <v>552615</v>
      </c>
      <c r="I112" s="16">
        <f>VLOOKUP(B112,'[2]应付账款7月底全部明细表 (3)'!$A$4:$G$401,7,0)</f>
        <v>0</v>
      </c>
      <c r="J112" s="31">
        <f>VLOOKUP(B112,'[2]应付账款7月底全部明细表 (3)'!$A$4:$H$402,8,0)</f>
        <v>552615</v>
      </c>
      <c r="K112" s="31">
        <f>VLOOKUP(B112,'[3]应付账款7月底全部明细表 (3)'!$A:$I,9,0)</f>
        <v>0</v>
      </c>
      <c r="L112" s="31">
        <f>VLOOKUP(B112,'[3]应付账款7月底全部明细表 (3)'!$A$4:$J$410,10,0)</f>
        <v>552615</v>
      </c>
      <c r="M112" s="31">
        <f>VLOOKUP(B112,'[3]应付账款7月底全部明细表 (3)'!$A:$K,11,0)</f>
        <v>0</v>
      </c>
      <c r="N112" s="31">
        <f>VLOOKUP(B112,'[3]应付账款7月底全部明细表 (3)'!$A:$L,12,0)</f>
        <v>552615</v>
      </c>
      <c r="O112" s="31">
        <f>VLOOKUP(B112,'[3]应付账款7月底全部明细表 (3)'!$A$4:$M$410,13,0)</f>
        <v>0</v>
      </c>
      <c r="P112" s="31">
        <f>VLOOKUP(B112,'[3]应付账款7月底全部明细表 (3)'!$A$4:$N$410,14,0)</f>
        <v>552615</v>
      </c>
      <c r="Q112" s="31">
        <f>VLOOKUP(B112,'[3]应付账款7月底全部明细表 (3)'!$A$4:$O$410,15,0)</f>
        <v>100000</v>
      </c>
      <c r="R112" s="31">
        <f>VLOOKUP(B112,'[3]应付账款7月底全部明细表 (3)'!$A$4:$P$410,16,0)</f>
        <v>452615</v>
      </c>
      <c r="S112" s="31">
        <f>VLOOKUP(B112,'[3]应付账款7月底全部明细表 (3)'!$A$4:$Q$407,17,0)</f>
        <v>0</v>
      </c>
      <c r="T112" s="31">
        <f>VLOOKUP(B112,'[3]应付账款7月底全部明细表 (3)'!$A$4:$R$387,18,0)</f>
        <v>452615</v>
      </c>
      <c r="U112" s="31">
        <f>VLOOKUP(B112,'[3]应付账款7月底全部明细表 (3)'!$A$4:$S$410,19,0)</f>
        <v>0</v>
      </c>
      <c r="V112" s="31">
        <f>VLOOKUP(B112,'[3]应付账款7月底全部明细表 (3)'!$A$4:$T$410,20,0)</f>
        <v>452615</v>
      </c>
      <c r="W112" s="31">
        <f>VLOOKUP(B112,'[3]应付账款7月底全部明细表 (3)'!$A$4:$U$410,21,0)</f>
        <v>0</v>
      </c>
      <c r="X112" s="31">
        <f>VLOOKUP(B112,'[3]应付账款7月底全部明细表 (3)'!$A$4:$V$410,22,0)</f>
        <v>452615</v>
      </c>
      <c r="Y112" s="31">
        <f>VLOOKUP(B112,'[3]应付账款7月底全部明细表 (3)'!$A$4:$W$410,23,0)</f>
        <v>100000</v>
      </c>
      <c r="Z112" s="31">
        <f>VLOOKUP(B112,'[3]应付账款7月底全部明细表 (3)'!$A$4:$X$410,24,0)</f>
        <v>352615</v>
      </c>
      <c r="AA112" s="31">
        <f>VLOOKUP(B112,'[3]应付账款7月底全部明细表 (3)'!$A$4:$Y$410,25,0)</f>
        <v>0</v>
      </c>
      <c r="AB112" s="31">
        <f>VLOOKUP(B112,'[3]应付账款7月底全部明细表 (3)'!$A$4:$Z$410,26,0)</f>
        <v>352615</v>
      </c>
      <c r="AC112" s="31">
        <f>VLOOKUP(B112,'[3]应付账款7月底全部明细表 (3)'!$A$4:$AA$410,27,0)</f>
        <v>0</v>
      </c>
      <c r="AD112" s="31">
        <f>VLOOKUP(B112,'[3]应付账款7月底全部明细表 (3)'!$A$4:$AB$410,28,0)</f>
        <v>352615</v>
      </c>
      <c r="AE112" s="31">
        <f>VLOOKUP(B112,'[3]应付账款7月底全部明细表 (3)'!$A$4:$AC$410,29,0)</f>
        <v>0</v>
      </c>
      <c r="AF112" s="31">
        <f>VLOOKUP(B112,'[3]应付账款7月底全部明细表 (3)'!$A$4:$AD$416,30,0)</f>
        <v>352615</v>
      </c>
      <c r="AG112" s="31">
        <f>VLOOKUP(B112,'[3]应付账款7月底全部明细表 (3)'!$A$4:$AE$410,31,0)</f>
        <v>0</v>
      </c>
      <c r="AH112" s="31">
        <f>VLOOKUP(B112,'[3]应付账款7月底全部明细表 (3)'!$A$4:$AF$410,32,0)</f>
        <v>352615</v>
      </c>
      <c r="AI112" s="31">
        <f>VLOOKUP(B112,'[3]应付账款7月底全部明细表 (3)'!$A$4:$AG$410,33,0)</f>
        <v>0</v>
      </c>
      <c r="AJ112" s="31">
        <f>VLOOKUP(B112,'[3]应付账款7月底全部明细表 (3)'!$A$4:$AH$415,34,0)</f>
        <v>352615</v>
      </c>
      <c r="AK112" s="31">
        <f>VLOOKUP(B112,'[3]应付账款7月底全部明细表 (3)'!$A$4:$AI$410,35,0)</f>
        <v>0</v>
      </c>
      <c r="AL112" s="31">
        <f>VLOOKUP(B112,'[3]应付账款7月底全部明细表 (3)'!$A$4:$AJ$410,36,0)</f>
        <v>352615</v>
      </c>
      <c r="AM112" s="31">
        <f>VLOOKUP(B112,'[3]应付账款7月底全部明细表 (3)'!$A$4:$AK$410,37,0)</f>
        <v>0</v>
      </c>
      <c r="AN112" s="31">
        <f>VLOOKUP(B112,'[3]应付账款7月底全部明细表 (3)'!$A$4:$AL$415,38,0)</f>
        <v>352615</v>
      </c>
      <c r="AO112" s="31">
        <f>VLOOKUP(B112,'[3]应付账款7月底全部明细表 (3)'!$A$4:$AM$410,39,0)</f>
        <v>0</v>
      </c>
      <c r="AP112" s="31">
        <f>VLOOKUP(B112,'[3]应付账款7月底全部明细表 (3)'!$A$4:$AN$410,40,0)</f>
        <v>352615</v>
      </c>
      <c r="AQ112" s="42">
        <f>VLOOKUP(B112,'[3]应付账款7月底全部明细表 (3)'!$A$4:$AO$410,41,0)</f>
        <v>0</v>
      </c>
      <c r="AR112" s="42">
        <f>VLOOKUP(B112,[4]应付账款明细表!$A$4:$AP$428,42,0)</f>
        <v>352615</v>
      </c>
      <c r="AS112" s="42">
        <f>VLOOKUP(B112,'[3]应付账款7月底全部明细表 (3)'!$A$4:$AQ$410,43,0)</f>
        <v>100000</v>
      </c>
      <c r="AT112" s="42">
        <f>VLOOKUP(B112,'[3]应付账款7月底全部明细表 (3)'!$A$4:$AR$410,44,0)</f>
        <v>252615</v>
      </c>
      <c r="AU112" s="42">
        <f>VLOOKUP(B112,[4]应付账款明细表!$A$4:$AS$428,45,0)</f>
        <v>0</v>
      </c>
      <c r="AV112" s="42">
        <f>VLOOKUP(B112,[4]应付账款明细表!$A$4:$AT$428,46,0)</f>
        <v>252615</v>
      </c>
      <c r="AW112" s="42">
        <f>VLOOKUP(B112,[4]应付账款明细表!$A$4:$AU$428,47,0)</f>
        <v>0</v>
      </c>
      <c r="AX112" s="42">
        <f>VLOOKUP(B112,[4]应付账款明细表!$A$4:$AV$428,48,0)</f>
        <v>252615</v>
      </c>
      <c r="AY112" s="42"/>
      <c r="AZ112" s="42">
        <f>VLOOKUP(B112,[4]应付账款明细表!$A$4:$AX$428,50,0)</f>
        <v>252615</v>
      </c>
      <c r="BA112" s="63"/>
      <c r="BB112" s="63"/>
      <c r="BC112" s="63"/>
      <c r="BD112" s="63"/>
      <c r="BE112" s="63"/>
      <c r="BF112" s="63"/>
      <c r="BG112" s="63"/>
      <c r="BH112" s="54">
        <f t="shared" si="12"/>
        <v>0</v>
      </c>
      <c r="BI112" s="54">
        <f t="shared" si="10"/>
        <v>0</v>
      </c>
      <c r="BJ112" s="16"/>
      <c r="BK112" s="54" t="str">
        <f>VLOOKUP(B112,'[3]应付账款7月底全部明细表 (3)'!$A$4:$BI$410,61,0)</f>
        <v>货到、票到付款</v>
      </c>
    </row>
    <row r="113" spans="1:63" ht="15.95" customHeight="1">
      <c r="A113" s="23">
        <f t="shared" ref="A113:A124" si="17">ROW()-3</f>
        <v>110</v>
      </c>
      <c r="B113" s="24" t="s">
        <v>303</v>
      </c>
      <c r="C113" s="24"/>
      <c r="D113" s="25" t="s">
        <v>304</v>
      </c>
      <c r="E113" s="25" t="s">
        <v>305</v>
      </c>
      <c r="F113" s="16">
        <f>VLOOKUP(B113,'[2]应付账款7月底全部明细表 (3)'!$A$4:$D$403,4)</f>
        <v>506319</v>
      </c>
      <c r="G113" s="16">
        <f>VLOOKUP(B113,'[2]应付账款7月底全部明细表 (3)'!$A:$E,5,0)</f>
        <v>0</v>
      </c>
      <c r="H113" s="16">
        <f>VLOOKUP(B113,'[2]应付账款7月底全部明细表 (3)'!$A$4:$F$401,6,0)</f>
        <v>506319</v>
      </c>
      <c r="I113" s="16">
        <f>VLOOKUP(B113,'[2]应付账款7月底全部明细表 (3)'!$A$4:$G$401,7,0)</f>
        <v>0</v>
      </c>
      <c r="J113" s="31">
        <f>VLOOKUP(B113,'[2]应付账款7月底全部明细表 (3)'!$A$4:$H$402,8,0)</f>
        <v>506319</v>
      </c>
      <c r="K113" s="31">
        <f>VLOOKUP(B113,'[3]应付账款7月底全部明细表 (3)'!$A:$I,9,0)</f>
        <v>0</v>
      </c>
      <c r="L113" s="31">
        <f>VLOOKUP(B113,'[3]应付账款7月底全部明细表 (3)'!$A$4:$J$410,10,0)</f>
        <v>506319</v>
      </c>
      <c r="M113" s="31">
        <f>VLOOKUP(B113,'[3]应付账款7月底全部明细表 (3)'!$A:$K,11,0)</f>
        <v>0</v>
      </c>
      <c r="N113" s="31">
        <f>VLOOKUP(B113,'[3]应付账款7月底全部明细表 (3)'!$A:$L,12,0)</f>
        <v>506319</v>
      </c>
      <c r="O113" s="31">
        <f>VLOOKUP(B113,'[3]应付账款7月底全部明细表 (3)'!$A$4:$M$410,13,0)</f>
        <v>0</v>
      </c>
      <c r="P113" s="31">
        <f>VLOOKUP(B113,'[3]应付账款7月底全部明细表 (3)'!$A$4:$N$410,14,0)</f>
        <v>506319</v>
      </c>
      <c r="Q113" s="31">
        <f>VLOOKUP(B113,'[3]应付账款7月底全部明细表 (3)'!$A$4:$O$410,15,0)</f>
        <v>0</v>
      </c>
      <c r="R113" s="31">
        <f>VLOOKUP(B113,'[3]应付账款7月底全部明细表 (3)'!$A$4:$P$410,16,0)</f>
        <v>506319</v>
      </c>
      <c r="S113" s="31">
        <f>VLOOKUP(B113,'[3]应付账款7月底全部明细表 (3)'!$A$4:$Q$407,17,0)</f>
        <v>0</v>
      </c>
      <c r="T113" s="31">
        <f>VLOOKUP(B113,'[3]应付账款7月底全部明细表 (3)'!$A$4:$R$387,18,0)</f>
        <v>506319</v>
      </c>
      <c r="U113" s="31">
        <f>VLOOKUP(B113,'[3]应付账款7月底全部明细表 (3)'!$A$4:$S$410,19,0)</f>
        <v>0</v>
      </c>
      <c r="V113" s="31">
        <f>VLOOKUP(B113,'[3]应付账款7月底全部明细表 (3)'!$A$4:$T$410,20,0)</f>
        <v>506319</v>
      </c>
      <c r="W113" s="31">
        <f>VLOOKUP(B113,'[3]应付账款7月底全部明细表 (3)'!$A$4:$U$410,21,0)</f>
        <v>0</v>
      </c>
      <c r="X113" s="31">
        <f>VLOOKUP(B113,'[3]应付账款7月底全部明细表 (3)'!$A$4:$V$410,22,0)</f>
        <v>506319</v>
      </c>
      <c r="Y113" s="31">
        <f>VLOOKUP(B113,'[3]应付账款7月底全部明细表 (3)'!$A$4:$W$410,23,0)</f>
        <v>0</v>
      </c>
      <c r="Z113" s="31">
        <f>VLOOKUP(B113,'[3]应付账款7月底全部明细表 (3)'!$A$4:$X$410,24,0)</f>
        <v>506319</v>
      </c>
      <c r="AA113" s="31">
        <f>VLOOKUP(B113,'[3]应付账款7月底全部明细表 (3)'!$A$4:$Y$410,25,0)</f>
        <v>0</v>
      </c>
      <c r="AB113" s="31">
        <f>VLOOKUP(B113,'[3]应付账款7月底全部明细表 (3)'!$A$4:$Z$410,26,0)</f>
        <v>506319</v>
      </c>
      <c r="AC113" s="31">
        <f>VLOOKUP(B113,'[3]应付账款7月底全部明细表 (3)'!$A$4:$AA$410,27,0)</f>
        <v>0</v>
      </c>
      <c r="AD113" s="31">
        <f>VLOOKUP(B113,'[3]应付账款7月底全部明细表 (3)'!$A$4:$AB$410,28,0)</f>
        <v>506319</v>
      </c>
      <c r="AE113" s="31">
        <f>VLOOKUP(B113,'[3]应付账款7月底全部明细表 (3)'!$A$4:$AC$410,29,0)</f>
        <v>0</v>
      </c>
      <c r="AF113" s="31">
        <f>VLOOKUP(B113,'[3]应付账款7月底全部明细表 (3)'!$A$4:$AD$416,30,0)</f>
        <v>506319</v>
      </c>
      <c r="AG113" s="31">
        <f>VLOOKUP(B113,'[3]应付账款7月底全部明细表 (3)'!$A$4:$AE$410,31,0)</f>
        <v>70000</v>
      </c>
      <c r="AH113" s="31">
        <f>VLOOKUP(B113,'[3]应付账款7月底全部明细表 (3)'!$A$4:$AF$410,32,0)</f>
        <v>436319</v>
      </c>
      <c r="AI113" s="31">
        <f>VLOOKUP(B113,'[3]应付账款7月底全部明细表 (3)'!$A$4:$AG$410,33,0)</f>
        <v>0</v>
      </c>
      <c r="AJ113" s="31">
        <f>VLOOKUP(B113,'[3]应付账款7月底全部明细表 (3)'!$A$4:$AH$415,34,0)</f>
        <v>436319</v>
      </c>
      <c r="AK113" s="31">
        <f>VLOOKUP(B113,'[3]应付账款7月底全部明细表 (3)'!$A$4:$AI$410,35,0)</f>
        <v>0</v>
      </c>
      <c r="AL113" s="31">
        <f>VLOOKUP(B113,'[3]应付账款7月底全部明细表 (3)'!$A$4:$AJ$410,36,0)</f>
        <v>436319</v>
      </c>
      <c r="AM113" s="31">
        <f>VLOOKUP(B113,'[3]应付账款7月底全部明细表 (3)'!$A$4:$AK$410,37,0)</f>
        <v>0</v>
      </c>
      <c r="AN113" s="31">
        <f>VLOOKUP(B113,'[3]应付账款7月底全部明细表 (3)'!$A$4:$AL$415,38,0)</f>
        <v>436319</v>
      </c>
      <c r="AO113" s="31">
        <f>VLOOKUP(B113,'[3]应付账款7月底全部明细表 (3)'!$A$4:$AM$410,39,0)</f>
        <v>284000</v>
      </c>
      <c r="AP113" s="31">
        <f>VLOOKUP(B113,'[3]应付账款7月底全部明细表 (3)'!$A$4:$AN$410,40,0)</f>
        <v>152319</v>
      </c>
      <c r="AQ113" s="42">
        <f>VLOOKUP(B113,'[3]应付账款7月底全部明细表 (3)'!$A$4:$AO$410,41,0)</f>
        <v>0</v>
      </c>
      <c r="AR113" s="42">
        <f>VLOOKUP(B113,[4]应付账款明细表!$A$4:$AP$428,42,0)</f>
        <v>152319</v>
      </c>
      <c r="AS113" s="42">
        <f>VLOOKUP(B113,'[3]应付账款7月底全部明细表 (3)'!$A$4:$AQ$410,43,0)</f>
        <v>0</v>
      </c>
      <c r="AT113" s="42">
        <f>VLOOKUP(B113,'[3]应付账款7月底全部明细表 (3)'!$A$4:$AR$410,44,0)</f>
        <v>152319</v>
      </c>
      <c r="AU113" s="42">
        <f>VLOOKUP(B113,[4]应付账款明细表!$A$4:$AS$428,45,0)</f>
        <v>0</v>
      </c>
      <c r="AV113" s="42">
        <f>VLOOKUP(B113,[4]应付账款明细表!$A$4:$AT$428,46,0)</f>
        <v>152319</v>
      </c>
      <c r="AW113" s="42">
        <f>VLOOKUP(B113,[4]应付账款明细表!$A$4:$AU$428,47,0)</f>
        <v>0</v>
      </c>
      <c r="AX113" s="42">
        <f>VLOOKUP(B113,[4]应付账款明细表!$A$4:$AV$428,48,0)</f>
        <v>152319</v>
      </c>
      <c r="AY113" s="42"/>
      <c r="AZ113" s="42">
        <f>VLOOKUP(B113,[4]应付账款明细表!$A$4:$AX$428,50,0)</f>
        <v>152319</v>
      </c>
      <c r="BA113" s="63"/>
      <c r="BB113" s="63"/>
      <c r="BC113" s="63"/>
      <c r="BD113" s="63"/>
      <c r="BE113" s="63"/>
      <c r="BF113" s="63"/>
      <c r="BG113" s="63"/>
      <c r="BH113" s="54">
        <f t="shared" si="12"/>
        <v>0</v>
      </c>
      <c r="BI113" s="54">
        <f t="shared" si="10"/>
        <v>0</v>
      </c>
      <c r="BJ113" s="16"/>
      <c r="BK113" s="54" t="str">
        <f>VLOOKUP(B113,'[3]应付账款7月底全部明细表 (3)'!$A$4:$BI$410,61,0)</f>
        <v>发票挂账两个月承兑付款</v>
      </c>
    </row>
    <row r="114" spans="1:63" ht="15.95" customHeight="1">
      <c r="A114" s="23">
        <f t="shared" si="17"/>
        <v>111</v>
      </c>
      <c r="B114" s="24" t="s">
        <v>306</v>
      </c>
      <c r="C114" s="24"/>
      <c r="D114" s="25" t="s">
        <v>307</v>
      </c>
      <c r="E114" s="25" t="s">
        <v>30</v>
      </c>
      <c r="F114" s="16">
        <f>VLOOKUP(B114,'[2]应付账款7月底全部明细表 (3)'!$A$4:$D$403,4)</f>
        <v>536244.01</v>
      </c>
      <c r="G114" s="16">
        <f>VLOOKUP(B114,'[2]应付账款7月底全部明细表 (3)'!$A:$E,5,0)</f>
        <v>0</v>
      </c>
      <c r="H114" s="16">
        <f>VLOOKUP(B114,'[2]应付账款7月底全部明细表 (3)'!$A$4:$F$401,6,0)</f>
        <v>536244.01</v>
      </c>
      <c r="I114" s="16">
        <f>VLOOKUP(B114,'[2]应付账款7月底全部明细表 (3)'!$A$4:$G$401,7,0)</f>
        <v>0</v>
      </c>
      <c r="J114" s="31">
        <f>VLOOKUP(B114,'[2]应付账款7月底全部明细表 (3)'!$A$4:$H$402,8,0)</f>
        <v>536244.01</v>
      </c>
      <c r="K114" s="31">
        <f>VLOOKUP(B114,'[3]应付账款7月底全部明细表 (3)'!$A:$I,9,0)</f>
        <v>10388.040000000001</v>
      </c>
      <c r="L114" s="31">
        <f>VLOOKUP(B114,'[3]应付账款7月底全部明细表 (3)'!$A$4:$J$410,10,0)</f>
        <v>536244.01</v>
      </c>
      <c r="M114" s="31">
        <f>VLOOKUP(B114,'[3]应付账款7月底全部明细表 (3)'!$A:$K,11,0)</f>
        <v>0</v>
      </c>
      <c r="N114" s="31">
        <f>VLOOKUP(B114,'[3]应付账款7月底全部明细表 (3)'!$A:$L,12,0)</f>
        <v>546632.05000000005</v>
      </c>
      <c r="O114" s="31">
        <f>VLOOKUP(B114,'[3]应付账款7月底全部明细表 (3)'!$A$4:$M$410,13,0)</f>
        <v>0</v>
      </c>
      <c r="P114" s="31">
        <f>VLOOKUP(B114,'[3]应付账款7月底全部明细表 (3)'!$A$4:$N$410,14,0)</f>
        <v>536244.01</v>
      </c>
      <c r="Q114" s="31">
        <f>VLOOKUP(B114,'[3]应付账款7月底全部明细表 (3)'!$A$4:$O$410,15,0)</f>
        <v>100000</v>
      </c>
      <c r="R114" s="31">
        <f>VLOOKUP(B114,'[3]应付账款7月底全部明细表 (3)'!$A$4:$P$410,16,0)</f>
        <v>446632.05</v>
      </c>
      <c r="S114" s="31">
        <f>VLOOKUP(B114,'[3]应付账款7月底全部明细表 (3)'!$A$4:$Q$407,17,0)</f>
        <v>0</v>
      </c>
      <c r="T114" s="31">
        <f>VLOOKUP(B114,'[3]应付账款7月底全部明细表 (3)'!$A$4:$R$387,18,0)</f>
        <v>436244.01</v>
      </c>
      <c r="U114" s="31">
        <f>VLOOKUP(B114,'[3]应付账款7月底全部明细表 (3)'!$A$4:$S$410,19,0)</f>
        <v>0</v>
      </c>
      <c r="V114" s="31">
        <f>VLOOKUP(B114,'[3]应付账款7月底全部明细表 (3)'!$A$4:$T$410,20,0)</f>
        <v>446632.05</v>
      </c>
      <c r="W114" s="31">
        <f>VLOOKUP(B114,'[3]应付账款7月底全部明细表 (3)'!$A$4:$U$410,21,0)</f>
        <v>0</v>
      </c>
      <c r="X114" s="31">
        <f>VLOOKUP(B114,'[3]应付账款7月底全部明细表 (3)'!$A$4:$V$410,22,0)</f>
        <v>446632.05</v>
      </c>
      <c r="Y114" s="31">
        <f>VLOOKUP(B114,'[3]应付账款7月底全部明细表 (3)'!$A$4:$W$410,23,0)</f>
        <v>0</v>
      </c>
      <c r="Z114" s="31">
        <f>VLOOKUP(B114,'[3]应付账款7月底全部明细表 (3)'!$A$4:$X$410,24,0)</f>
        <v>446632.05</v>
      </c>
      <c r="AA114" s="31">
        <f>VLOOKUP(B114,'[3]应付账款7月底全部明细表 (3)'!$A$4:$Y$410,25,0)</f>
        <v>0</v>
      </c>
      <c r="AB114" s="31">
        <f>VLOOKUP(B114,'[3]应付账款7月底全部明细表 (3)'!$A$4:$Z$410,26,0)</f>
        <v>446632.05</v>
      </c>
      <c r="AC114" s="31">
        <f>VLOOKUP(B114,'[3]应付账款7月底全部明细表 (3)'!$A$4:$AA$410,27,0)</f>
        <v>0</v>
      </c>
      <c r="AD114" s="31">
        <f>VLOOKUP(B114,'[3]应付账款7月底全部明细表 (3)'!$A$4:$AB$410,28,0)</f>
        <v>446632.05</v>
      </c>
      <c r="AE114" s="31">
        <f>VLOOKUP(B114,'[3]应付账款7月底全部明细表 (3)'!$A$4:$AC$410,29,0)</f>
        <v>4715.21</v>
      </c>
      <c r="AF114" s="31">
        <f>VLOOKUP(B114,'[3]应付账款7月底全部明细表 (3)'!$A$4:$AD$416,30,0)</f>
        <v>446632.05</v>
      </c>
      <c r="AG114" s="31">
        <f>VLOOKUP(B114,'[3]应付账款7月底全部明细表 (3)'!$A$4:$AE$410,31,0)</f>
        <v>100000</v>
      </c>
      <c r="AH114" s="31">
        <f>VLOOKUP(B114,'[3]应付账款7月底全部明细表 (3)'!$A$4:$AF$410,32,0)</f>
        <v>351347.26</v>
      </c>
      <c r="AI114" s="31">
        <f>VLOOKUP(B114,'[3]应付账款7月底全部明细表 (3)'!$A$4:$AG$410,33,0)</f>
        <v>0</v>
      </c>
      <c r="AJ114" s="31">
        <f>VLOOKUP(B114,'[3]应付账款7月底全部明细表 (3)'!$A$4:$AH$415,34,0)</f>
        <v>346632.05</v>
      </c>
      <c r="AK114" s="31">
        <f>VLOOKUP(B114,'[3]应付账款7月底全部明细表 (3)'!$A$4:$AI$410,35,0)</f>
        <v>0</v>
      </c>
      <c r="AL114" s="31">
        <f>VLOOKUP(B114,'[3]应付账款7月底全部明细表 (3)'!$A$4:$AJ$410,36,0)</f>
        <v>351347.26</v>
      </c>
      <c r="AM114" s="31">
        <f>VLOOKUP(B114,'[3]应付账款7月底全部明细表 (3)'!$A$4:$AK$410,37,0)</f>
        <v>0</v>
      </c>
      <c r="AN114" s="31">
        <f>VLOOKUP(B114,'[3]应付账款7月底全部明细表 (3)'!$A$4:$AL$415,38,0)</f>
        <v>346632.05</v>
      </c>
      <c r="AO114" s="31">
        <f>VLOOKUP(B114,'[3]应付账款7月底全部明细表 (3)'!$A$4:$AM$410,39,0)</f>
        <v>0</v>
      </c>
      <c r="AP114" s="31">
        <f>VLOOKUP(B114,'[3]应付账款7月底全部明细表 (3)'!$A$4:$AN$410,40,0)</f>
        <v>351347.26</v>
      </c>
      <c r="AQ114" s="42">
        <f>VLOOKUP(B114,'[3]应付账款7月底全部明细表 (3)'!$A$4:$AO$410,41,0)</f>
        <v>0</v>
      </c>
      <c r="AR114" s="42">
        <f>VLOOKUP(B114,[4]应付账款明细表!$A$4:$AP$428,42,0)</f>
        <v>351347.26</v>
      </c>
      <c r="AS114" s="42">
        <f>VLOOKUP(B114,'[3]应付账款7月底全部明细表 (3)'!$A$4:$AQ$410,43,0)</f>
        <v>0</v>
      </c>
      <c r="AT114" s="42">
        <f>VLOOKUP(B114,'[3]应付账款7月底全部明细表 (3)'!$A$4:$AR$410,44,0)</f>
        <v>351347.26</v>
      </c>
      <c r="AU114" s="42">
        <f>VLOOKUP(B114,[4]应付账款明细表!$A$4:$AS$428,45,0)</f>
        <v>0</v>
      </c>
      <c r="AV114" s="42">
        <f>VLOOKUP(B114,[4]应付账款明细表!$A$4:$AT$428,46,0)</f>
        <v>351347.26</v>
      </c>
      <c r="AW114" s="42">
        <f>VLOOKUP(B114,[4]应付账款明细表!$A$4:$AU$428,47,0)</f>
        <v>0</v>
      </c>
      <c r="AX114" s="42">
        <f>VLOOKUP(B114,[4]应付账款明细表!$A$4:$AV$428,48,0)</f>
        <v>351347.26</v>
      </c>
      <c r="AY114" s="42"/>
      <c r="AZ114" s="42">
        <f>VLOOKUP(B114,[4]应付账款明细表!$A$4:$AX$428,50,0)</f>
        <v>351347.26</v>
      </c>
      <c r="BA114" s="63"/>
      <c r="BB114" s="63"/>
      <c r="BC114" s="63"/>
      <c r="BD114" s="63"/>
      <c r="BE114" s="63"/>
      <c r="BF114" s="63"/>
      <c r="BG114" s="63"/>
      <c r="BH114" s="54">
        <f t="shared" si="12"/>
        <v>15103.25</v>
      </c>
      <c r="BI114" s="54">
        <f t="shared" si="10"/>
        <v>1510.325</v>
      </c>
      <c r="BJ114" s="16">
        <f t="shared" si="11"/>
        <v>232.63023521427499</v>
      </c>
      <c r="BK114" s="54" t="str">
        <f>VLOOKUP(B114,'[3]应付账款7月底全部明细表 (3)'!$A$4:$BI$410,61,0)</f>
        <v>发票挂账两个月承兑付款</v>
      </c>
    </row>
    <row r="115" spans="1:63" ht="15.95" customHeight="1">
      <c r="A115" s="23">
        <f t="shared" si="17"/>
        <v>112</v>
      </c>
      <c r="B115" s="24" t="s">
        <v>308</v>
      </c>
      <c r="C115" s="24">
        <f>VLOOKUP(B115,'[1]供应商 (2)'!$A$2:$D$144,4,0)</f>
        <v>1932363</v>
      </c>
      <c r="D115" s="25" t="s">
        <v>309</v>
      </c>
      <c r="E115" s="25" t="s">
        <v>125</v>
      </c>
      <c r="F115" s="16">
        <f>VLOOKUP(B115,'[2]应付账款7月底全部明细表 (3)'!$A$4:$D$403,4)</f>
        <v>0</v>
      </c>
      <c r="G115" s="16">
        <f>VLOOKUP(B115,'[2]应付账款7月底全部明细表 (3)'!$A:$E,5,0)</f>
        <v>0</v>
      </c>
      <c r="H115" s="16">
        <f>VLOOKUP(B115,'[2]应付账款7月底全部明细表 (3)'!$A$4:$F$401,6,0)</f>
        <v>0</v>
      </c>
      <c r="I115" s="16">
        <f>VLOOKUP(B115,'[2]应付账款7月底全部明细表 (3)'!$A$4:$G$401,7,0)</f>
        <v>0</v>
      </c>
      <c r="J115" s="31">
        <f>VLOOKUP(B115,'[2]应付账款7月底全部明细表 (3)'!$A$4:$H$402,8,0)</f>
        <v>0</v>
      </c>
      <c r="K115" s="31">
        <f>VLOOKUP(B115,'[3]应付账款7月底全部明细表 (3)'!$A:$I,9,0)</f>
        <v>0</v>
      </c>
      <c r="L115" s="31">
        <f>VLOOKUP(B115,'[3]应付账款7月底全部明细表 (3)'!$A$4:$J$410,10,0)</f>
        <v>0</v>
      </c>
      <c r="M115" s="31">
        <f>VLOOKUP(B115,'[3]应付账款7月底全部明细表 (3)'!$A:$K,11,0)</f>
        <v>0</v>
      </c>
      <c r="N115" s="31">
        <f>VLOOKUP(B115,'[3]应付账款7月底全部明细表 (3)'!$A:$L,12,0)</f>
        <v>0</v>
      </c>
      <c r="O115" s="31">
        <f>VLOOKUP(B115,'[3]应付账款7月底全部明细表 (3)'!$A$4:$M$410,13,0)</f>
        <v>0</v>
      </c>
      <c r="P115" s="31">
        <f>VLOOKUP(B115,'[3]应付账款7月底全部明细表 (3)'!$A$4:$N$410,14,0)</f>
        <v>0</v>
      </c>
      <c r="Q115" s="31">
        <f>VLOOKUP(B115,'[3]应付账款7月底全部明细表 (3)'!$A$4:$O$410,15,0)</f>
        <v>0</v>
      </c>
      <c r="R115" s="31">
        <f>VLOOKUP(B115,'[3]应付账款7月底全部明细表 (3)'!$A$4:$P$410,16,0)</f>
        <v>0</v>
      </c>
      <c r="S115" s="31">
        <f>VLOOKUP(B115,'[3]应付账款7月底全部明细表 (3)'!$A$4:$Q$407,17,0)</f>
        <v>0</v>
      </c>
      <c r="T115" s="31">
        <f>VLOOKUP(B115,'[3]应付账款7月底全部明细表 (3)'!$A$4:$R$387,18,0)</f>
        <v>0</v>
      </c>
      <c r="U115" s="31">
        <f>VLOOKUP(B115,'[3]应付账款7月底全部明细表 (3)'!$A$4:$S$410,19,0)</f>
        <v>0</v>
      </c>
      <c r="V115" s="31">
        <f>VLOOKUP(B115,'[3]应付账款7月底全部明细表 (3)'!$A$4:$T$410,20,0)</f>
        <v>0</v>
      </c>
      <c r="W115" s="31">
        <f>VLOOKUP(B115,'[3]应付账款7月底全部明细表 (3)'!$A$4:$U$410,21,0)</f>
        <v>0</v>
      </c>
      <c r="X115" s="31">
        <f>VLOOKUP(B115,'[3]应付账款7月底全部明细表 (3)'!$A$4:$V$410,22,0)</f>
        <v>0</v>
      </c>
      <c r="Y115" s="31">
        <f>VLOOKUP(B115,'[3]应付账款7月底全部明细表 (3)'!$A$4:$W$410,23,0)</f>
        <v>0</v>
      </c>
      <c r="Z115" s="31">
        <f>VLOOKUP(B115,'[3]应付账款7月底全部明细表 (3)'!$A$4:$X$410,24,0)</f>
        <v>0</v>
      </c>
      <c r="AA115" s="31">
        <f>VLOOKUP(B115,'[3]应付账款7月底全部明细表 (3)'!$A$4:$Y$410,25,0)</f>
        <v>0</v>
      </c>
      <c r="AB115" s="31">
        <f>VLOOKUP(B115,'[3]应付账款7月底全部明细表 (3)'!$A$4:$Z$410,26,0)</f>
        <v>0</v>
      </c>
      <c r="AC115" s="31">
        <f>VLOOKUP(B115,'[3]应付账款7月底全部明细表 (3)'!$A$4:$AA$410,27,0)</f>
        <v>0</v>
      </c>
      <c r="AD115" s="31">
        <f>VLOOKUP(B115,'[3]应付账款7月底全部明细表 (3)'!$A$4:$AB$410,28,0)</f>
        <v>0</v>
      </c>
      <c r="AE115" s="31">
        <f>VLOOKUP(B115,'[3]应付账款7月底全部明细表 (3)'!$A$4:$AC$410,29,0)</f>
        <v>580890.44999999995</v>
      </c>
      <c r="AF115" s="31">
        <f>VLOOKUP(B115,'[3]应付账款7月底全部明细表 (3)'!$A$4:$AD$416,30,0)</f>
        <v>0</v>
      </c>
      <c r="AG115" s="31">
        <f>VLOOKUP(B115,'[3]应付账款7月底全部明细表 (3)'!$A$4:$AE$410,31,0)</f>
        <v>0</v>
      </c>
      <c r="AH115" s="31">
        <f>VLOOKUP(B115,'[3]应付账款7月底全部明细表 (3)'!$A$4:$AF$410,32,0)</f>
        <v>580890.44999999995</v>
      </c>
      <c r="AI115" s="31">
        <f>VLOOKUP(B115,'[3]应付账款7月底全部明细表 (3)'!$A$4:$AG$410,33,0)</f>
        <v>0</v>
      </c>
      <c r="AJ115" s="31">
        <f>VLOOKUP(B115,'[3]应付账款7月底全部明细表 (3)'!$A$4:$AH$415,34,0)</f>
        <v>0</v>
      </c>
      <c r="AK115" s="31">
        <f>VLOOKUP(B115,'[3]应付账款7月底全部明细表 (3)'!$A$4:$AI$410,35,0)</f>
        <v>0</v>
      </c>
      <c r="AL115" s="31">
        <f>VLOOKUP(B115,'[3]应付账款7月底全部明细表 (3)'!$A$4:$AJ$410,36,0)</f>
        <v>580890.44999999995</v>
      </c>
      <c r="AM115" s="31">
        <f>VLOOKUP(B115,'[3]应付账款7月底全部明细表 (3)'!$A$4:$AK$410,37,0)</f>
        <v>157880.75</v>
      </c>
      <c r="AN115" s="31">
        <f>VLOOKUP(B115,'[3]应付账款7月底全部明细表 (3)'!$A$4:$AL$415,38,0)</f>
        <v>0</v>
      </c>
      <c r="AO115" s="31">
        <f>VLOOKUP(B115,'[3]应付账款7月底全部明细表 (3)'!$A$4:$AM$410,39,0)</f>
        <v>0</v>
      </c>
      <c r="AP115" s="31">
        <f>VLOOKUP(B115,'[3]应付账款7月底全部明细表 (3)'!$A$4:$AN$410,40,0)</f>
        <v>738771.2</v>
      </c>
      <c r="AQ115" s="42">
        <f>VLOOKUP(B115,'[3]应付账款7月底全部明细表 (3)'!$A$4:$AO$410,41,0)</f>
        <v>0</v>
      </c>
      <c r="AR115" s="42">
        <f>VLOOKUP(B115,[4]应付账款明细表!$A$4:$AP$428,42,0)</f>
        <v>580890.44999999995</v>
      </c>
      <c r="AS115" s="42">
        <f>VLOOKUP(B115,'[3]应付账款7月底全部明细表 (3)'!$A$4:$AQ$410,43,0)</f>
        <v>0</v>
      </c>
      <c r="AT115" s="42">
        <f>VLOOKUP(B115,'[3]应付账款7月底全部明细表 (3)'!$A$4:$AR$410,44,0)</f>
        <v>738771.2</v>
      </c>
      <c r="AU115" s="42">
        <f>VLOOKUP(B115,[4]应付账款明细表!$A$4:$AS$428,45,0)</f>
        <v>138928.68</v>
      </c>
      <c r="AV115" s="42">
        <f>VLOOKUP(B115,[4]应付账款明细表!$A$4:$AT$428,46,0)</f>
        <v>580890.44999999995</v>
      </c>
      <c r="AW115" s="42">
        <f>VLOOKUP(B115,[4]应付账款明细表!$A$4:$AU$428,47,0)</f>
        <v>0</v>
      </c>
      <c r="AX115" s="42">
        <f>VLOOKUP(B115,[4]应付账款明细表!$A$4:$AV$428,48,0)</f>
        <v>877699.88</v>
      </c>
      <c r="AY115" s="42"/>
      <c r="AZ115" s="42">
        <f>VLOOKUP(B115,[4]应付账款明细表!$A$4:$AX$428,50,0)</f>
        <v>738771.2</v>
      </c>
      <c r="BA115" s="63"/>
      <c r="BB115" s="63"/>
      <c r="BC115" s="63"/>
      <c r="BD115" s="63"/>
      <c r="BE115" s="63"/>
      <c r="BF115" s="63"/>
      <c r="BG115" s="63"/>
      <c r="BH115" s="54">
        <f t="shared" si="12"/>
        <v>877699.88</v>
      </c>
      <c r="BI115" s="54">
        <f t="shared" si="10"/>
        <v>87769.987999999998</v>
      </c>
      <c r="BJ115" s="16">
        <f t="shared" si="11"/>
        <v>10</v>
      </c>
      <c r="BK115" s="54" t="str">
        <f>VLOOKUP(B115,'[3]应付账款7月底全部明细表 (3)'!$A$4:$BI$410,61,0)</f>
        <v>发票挂账两个月承兑付款</v>
      </c>
    </row>
    <row r="116" spans="1:63" ht="15.95" customHeight="1">
      <c r="A116" s="23">
        <f t="shared" si="17"/>
        <v>113</v>
      </c>
      <c r="B116" s="24" t="s">
        <v>310</v>
      </c>
      <c r="C116" s="24" t="str">
        <f>VLOOKUP(B116,'[1]供应商 (2)'!$A$2:$D$144,4,0)</f>
        <v>1913008</v>
      </c>
      <c r="D116" s="25" t="s">
        <v>311</v>
      </c>
      <c r="E116" s="25" t="s">
        <v>30</v>
      </c>
      <c r="F116" s="16">
        <f>VLOOKUP(B116,'[2]应付账款7月底全部明细表 (3)'!$A$4:$D$403,4)</f>
        <v>394193.79</v>
      </c>
      <c r="G116" s="16">
        <f>VLOOKUP(B116,'[2]应付账款7月底全部明细表 (3)'!$A:$E,5,0)</f>
        <v>0</v>
      </c>
      <c r="H116" s="16">
        <f>VLOOKUP(B116,'[2]应付账款7月底全部明细表 (3)'!$A$4:$F$401,6,0)</f>
        <v>394193.79</v>
      </c>
      <c r="I116" s="16">
        <f>VLOOKUP(B116,'[2]应付账款7月底全部明细表 (3)'!$A$4:$G$401,7,0)</f>
        <v>200000</v>
      </c>
      <c r="J116" s="31">
        <f>VLOOKUP(B116,'[2]应付账款7月底全部明细表 (3)'!$A$4:$H$402,8,0)</f>
        <v>194193.79</v>
      </c>
      <c r="K116" s="31">
        <f>VLOOKUP(B116,'[3]应付账款7月底全部明细表 (3)'!$A:$I,9,0)</f>
        <v>0</v>
      </c>
      <c r="L116" s="31">
        <f>VLOOKUP(B116,'[3]应付账款7月底全部明细表 (3)'!$A$4:$J$410,10,0)</f>
        <v>194193.79</v>
      </c>
      <c r="M116" s="31">
        <f>VLOOKUP(B116,'[3]应付账款7月底全部明细表 (3)'!$A:$K,11,0)</f>
        <v>0</v>
      </c>
      <c r="N116" s="31">
        <f>VLOOKUP(B116,'[3]应付账款7月底全部明细表 (3)'!$A:$L,12,0)</f>
        <v>194193.79</v>
      </c>
      <c r="O116" s="31">
        <f>VLOOKUP(B116,'[3]应付账款7月底全部明细表 (3)'!$A$4:$M$410,13,0)</f>
        <v>0</v>
      </c>
      <c r="P116" s="31">
        <f>VLOOKUP(B116,'[3]应付账款7月底全部明细表 (3)'!$A$4:$N$410,14,0)</f>
        <v>194193.79</v>
      </c>
      <c r="Q116" s="31">
        <f>VLOOKUP(B116,'[3]应付账款7月底全部明细表 (3)'!$A$4:$O$410,15,0)</f>
        <v>50000</v>
      </c>
      <c r="R116" s="31">
        <f>VLOOKUP(B116,'[3]应付账款7月底全部明细表 (3)'!$A$4:$P$410,16,0)</f>
        <v>144193.79</v>
      </c>
      <c r="S116" s="31">
        <f>VLOOKUP(B116,'[3]应付账款7月底全部明细表 (3)'!$A$4:$Q$407,17,0)</f>
        <v>0</v>
      </c>
      <c r="T116" s="31">
        <f>VLOOKUP(B116,'[3]应付账款7月底全部明细表 (3)'!$A$4:$R$387,18,0)</f>
        <v>144193.79</v>
      </c>
      <c r="U116" s="31">
        <f>VLOOKUP(B116,'[3]应付账款7月底全部明细表 (3)'!$A$4:$S$410,19,0)</f>
        <v>0</v>
      </c>
      <c r="V116" s="31">
        <f>VLOOKUP(B116,'[3]应付账款7月底全部明细表 (3)'!$A$4:$T$410,20,0)</f>
        <v>144193.79</v>
      </c>
      <c r="W116" s="31">
        <f>VLOOKUP(B116,'[3]应付账款7月底全部明细表 (3)'!$A$4:$U$410,21,0)</f>
        <v>0</v>
      </c>
      <c r="X116" s="31">
        <f>VLOOKUP(B116,'[3]应付账款7月底全部明细表 (3)'!$A$4:$V$410,22,0)</f>
        <v>144193.79</v>
      </c>
      <c r="Y116" s="31">
        <f>VLOOKUP(B116,'[3]应付账款7月底全部明细表 (3)'!$A$4:$W$410,23,0)</f>
        <v>0</v>
      </c>
      <c r="Z116" s="31">
        <f>VLOOKUP(B116,'[3]应付账款7月底全部明细表 (3)'!$A$4:$X$410,24,0)</f>
        <v>144193.79</v>
      </c>
      <c r="AA116" s="31">
        <f>VLOOKUP(B116,'[3]应付账款7月底全部明细表 (3)'!$A$4:$Y$410,25,0)</f>
        <v>0</v>
      </c>
      <c r="AB116" s="31">
        <f>VLOOKUP(B116,'[3]应付账款7月底全部明细表 (3)'!$A$4:$Z$410,26,0)</f>
        <v>144193.79</v>
      </c>
      <c r="AC116" s="31">
        <f>VLOOKUP(B116,'[3]应付账款7月底全部明细表 (3)'!$A$4:$AA$410,27,0)</f>
        <v>0</v>
      </c>
      <c r="AD116" s="31">
        <f>VLOOKUP(B116,'[3]应付账款7月底全部明细表 (3)'!$A$4:$AB$410,28,0)</f>
        <v>144193.79</v>
      </c>
      <c r="AE116" s="31">
        <f>VLOOKUP(B116,'[3]应付账款7月底全部明细表 (3)'!$A$4:$AC$410,29,0)</f>
        <v>150785.48000000001</v>
      </c>
      <c r="AF116" s="31">
        <f>VLOOKUP(B116,'[3]应付账款7月底全部明细表 (3)'!$A$4:$AD$416,30,0)</f>
        <v>144193.79</v>
      </c>
      <c r="AG116" s="31">
        <f>VLOOKUP(B116,'[3]应付账款7月底全部明细表 (3)'!$A$4:$AE$410,31,0)</f>
        <v>50000</v>
      </c>
      <c r="AH116" s="31">
        <f>VLOOKUP(B116,'[3]应付账款7月底全部明细表 (3)'!$A$4:$AF$410,32,0)</f>
        <v>244979.27</v>
      </c>
      <c r="AI116" s="31">
        <f>VLOOKUP(B116,'[3]应付账款7月底全部明细表 (3)'!$A$4:$AG$410,33,0)</f>
        <v>0</v>
      </c>
      <c r="AJ116" s="31">
        <f>VLOOKUP(B116,'[3]应付账款7月底全部明细表 (3)'!$A$4:$AH$415,34,0)</f>
        <v>94193.79</v>
      </c>
      <c r="AK116" s="31">
        <f>VLOOKUP(B116,'[3]应付账款7月底全部明细表 (3)'!$A$4:$AI$410,35,0)</f>
        <v>0</v>
      </c>
      <c r="AL116" s="31">
        <f>VLOOKUP(B116,'[3]应付账款7月底全部明细表 (3)'!$A$4:$AJ$410,36,0)</f>
        <v>244979.27</v>
      </c>
      <c r="AM116" s="31">
        <f>VLOOKUP(B116,'[3]应付账款7月底全部明细表 (3)'!$A$4:$AK$410,37,0)</f>
        <v>0</v>
      </c>
      <c r="AN116" s="31">
        <f>VLOOKUP(B116,'[3]应付账款7月底全部明细表 (3)'!$A$4:$AL$415,38,0)</f>
        <v>94193.79</v>
      </c>
      <c r="AO116" s="31">
        <f>VLOOKUP(B116,'[3]应付账款7月底全部明细表 (3)'!$A$4:$AM$410,39,0)</f>
        <v>0</v>
      </c>
      <c r="AP116" s="31">
        <f>VLOOKUP(B116,'[3]应付账款7月底全部明细表 (3)'!$A$4:$AN$410,40,0)</f>
        <v>244979.27</v>
      </c>
      <c r="AQ116" s="42">
        <f>VLOOKUP(B116,'[3]应付账款7月底全部明细表 (3)'!$A$4:$AO$410,41,0)</f>
        <v>0</v>
      </c>
      <c r="AR116" s="42">
        <f>VLOOKUP(B116,[4]应付账款明细表!$A$4:$AP$428,42,0)</f>
        <v>244979.27</v>
      </c>
      <c r="AS116" s="42">
        <f>VLOOKUP(B116,'[3]应付账款7月底全部明细表 (3)'!$A$4:$AQ$410,43,0)</f>
        <v>66897.2</v>
      </c>
      <c r="AT116" s="42">
        <f>VLOOKUP(B116,'[3]应付账款7月底全部明细表 (3)'!$A$4:$AR$410,44,0)</f>
        <v>178082.07</v>
      </c>
      <c r="AU116" s="42">
        <f>VLOOKUP(B116,[4]应付账款明细表!$A$4:$AS$428,45,0)</f>
        <v>42709.63</v>
      </c>
      <c r="AV116" s="42">
        <f>VLOOKUP(B116,[4]应付账款明细表!$A$4:$AT$428,46,0)</f>
        <v>178082.07</v>
      </c>
      <c r="AW116" s="42">
        <f>VLOOKUP(B116,[4]应付账款明细表!$A$4:$AU$428,47,0)</f>
        <v>18082.099999999999</v>
      </c>
      <c r="AX116" s="42">
        <f>VLOOKUP(B116,[4]应付账款明细表!$A$4:$AV$428,48,0)</f>
        <v>202709.6</v>
      </c>
      <c r="AY116" s="42"/>
      <c r="AZ116" s="42">
        <f>VLOOKUP(B116,[4]应付账款明细表!$A$4:$AX$428,50,0)</f>
        <v>159999.97</v>
      </c>
      <c r="BA116" s="63"/>
      <c r="BB116" s="63"/>
      <c r="BC116" s="63"/>
      <c r="BD116" s="63"/>
      <c r="BE116" s="63"/>
      <c r="BF116" s="63"/>
      <c r="BG116" s="63"/>
      <c r="BH116" s="54">
        <f t="shared" si="12"/>
        <v>193495.11</v>
      </c>
      <c r="BI116" s="54">
        <f t="shared" si="10"/>
        <v>19349.510999999999</v>
      </c>
      <c r="BJ116" s="16">
        <f t="shared" si="11"/>
        <v>10.476213068123499</v>
      </c>
      <c r="BK116" s="54" t="str">
        <f>VLOOKUP(B116,'[3]应付账款7月底全部明细表 (3)'!$A$4:$BI$410,61,0)</f>
        <v>发票挂账两个月承兑付款</v>
      </c>
    </row>
    <row r="117" spans="1:63">
      <c r="A117" s="23">
        <f t="shared" si="17"/>
        <v>114</v>
      </c>
      <c r="B117" s="24" t="s">
        <v>312</v>
      </c>
      <c r="C117" s="24"/>
      <c r="D117" s="25" t="s">
        <v>313</v>
      </c>
      <c r="E117" s="25" t="s">
        <v>167</v>
      </c>
      <c r="F117" s="16">
        <f>VLOOKUP(B117,'[2]应付账款7月底全部明细表 (3)'!$A$4:$D$403,4)</f>
        <v>0</v>
      </c>
      <c r="G117" s="16">
        <f>VLOOKUP(B117,'[2]应付账款7月底全部明细表 (3)'!$A:$E,5,0)</f>
        <v>22800</v>
      </c>
      <c r="H117" s="16">
        <f>VLOOKUP(B117,'[2]应付账款7月底全部明细表 (3)'!$A$4:$F$401,6,0)</f>
        <v>0</v>
      </c>
      <c r="I117" s="16">
        <f>VLOOKUP(B117,'[2]应付账款7月底全部明细表 (3)'!$A$4:$G$401,7,0)</f>
        <v>357500</v>
      </c>
      <c r="J117" s="31">
        <f>VLOOKUP(B117,'[2]应付账款7月底全部明细表 (3)'!$A$4:$H$402,8,0)</f>
        <v>0</v>
      </c>
      <c r="K117" s="31">
        <f>VLOOKUP(B117,'[3]应付账款7月底全部明细表 (3)'!$A:$I,9,0)</f>
        <v>0</v>
      </c>
      <c r="L117" s="31">
        <f>VLOOKUP(B117,'[3]应付账款7月底全部明细表 (3)'!$A$4:$J$410,10,0)</f>
        <v>0</v>
      </c>
      <c r="M117" s="31">
        <f>VLOOKUP(B117,'[3]应付账款7月底全部明细表 (3)'!$A:$K,11,0)</f>
        <v>0</v>
      </c>
      <c r="N117" s="31">
        <f>VLOOKUP(B117,'[3]应付账款7月底全部明细表 (3)'!$A:$L,12,0)</f>
        <v>0</v>
      </c>
      <c r="O117" s="31">
        <f>VLOOKUP(B117,'[3]应付账款7月底全部明细表 (3)'!$A$4:$M$410,13,0)</f>
        <v>31200</v>
      </c>
      <c r="P117" s="31">
        <f>VLOOKUP(B117,'[3]应付账款7月底全部明细表 (3)'!$A$4:$N$410,14,0)</f>
        <v>31200</v>
      </c>
      <c r="Q117" s="31">
        <f>VLOOKUP(B117,'[3]应付账款7月底全部明细表 (3)'!$A$4:$O$410,15,0)</f>
        <v>31200</v>
      </c>
      <c r="R117" s="31">
        <f>VLOOKUP(B117,'[3]应付账款7月底全部明细表 (3)'!$A$4:$P$410,16,0)</f>
        <v>0</v>
      </c>
      <c r="S117" s="31">
        <f>VLOOKUP(B117,'[3]应付账款7月底全部明细表 (3)'!$A$4:$Q$407,17,0)</f>
        <v>61500</v>
      </c>
      <c r="T117" s="31">
        <f>VLOOKUP(B117,'[3]应付账款7月底全部明细表 (3)'!$A$4:$R$387,18,0)</f>
        <v>61500</v>
      </c>
      <c r="U117" s="31">
        <f>VLOOKUP(B117,'[3]应付账款7月底全部明细表 (3)'!$A$4:$S$410,19,0)</f>
        <v>61500</v>
      </c>
      <c r="V117" s="31">
        <f>VLOOKUP(B117,'[3]应付账款7月底全部明细表 (3)'!$A$4:$T$410,20,0)</f>
        <v>0</v>
      </c>
      <c r="W117" s="31">
        <f>VLOOKUP(B117,'[3]应付账款7月底全部明细表 (3)'!$A$4:$U$410,21,0)</f>
        <v>0</v>
      </c>
      <c r="X117" s="31">
        <f>VLOOKUP(B117,'[3]应付账款7月底全部明细表 (3)'!$A$4:$V$410,22,0)</f>
        <v>0</v>
      </c>
      <c r="Y117" s="31">
        <f>VLOOKUP(B117,'[3]应付账款7月底全部明细表 (3)'!$A$4:$W$410,23,0)</f>
        <v>0</v>
      </c>
      <c r="Z117" s="31">
        <f>VLOOKUP(B117,'[3]应付账款7月底全部明细表 (3)'!$A$4:$X$410,24,0)</f>
        <v>0</v>
      </c>
      <c r="AA117" s="31">
        <f>VLOOKUP(B117,'[3]应付账款7月底全部明细表 (3)'!$A$4:$Y$410,25,0)</f>
        <v>135800</v>
      </c>
      <c r="AB117" s="31">
        <f>VLOOKUP(B117,'[3]应付账款7月底全部明细表 (3)'!$A$4:$Z$410,26,0)</f>
        <v>135800</v>
      </c>
      <c r="AC117" s="31">
        <f>VLOOKUP(B117,'[3]应付账款7月底全部明细表 (3)'!$A$4:$AA$410,27,0)</f>
        <v>135800</v>
      </c>
      <c r="AD117" s="31">
        <f>VLOOKUP(B117,'[3]应付账款7月底全部明细表 (3)'!$A$4:$AB$410,28,0)</f>
        <v>0</v>
      </c>
      <c r="AE117" s="31">
        <f>VLOOKUP(B117,'[3]应付账款7月底全部明细表 (3)'!$A$4:$AC$410,29,0)</f>
        <v>29700</v>
      </c>
      <c r="AF117" s="31">
        <f>VLOOKUP(B117,'[3]应付账款7月底全部明细表 (3)'!$A$4:$AD$416,30,0)</f>
        <v>29700</v>
      </c>
      <c r="AG117" s="31">
        <f>VLOOKUP(B117,'[3]应付账款7月底全部明细表 (3)'!$A$4:$AE$410,31,0)</f>
        <v>29700</v>
      </c>
      <c r="AH117" s="31">
        <f>VLOOKUP(B117,'[3]应付账款7月底全部明细表 (3)'!$A$4:$AF$410,32,0)</f>
        <v>0</v>
      </c>
      <c r="AI117" s="31">
        <f>VLOOKUP(B117,'[3]应付账款7月底全部明细表 (3)'!$A$4:$AG$410,33,0)</f>
        <v>0</v>
      </c>
      <c r="AJ117" s="31">
        <f>VLOOKUP(B117,'[3]应付账款7月底全部明细表 (3)'!$A$4:$AH$415,34,0)</f>
        <v>0</v>
      </c>
      <c r="AK117" s="31">
        <f>VLOOKUP(B117,'[3]应付账款7月底全部明细表 (3)'!$A$4:$AI$410,35,0)</f>
        <v>0</v>
      </c>
      <c r="AL117" s="31">
        <f>VLOOKUP(B117,'[3]应付账款7月底全部明细表 (3)'!$A$4:$AJ$410,36,0)</f>
        <v>0</v>
      </c>
      <c r="AM117" s="31">
        <f>VLOOKUP(B117,'[3]应付账款7月底全部明细表 (3)'!$A$4:$AK$410,37,0)</f>
        <v>39200</v>
      </c>
      <c r="AN117" s="31">
        <f>VLOOKUP(B117,'[3]应付账款7月底全部明细表 (3)'!$A$4:$AL$415,38,0)</f>
        <v>0</v>
      </c>
      <c r="AO117" s="31" t="e">
        <f>VLOOKUP(B117,'[3]应付账款7月底全部明细表 (3)'!$A$4:$AM$410,39,0)</f>
        <v>#REF!</v>
      </c>
      <c r="AP117" s="31" t="e">
        <f>VLOOKUP(B117,'[3]应付账款7月底全部明细表 (3)'!$A$4:$AN$410,40,0)</f>
        <v>#REF!</v>
      </c>
      <c r="AQ117" s="42">
        <f>VLOOKUP(B117,'[3]应付账款7月底全部明细表 (3)'!$A$4:$AO$410,41,0)</f>
        <v>49400</v>
      </c>
      <c r="AR117" s="42">
        <f>VLOOKUP(B117,[4]应付账款明细表!$A$4:$AP$428,42,0)</f>
        <v>49400</v>
      </c>
      <c r="AS117" s="42">
        <f>VLOOKUP(B117,'[3]应付账款7月底全部明细表 (3)'!$A$4:$AQ$410,43,0)</f>
        <v>49400</v>
      </c>
      <c r="AT117" s="42">
        <f>VLOOKUP(B117,'[3]应付账款7月底全部明细表 (3)'!$A$4:$AR$410,44,0)</f>
        <v>0</v>
      </c>
      <c r="AU117" s="42">
        <f>VLOOKUP(B117,[4]应付账款明细表!$A$4:$AS$428,45,0)</f>
        <v>19600</v>
      </c>
      <c r="AV117" s="42">
        <f>VLOOKUP(B117,[4]应付账款明细表!$A$4:$AT$428,46,0)</f>
        <v>19600</v>
      </c>
      <c r="AW117" s="42">
        <f>VLOOKUP(B117,[4]应付账款明细表!$A$4:$AU$428,47,0)</f>
        <v>19600</v>
      </c>
      <c r="AX117" s="42">
        <f>VLOOKUP(B117,[4]应付账款明细表!$A$4:$AV$428,48,0)</f>
        <v>0</v>
      </c>
      <c r="AY117" s="42"/>
      <c r="AZ117" s="42">
        <f>VLOOKUP(B117,[4]应付账款明细表!$A$4:$AX$428,50,0)</f>
        <v>0</v>
      </c>
      <c r="BA117" s="63"/>
      <c r="BB117" s="63"/>
      <c r="BC117" s="63"/>
      <c r="BD117" s="63"/>
      <c r="BE117" s="63"/>
      <c r="BF117" s="63"/>
      <c r="BG117" s="63"/>
      <c r="BH117" s="54">
        <f t="shared" si="12"/>
        <v>366400</v>
      </c>
      <c r="BI117" s="54">
        <f t="shared" si="10"/>
        <v>36640</v>
      </c>
      <c r="BJ117" s="16">
        <f t="shared" si="11"/>
        <v>0</v>
      </c>
      <c r="BK117" s="54" t="str">
        <f>VLOOKUP(B117,'[3]应付账款7月底全部明细表 (3)'!$A$4:$BI$410,61,0)</f>
        <v>预付款</v>
      </c>
    </row>
    <row r="118" spans="1:63" ht="15.95" customHeight="1">
      <c r="A118" s="23">
        <f t="shared" si="17"/>
        <v>115</v>
      </c>
      <c r="B118" s="24" t="s">
        <v>314</v>
      </c>
      <c r="C118" s="24"/>
      <c r="D118" s="25" t="s">
        <v>315</v>
      </c>
      <c r="E118" s="25" t="s">
        <v>46</v>
      </c>
      <c r="F118" s="16">
        <f>VLOOKUP(B118,'[2]应付账款7月底全部明细表 (3)'!$A$4:$D$403,4)</f>
        <v>35660.46</v>
      </c>
      <c r="G118" s="16">
        <f>VLOOKUP(B118,'[2]应付账款7月底全部明细表 (3)'!$A:$E,5,0)</f>
        <v>0</v>
      </c>
      <c r="H118" s="16">
        <f>VLOOKUP(B118,'[2]应付账款7月底全部明细表 (3)'!$A$4:$F$401,6,0)</f>
        <v>35660.46</v>
      </c>
      <c r="I118" s="16">
        <f>VLOOKUP(B118,'[2]应付账款7月底全部明细表 (3)'!$A$4:$G$401,7,0)</f>
        <v>0</v>
      </c>
      <c r="J118" s="31">
        <f>VLOOKUP(B118,'[2]应付账款7月底全部明细表 (3)'!$A$4:$H$402,8,0)</f>
        <v>35660.46</v>
      </c>
      <c r="K118" s="31">
        <f>VLOOKUP(B118,'[3]应付账款7月底全部明细表 (3)'!$A:$I,9,0)</f>
        <v>9244.2099999999991</v>
      </c>
      <c r="L118" s="31">
        <f>VLOOKUP(B118,'[3]应付账款7月底全部明细表 (3)'!$A$4:$J$410,10,0)</f>
        <v>35660.46</v>
      </c>
      <c r="M118" s="31">
        <f>VLOOKUP(B118,'[3]应付账款7月底全部明细表 (3)'!$A:$K,11,0)</f>
        <v>0</v>
      </c>
      <c r="N118" s="31">
        <f>VLOOKUP(B118,'[3]应付账款7月底全部明细表 (3)'!$A:$L,12,0)</f>
        <v>44904.67</v>
      </c>
      <c r="O118" s="31">
        <f>VLOOKUP(B118,'[3]应付账款7月底全部明细表 (3)'!$A$4:$M$410,13,0)</f>
        <v>0</v>
      </c>
      <c r="P118" s="31">
        <f>VLOOKUP(B118,'[3]应付账款7月底全部明细表 (3)'!$A$4:$N$410,14,0)</f>
        <v>35660.46</v>
      </c>
      <c r="Q118" s="31">
        <f>VLOOKUP(B118,'[3]应付账款7月底全部明细表 (3)'!$A$4:$O$410,15,0)</f>
        <v>20000</v>
      </c>
      <c r="R118" s="31">
        <f>VLOOKUP(B118,'[3]应付账款7月底全部明细表 (3)'!$A$4:$P$410,16,0)</f>
        <v>24904.67</v>
      </c>
      <c r="S118" s="31">
        <f>VLOOKUP(B118,'[3]应付账款7月底全部明细表 (3)'!$A$4:$Q$407,17,0)</f>
        <v>0</v>
      </c>
      <c r="T118" s="31">
        <f>VLOOKUP(B118,'[3]应付账款7月底全部明细表 (3)'!$A$4:$R$387,18,0)</f>
        <v>15660.46</v>
      </c>
      <c r="U118" s="31">
        <f>VLOOKUP(B118,'[3]应付账款7月底全部明细表 (3)'!$A$4:$S$410,19,0)</f>
        <v>0</v>
      </c>
      <c r="V118" s="31">
        <f>VLOOKUP(B118,'[3]应付账款7月底全部明细表 (3)'!$A$4:$T$410,20,0)</f>
        <v>24904.67</v>
      </c>
      <c r="W118" s="31">
        <f>VLOOKUP(B118,'[3]应付账款7月底全部明细表 (3)'!$A$4:$U$410,21,0)</f>
        <v>8174</v>
      </c>
      <c r="X118" s="31">
        <f>VLOOKUP(B118,'[3]应付账款7月底全部明细表 (3)'!$A$4:$V$410,22,0)</f>
        <v>24904.67</v>
      </c>
      <c r="Y118" s="31">
        <f>VLOOKUP(B118,'[3]应付账款7月底全部明细表 (3)'!$A$4:$W$410,23,0)</f>
        <v>0</v>
      </c>
      <c r="Z118" s="31">
        <f>VLOOKUP(B118,'[3]应付账款7月底全部明细表 (3)'!$A$4:$X$410,24,0)</f>
        <v>33078.67</v>
      </c>
      <c r="AA118" s="31">
        <f>VLOOKUP(B118,'[3]应付账款7月底全部明细表 (3)'!$A$4:$Y$410,25,0)</f>
        <v>0</v>
      </c>
      <c r="AB118" s="31">
        <f>VLOOKUP(B118,'[3]应付账款7月底全部明细表 (3)'!$A$4:$Z$410,26,0)</f>
        <v>24904.67</v>
      </c>
      <c r="AC118" s="31">
        <f>VLOOKUP(B118,'[3]应付账款7月底全部明细表 (3)'!$A$4:$AA$410,27,0)</f>
        <v>0</v>
      </c>
      <c r="AD118" s="31">
        <f>VLOOKUP(B118,'[3]应付账款7月底全部明细表 (3)'!$A$4:$AB$410,28,0)</f>
        <v>33078.67</v>
      </c>
      <c r="AE118" s="31">
        <f>VLOOKUP(B118,'[3]应付账款7月底全部明细表 (3)'!$A$4:$AC$410,29,0)</f>
        <v>0</v>
      </c>
      <c r="AF118" s="31">
        <f>VLOOKUP(B118,'[3]应付账款7月底全部明细表 (3)'!$A$4:$AD$416,30,0)</f>
        <v>24904.67</v>
      </c>
      <c r="AG118" s="31">
        <f>VLOOKUP(B118,'[3]应付账款7月底全部明细表 (3)'!$A$4:$AE$410,31,0)</f>
        <v>0</v>
      </c>
      <c r="AH118" s="31">
        <f>VLOOKUP(B118,'[3]应付账款7月底全部明细表 (3)'!$A$4:$AF$410,32,0)</f>
        <v>33078.67</v>
      </c>
      <c r="AI118" s="31">
        <f>VLOOKUP(B118,'[3]应付账款7月底全部明细表 (3)'!$A$4:$AG$410,33,0)</f>
        <v>0</v>
      </c>
      <c r="AJ118" s="31">
        <f>VLOOKUP(B118,'[3]应付账款7月底全部明细表 (3)'!$A$4:$AH$415,34,0)</f>
        <v>33078.67</v>
      </c>
      <c r="AK118" s="31">
        <f>VLOOKUP(B118,'[3]应付账款7月底全部明细表 (3)'!$A$4:$AI$410,35,0)</f>
        <v>0</v>
      </c>
      <c r="AL118" s="31">
        <f>VLOOKUP(B118,'[3]应付账款7月底全部明细表 (3)'!$A$4:$AJ$410,36,0)</f>
        <v>33078.67</v>
      </c>
      <c r="AM118" s="31">
        <f>VLOOKUP(B118,'[3]应付账款7月底全部明细表 (3)'!$A$4:$AK$410,37,0)</f>
        <v>0</v>
      </c>
      <c r="AN118" s="31">
        <f>VLOOKUP(B118,'[3]应付账款7月底全部明细表 (3)'!$A$4:$AL$415,38,0)</f>
        <v>33078.67</v>
      </c>
      <c r="AO118" s="31">
        <f>VLOOKUP(B118,'[3]应付账款7月底全部明细表 (3)'!$A$4:$AM$410,39,0)</f>
        <v>0</v>
      </c>
      <c r="AP118" s="31">
        <f>VLOOKUP(B118,'[3]应付账款7月底全部明细表 (3)'!$A$4:$AN$410,40,0)</f>
        <v>33078.67</v>
      </c>
      <c r="AQ118" s="42">
        <f>VLOOKUP(B118,'[3]应付账款7月底全部明细表 (3)'!$A$4:$AO$410,41,0)</f>
        <v>0</v>
      </c>
      <c r="AR118" s="42">
        <f>VLOOKUP(B118,[4]应付账款明细表!$A$4:$AP$428,42,0)</f>
        <v>33078.67</v>
      </c>
      <c r="AS118" s="42">
        <f>VLOOKUP(B118,'[3]应付账款7月底全部明细表 (3)'!$A$4:$AQ$410,43,0)</f>
        <v>0</v>
      </c>
      <c r="AT118" s="42">
        <f>VLOOKUP(B118,'[3]应付账款7月底全部明细表 (3)'!$A$4:$AR$410,44,0)</f>
        <v>33078.67</v>
      </c>
      <c r="AU118" s="42">
        <f>VLOOKUP(B118,[4]应付账款明细表!$A$4:$AS$428,45,0)</f>
        <v>0</v>
      </c>
      <c r="AV118" s="42">
        <f>VLOOKUP(B118,[4]应付账款明细表!$A$4:$AT$428,46,0)</f>
        <v>33078.67</v>
      </c>
      <c r="AW118" s="42">
        <f>VLOOKUP(B118,[4]应付账款明细表!$A$4:$AU$428,47,0)</f>
        <v>0</v>
      </c>
      <c r="AX118" s="42">
        <f>VLOOKUP(B118,[4]应付账款明细表!$A$4:$AV$428,48,0)</f>
        <v>33078.67</v>
      </c>
      <c r="AY118" s="42"/>
      <c r="AZ118" s="42">
        <f>VLOOKUP(B118,[4]应付账款明细表!$A$4:$AX$428,50,0)</f>
        <v>33078.67</v>
      </c>
      <c r="BA118" s="63"/>
      <c r="BB118" s="63"/>
      <c r="BC118" s="63"/>
      <c r="BD118" s="63"/>
      <c r="BE118" s="63"/>
      <c r="BF118" s="63"/>
      <c r="BG118" s="63"/>
      <c r="BH118" s="54">
        <f t="shared" si="12"/>
        <v>17418.21</v>
      </c>
      <c r="BI118" s="54">
        <f t="shared" si="10"/>
        <v>1741.8209999999999</v>
      </c>
      <c r="BJ118" s="16">
        <f t="shared" si="11"/>
        <v>18.990854973042602</v>
      </c>
      <c r="BK118" s="54" t="str">
        <f>VLOOKUP(B118,'[3]应付账款7月底全部明细表 (3)'!$A$4:$BI$410,61,0)</f>
        <v>发票挂账两个月付款</v>
      </c>
    </row>
    <row r="119" spans="1:63">
      <c r="A119" s="23">
        <f t="shared" si="17"/>
        <v>116</v>
      </c>
      <c r="B119" s="24" t="s">
        <v>316</v>
      </c>
      <c r="C119" s="24"/>
      <c r="D119" s="25" t="s">
        <v>317</v>
      </c>
      <c r="E119" s="25" t="s">
        <v>167</v>
      </c>
      <c r="F119" s="16">
        <f>VLOOKUP(B119,'[2]应付账款7月底全部明细表 (3)'!$A$4:$D$403,4)</f>
        <v>0</v>
      </c>
      <c r="G119" s="16">
        <f>VLOOKUP(B119,'[2]应付账款7月底全部明细表 (3)'!$A:$E,5,0)</f>
        <v>2200</v>
      </c>
      <c r="H119" s="16">
        <f>VLOOKUP(B119,'[2]应付账款7月底全部明细表 (3)'!$A$4:$F$401,6,0)</f>
        <v>0</v>
      </c>
      <c r="I119" s="16">
        <f>VLOOKUP(B119,'[2]应付账款7月底全部明细表 (3)'!$A$4:$G$401,7,0)</f>
        <v>0</v>
      </c>
      <c r="J119" s="31">
        <f>VLOOKUP(B119,'[2]应付账款7月底全部明细表 (3)'!$A$4:$H$402,8,0)</f>
        <v>0</v>
      </c>
      <c r="K119" s="31">
        <f>VLOOKUP(B119,'[3]应付账款7月底全部明细表 (3)'!$A:$I,9,0)</f>
        <v>0</v>
      </c>
      <c r="L119" s="31">
        <f>VLOOKUP(B119,'[3]应付账款7月底全部明细表 (3)'!$A$4:$J$410,10,0)</f>
        <v>0</v>
      </c>
      <c r="M119" s="31">
        <f>VLOOKUP(B119,'[3]应付账款7月底全部明细表 (3)'!$A:$K,11,0)</f>
        <v>0</v>
      </c>
      <c r="N119" s="31">
        <f>VLOOKUP(B119,'[3]应付账款7月底全部明细表 (3)'!$A:$L,12,0)</f>
        <v>0</v>
      </c>
      <c r="O119" s="31">
        <f>VLOOKUP(B119,'[3]应付账款7月底全部明细表 (3)'!$A$4:$M$410,13,0)</f>
        <v>0</v>
      </c>
      <c r="P119" s="31">
        <f>VLOOKUP(B119,'[3]应付账款7月底全部明细表 (3)'!$A$4:$N$410,14,0)</f>
        <v>0</v>
      </c>
      <c r="Q119" s="31">
        <f>VLOOKUP(B119,'[3]应付账款7月底全部明细表 (3)'!$A$4:$O$410,15,0)</f>
        <v>0</v>
      </c>
      <c r="R119" s="31">
        <f>VLOOKUP(B119,'[3]应付账款7月底全部明细表 (3)'!$A$4:$P$410,16,0)</f>
        <v>0</v>
      </c>
      <c r="S119" s="31">
        <f>VLOOKUP(B119,'[3]应付账款7月底全部明细表 (3)'!$A$4:$Q$407,17,0)</f>
        <v>0</v>
      </c>
      <c r="T119" s="31">
        <f>VLOOKUP(B119,'[3]应付账款7月底全部明细表 (3)'!$A$4:$R$387,18,0)</f>
        <v>0</v>
      </c>
      <c r="U119" s="31">
        <f>VLOOKUP(B119,'[3]应付账款7月底全部明细表 (3)'!$A$4:$S$410,19,0)</f>
        <v>0</v>
      </c>
      <c r="V119" s="31">
        <f>VLOOKUP(B119,'[3]应付账款7月底全部明细表 (3)'!$A$4:$T$410,20,0)</f>
        <v>0</v>
      </c>
      <c r="W119" s="31">
        <f>VLOOKUP(B119,'[3]应付账款7月底全部明细表 (3)'!$A$4:$U$410,21,0)</f>
        <v>0</v>
      </c>
      <c r="X119" s="31">
        <f>VLOOKUP(B119,'[3]应付账款7月底全部明细表 (3)'!$A$4:$V$410,22,0)</f>
        <v>0</v>
      </c>
      <c r="Y119" s="31">
        <f>VLOOKUP(B119,'[3]应付账款7月底全部明细表 (3)'!$A$4:$W$410,23,0)</f>
        <v>0</v>
      </c>
      <c r="Z119" s="31">
        <f>VLOOKUP(B119,'[3]应付账款7月底全部明细表 (3)'!$A$4:$X$410,24,0)</f>
        <v>0</v>
      </c>
      <c r="AA119" s="31">
        <f>VLOOKUP(B119,'[3]应付账款7月底全部明细表 (3)'!$A$4:$Y$410,25,0)</f>
        <v>0</v>
      </c>
      <c r="AB119" s="31">
        <f>VLOOKUP(B119,'[3]应付账款7月底全部明细表 (3)'!$A$4:$Z$410,26,0)</f>
        <v>0</v>
      </c>
      <c r="AC119" s="31">
        <f>VLOOKUP(B119,'[3]应付账款7月底全部明细表 (3)'!$A$4:$AA$410,27,0)</f>
        <v>0</v>
      </c>
      <c r="AD119" s="31">
        <f>VLOOKUP(B119,'[3]应付账款7月底全部明细表 (3)'!$A$4:$AB$410,28,0)</f>
        <v>0</v>
      </c>
      <c r="AE119" s="31">
        <f>VLOOKUP(B119,'[3]应付账款7月底全部明细表 (3)'!$A$4:$AC$410,29,0)</f>
        <v>4400</v>
      </c>
      <c r="AF119" s="31">
        <f>VLOOKUP(B119,'[3]应付账款7月底全部明细表 (3)'!$A$4:$AD$416,30,0)</f>
        <v>4400</v>
      </c>
      <c r="AG119" s="31">
        <f>VLOOKUP(B119,'[3]应付账款7月底全部明细表 (3)'!$A$4:$AE$410,31,0)</f>
        <v>4400</v>
      </c>
      <c r="AH119" s="31">
        <f>VLOOKUP(B119,'[3]应付账款7月底全部明细表 (3)'!$A$4:$AF$410,32,0)</f>
        <v>0</v>
      </c>
      <c r="AI119" s="31">
        <f>VLOOKUP(B119,'[3]应付账款7月底全部明细表 (3)'!$A$4:$AG$410,33,0)</f>
        <v>0</v>
      </c>
      <c r="AJ119" s="31">
        <f>VLOOKUP(B119,'[3]应付账款7月底全部明细表 (3)'!$A$4:$AH$415,34,0)</f>
        <v>0</v>
      </c>
      <c r="AK119" s="31">
        <f>VLOOKUP(B119,'[3]应付账款7月底全部明细表 (3)'!$A$4:$AI$410,35,0)</f>
        <v>0</v>
      </c>
      <c r="AL119" s="31">
        <f>VLOOKUP(B119,'[3]应付账款7月底全部明细表 (3)'!$A$4:$AJ$410,36,0)</f>
        <v>0</v>
      </c>
      <c r="AM119" s="31">
        <f>VLOOKUP(B119,'[3]应付账款7月底全部明细表 (3)'!$A$4:$AK$410,37,0)</f>
        <v>0</v>
      </c>
      <c r="AN119" s="31">
        <f>VLOOKUP(B119,'[3]应付账款7月底全部明细表 (3)'!$A$4:$AL$415,38,0)</f>
        <v>0</v>
      </c>
      <c r="AO119" s="31">
        <f>VLOOKUP(B119,'[3]应付账款7月底全部明细表 (3)'!$A$4:$AM$410,39,0)</f>
        <v>0</v>
      </c>
      <c r="AP119" s="31">
        <f>VLOOKUP(B119,'[3]应付账款7月底全部明细表 (3)'!$A$4:$AN$410,40,0)</f>
        <v>0</v>
      </c>
      <c r="AQ119" s="42">
        <f>VLOOKUP(B119,'[3]应付账款7月底全部明细表 (3)'!$A$4:$AO$410,41,0)</f>
        <v>0</v>
      </c>
      <c r="AR119" s="42">
        <f>VLOOKUP(B119,[4]应付账款明细表!$A$4:$AP$428,42,0)</f>
        <v>0</v>
      </c>
      <c r="AS119" s="42">
        <f>VLOOKUP(B119,'[3]应付账款7月底全部明细表 (3)'!$A$4:$AQ$410,43,0)</f>
        <v>0</v>
      </c>
      <c r="AT119" s="42">
        <f>VLOOKUP(B119,'[3]应付账款7月底全部明细表 (3)'!$A$4:$AR$410,44,0)</f>
        <v>0</v>
      </c>
      <c r="AU119" s="42">
        <f>VLOOKUP(B119,[4]应付账款明细表!$A$4:$AS$428,45,0)</f>
        <v>0</v>
      </c>
      <c r="AV119" s="42">
        <f>VLOOKUP(B119,[4]应付账款明细表!$A$4:$AT$428,46,0)</f>
        <v>0</v>
      </c>
      <c r="AW119" s="42">
        <f>VLOOKUP(B119,[4]应付账款明细表!$A$4:$AU$428,47,0)</f>
        <v>0</v>
      </c>
      <c r="AX119" s="42">
        <f>VLOOKUP(B119,[4]应付账款明细表!$A$4:$AV$428,48,0)</f>
        <v>0</v>
      </c>
      <c r="AY119" s="42"/>
      <c r="AZ119" s="42">
        <f>VLOOKUP(B119,[4]应付账款明细表!$A$4:$AX$428,50,0)</f>
        <v>2200</v>
      </c>
      <c r="BA119" s="63"/>
      <c r="BB119" s="63"/>
      <c r="BC119" s="63"/>
      <c r="BD119" s="63"/>
      <c r="BE119" s="63"/>
      <c r="BF119" s="63"/>
      <c r="BG119" s="63"/>
      <c r="BH119" s="54">
        <f t="shared" si="12"/>
        <v>4400</v>
      </c>
      <c r="BI119" s="54">
        <f t="shared" si="10"/>
        <v>440</v>
      </c>
      <c r="BJ119" s="16">
        <f t="shared" si="11"/>
        <v>0</v>
      </c>
      <c r="BK119" s="54" t="str">
        <f>VLOOKUP(B119,'[3]应付账款7月底全部明细表 (3)'!$A$4:$BI$410,61,0)</f>
        <v>预付款</v>
      </c>
    </row>
    <row r="120" spans="1:63">
      <c r="A120" s="23">
        <f t="shared" si="17"/>
        <v>117</v>
      </c>
      <c r="B120" s="24" t="s">
        <v>318</v>
      </c>
      <c r="C120" s="24"/>
      <c r="D120" s="25" t="s">
        <v>319</v>
      </c>
      <c r="E120" s="25" t="s">
        <v>167</v>
      </c>
      <c r="F120" s="16">
        <f>VLOOKUP(B120,'[2]应付账款7月底全部明细表 (3)'!$A$4:$D$403,4)</f>
        <v>0</v>
      </c>
      <c r="G120" s="16">
        <f>VLOOKUP(B120,'[2]应付账款7月底全部明细表 (3)'!$A:$E,5,0)</f>
        <v>0</v>
      </c>
      <c r="H120" s="16">
        <f>VLOOKUP(B120,'[2]应付账款7月底全部明细表 (3)'!$A$4:$F$401,6,0)</f>
        <v>0</v>
      </c>
      <c r="I120" s="16">
        <f>VLOOKUP(B120,'[2]应付账款7月底全部明细表 (3)'!$A$4:$G$401,7,0)</f>
        <v>37000</v>
      </c>
      <c r="J120" s="31">
        <f>VLOOKUP(B120,'[2]应付账款7月底全部明细表 (3)'!$A$4:$H$402,8,0)</f>
        <v>0</v>
      </c>
      <c r="K120" s="31">
        <f>VLOOKUP(B120,'[3]应付账款7月底全部明细表 (3)'!$A:$I,9,0)</f>
        <v>0</v>
      </c>
      <c r="L120" s="31">
        <f>VLOOKUP(B120,'[3]应付账款7月底全部明细表 (3)'!$A$4:$J$410,10,0)</f>
        <v>0</v>
      </c>
      <c r="M120" s="31">
        <f>VLOOKUP(B120,'[3]应付账款7月底全部明细表 (3)'!$A:$K,11,0)</f>
        <v>0</v>
      </c>
      <c r="N120" s="31">
        <f>VLOOKUP(B120,'[3]应付账款7月底全部明细表 (3)'!$A:$L,12,0)</f>
        <v>0</v>
      </c>
      <c r="O120" s="31">
        <f>VLOOKUP(B120,'[3]应付账款7月底全部明细表 (3)'!$A$4:$M$410,13,0)</f>
        <v>55500</v>
      </c>
      <c r="P120" s="31">
        <f>VLOOKUP(B120,'[3]应付账款7月底全部明细表 (3)'!$A$4:$N$410,14,0)</f>
        <v>55500</v>
      </c>
      <c r="Q120" s="31">
        <f>VLOOKUP(B120,'[3]应付账款7月底全部明细表 (3)'!$A$4:$O$410,15,0)</f>
        <v>55500</v>
      </c>
      <c r="R120" s="31">
        <f>VLOOKUP(B120,'[3]应付账款7月底全部明细表 (3)'!$A$4:$P$410,16,0)</f>
        <v>0</v>
      </c>
      <c r="S120" s="31">
        <f>VLOOKUP(B120,'[3]应付账款7月底全部明细表 (3)'!$A$4:$Q$407,17,0)</f>
        <v>0</v>
      </c>
      <c r="T120" s="31">
        <f>VLOOKUP(B120,'[3]应付账款7月底全部明细表 (3)'!$A$4:$R$387,18,0)</f>
        <v>0</v>
      </c>
      <c r="U120" s="31">
        <f>VLOOKUP(B120,'[3]应付账款7月底全部明细表 (3)'!$A$4:$S$410,19,0)</f>
        <v>0</v>
      </c>
      <c r="V120" s="31">
        <f>VLOOKUP(B120,'[3]应付账款7月底全部明细表 (3)'!$A$4:$T$410,20,0)</f>
        <v>0</v>
      </c>
      <c r="W120" s="31">
        <f>VLOOKUP(B120,'[3]应付账款7月底全部明细表 (3)'!$A$4:$U$410,21,0)</f>
        <v>0</v>
      </c>
      <c r="X120" s="31">
        <f>VLOOKUP(B120,'[3]应付账款7月底全部明细表 (3)'!$A$4:$V$410,22,0)</f>
        <v>0</v>
      </c>
      <c r="Y120" s="31">
        <f>VLOOKUP(B120,'[3]应付账款7月底全部明细表 (3)'!$A$4:$W$410,23,0)</f>
        <v>0</v>
      </c>
      <c r="Z120" s="31">
        <f>VLOOKUP(B120,'[3]应付账款7月底全部明细表 (3)'!$A$4:$X$410,24,0)</f>
        <v>0</v>
      </c>
      <c r="AA120" s="31">
        <f>VLOOKUP(B120,'[3]应付账款7月底全部明细表 (3)'!$A$4:$Y$410,25,0)</f>
        <v>0</v>
      </c>
      <c r="AB120" s="31">
        <f>VLOOKUP(B120,'[3]应付账款7月底全部明细表 (3)'!$A$4:$Z$410,26,0)</f>
        <v>0</v>
      </c>
      <c r="AC120" s="31">
        <f>VLOOKUP(B120,'[3]应付账款7月底全部明细表 (3)'!$A$4:$AA$410,27,0)</f>
        <v>0</v>
      </c>
      <c r="AD120" s="31">
        <f>VLOOKUP(B120,'[3]应付账款7月底全部明细表 (3)'!$A$4:$AB$410,28,0)</f>
        <v>0</v>
      </c>
      <c r="AE120" s="31">
        <f>VLOOKUP(B120,'[3]应付账款7月底全部明细表 (3)'!$A$4:$AC$410,29,0)</f>
        <v>35600</v>
      </c>
      <c r="AF120" s="31">
        <f>VLOOKUP(B120,'[3]应付账款7月底全部明细表 (3)'!$A$4:$AD$416,30,0)</f>
        <v>35600</v>
      </c>
      <c r="AG120" s="31">
        <f>VLOOKUP(B120,'[3]应付账款7月底全部明细表 (3)'!$A$4:$AE$410,31,0)</f>
        <v>35600</v>
      </c>
      <c r="AH120" s="31">
        <f>VLOOKUP(B120,'[3]应付账款7月底全部明细表 (3)'!$A$4:$AF$410,32,0)</f>
        <v>0</v>
      </c>
      <c r="AI120" s="31">
        <f>VLOOKUP(B120,'[3]应付账款7月底全部明细表 (3)'!$A$4:$AG$410,33,0)</f>
        <v>0</v>
      </c>
      <c r="AJ120" s="31">
        <f>VLOOKUP(B120,'[3]应付账款7月底全部明细表 (3)'!$A$4:$AH$415,34,0)</f>
        <v>0</v>
      </c>
      <c r="AK120" s="31">
        <f>VLOOKUP(B120,'[3]应付账款7月底全部明细表 (3)'!$A$4:$AI$410,35,0)</f>
        <v>0</v>
      </c>
      <c r="AL120" s="31">
        <f>VLOOKUP(B120,'[3]应付账款7月底全部明细表 (3)'!$A$4:$AJ$410,36,0)</f>
        <v>0</v>
      </c>
      <c r="AM120" s="31">
        <f>VLOOKUP(B120,'[3]应付账款7月底全部明细表 (3)'!$A$4:$AK$410,37,0)</f>
        <v>0</v>
      </c>
      <c r="AN120" s="31">
        <f>VLOOKUP(B120,'[3]应付账款7月底全部明细表 (3)'!$A$4:$AL$415,38,0)</f>
        <v>0</v>
      </c>
      <c r="AO120" s="31">
        <f>VLOOKUP(B120,'[3]应付账款7月底全部明细表 (3)'!$A$4:$AM$410,39,0)</f>
        <v>0</v>
      </c>
      <c r="AP120" s="31">
        <f>VLOOKUP(B120,'[3]应付账款7月底全部明细表 (3)'!$A$4:$AN$410,40,0)</f>
        <v>0</v>
      </c>
      <c r="AQ120" s="42">
        <f>VLOOKUP(B120,'[3]应付账款7月底全部明细表 (3)'!$A$4:$AO$410,41,0)</f>
        <v>0</v>
      </c>
      <c r="AR120" s="42">
        <f>VLOOKUP(B120,[4]应付账款明细表!$A$4:$AP$428,42,0)</f>
        <v>0</v>
      </c>
      <c r="AS120" s="42">
        <f>VLOOKUP(B120,'[3]应付账款7月底全部明细表 (3)'!$A$4:$AQ$410,43,0)</f>
        <v>0</v>
      </c>
      <c r="AT120" s="42">
        <f>VLOOKUP(B120,'[3]应付账款7月底全部明细表 (3)'!$A$4:$AR$410,44,0)</f>
        <v>0</v>
      </c>
      <c r="AU120" s="42">
        <f>VLOOKUP(B120,[4]应付账款明细表!$A$4:$AS$428,45,0)</f>
        <v>0</v>
      </c>
      <c r="AV120" s="42">
        <f>VLOOKUP(B120,[4]应付账款明细表!$A$4:$AT$428,46,0)</f>
        <v>0</v>
      </c>
      <c r="AW120" s="42">
        <f>VLOOKUP(B120,[4]应付账款明细表!$A$4:$AU$428,47,0)</f>
        <v>0</v>
      </c>
      <c r="AX120" s="42">
        <f>VLOOKUP(B120,[4]应付账款明细表!$A$4:$AV$428,48,0)</f>
        <v>0</v>
      </c>
      <c r="AY120" s="42"/>
      <c r="AZ120" s="42">
        <f>VLOOKUP(B120,[4]应付账款明细表!$A$4:$AX$428,50,0)</f>
        <v>0</v>
      </c>
      <c r="BA120" s="63"/>
      <c r="BB120" s="63"/>
      <c r="BC120" s="63"/>
      <c r="BD120" s="63"/>
      <c r="BE120" s="63"/>
      <c r="BF120" s="63"/>
      <c r="BG120" s="63"/>
      <c r="BH120" s="54">
        <f t="shared" si="12"/>
        <v>91100</v>
      </c>
      <c r="BI120" s="54">
        <f t="shared" si="10"/>
        <v>9110</v>
      </c>
      <c r="BJ120" s="16">
        <f t="shared" si="11"/>
        <v>0</v>
      </c>
      <c r="BK120" s="54" t="str">
        <f>VLOOKUP(B120,'[3]应付账款7月底全部明细表 (3)'!$A$4:$BI$410,61,0)</f>
        <v>预付款</v>
      </c>
    </row>
    <row r="121" spans="1:63">
      <c r="A121" s="23">
        <f t="shared" si="17"/>
        <v>118</v>
      </c>
      <c r="B121" s="24" t="s">
        <v>320</v>
      </c>
      <c r="C121" s="24" t="str">
        <f>VLOOKUP(B121,'[1]供应商 (2)'!$A$2:$D$144,4,0)</f>
        <v>1937309A</v>
      </c>
      <c r="D121" s="25" t="s">
        <v>321</v>
      </c>
      <c r="E121" s="25" t="s">
        <v>154</v>
      </c>
      <c r="F121" s="16">
        <f>VLOOKUP(B121,'[2]应付账款7月底全部明细表 (3)'!$A$4:$D$403,4)</f>
        <v>102416.37</v>
      </c>
      <c r="G121" s="16">
        <f>VLOOKUP(B121,'[2]应付账款7月底全部明细表 (3)'!$A:$E,5,0)</f>
        <v>0</v>
      </c>
      <c r="H121" s="16">
        <f>VLOOKUP(B121,'[2]应付账款7月底全部明细表 (3)'!$A$4:$F$401,6,0)</f>
        <v>120302.06</v>
      </c>
      <c r="I121" s="16">
        <f>VLOOKUP(B121,'[2]应付账款7月底全部明细表 (3)'!$A$4:$G$401,7,0)</f>
        <v>0</v>
      </c>
      <c r="J121" s="31">
        <f>VLOOKUP(B121,'[2]应付账款7月底全部明细表 (3)'!$A$4:$H$402,8,0)</f>
        <v>120302.06</v>
      </c>
      <c r="K121" s="31">
        <f>VLOOKUP(B121,'[3]应付账款7月底全部明细表 (3)'!$A:$I,9,0)</f>
        <v>0</v>
      </c>
      <c r="L121" s="31">
        <f>VLOOKUP(B121,'[3]应付账款7月底全部明细表 (3)'!$A$4:$J$410,10,0)</f>
        <v>102416.37</v>
      </c>
      <c r="M121" s="31">
        <f>VLOOKUP(B121,'[3]应付账款7月底全部明细表 (3)'!$A:$K,11,0)</f>
        <v>0</v>
      </c>
      <c r="N121" s="31">
        <f>VLOOKUP(B121,'[3]应付账款7月底全部明细表 (3)'!$A:$L,12,0)</f>
        <v>120302.06</v>
      </c>
      <c r="O121" s="31">
        <f>VLOOKUP(B121,'[3]应付账款7月底全部明细表 (3)'!$A$4:$M$410,13,0)</f>
        <v>13007.78</v>
      </c>
      <c r="P121" s="31">
        <f>VLOOKUP(B121,'[3]应付账款7月底全部明细表 (3)'!$A$4:$N$410,14,0)</f>
        <v>120302.06</v>
      </c>
      <c r="Q121" s="31">
        <f>VLOOKUP(B121,'[3]应付账款7月底全部明细表 (3)'!$A$4:$O$410,15,0)</f>
        <v>0</v>
      </c>
      <c r="R121" s="31">
        <f>VLOOKUP(B121,'[3]应付账款7月底全部明细表 (3)'!$A$4:$P$410,16,0)</f>
        <v>133309.84</v>
      </c>
      <c r="S121" s="31">
        <f>VLOOKUP(B121,'[3]应付账款7月底全部明细表 (3)'!$A$4:$Q$407,17,0)</f>
        <v>29625.21</v>
      </c>
      <c r="T121" s="31">
        <f>VLOOKUP(B121,'[3]应付账款7月底全部明细表 (3)'!$A$4:$R$387,18,0)</f>
        <v>120302.06</v>
      </c>
      <c r="U121" s="31">
        <f>VLOOKUP(B121,'[3]应付账款7月底全部明细表 (3)'!$A$4:$S$410,19,0)</f>
        <v>0</v>
      </c>
      <c r="V121" s="31">
        <f>VLOOKUP(B121,'[3]应付账款7月底全部明细表 (3)'!$A$4:$T$410,20,0)</f>
        <v>162935.04999999999</v>
      </c>
      <c r="W121" s="31">
        <f>VLOOKUP(B121,'[3]应付账款7月底全部明细表 (3)'!$A$4:$U$410,21,0)</f>
        <v>27243.439999999999</v>
      </c>
      <c r="X121" s="31">
        <f>VLOOKUP(B121,'[3]应付账款7月底全部明细表 (3)'!$A$4:$V$410,22,0)</f>
        <v>120302.06</v>
      </c>
      <c r="Y121" s="31">
        <f>VLOOKUP(B121,'[3]应付账款7月底全部明细表 (3)'!$A$4:$W$410,23,0)</f>
        <v>0</v>
      </c>
      <c r="Z121" s="31">
        <f>VLOOKUP(B121,'[3]应付账款7月底全部明细表 (3)'!$A$4:$X$410,24,0)</f>
        <v>190178.49</v>
      </c>
      <c r="AA121" s="31">
        <f>VLOOKUP(B121,'[3]应付账款7月底全部明细表 (3)'!$A$4:$Y$410,25,0)</f>
        <v>15839.21</v>
      </c>
      <c r="AB121" s="31">
        <f>VLOOKUP(B121,'[3]应付账款7月底全部明细表 (3)'!$A$4:$Z$410,26,0)</f>
        <v>133309.84</v>
      </c>
      <c r="AC121" s="31">
        <f>VLOOKUP(B121,'[3]应付账款7月底全部明细表 (3)'!$A$4:$AA$410,27,0)</f>
        <v>0</v>
      </c>
      <c r="AD121" s="31">
        <f>VLOOKUP(B121,'[3]应付账款7月底全部明细表 (3)'!$A$4:$AB$410,28,0)</f>
        <v>206017.7</v>
      </c>
      <c r="AE121" s="31">
        <f>VLOOKUP(B121,'[3]应付账款7月底全部明细表 (3)'!$A$4:$AC$410,29,0)</f>
        <v>0</v>
      </c>
      <c r="AF121" s="31">
        <f>VLOOKUP(B121,'[3]应付账款7月底全部明细表 (3)'!$A$4:$AD$416,30,0)</f>
        <v>162935.04999999999</v>
      </c>
      <c r="AG121" s="31">
        <f>VLOOKUP(B121,'[3]应付账款7月底全部明细表 (3)'!$A$4:$AE$410,31,0)</f>
        <v>0</v>
      </c>
      <c r="AH121" s="31">
        <f>VLOOKUP(B121,'[3]应付账款7月底全部明细表 (3)'!$A$4:$AF$410,32,0)</f>
        <v>206017.7</v>
      </c>
      <c r="AI121" s="31">
        <f>VLOOKUP(B121,'[3]应付账款7月底全部明细表 (3)'!$A$4:$AG$410,33,0)</f>
        <v>0</v>
      </c>
      <c r="AJ121" s="31">
        <f>VLOOKUP(B121,'[3]应付账款7月底全部明细表 (3)'!$A$4:$AH$415,34,0)</f>
        <v>190178.49</v>
      </c>
      <c r="AK121" s="31">
        <f>VLOOKUP(B121,'[3]应付账款7月底全部明细表 (3)'!$A$4:$AI$410,35,0)</f>
        <v>0</v>
      </c>
      <c r="AL121" s="31">
        <f>VLOOKUP(B121,'[3]应付账款7月底全部明细表 (3)'!$A$4:$AJ$410,36,0)</f>
        <v>206017.7</v>
      </c>
      <c r="AM121" s="31">
        <f>VLOOKUP(B121,'[3]应付账款7月底全部明细表 (3)'!$A$4:$AK$410,37,0)</f>
        <v>29302.54</v>
      </c>
      <c r="AN121" s="31">
        <f>VLOOKUP(B121,'[3]应付账款7月底全部明细表 (3)'!$A$4:$AL$415,38,0)</f>
        <v>206017.7</v>
      </c>
      <c r="AO121" s="31">
        <f>VLOOKUP(B121,'[3]应付账款7月底全部明细表 (3)'!$A$4:$AM$410,39,0)</f>
        <v>0</v>
      </c>
      <c r="AP121" s="31">
        <f>VLOOKUP(B121,'[3]应付账款7月底全部明细表 (3)'!$A$4:$AN$410,40,0)</f>
        <v>235320.24</v>
      </c>
      <c r="AQ121" s="42">
        <f>VLOOKUP(B121,'[3]应付账款7月底全部明细表 (3)'!$A$4:$AO$410,41,0)</f>
        <v>20590.97</v>
      </c>
      <c r="AR121" s="42">
        <f>VLOOKUP(B121,[4]应付账款明细表!$A$4:$AP$428,42,0)</f>
        <v>206017.7</v>
      </c>
      <c r="AS121" s="42">
        <f>VLOOKUP(B121,'[3]应付账款7月底全部明细表 (3)'!$A$4:$AQ$410,43,0)</f>
        <v>0</v>
      </c>
      <c r="AT121" s="42">
        <f>VLOOKUP(B121,'[3]应付账款7月底全部明细表 (3)'!$A$4:$AR$410,44,0)</f>
        <v>255911.21</v>
      </c>
      <c r="AU121" s="42">
        <f>VLOOKUP(B121,[4]应付账款明细表!$A$4:$AS$428,45,0)</f>
        <v>0</v>
      </c>
      <c r="AV121" s="42">
        <f>VLOOKUP(B121,[4]应付账款明细表!$A$4:$AT$428,46,0)</f>
        <v>206017.7</v>
      </c>
      <c r="AW121" s="42">
        <f>VLOOKUP(B121,[4]应付账款明细表!$A$4:$AU$428,47,0)</f>
        <v>20000</v>
      </c>
      <c r="AX121" s="42">
        <f>VLOOKUP(B121,[4]应付账款明细表!$A$4:$AV$428,48,0)</f>
        <v>235911.21</v>
      </c>
      <c r="AY121" s="42"/>
      <c r="AZ121" s="42">
        <f>VLOOKUP(B121,[4]应付账款明细表!$A$4:$AX$428,50,0)</f>
        <v>215320.24</v>
      </c>
      <c r="BA121" s="63"/>
      <c r="BB121" s="63"/>
      <c r="BC121" s="63"/>
      <c r="BD121" s="63"/>
      <c r="BE121" s="63"/>
      <c r="BF121" s="63"/>
      <c r="BG121" s="63"/>
      <c r="BH121" s="54">
        <f t="shared" si="12"/>
        <v>135609.15</v>
      </c>
      <c r="BI121" s="54">
        <f t="shared" si="10"/>
        <v>13560.915000000001</v>
      </c>
      <c r="BJ121" s="16">
        <f t="shared" si="11"/>
        <v>17.3964079857443</v>
      </c>
      <c r="BK121" s="54" t="str">
        <f>VLOOKUP(B121,'[3]应付账款7月底全部明细表 (3)'!$A$4:$BI$410,61,0)</f>
        <v>发票挂账两个月承兑付款</v>
      </c>
    </row>
    <row r="122" spans="1:63" ht="15.95" customHeight="1">
      <c r="A122" s="23">
        <f t="shared" si="17"/>
        <v>119</v>
      </c>
      <c r="B122" s="24" t="s">
        <v>322</v>
      </c>
      <c r="C122" s="24" t="str">
        <f>VLOOKUP(B122,'[1]供应商 (2)'!$A$2:$D$144,4,0)</f>
        <v>1933002</v>
      </c>
      <c r="D122" s="25" t="s">
        <v>323</v>
      </c>
      <c r="E122" s="25" t="s">
        <v>143</v>
      </c>
      <c r="F122" s="16">
        <f>VLOOKUP(B122,'[2]应付账款7月底全部明细表 (3)'!$A$4:$D$403,4)</f>
        <v>2208423.02</v>
      </c>
      <c r="G122" s="16">
        <f>VLOOKUP(B122,'[2]应付账款7月底全部明细表 (3)'!$A:$E,5,0)</f>
        <v>0</v>
      </c>
      <c r="H122" s="16">
        <f>VLOOKUP(B122,'[2]应付账款7月底全部明细表 (3)'!$A$4:$F$401,6,0)</f>
        <v>2441536.62</v>
      </c>
      <c r="I122" s="16">
        <f>VLOOKUP(B122,'[2]应付账款7月底全部明细表 (3)'!$A$4:$G$401,7,0)</f>
        <v>500000</v>
      </c>
      <c r="J122" s="31">
        <f>VLOOKUP(B122,'[2]应付账款7月底全部明细表 (3)'!$A$4:$H$402,8,0)</f>
        <v>2407763.8199999998</v>
      </c>
      <c r="K122" s="31">
        <f>VLOOKUP(B122,'[3]应付账款7月底全部明细表 (3)'!$A:$I,9,0)</f>
        <v>0</v>
      </c>
      <c r="L122" s="31">
        <f>VLOOKUP(B122,'[3]应付账款7月底全部明细表 (3)'!$A$4:$J$410,10,0)</f>
        <v>1708423.02</v>
      </c>
      <c r="M122" s="31">
        <f>VLOOKUP(B122,'[3]应付账款7月底全部明细表 (3)'!$A:$K,11,0)</f>
        <v>0</v>
      </c>
      <c r="N122" s="31">
        <f>VLOOKUP(B122,'[3]应付账款7月底全部明细表 (3)'!$A:$L,12,0)</f>
        <v>2407763.8199999998</v>
      </c>
      <c r="O122" s="31">
        <f>VLOOKUP(B122,'[3]应付账款7月底全部明细表 (3)'!$A$4:$M$410,13,0)</f>
        <v>0</v>
      </c>
      <c r="P122" s="31">
        <f>VLOOKUP(B122,'[3]应付账款7月底全部明细表 (3)'!$A$4:$N$410,14,0)</f>
        <v>1941536.62</v>
      </c>
      <c r="Q122" s="31">
        <f>VLOOKUP(B122,'[3]应付账款7月底全部明细表 (3)'!$A$4:$O$410,15,0)</f>
        <v>1000000</v>
      </c>
      <c r="R122" s="31">
        <f>VLOOKUP(B122,'[3]应付账款7月底全部明细表 (3)'!$A$4:$P$410,16,0)</f>
        <v>1407763.82</v>
      </c>
      <c r="S122" s="31">
        <f>VLOOKUP(B122,'[3]应付账款7月底全部明细表 (3)'!$A$4:$Q$407,17,0)</f>
        <v>0</v>
      </c>
      <c r="T122" s="31">
        <f>VLOOKUP(B122,'[3]应付账款7月底全部明细表 (3)'!$A$4:$R$387,18,0)</f>
        <v>1407763.82</v>
      </c>
      <c r="U122" s="31">
        <f>VLOOKUP(B122,'[3]应付账款7月底全部明细表 (3)'!$A$4:$S$410,19,0)</f>
        <v>0</v>
      </c>
      <c r="V122" s="31">
        <f>VLOOKUP(B122,'[3]应付账款7月底全部明细表 (3)'!$A$4:$T$410,20,0)</f>
        <v>1407763.82</v>
      </c>
      <c r="W122" s="31">
        <f>VLOOKUP(B122,'[3]应付账款7月底全部明细表 (3)'!$A$4:$U$410,21,0)</f>
        <v>0</v>
      </c>
      <c r="X122" s="31">
        <f>VLOOKUP(B122,'[3]应付账款7月底全部明细表 (3)'!$A$4:$V$410,22,0)</f>
        <v>1407763.82</v>
      </c>
      <c r="Y122" s="31">
        <f>VLOOKUP(B122,'[3]应付账款7月底全部明细表 (3)'!$A$4:$W$410,23,0)</f>
        <v>1400000</v>
      </c>
      <c r="Z122" s="31">
        <f>VLOOKUP(B122,'[3]应付账款7月底全部明细表 (3)'!$A$4:$X$410,24,0)</f>
        <v>7763.82</v>
      </c>
      <c r="AA122" s="31">
        <f>VLOOKUP(B122,'[3]应付账款7月底全部明细表 (3)'!$A$4:$Y$410,25,0)</f>
        <v>105768</v>
      </c>
      <c r="AB122" s="31">
        <f>VLOOKUP(B122,'[3]应付账款7月底全部明细表 (3)'!$A$4:$Z$410,26,0)</f>
        <v>7763.8200000000697</v>
      </c>
      <c r="AC122" s="31">
        <f>VLOOKUP(B122,'[3]应付账款7月底全部明细表 (3)'!$A$4:$AA$410,27,0)</f>
        <v>0</v>
      </c>
      <c r="AD122" s="31">
        <f>VLOOKUP(B122,'[3]应付账款7月底全部明细表 (3)'!$A$4:$AB$410,28,0)</f>
        <v>113531.82</v>
      </c>
      <c r="AE122" s="31">
        <f>VLOOKUP(B122,'[3]应付账款7月底全部明细表 (3)'!$A$4:$AC$410,29,0)</f>
        <v>0</v>
      </c>
      <c r="AF122" s="31">
        <f>VLOOKUP(B122,'[3]应付账款7月底全部明细表 (3)'!$A$4:$AD$416,30,0)</f>
        <v>7763.8200000000697</v>
      </c>
      <c r="AG122" s="31">
        <f>VLOOKUP(B122,'[3]应付账款7月底全部明细表 (3)'!$A$4:$AE$410,31,0)</f>
        <v>0</v>
      </c>
      <c r="AH122" s="31">
        <f>VLOOKUP(B122,'[3]应付账款7月底全部明细表 (3)'!$A$4:$AF$410,32,0)</f>
        <v>113531.82</v>
      </c>
      <c r="AI122" s="31">
        <f>VLOOKUP(B122,'[3]应付账款7月底全部明细表 (3)'!$A$4:$AG$410,33,0)</f>
        <v>0</v>
      </c>
      <c r="AJ122" s="31">
        <f>VLOOKUP(B122,'[3]应付账款7月底全部明细表 (3)'!$A$4:$AH$415,34,0)</f>
        <v>7763.82</v>
      </c>
      <c r="AK122" s="31">
        <f>VLOOKUP(B122,'[3]应付账款7月底全部明细表 (3)'!$A$4:$AI$410,35,0)</f>
        <v>0</v>
      </c>
      <c r="AL122" s="31">
        <f>VLOOKUP(B122,'[3]应付账款7月底全部明细表 (3)'!$A$4:$AJ$410,36,0)</f>
        <v>113531.82</v>
      </c>
      <c r="AM122" s="31">
        <f>VLOOKUP(B122,'[3]应付账款7月底全部明细表 (3)'!$A$4:$AK$410,37,0)</f>
        <v>0</v>
      </c>
      <c r="AN122" s="31">
        <f>VLOOKUP(B122,'[3]应付账款7月底全部明细表 (3)'!$A$4:$AL$415,38,0)</f>
        <v>113531.82</v>
      </c>
      <c r="AO122" s="31">
        <f>VLOOKUP(B122,'[3]应付账款7月底全部明细表 (3)'!$A$4:$AM$410,39,0)</f>
        <v>0</v>
      </c>
      <c r="AP122" s="31">
        <f>VLOOKUP(B122,'[3]应付账款7月底全部明细表 (3)'!$A$4:$AN$410,40,0)</f>
        <v>113531.82</v>
      </c>
      <c r="AQ122" s="42">
        <f>VLOOKUP(B122,'[3]应付账款7月底全部明细表 (3)'!$A$4:$AO$410,41,0)</f>
        <v>0</v>
      </c>
      <c r="AR122" s="42">
        <f>VLOOKUP(B122,[4]应付账款明细表!$A$4:$AP$428,42,0)</f>
        <v>113531.82</v>
      </c>
      <c r="AS122" s="42">
        <f>VLOOKUP(B122,'[3]应付账款7月底全部明细表 (3)'!$A$4:$AQ$410,43,0)</f>
        <v>113531.82</v>
      </c>
      <c r="AT122" s="42">
        <f>VLOOKUP(B122,'[3]应付账款7月底全部明细表 (3)'!$A$4:$AR$410,44,0)</f>
        <v>0</v>
      </c>
      <c r="AU122" s="42">
        <f>VLOOKUP(B122,[4]应付账款明细表!$A$4:$AS$428,45,0)</f>
        <v>101074.44</v>
      </c>
      <c r="AV122" s="42">
        <f>VLOOKUP(B122,[4]应付账款明细表!$A$4:$AT$428,46,0)</f>
        <v>0</v>
      </c>
      <c r="AW122" s="42">
        <f>VLOOKUP(B122,[4]应付账款明细表!$A$4:$AU$428,47,0)</f>
        <v>0</v>
      </c>
      <c r="AX122" s="42">
        <f>VLOOKUP(B122,[4]应付账款明细表!$A$4:$AV$428,48,0)</f>
        <v>101074.44</v>
      </c>
      <c r="AY122" s="42"/>
      <c r="AZ122" s="42">
        <f>VLOOKUP(B122,[4]应付账款明细表!$A$4:$AX$428,50,0)</f>
        <v>0</v>
      </c>
      <c r="BA122" s="63"/>
      <c r="BB122" s="63"/>
      <c r="BC122" s="63"/>
      <c r="BD122" s="63"/>
      <c r="BE122" s="63"/>
      <c r="BF122" s="63"/>
      <c r="BG122" s="63"/>
      <c r="BH122" s="54">
        <f t="shared" si="12"/>
        <v>206842.44</v>
      </c>
      <c r="BI122" s="54">
        <f t="shared" si="10"/>
        <v>20684.243999999999</v>
      </c>
      <c r="BJ122" s="16">
        <f t="shared" si="11"/>
        <v>4.8865426263584997</v>
      </c>
      <c r="BK122" s="54" t="str">
        <f>VLOOKUP(B122,'[3]应付账款7月底全部明细表 (3)'!$A$4:$BI$410,61,0)</f>
        <v>发票挂账两个月承兑付款</v>
      </c>
    </row>
    <row r="123" spans="1:63">
      <c r="A123" s="23">
        <f t="shared" si="17"/>
        <v>120</v>
      </c>
      <c r="B123" s="24" t="s">
        <v>324</v>
      </c>
      <c r="C123" s="24" t="str">
        <f>VLOOKUP(B123,'[1]供应商 (2)'!$A$2:$D$144,4,0)</f>
        <v>1911226B</v>
      </c>
      <c r="D123" s="25" t="s">
        <v>325</v>
      </c>
      <c r="E123" s="25" t="s">
        <v>326</v>
      </c>
      <c r="F123" s="16">
        <f>VLOOKUP(B123,'[2]应付账款7月底全部明细表 (3)'!$A$4:$D$403,4)</f>
        <v>413038.82</v>
      </c>
      <c r="G123" s="16">
        <f>VLOOKUP(B123,'[2]应付账款7月底全部明细表 (3)'!$A:$E,5,0)</f>
        <v>0</v>
      </c>
      <c r="H123" s="16">
        <f>VLOOKUP(B123,'[2]应付账款7月底全部明细表 (3)'!$A$4:$F$401,6,0)</f>
        <v>458246.42</v>
      </c>
      <c r="I123" s="16">
        <f>VLOOKUP(B123,'[2]应付账款7月底全部明细表 (3)'!$A$4:$G$401,7,0)</f>
        <v>0</v>
      </c>
      <c r="J123" s="31">
        <f>VLOOKUP(B123,'[2]应付账款7月底全部明细表 (3)'!$A$4:$H$402,8,0)</f>
        <v>481880.74</v>
      </c>
      <c r="K123" s="31">
        <f>VLOOKUP(B123,'[3]应付账款7月底全部明细表 (3)'!$A:$I,9,0)</f>
        <v>35055.42</v>
      </c>
      <c r="L123" s="31">
        <f>VLOOKUP(B123,'[3]应付账款7月底全部明细表 (3)'!$A$4:$J$410,10,0)</f>
        <v>413038.82</v>
      </c>
      <c r="M123" s="31">
        <f>VLOOKUP(B123,'[3]应付账款7月底全部明细表 (3)'!$A:$K,11,0)</f>
        <v>0</v>
      </c>
      <c r="N123" s="31">
        <f>VLOOKUP(B123,'[3]应付账款7月底全部明细表 (3)'!$A:$L,12,0)</f>
        <v>516936.16</v>
      </c>
      <c r="O123" s="31">
        <f>VLOOKUP(B123,'[3]应付账款7月底全部明细表 (3)'!$A$4:$M$410,13,0)</f>
        <v>56377.279999999999</v>
      </c>
      <c r="P123" s="31">
        <f>VLOOKUP(B123,'[3]应付账款7月底全部明细表 (3)'!$A$4:$N$410,14,0)</f>
        <v>458246.42</v>
      </c>
      <c r="Q123" s="31">
        <f>VLOOKUP(B123,'[3]应付账款7月底全部明细表 (3)'!$A$4:$O$410,15,0)</f>
        <v>100000</v>
      </c>
      <c r="R123" s="31">
        <f>VLOOKUP(B123,'[3]应付账款7月底全部明细表 (3)'!$A$4:$P$410,16,0)</f>
        <v>473313.44</v>
      </c>
      <c r="S123" s="31">
        <f>VLOOKUP(B123,'[3]应付账款7月底全部明细表 (3)'!$A$4:$Q$407,17,0)</f>
        <v>44734.39</v>
      </c>
      <c r="T123" s="31">
        <f>VLOOKUP(B123,'[3]应付账款7月底全部明细表 (3)'!$A$4:$R$387,18,0)</f>
        <v>381880.74</v>
      </c>
      <c r="U123" s="31">
        <f>VLOOKUP(B123,'[3]应付账款7月底全部明细表 (3)'!$A$4:$S$410,19,0)</f>
        <v>0</v>
      </c>
      <c r="V123" s="31">
        <f>VLOOKUP(B123,'[3]应付账款7月底全部明细表 (3)'!$A$4:$T$410,20,0)</f>
        <v>518047.83</v>
      </c>
      <c r="W123" s="31">
        <f>VLOOKUP(B123,'[3]应付账款7月底全部明细表 (3)'!$A$4:$U$410,21,0)</f>
        <v>47157.02</v>
      </c>
      <c r="X123" s="31">
        <f>VLOOKUP(B123,'[3]应付账款7月底全部明细表 (3)'!$A$4:$V$410,22,0)</f>
        <v>416936.16</v>
      </c>
      <c r="Y123" s="31">
        <f>VLOOKUP(B123,'[3]应付账款7月底全部明细表 (3)'!$A$4:$W$410,23,0)</f>
        <v>0</v>
      </c>
      <c r="Z123" s="31">
        <f>VLOOKUP(B123,'[3]应付账款7月底全部明细表 (3)'!$A$4:$X$410,24,0)</f>
        <v>565204.85</v>
      </c>
      <c r="AA123" s="31">
        <f>VLOOKUP(B123,'[3]应付账款7月底全部明细表 (3)'!$A$4:$Y$410,25,0)</f>
        <v>81963.199999999997</v>
      </c>
      <c r="AB123" s="31">
        <f>VLOOKUP(B123,'[3]应付账款7月底全部明细表 (3)'!$A$4:$Z$410,26,0)</f>
        <v>473313.44</v>
      </c>
      <c r="AC123" s="31">
        <f>VLOOKUP(B123,'[3]应付账款7月底全部明细表 (3)'!$A$4:$AA$410,27,0)</f>
        <v>0</v>
      </c>
      <c r="AD123" s="31">
        <f>VLOOKUP(B123,'[3]应付账款7月底全部明细表 (3)'!$A$4:$AB$410,28,0)</f>
        <v>647168.05000000005</v>
      </c>
      <c r="AE123" s="31">
        <f>VLOOKUP(B123,'[3]应付账款7月底全部明细表 (3)'!$A$4:$AC$410,29,0)</f>
        <v>41002.480000000003</v>
      </c>
      <c r="AF123" s="31">
        <f>VLOOKUP(B123,'[3]应付账款7月底全部明细表 (3)'!$A$4:$AD$416,30,0)</f>
        <v>518047.83</v>
      </c>
      <c r="AG123" s="31">
        <f>VLOOKUP(B123,'[3]应付账款7月底全部明细表 (3)'!$A$4:$AE$410,31,0)</f>
        <v>200000</v>
      </c>
      <c r="AH123" s="31">
        <f>VLOOKUP(B123,'[3]应付账款7月底全部明细表 (3)'!$A$4:$AF$410,32,0)</f>
        <v>488170.53</v>
      </c>
      <c r="AI123" s="31">
        <f>VLOOKUP(B123,'[3]应付账款7月底全部明细表 (3)'!$A$4:$AG$410,33,0)</f>
        <v>12176.31</v>
      </c>
      <c r="AJ123" s="31">
        <f>VLOOKUP(B123,'[3]应付账款7月底全部明细表 (3)'!$A$4:$AH$415,34,0)</f>
        <v>365204.85</v>
      </c>
      <c r="AK123" s="31">
        <f>VLOOKUP(B123,'[3]应付账款7月底全部明细表 (3)'!$A$4:$AI$410,35,0)</f>
        <v>0</v>
      </c>
      <c r="AL123" s="31">
        <f>VLOOKUP(B123,'[3]应付账款7月底全部明细表 (3)'!$A$4:$AJ$410,36,0)</f>
        <v>500346.84</v>
      </c>
      <c r="AM123" s="31">
        <f>VLOOKUP(B123,'[3]应付账款7月底全部明细表 (3)'!$A$4:$AK$410,37,0)</f>
        <v>38132.39</v>
      </c>
      <c r="AN123" s="31">
        <f>VLOOKUP(B123,'[3]应付账款7月底全部明细表 (3)'!$A$4:$AL$415,38,0)</f>
        <v>447168.05</v>
      </c>
      <c r="AO123" s="31">
        <f>VLOOKUP(B123,'[3]应付账款7月底全部明细表 (3)'!$A$4:$AM$410,39,0)</f>
        <v>92000</v>
      </c>
      <c r="AP123" s="31">
        <f>VLOOKUP(B123,'[3]应付账款7月底全部明细表 (3)'!$A$4:$AN$410,40,0)</f>
        <v>446479.23</v>
      </c>
      <c r="AQ123" s="42">
        <f>VLOOKUP(B123,'[3]应付账款7月底全部明细表 (3)'!$A$4:$AO$410,41,0)</f>
        <v>39661.120000000003</v>
      </c>
      <c r="AR123" s="42">
        <f>VLOOKUP(B123,[4]应付账款明细表!$A$4:$AP$428,42,0)</f>
        <v>396170.53</v>
      </c>
      <c r="AS123" s="42">
        <f>VLOOKUP(B123,'[3]应付账款7月底全部明细表 (3)'!$A$4:$AQ$410,43,0)</f>
        <v>100000</v>
      </c>
      <c r="AT123" s="42">
        <f>VLOOKUP(B123,'[3]应付账款7月底全部明细表 (3)'!$A$4:$AR$410,44,0)</f>
        <v>386140.35</v>
      </c>
      <c r="AU123" s="42">
        <f>VLOOKUP(B123,[4]应付账款明细表!$A$4:$AS$428,45,0)</f>
        <v>30516.14</v>
      </c>
      <c r="AV123" s="42">
        <f>VLOOKUP(B123,[4]应付账款明细表!$A$4:$AT$428,46,0)</f>
        <v>308346.84000000003</v>
      </c>
      <c r="AW123" s="42">
        <f>VLOOKUP(B123,[4]应付账款明细表!$A$4:$AU$428,47,0)</f>
        <v>0</v>
      </c>
      <c r="AX123" s="42">
        <f>VLOOKUP(B123,[4]应付账款明细表!$A$4:$AV$428,48,0)</f>
        <v>416656.49</v>
      </c>
      <c r="AY123" s="42"/>
      <c r="AZ123" s="42">
        <f>VLOOKUP(B123,[4]应付账款明细表!$A$4:$AX$428,50,0)</f>
        <v>346479.23</v>
      </c>
      <c r="BA123" s="63"/>
      <c r="BB123" s="63"/>
      <c r="BC123" s="63"/>
      <c r="BD123" s="63"/>
      <c r="BE123" s="63"/>
      <c r="BF123" s="63"/>
      <c r="BG123" s="63"/>
      <c r="BH123" s="54">
        <f t="shared" si="12"/>
        <v>426775.75</v>
      </c>
      <c r="BI123" s="54">
        <f t="shared" si="10"/>
        <v>42677.574999999997</v>
      </c>
      <c r="BJ123" s="16">
        <f t="shared" si="11"/>
        <v>9.7628904641372003</v>
      </c>
      <c r="BK123" s="54" t="str">
        <f>VLOOKUP(B123,'[3]应付账款7月底全部明细表 (3)'!$A$4:$BI$410,61,0)</f>
        <v>发票挂账两个月承兑付款</v>
      </c>
    </row>
    <row r="124" spans="1:63">
      <c r="A124" s="23">
        <f t="shared" si="17"/>
        <v>121</v>
      </c>
      <c r="B124" s="130" t="s">
        <v>327</v>
      </c>
      <c r="C124" s="24"/>
      <c r="D124" s="147" t="s">
        <v>328</v>
      </c>
      <c r="E124" s="25"/>
      <c r="F124" s="16"/>
      <c r="G124" s="16"/>
      <c r="H124" s="16"/>
      <c r="I124" s="16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/>
      <c r="AD124" s="31"/>
      <c r="AE124" s="31"/>
      <c r="AF124" s="31"/>
      <c r="AG124" s="31"/>
      <c r="AH124" s="31"/>
      <c r="AI124" s="31"/>
      <c r="AJ124" s="31"/>
      <c r="AK124" s="31"/>
      <c r="AL124" s="31"/>
      <c r="AM124" s="31"/>
      <c r="AN124" s="31"/>
      <c r="AO124" s="31"/>
      <c r="AP124" s="31"/>
      <c r="AQ124" s="42"/>
      <c r="AR124" s="42" t="e">
        <f>VLOOKUP(B124,[4]应付账款明细表!$A$4:$AP$428,42,0)</f>
        <v>#REF!</v>
      </c>
      <c r="AS124" s="42"/>
      <c r="AT124" s="42"/>
      <c r="AU124" s="42">
        <f>VLOOKUP(B124,[4]应付账款明细表!$A$4:$AS$428,45,0)</f>
        <v>9840</v>
      </c>
      <c r="AV124" s="42">
        <f>VLOOKUP(B124,[4]应付账款明细表!$A$4:$AT$428,46,0)</f>
        <v>0</v>
      </c>
      <c r="AW124" s="42">
        <f>VLOOKUP(B124,[4]应付账款明细表!$A$4:$AU$428,47,0)</f>
        <v>0</v>
      </c>
      <c r="AX124" s="42">
        <f>VLOOKUP(B124,[4]应付账款明细表!$A$4:$AV$428,48,0)</f>
        <v>9840</v>
      </c>
      <c r="AY124" s="42"/>
      <c r="AZ124" s="42">
        <f>VLOOKUP(B124,[4]应付账款明细表!$A$4:$AX$428,50,0)</f>
        <v>0</v>
      </c>
      <c r="BA124" s="63"/>
      <c r="BB124" s="63"/>
      <c r="BC124" s="63"/>
      <c r="BD124" s="63"/>
      <c r="BE124" s="63"/>
      <c r="BF124" s="63"/>
      <c r="BG124" s="63"/>
      <c r="BH124" s="54"/>
      <c r="BI124" s="54">
        <f t="shared" si="10"/>
        <v>0</v>
      </c>
      <c r="BJ124" s="16"/>
      <c r="BK124" s="54"/>
    </row>
    <row r="125" spans="1:63" ht="15.95" customHeight="1">
      <c r="A125" s="23">
        <f t="shared" ref="A125:A133" si="18">ROW()-3</f>
        <v>122</v>
      </c>
      <c r="B125" s="24" t="s">
        <v>329</v>
      </c>
      <c r="C125" s="24" t="str">
        <f>VLOOKUP(B125,'[1]供应商 (2)'!$A$2:$D$144,4,0)</f>
        <v>1932081A</v>
      </c>
      <c r="D125" s="25" t="s">
        <v>330</v>
      </c>
      <c r="E125" s="25" t="s">
        <v>331</v>
      </c>
      <c r="F125" s="16">
        <f>VLOOKUP(B125,'[2]应付账款7月底全部明细表 (3)'!$A$4:$D$403,4)</f>
        <v>1426694.02</v>
      </c>
      <c r="G125" s="16">
        <f>VLOOKUP(B125,'[2]应付账款7月底全部明细表 (3)'!$A:$E,5,0)</f>
        <v>0</v>
      </c>
      <c r="H125" s="16">
        <f>VLOOKUP(B125,'[2]应付账款7月底全部明细表 (3)'!$A$4:$F$401,6,0)</f>
        <v>1534675.36</v>
      </c>
      <c r="I125" s="16">
        <f>VLOOKUP(B125,'[2]应付账款7月底全部明细表 (3)'!$A$4:$G$401,7,0)</f>
        <v>600000</v>
      </c>
      <c r="J125" s="31">
        <f>VLOOKUP(B125,'[2]应付账款7月底全部明细表 (3)'!$A$4:$H$402,8,0)</f>
        <v>1041829.59</v>
      </c>
      <c r="K125" s="31">
        <f>VLOOKUP(B125,'[3]应付账款7月底全部明细表 (3)'!$A:$I,9,0)</f>
        <v>0</v>
      </c>
      <c r="L125" s="31">
        <f>VLOOKUP(B125,'[3]应付账款7月底全部明细表 (3)'!$A$4:$J$410,10,0)</f>
        <v>826694.02</v>
      </c>
      <c r="M125" s="31">
        <f>VLOOKUP(B125,'[3]应付账款7月底全部明细表 (3)'!$A:$K,11,0)</f>
        <v>0</v>
      </c>
      <c r="N125" s="31">
        <f>VLOOKUP(B125,'[3]应付账款7月底全部明细表 (3)'!$A:$L,12,0)</f>
        <v>1041829.59</v>
      </c>
      <c r="O125" s="31">
        <f>VLOOKUP(B125,'[3]应付账款7月底全部明细表 (3)'!$A$4:$M$410,13,0)</f>
        <v>190417.86</v>
      </c>
      <c r="P125" s="31">
        <f>VLOOKUP(B125,'[3]应付账款7月底全部明细表 (3)'!$A$4:$N$410,14,0)</f>
        <v>934675.36</v>
      </c>
      <c r="Q125" s="31">
        <f>VLOOKUP(B125,'[3]应付账款7月底全部明细表 (3)'!$A$4:$O$410,15,0)</f>
        <v>0</v>
      </c>
      <c r="R125" s="31">
        <f>VLOOKUP(B125,'[3]应付账款7月底全部明细表 (3)'!$A$4:$P$410,16,0)</f>
        <v>1232247.45</v>
      </c>
      <c r="S125" s="31">
        <f>VLOOKUP(B125,'[3]应付账款7月底全部明细表 (3)'!$A$4:$Q$407,17,0)</f>
        <v>135497.26999999999</v>
      </c>
      <c r="T125" s="31">
        <f>VLOOKUP(B125,'[3]应付账款7月底全部明细表 (3)'!$A$4:$R$387,18,0)</f>
        <v>1041829.59</v>
      </c>
      <c r="U125" s="31">
        <f>VLOOKUP(B125,'[3]应付账款7月底全部明细表 (3)'!$A$4:$S$410,19,0)</f>
        <v>0</v>
      </c>
      <c r="V125" s="31">
        <f>VLOOKUP(B125,'[3]应付账款7月底全部明细表 (3)'!$A$4:$T$410,20,0)</f>
        <v>1367744.72</v>
      </c>
      <c r="W125" s="31">
        <f>VLOOKUP(B125,'[3]应付账款7月底全部明细表 (3)'!$A$4:$U$410,21,0)</f>
        <v>127688.12</v>
      </c>
      <c r="X125" s="31">
        <f>VLOOKUP(B125,'[3]应付账款7月底全部明细表 (3)'!$A$4:$V$410,22,0)</f>
        <v>1041829.59</v>
      </c>
      <c r="Y125" s="31">
        <f>VLOOKUP(B125,'[3]应付账款7月底全部明细表 (3)'!$A$4:$W$410,23,0)</f>
        <v>200000</v>
      </c>
      <c r="Z125" s="31">
        <f>VLOOKUP(B125,'[3]应付账款7月底全部明细表 (3)'!$A$4:$X$410,24,0)</f>
        <v>1295432.8400000001</v>
      </c>
      <c r="AA125" s="31">
        <f>VLOOKUP(B125,'[3]应付账款7月底全部明细表 (3)'!$A$4:$Y$410,25,0)</f>
        <v>106679.23</v>
      </c>
      <c r="AB125" s="31">
        <f>VLOOKUP(B125,'[3]应付账款7月底全部明细表 (3)'!$A$4:$Z$410,26,0)</f>
        <v>1032247.45</v>
      </c>
      <c r="AC125" s="31">
        <f>VLOOKUP(B125,'[3]应付账款7月底全部明细表 (3)'!$A$4:$AA$410,27,0)</f>
        <v>0</v>
      </c>
      <c r="AD125" s="31">
        <f>VLOOKUP(B125,'[3]应付账款7月底全部明细表 (3)'!$A$4:$AB$410,28,0)</f>
        <v>1402112.07</v>
      </c>
      <c r="AE125" s="31">
        <f>VLOOKUP(B125,'[3]应付账款7月底全部明细表 (3)'!$A$4:$AC$410,29,0)</f>
        <v>126686.76</v>
      </c>
      <c r="AF125" s="31">
        <f>VLOOKUP(B125,'[3]应付账款7月底全部明细表 (3)'!$A$4:$AD$416,30,0)</f>
        <v>1167744.72</v>
      </c>
      <c r="AG125" s="31">
        <f>VLOOKUP(B125,'[3]应付账款7月底全部明细表 (3)'!$A$4:$AE$410,31,0)</f>
        <v>250000</v>
      </c>
      <c r="AH125" s="31">
        <f>VLOOKUP(B125,'[3]应付账款7月底全部明细表 (3)'!$A$4:$AF$410,32,0)</f>
        <v>1278798.83</v>
      </c>
      <c r="AI125" s="31">
        <f>VLOOKUP(B125,'[3]应付账款7月底全部明细表 (3)'!$A$4:$AG$410,33,0)</f>
        <v>54414.04</v>
      </c>
      <c r="AJ125" s="31">
        <f>VLOOKUP(B125,'[3]应付账款7月底全部明细表 (3)'!$A$4:$AH$415,34,0)</f>
        <v>1045432.84</v>
      </c>
      <c r="AK125" s="31">
        <f>VLOOKUP(B125,'[3]应付账款7月底全部明细表 (3)'!$A$4:$AI$410,35,0)</f>
        <v>0</v>
      </c>
      <c r="AL125" s="31">
        <f>VLOOKUP(B125,'[3]应付账款7月底全部明细表 (3)'!$A$4:$AJ$410,36,0)</f>
        <v>1333212.8700000001</v>
      </c>
      <c r="AM125" s="31">
        <f>VLOOKUP(B125,'[3]应付账款7月底全部明细表 (3)'!$A$4:$AK$410,37,0)</f>
        <v>85627.75</v>
      </c>
      <c r="AN125" s="31">
        <f>VLOOKUP(B125,'[3]应付账款7月底全部明细表 (3)'!$A$4:$AL$415,38,0)</f>
        <v>1152112.07</v>
      </c>
      <c r="AO125" s="31">
        <f>VLOOKUP(B125,'[3]应付账款7月底全部明细表 (3)'!$A$4:$AM$410,39,0)</f>
        <v>0</v>
      </c>
      <c r="AP125" s="31">
        <f>VLOOKUP(B125,'[3]应付账款7月底全部明细表 (3)'!$A$4:$AN$410,40,0)</f>
        <v>1418840.62</v>
      </c>
      <c r="AQ125" s="42">
        <f>VLOOKUP(B125,'[3]应付账款7月底全部明细表 (3)'!$A$4:$AO$410,41,0)</f>
        <v>117253.19</v>
      </c>
      <c r="AR125" s="42">
        <f>VLOOKUP(B125,[4]应付账款明细表!$A$4:$AP$428,42,0)</f>
        <v>1278798.83</v>
      </c>
      <c r="AS125" s="42">
        <f>VLOOKUP(B125,'[3]应付账款7月底全部明细表 (3)'!$A$4:$AQ$410,43,0)</f>
        <v>0</v>
      </c>
      <c r="AT125" s="42">
        <f>VLOOKUP(B125,'[3]应付账款7月底全部明细表 (3)'!$A$4:$AR$410,44,0)</f>
        <v>1536093.81</v>
      </c>
      <c r="AU125" s="42">
        <f>VLOOKUP(B125,[4]应付账款明细表!$A$4:$AS$428,45,0)</f>
        <v>0</v>
      </c>
      <c r="AV125" s="42">
        <f>VLOOKUP(B125,[4]应付账款明细表!$A$4:$AT$428,46,0)</f>
        <v>1333212.8700000001</v>
      </c>
      <c r="AW125" s="42">
        <f>VLOOKUP(B125,[4]应付账款明细表!$A$4:$AU$428,47,0)</f>
        <v>0</v>
      </c>
      <c r="AX125" s="42">
        <f>VLOOKUP(B125,[4]应付账款明细表!$A$4:$AV$428,48,0)</f>
        <v>1536093.81</v>
      </c>
      <c r="AY125" s="42"/>
      <c r="AZ125" s="42">
        <f>VLOOKUP(B125,[4]应付账款明细表!$A$4:$AX$428,50,0)</f>
        <v>1418840.62</v>
      </c>
      <c r="BA125" s="63"/>
      <c r="BB125" s="63"/>
      <c r="BC125" s="63"/>
      <c r="BD125" s="63"/>
      <c r="BE125" s="63"/>
      <c r="BF125" s="63"/>
      <c r="BG125" s="63"/>
      <c r="BH125" s="54">
        <f t="shared" ref="BH125:BH134" si="19">K125+O125+S125+W125+AA125+AE125+AI125+AM125+AQ125+AU125+AY125+BC125</f>
        <v>944264.22</v>
      </c>
      <c r="BI125" s="54">
        <f t="shared" si="10"/>
        <v>94426.422000000006</v>
      </c>
      <c r="BJ125" s="16">
        <f t="shared" si="11"/>
        <v>16.2676269783896</v>
      </c>
      <c r="BK125" s="54" t="str">
        <f>VLOOKUP(B125,'[3]应付账款7月底全部明细表 (3)'!$A$4:$BI$410,61,0)</f>
        <v>发票挂账两个月承兑付款</v>
      </c>
    </row>
    <row r="126" spans="1:63" ht="15.95" customHeight="1">
      <c r="A126" s="23">
        <f t="shared" si="18"/>
        <v>123</v>
      </c>
      <c r="B126" s="24" t="s">
        <v>332</v>
      </c>
      <c r="C126" s="24"/>
      <c r="D126" s="25" t="s">
        <v>333</v>
      </c>
      <c r="E126" s="25" t="s">
        <v>334</v>
      </c>
      <c r="F126" s="16">
        <f>VLOOKUP(B126,'[2]应付账款7月底全部明细表 (3)'!$A$4:$D$403,4)</f>
        <v>0</v>
      </c>
      <c r="G126" s="16">
        <f>VLOOKUP(B126,'[2]应付账款7月底全部明细表 (3)'!$A:$E,5,0)</f>
        <v>102600</v>
      </c>
      <c r="H126" s="16">
        <f>VLOOKUP(B126,'[2]应付账款7月底全部明细表 (3)'!$A$4:$F$401,6,0)</f>
        <v>0</v>
      </c>
      <c r="I126" s="16">
        <f>VLOOKUP(B126,'[2]应付账款7月底全部明细表 (3)'!$A$4:$G$401,7,0)</f>
        <v>69200</v>
      </c>
      <c r="J126" s="31">
        <f>VLOOKUP(B126,'[2]应付账款7月底全部明细表 (3)'!$A$4:$H$402,8,0)</f>
        <v>0</v>
      </c>
      <c r="K126" s="31">
        <f>VLOOKUP(B126,'[3]应付账款7月底全部明细表 (3)'!$A:$I,9,0)</f>
        <v>59650</v>
      </c>
      <c r="L126" s="31">
        <f>VLOOKUP(B126,'[3]应付账款7月底全部明细表 (3)'!$A$4:$J$410,10,0)</f>
        <v>59650</v>
      </c>
      <c r="M126" s="31">
        <f>VLOOKUP(B126,'[3]应付账款7月底全部明细表 (3)'!$A:$K,11,0)</f>
        <v>59650</v>
      </c>
      <c r="N126" s="31">
        <f>VLOOKUP(B126,'[3]应付账款7月底全部明细表 (3)'!$A:$L,12,0)</f>
        <v>0</v>
      </c>
      <c r="O126" s="31">
        <f>VLOOKUP(B126,'[3]应付账款7月底全部明细表 (3)'!$A$4:$M$410,13,0)</f>
        <v>69200</v>
      </c>
      <c r="P126" s="31">
        <f>VLOOKUP(B126,'[3]应付账款7月底全部明细表 (3)'!$A$4:$N$410,14,0)</f>
        <v>69200</v>
      </c>
      <c r="Q126" s="31">
        <f>VLOOKUP(B126,'[3]应付账款7月底全部明细表 (3)'!$A$4:$O$410,15,0)</f>
        <v>69200</v>
      </c>
      <c r="R126" s="31">
        <f>VLOOKUP(B126,'[3]应付账款7月底全部明细表 (3)'!$A$4:$P$410,16,0)</f>
        <v>0</v>
      </c>
      <c r="S126" s="31">
        <f>VLOOKUP(B126,'[3]应付账款7月底全部明细表 (3)'!$A$4:$Q$407,17,0)</f>
        <v>140605.95000000001</v>
      </c>
      <c r="T126" s="31">
        <f>VLOOKUP(B126,'[3]应付账款7月底全部明细表 (3)'!$A$4:$R$387,18,0)</f>
        <v>140605.95000000001</v>
      </c>
      <c r="U126" s="31">
        <f>VLOOKUP(B126,'[3]应付账款7月底全部明细表 (3)'!$A$4:$S$410,19,0)</f>
        <v>140605.95000000001</v>
      </c>
      <c r="V126" s="31">
        <f>VLOOKUP(B126,'[3]应付账款7月底全部明细表 (3)'!$A$4:$T$410,20,0)</f>
        <v>0</v>
      </c>
      <c r="W126" s="31">
        <f>VLOOKUP(B126,'[3]应付账款7月底全部明细表 (3)'!$A$4:$U$410,21,0)</f>
        <v>0</v>
      </c>
      <c r="X126" s="31">
        <f>VLOOKUP(B126,'[3]应付账款7月底全部明细表 (3)'!$A$4:$V$410,22,0)</f>
        <v>0</v>
      </c>
      <c r="Y126" s="31">
        <f>VLOOKUP(B126,'[3]应付账款7月底全部明细表 (3)'!$A$4:$W$410,23,0)</f>
        <v>0</v>
      </c>
      <c r="Z126" s="31">
        <f>VLOOKUP(B126,'[3]应付账款7月底全部明细表 (3)'!$A$4:$X$410,24,0)</f>
        <v>0</v>
      </c>
      <c r="AA126" s="31">
        <f>VLOOKUP(B126,'[3]应付账款7月底全部明细表 (3)'!$A$4:$Y$410,25,0)</f>
        <v>86897</v>
      </c>
      <c r="AB126" s="31">
        <f>VLOOKUP(B126,'[3]应付账款7月底全部明细表 (3)'!$A$4:$Z$410,26,0)</f>
        <v>86897</v>
      </c>
      <c r="AC126" s="31">
        <f>VLOOKUP(B126,'[3]应付账款7月底全部明细表 (3)'!$A$4:$AA$410,27,0)</f>
        <v>86897</v>
      </c>
      <c r="AD126" s="31">
        <f>VLOOKUP(B126,'[3]应付账款7月底全部明细表 (3)'!$A$4:$AB$410,28,0)</f>
        <v>0</v>
      </c>
      <c r="AE126" s="31">
        <f>VLOOKUP(B126,'[3]应付账款7月底全部明细表 (3)'!$A$4:$AC$410,29,0)</f>
        <v>32544</v>
      </c>
      <c r="AF126" s="31">
        <f>VLOOKUP(B126,'[3]应付账款7月底全部明细表 (3)'!$A$4:$AD$416,30,0)</f>
        <v>32544</v>
      </c>
      <c r="AG126" s="31">
        <f>VLOOKUP(B126,'[3]应付账款7月底全部明细表 (3)'!$A$4:$AE$410,31,0)</f>
        <v>32544</v>
      </c>
      <c r="AH126" s="31">
        <f>VLOOKUP(B126,'[3]应付账款7月底全部明细表 (3)'!$A$4:$AF$410,32,0)</f>
        <v>0</v>
      </c>
      <c r="AI126" s="31">
        <f>VLOOKUP(B126,'[3]应付账款7月底全部明细表 (3)'!$A$4:$AG$410,33,0)</f>
        <v>32544</v>
      </c>
      <c r="AJ126" s="31">
        <f>VLOOKUP(B126,'[3]应付账款7月底全部明细表 (3)'!$A$4:$AH$415,34,0)</f>
        <v>32544</v>
      </c>
      <c r="AK126" s="31">
        <f>VLOOKUP(B126,'[3]应付账款7月底全部明细表 (3)'!$A$4:$AI$410,35,0)</f>
        <v>32544</v>
      </c>
      <c r="AL126" s="31">
        <f>VLOOKUP(B126,'[3]应付账款7月底全部明细表 (3)'!$A$4:$AJ$410,36,0)</f>
        <v>0</v>
      </c>
      <c r="AM126" s="31">
        <f>VLOOKUP(B126,'[3]应付账款7月底全部明细表 (3)'!$A$4:$AK$410,37,0)</f>
        <v>20195.759999999998</v>
      </c>
      <c r="AN126" s="31">
        <f>VLOOKUP(B126,'[3]应付账款7月底全部明细表 (3)'!$A$4:$AL$415,38,0)</f>
        <v>0</v>
      </c>
      <c r="AO126" s="31">
        <f>VLOOKUP(B126,'[3]应付账款7月底全部明细表 (3)'!$A$4:$AM$410,39,0)</f>
        <v>0</v>
      </c>
      <c r="AP126" s="31">
        <f>VLOOKUP(B126,'[3]应付账款7月底全部明细表 (3)'!$A$4:$AN$410,40,0)</f>
        <v>20195.759999999998</v>
      </c>
      <c r="AQ126" s="42">
        <f>VLOOKUP(B126,'[3]应付账款7月底全部明细表 (3)'!$A$4:$AO$410,41,0)</f>
        <v>14407.5</v>
      </c>
      <c r="AR126" s="42">
        <f>VLOOKUP(B126,[4]应付账款明细表!$A$4:$AP$428,42,0)</f>
        <v>14407.5</v>
      </c>
      <c r="AS126" s="42">
        <f>VLOOKUP(B126,'[3]应付账款7月底全部明细表 (3)'!$A$4:$AQ$410,43,0)</f>
        <v>14407.5</v>
      </c>
      <c r="AT126" s="42">
        <f>VLOOKUP(B126,'[3]应付账款7月底全部明细表 (3)'!$A$4:$AR$410,44,0)</f>
        <v>0</v>
      </c>
      <c r="AU126" s="42">
        <f>VLOOKUP(B126,[4]应付账款明细表!$A$4:$AS$428,45,0)</f>
        <v>63732</v>
      </c>
      <c r="AV126" s="42">
        <f>VLOOKUP(B126,[4]应付账款明细表!$A$4:$AT$428,46,0)</f>
        <v>63732</v>
      </c>
      <c r="AW126" s="42">
        <f>VLOOKUP(B126,[4]应付账款明细表!$A$4:$AU$428,47,0)</f>
        <v>63732</v>
      </c>
      <c r="AX126" s="42">
        <f>VLOOKUP(B126,[4]应付账款明细表!$A$4:$AV$428,48,0)</f>
        <v>0</v>
      </c>
      <c r="AY126" s="42"/>
      <c r="AZ126" s="42">
        <f>VLOOKUP(B126,[4]应付账款明细表!$A$4:$AX$428,50,0)</f>
        <v>51189</v>
      </c>
      <c r="BA126" s="63"/>
      <c r="BB126" s="63"/>
      <c r="BC126" s="63"/>
      <c r="BD126" s="63"/>
      <c r="BE126" s="63"/>
      <c r="BF126" s="63"/>
      <c r="BG126" s="63"/>
      <c r="BH126" s="54">
        <f t="shared" si="19"/>
        <v>519776.21</v>
      </c>
      <c r="BI126" s="54">
        <f t="shared" si="10"/>
        <v>51977.620999999999</v>
      </c>
      <c r="BJ126" s="16">
        <f t="shared" si="11"/>
        <v>0</v>
      </c>
      <c r="BK126" s="54" t="str">
        <f>VLOOKUP(B126,'[3]应付账款7月底全部明细表 (3)'!$A$4:$BI$410,61,0)</f>
        <v>预付款</v>
      </c>
    </row>
    <row r="127" spans="1:63" ht="15.95" customHeight="1">
      <c r="A127" s="23">
        <f t="shared" si="18"/>
        <v>124</v>
      </c>
      <c r="B127" s="131" t="s">
        <v>335</v>
      </c>
      <c r="C127" s="84"/>
      <c r="D127" s="132" t="s">
        <v>336</v>
      </c>
      <c r="E127" s="25" t="s">
        <v>337</v>
      </c>
      <c r="F127" s="16"/>
      <c r="G127" s="16"/>
      <c r="H127" s="16"/>
      <c r="I127" s="16">
        <f>VLOOKUP(B127,'[2]应付账款7月底全部明细表 (3)'!$A$4:$G$401,7,0)</f>
        <v>24920</v>
      </c>
      <c r="J127" s="31">
        <f>VLOOKUP(B127,'[2]应付账款7月底全部明细表 (3)'!$A$4:$H$402,8,0)</f>
        <v>0</v>
      </c>
      <c r="K127" s="31">
        <f>VLOOKUP(B127,'[3]应付账款7月底全部明细表 (3)'!$A:$I,9,0)</f>
        <v>0</v>
      </c>
      <c r="L127" s="31">
        <f>VLOOKUP(B127,'[3]应付账款7月底全部明细表 (3)'!$A$4:$J$410,10,0)</f>
        <v>0</v>
      </c>
      <c r="M127" s="31">
        <f>VLOOKUP(B127,'[3]应付账款7月底全部明细表 (3)'!$A:$K,11,0)</f>
        <v>0</v>
      </c>
      <c r="N127" s="31">
        <f>VLOOKUP(B127,'[3]应付账款7月底全部明细表 (3)'!$A:$L,12,0)</f>
        <v>0</v>
      </c>
      <c r="O127" s="31">
        <f>VLOOKUP(B127,'[3]应付账款7月底全部明细表 (3)'!$A$4:$M$410,13,0)</f>
        <v>0</v>
      </c>
      <c r="P127" s="31">
        <f>VLOOKUP(B127,'[3]应付账款7月底全部明细表 (3)'!$A$4:$N$410,14,0)</f>
        <v>0</v>
      </c>
      <c r="Q127" s="31">
        <f>VLOOKUP(B127,'[3]应付账款7月底全部明细表 (3)'!$A$4:$O$410,15,0)</f>
        <v>0</v>
      </c>
      <c r="R127" s="31">
        <f>VLOOKUP(B127,'[3]应付账款7月底全部明细表 (3)'!$A$4:$P$410,16,0)</f>
        <v>0</v>
      </c>
      <c r="S127" s="31">
        <f>VLOOKUP(B127,'[3]应付账款7月底全部明细表 (3)'!$A$4:$Q$407,17,0)</f>
        <v>0</v>
      </c>
      <c r="T127" s="31">
        <f>VLOOKUP(B127,'[3]应付账款7月底全部明细表 (3)'!$A$4:$R$387,18,0)</f>
        <v>0</v>
      </c>
      <c r="U127" s="31">
        <f>VLOOKUP(B127,'[3]应付账款7月底全部明细表 (3)'!$A$4:$S$410,19,0)</f>
        <v>0</v>
      </c>
      <c r="V127" s="31">
        <f>VLOOKUP(B127,'[3]应付账款7月底全部明细表 (3)'!$A$4:$T$410,20,0)</f>
        <v>0</v>
      </c>
      <c r="W127" s="31">
        <f>VLOOKUP(B127,'[3]应付账款7月底全部明细表 (3)'!$A$4:$U$410,21,0)</f>
        <v>0</v>
      </c>
      <c r="X127" s="31">
        <f>VLOOKUP(B127,'[3]应付账款7月底全部明细表 (3)'!$A$4:$V$410,22,0)</f>
        <v>0</v>
      </c>
      <c r="Y127" s="31">
        <f>VLOOKUP(B127,'[3]应付账款7月底全部明细表 (3)'!$A$4:$W$410,23,0)</f>
        <v>0</v>
      </c>
      <c r="Z127" s="31">
        <f>VLOOKUP(B127,'[3]应付账款7月底全部明细表 (3)'!$A$4:$X$410,24,0)</f>
        <v>0</v>
      </c>
      <c r="AA127" s="31">
        <f>VLOOKUP(B127,'[3]应付账款7月底全部明细表 (3)'!$A$4:$Y$410,25,0)</f>
        <v>0</v>
      </c>
      <c r="AB127" s="31">
        <f>VLOOKUP(B127,'[3]应付账款7月底全部明细表 (3)'!$A$4:$Z$410,26,0)</f>
        <v>0</v>
      </c>
      <c r="AC127" s="31">
        <f>VLOOKUP(B127,'[3]应付账款7月底全部明细表 (3)'!$A$4:$AA$410,27,0)</f>
        <v>0</v>
      </c>
      <c r="AD127" s="31">
        <f>VLOOKUP(B127,'[3]应付账款7月底全部明细表 (3)'!$A$4:$AB$410,28,0)</f>
        <v>0</v>
      </c>
      <c r="AE127" s="31">
        <f>VLOOKUP(B127,'[3]应付账款7月底全部明细表 (3)'!$A$4:$AC$410,29,0)</f>
        <v>0</v>
      </c>
      <c r="AF127" s="31">
        <f>VLOOKUP(B127,'[3]应付账款7月底全部明细表 (3)'!$A$4:$AD$416,30,0)</f>
        <v>0</v>
      </c>
      <c r="AG127" s="31">
        <f>VLOOKUP(B127,'[3]应付账款7月底全部明细表 (3)'!$A$4:$AE$410,31,0)</f>
        <v>0</v>
      </c>
      <c r="AH127" s="31">
        <f>VLOOKUP(B127,'[3]应付账款7月底全部明细表 (3)'!$A$4:$AF$410,32,0)</f>
        <v>0</v>
      </c>
      <c r="AI127" s="31">
        <f>VLOOKUP(B127,'[3]应付账款7月底全部明细表 (3)'!$A$4:$AG$410,33,0)</f>
        <v>0</v>
      </c>
      <c r="AJ127" s="31">
        <f>VLOOKUP(B127,'[3]应付账款7月底全部明细表 (3)'!$A$4:$AH$415,34,0)</f>
        <v>0</v>
      </c>
      <c r="AK127" s="31">
        <f>VLOOKUP(B127,'[3]应付账款7月底全部明细表 (3)'!$A$4:$AI$410,35,0)</f>
        <v>0</v>
      </c>
      <c r="AL127" s="31">
        <f>VLOOKUP(B127,'[3]应付账款7月底全部明细表 (3)'!$A$4:$AJ$410,36,0)</f>
        <v>0</v>
      </c>
      <c r="AM127" s="31">
        <f>VLOOKUP(B127,'[3]应付账款7月底全部明细表 (3)'!$A$4:$AK$410,37,0)</f>
        <v>0</v>
      </c>
      <c r="AN127" s="31">
        <f>VLOOKUP(B127,'[3]应付账款7月底全部明细表 (3)'!$A$4:$AL$415,38,0)</f>
        <v>0</v>
      </c>
      <c r="AO127" s="31" t="e">
        <f>VLOOKUP(B127,'[3]应付账款7月底全部明细表 (3)'!$A$4:$AM$410,39,0)</f>
        <v>#REF!</v>
      </c>
      <c r="AP127" s="31" t="e">
        <f>VLOOKUP(B127,'[3]应付账款7月底全部明细表 (3)'!$A$4:$AN$410,40,0)</f>
        <v>#REF!</v>
      </c>
      <c r="AQ127" s="42">
        <f>VLOOKUP(B127,'[3]应付账款7月底全部明细表 (3)'!$A$4:$AO$410,41,0)</f>
        <v>0</v>
      </c>
      <c r="AR127" s="42">
        <f>VLOOKUP(B127,[4]应付账款明细表!$A$4:$AP$428,42,0)</f>
        <v>0</v>
      </c>
      <c r="AS127" s="42">
        <f>VLOOKUP(B127,'[3]应付账款7月底全部明细表 (3)'!$A$4:$AQ$410,43,0)</f>
        <v>0</v>
      </c>
      <c r="AT127" s="42">
        <f>VLOOKUP(B127,'[3]应付账款7月底全部明细表 (3)'!$A$4:$AR$410,44,0)</f>
        <v>0</v>
      </c>
      <c r="AU127" s="42">
        <f>VLOOKUP(B127,[4]应付账款明细表!$A$4:$AS$428,45,0)</f>
        <v>12140</v>
      </c>
      <c r="AV127" s="42">
        <f>VLOOKUP(B127,[4]应付账款明细表!$A$4:$AT$428,46,0)</f>
        <v>12140</v>
      </c>
      <c r="AW127" s="42">
        <f>VLOOKUP(B127,[4]应付账款明细表!$A$4:$AU$428,47,0)</f>
        <v>12140</v>
      </c>
      <c r="AX127" s="42">
        <f>VLOOKUP(B127,[4]应付账款明细表!$A$4:$AV$428,48,0)</f>
        <v>0</v>
      </c>
      <c r="AY127" s="42"/>
      <c r="AZ127" s="42">
        <f>VLOOKUP(B127,[4]应付账款明细表!$A$4:$AX$428,50,0)</f>
        <v>0</v>
      </c>
      <c r="BA127" s="63"/>
      <c r="BB127" s="63"/>
      <c r="BC127" s="63"/>
      <c r="BD127" s="63"/>
      <c r="BE127" s="63"/>
      <c r="BF127" s="63"/>
      <c r="BG127" s="63"/>
      <c r="BH127" s="54">
        <f t="shared" si="19"/>
        <v>12140</v>
      </c>
      <c r="BI127" s="54">
        <f t="shared" si="10"/>
        <v>1214</v>
      </c>
      <c r="BJ127" s="16">
        <f t="shared" si="11"/>
        <v>0</v>
      </c>
      <c r="BK127" s="54" t="str">
        <f>VLOOKUP(B127,'[3]应付账款7月底全部明细表 (3)'!$A$4:$BI$410,61,0)</f>
        <v>预付款</v>
      </c>
    </row>
    <row r="128" spans="1:63" ht="15.95" customHeight="1">
      <c r="A128" s="23">
        <f t="shared" si="18"/>
        <v>125</v>
      </c>
      <c r="B128" s="24" t="s">
        <v>338</v>
      </c>
      <c r="C128" s="24"/>
      <c r="D128" s="25" t="s">
        <v>339</v>
      </c>
      <c r="E128" s="25" t="s">
        <v>340</v>
      </c>
      <c r="F128" s="16">
        <f>VLOOKUP(B128,'[2]应付账款7月底全部明细表 (3)'!$A$4:$D$403,4)</f>
        <v>1770802.26</v>
      </c>
      <c r="G128" s="16">
        <f>VLOOKUP(B128,'[2]应付账款7月底全部明细表 (3)'!$A:$E,5,0)</f>
        <v>0</v>
      </c>
      <c r="H128" s="16">
        <f>VLOOKUP(B128,'[2]应付账款7月底全部明细表 (3)'!$A$4:$F$401,6,0)</f>
        <v>1770802.26</v>
      </c>
      <c r="I128" s="16">
        <f>VLOOKUP(B128,'[2]应付账款7月底全部明细表 (3)'!$A$4:$G$401,7,0)</f>
        <v>800000</v>
      </c>
      <c r="J128" s="31">
        <f>VLOOKUP(B128,'[2]应付账款7月底全部明细表 (3)'!$A$4:$H$402,8,0)</f>
        <v>970802.26</v>
      </c>
      <c r="K128" s="31">
        <f>VLOOKUP(B128,'[3]应付账款7月底全部明细表 (3)'!$A:$I,9,0)</f>
        <v>0</v>
      </c>
      <c r="L128" s="31">
        <f>VLOOKUP(B128,'[3]应付账款7月底全部明细表 (3)'!$A$4:$J$410,10,0)</f>
        <v>970802.26</v>
      </c>
      <c r="M128" s="31">
        <f>VLOOKUP(B128,'[3]应付账款7月底全部明细表 (3)'!$A:$K,11,0)</f>
        <v>0</v>
      </c>
      <c r="N128" s="31">
        <f>VLOOKUP(B128,'[3]应付账款7月底全部明细表 (3)'!$A:$L,12,0)</f>
        <v>970802.26</v>
      </c>
      <c r="O128" s="31">
        <f>VLOOKUP(B128,'[3]应付账款7月底全部明细表 (3)'!$A$4:$M$410,13,0)</f>
        <v>0</v>
      </c>
      <c r="P128" s="31">
        <f>VLOOKUP(B128,'[3]应付账款7月底全部明细表 (3)'!$A$4:$N$410,14,0)</f>
        <v>970802.26</v>
      </c>
      <c r="Q128" s="31">
        <f>VLOOKUP(B128,'[3]应付账款7月底全部明细表 (3)'!$A$4:$O$410,15,0)</f>
        <v>0</v>
      </c>
      <c r="R128" s="31">
        <f>VLOOKUP(B128,'[3]应付账款7月底全部明细表 (3)'!$A$4:$P$410,16,0)</f>
        <v>970802.26</v>
      </c>
      <c r="S128" s="31">
        <f>VLOOKUP(B128,'[3]应付账款7月底全部明细表 (3)'!$A$4:$Q$407,17,0)</f>
        <v>0</v>
      </c>
      <c r="T128" s="31">
        <f>VLOOKUP(B128,'[3]应付账款7月底全部明细表 (3)'!$A$4:$R$387,18,0)</f>
        <v>970802.26</v>
      </c>
      <c r="U128" s="31">
        <f>VLOOKUP(B128,'[3]应付账款7月底全部明细表 (3)'!$A$4:$S$410,19,0)</f>
        <v>300000</v>
      </c>
      <c r="V128" s="31">
        <f>VLOOKUP(B128,'[3]应付账款7月底全部明细表 (3)'!$A$4:$T$410,20,0)</f>
        <v>670802.26</v>
      </c>
      <c r="W128" s="31">
        <f>VLOOKUP(B128,'[3]应付账款7月底全部明细表 (3)'!$A$4:$U$410,21,0)</f>
        <v>0</v>
      </c>
      <c r="X128" s="31">
        <f>VLOOKUP(B128,'[3]应付账款7月底全部明细表 (3)'!$A$4:$V$410,22,0)</f>
        <v>670802.26</v>
      </c>
      <c r="Y128" s="31">
        <f>VLOOKUP(B128,'[3]应付账款7月底全部明细表 (3)'!$A$4:$W$410,23,0)</f>
        <v>0</v>
      </c>
      <c r="Z128" s="31">
        <f>VLOOKUP(B128,'[3]应付账款7月底全部明细表 (3)'!$A$4:$X$410,24,0)</f>
        <v>670802.26</v>
      </c>
      <c r="AA128" s="31">
        <f>VLOOKUP(B128,'[3]应付账款7月底全部明细表 (3)'!$A$4:$Y$410,25,0)</f>
        <v>0</v>
      </c>
      <c r="AB128" s="31">
        <f>VLOOKUP(B128,'[3]应付账款7月底全部明细表 (3)'!$A$4:$Z$410,26,0)</f>
        <v>670802.26</v>
      </c>
      <c r="AC128" s="31">
        <f>VLOOKUP(B128,'[3]应付账款7月底全部明细表 (3)'!$A$4:$AA$410,27,0)</f>
        <v>0</v>
      </c>
      <c r="AD128" s="31">
        <f>VLOOKUP(B128,'[3]应付账款7月底全部明细表 (3)'!$A$4:$AB$410,28,0)</f>
        <v>670802.26</v>
      </c>
      <c r="AE128" s="31">
        <f>VLOOKUP(B128,'[3]应付账款7月底全部明细表 (3)'!$A$4:$AC$410,29,0)</f>
        <v>0</v>
      </c>
      <c r="AF128" s="31">
        <f>VLOOKUP(B128,'[3]应付账款7月底全部明细表 (3)'!$A$4:$AD$416,30,0)</f>
        <v>670802.26</v>
      </c>
      <c r="AG128" s="31">
        <f>VLOOKUP(B128,'[3]应付账款7月底全部明细表 (3)'!$A$4:$AE$410,31,0)</f>
        <v>500000</v>
      </c>
      <c r="AH128" s="31">
        <f>VLOOKUP(B128,'[3]应付账款7月底全部明细表 (3)'!$A$4:$AF$410,32,0)</f>
        <v>170802.26</v>
      </c>
      <c r="AI128" s="31">
        <f>VLOOKUP(B128,'[3]应付账款7月底全部明细表 (3)'!$A$4:$AG$410,33,0)</f>
        <v>0</v>
      </c>
      <c r="AJ128" s="31">
        <f>VLOOKUP(B128,'[3]应付账款7月底全部明细表 (3)'!$A$4:$AH$415,34,0)</f>
        <v>170802.26</v>
      </c>
      <c r="AK128" s="31">
        <f>VLOOKUP(B128,'[3]应付账款7月底全部明细表 (3)'!$A$4:$AI$410,35,0)</f>
        <v>0</v>
      </c>
      <c r="AL128" s="31">
        <f>VLOOKUP(B128,'[3]应付账款7月底全部明细表 (3)'!$A$4:$AJ$410,36,0)</f>
        <v>170802.26</v>
      </c>
      <c r="AM128" s="31">
        <f>VLOOKUP(B128,'[3]应付账款7月底全部明细表 (3)'!$A$4:$AK$410,37,0)</f>
        <v>0</v>
      </c>
      <c r="AN128" s="31">
        <f>VLOOKUP(B128,'[3]应付账款7月底全部明细表 (3)'!$A$4:$AL$415,38,0)</f>
        <v>170802.26</v>
      </c>
      <c r="AO128" s="31">
        <f>VLOOKUP(B128,'[3]应付账款7月底全部明细表 (3)'!$A$4:$AM$410,39,0)</f>
        <v>0</v>
      </c>
      <c r="AP128" s="31">
        <f>VLOOKUP(B128,'[3]应付账款7月底全部明细表 (3)'!$A$4:$AN$410,40,0)</f>
        <v>170802.26</v>
      </c>
      <c r="AQ128" s="42">
        <f>VLOOKUP(B128,'[3]应付账款7月底全部明细表 (3)'!$A$4:$AO$410,41,0)</f>
        <v>0</v>
      </c>
      <c r="AR128" s="42">
        <f>VLOOKUP(B128,[4]应付账款明细表!$A$4:$AP$428,42,0)</f>
        <v>170802.26</v>
      </c>
      <c r="AS128" s="42">
        <f>VLOOKUP(B128,'[3]应付账款7月底全部明细表 (3)'!$A$4:$AQ$410,43,0)</f>
        <v>100000</v>
      </c>
      <c r="AT128" s="42">
        <f>VLOOKUP(B128,'[3]应付账款7月底全部明细表 (3)'!$A$4:$AR$410,44,0)</f>
        <v>70802.259999999995</v>
      </c>
      <c r="AU128" s="42">
        <f>VLOOKUP(B128,[4]应付账款明细表!$A$4:$AS$428,45,0)</f>
        <v>145305.60000000001</v>
      </c>
      <c r="AV128" s="42">
        <f>VLOOKUP(B128,[4]应付账款明细表!$A$4:$AT$428,46,0)</f>
        <v>70802.259999999995</v>
      </c>
      <c r="AW128" s="42">
        <f>VLOOKUP(B128,[4]应付账款明细表!$A$4:$AU$428,47,0)</f>
        <v>0</v>
      </c>
      <c r="AX128" s="42">
        <f>VLOOKUP(B128,[4]应付账款明细表!$A$4:$AV$428,48,0)</f>
        <v>216107.86</v>
      </c>
      <c r="AY128" s="42"/>
      <c r="AZ128" s="42">
        <f>VLOOKUP(B128,[4]应付账款明细表!$A$4:$AX$428,50,0)</f>
        <v>70802.259999999995</v>
      </c>
      <c r="BA128" s="63"/>
      <c r="BB128" s="63"/>
      <c r="BC128" s="63"/>
      <c r="BD128" s="63"/>
      <c r="BE128" s="63"/>
      <c r="BF128" s="63"/>
      <c r="BG128" s="63"/>
      <c r="BH128" s="54">
        <f t="shared" si="19"/>
        <v>145305.60000000001</v>
      </c>
      <c r="BI128" s="54">
        <f t="shared" si="10"/>
        <v>14530.56</v>
      </c>
      <c r="BJ128" s="16">
        <f t="shared" si="11"/>
        <v>14.8726449634426</v>
      </c>
      <c r="BK128" s="54" t="str">
        <f>VLOOKUP(B128,'[3]应付账款7月底全部明细表 (3)'!$A$4:$BI$410,61,0)</f>
        <v>发票挂账两个月承兑付款</v>
      </c>
    </row>
    <row r="129" spans="1:63">
      <c r="A129" s="23">
        <f t="shared" si="18"/>
        <v>126</v>
      </c>
      <c r="B129" s="24" t="s">
        <v>341</v>
      </c>
      <c r="C129" s="24" t="str">
        <f>VLOOKUP(B129,'[1]供应商 (2)'!$A$2:$D$144,4,0)</f>
        <v>1913725</v>
      </c>
      <c r="D129" s="25" t="s">
        <v>342</v>
      </c>
      <c r="E129" s="25" t="s">
        <v>30</v>
      </c>
      <c r="F129" s="16">
        <f>VLOOKUP(B129,'[2]应付账款7月底全部明细表 (3)'!$A$4:$D$403,4)</f>
        <v>756231.52</v>
      </c>
      <c r="G129" s="16">
        <f>VLOOKUP(B129,'[2]应付账款7月底全部明细表 (3)'!$A:$E,5,0)</f>
        <v>50000</v>
      </c>
      <c r="H129" s="16">
        <f>VLOOKUP(B129,'[2]应付账款7月底全部明细表 (3)'!$A$4:$F$401,6,0)</f>
        <v>800799.54</v>
      </c>
      <c r="I129" s="16">
        <f>VLOOKUP(B129,'[2]应付账款7月底全部明细表 (3)'!$A$4:$G$401,7,0)</f>
        <v>200000</v>
      </c>
      <c r="J129" s="31">
        <f>VLOOKUP(B129,'[2]应付账款7月底全部明细表 (3)'!$A$4:$H$402,8,0)</f>
        <v>618534.56000000006</v>
      </c>
      <c r="K129" s="31">
        <f>VLOOKUP(B129,'[3]应付账款7月底全部明细表 (3)'!$A:$I,9,0)</f>
        <v>0</v>
      </c>
      <c r="L129" s="31">
        <f>VLOOKUP(B129,'[3]应付账款7月底全部明细表 (3)'!$A$4:$J$410,10,0)</f>
        <v>506231.52</v>
      </c>
      <c r="M129" s="31">
        <f>VLOOKUP(B129,'[3]应付账款7月底全部明细表 (3)'!$A:$K,11,0)</f>
        <v>0</v>
      </c>
      <c r="N129" s="31">
        <f>VLOOKUP(B129,'[3]应付账款7月底全部明细表 (3)'!$A:$L,12,0)</f>
        <v>618534.56000000006</v>
      </c>
      <c r="O129" s="31">
        <f>VLOOKUP(B129,'[3]应付账款7月底全部明细表 (3)'!$A$4:$M$410,13,0)</f>
        <v>40592.85</v>
      </c>
      <c r="P129" s="31">
        <f>VLOOKUP(B129,'[3]应付账款7月底全部明细表 (3)'!$A$4:$N$410,14,0)</f>
        <v>600799.54</v>
      </c>
      <c r="Q129" s="31">
        <f>VLOOKUP(B129,'[3]应付账款7月底全部明细表 (3)'!$A$4:$O$410,15,0)</f>
        <v>150000</v>
      </c>
      <c r="R129" s="31">
        <f>VLOOKUP(B129,'[3]应付账款7月底全部明细表 (3)'!$A$4:$P$410,16,0)</f>
        <v>509127.41</v>
      </c>
      <c r="S129" s="31">
        <f>VLOOKUP(B129,'[3]应付账款7月底全部明细表 (3)'!$A$4:$Q$407,17,0)</f>
        <v>30532.799999999999</v>
      </c>
      <c r="T129" s="31">
        <f>VLOOKUP(B129,'[3]应付账款7月底全部明细表 (3)'!$A$4:$R$387,18,0)</f>
        <v>468534.56</v>
      </c>
      <c r="U129" s="31">
        <f>VLOOKUP(B129,'[3]应付账款7月底全部明细表 (3)'!$A$4:$S$410,19,0)</f>
        <v>0</v>
      </c>
      <c r="V129" s="31">
        <f>VLOOKUP(B129,'[3]应付账款7月底全部明细表 (3)'!$A$4:$T$410,20,0)</f>
        <v>539660.21</v>
      </c>
      <c r="W129" s="31">
        <f>VLOOKUP(B129,'[3]应付账款7月底全部明细表 (3)'!$A$4:$U$410,21,0)</f>
        <v>0</v>
      </c>
      <c r="X129" s="31">
        <f>VLOOKUP(B129,'[3]应付账款7月底全部明细表 (3)'!$A$4:$V$410,22,0)</f>
        <v>468534.56</v>
      </c>
      <c r="Y129" s="31">
        <f>VLOOKUP(B129,'[3]应付账款7月底全部明细表 (3)'!$A$4:$W$410,23,0)</f>
        <v>100000</v>
      </c>
      <c r="Z129" s="31">
        <f>VLOOKUP(B129,'[3]应付账款7月底全部明细表 (3)'!$A$4:$X$410,24,0)</f>
        <v>439660.21</v>
      </c>
      <c r="AA129" s="31">
        <f>VLOOKUP(B129,'[3]应付账款7月底全部明细表 (3)'!$A$4:$Y$410,25,0)</f>
        <v>88039.34</v>
      </c>
      <c r="AB129" s="31">
        <f>VLOOKUP(B129,'[3]应付账款7月底全部明细表 (3)'!$A$4:$Z$410,26,0)</f>
        <v>409127.41</v>
      </c>
      <c r="AC129" s="31">
        <f>VLOOKUP(B129,'[3]应付账款7月底全部明细表 (3)'!$A$4:$AA$410,27,0)</f>
        <v>0</v>
      </c>
      <c r="AD129" s="31">
        <f>VLOOKUP(B129,'[3]应付账款7月底全部明细表 (3)'!$A$4:$AB$410,28,0)</f>
        <v>527699.55000000005</v>
      </c>
      <c r="AE129" s="31">
        <f>VLOOKUP(B129,'[3]应付账款7月底全部明细表 (3)'!$A$4:$AC$410,29,0)</f>
        <v>71383.259999999995</v>
      </c>
      <c r="AF129" s="31">
        <f>VLOOKUP(B129,'[3]应付账款7月底全部明细表 (3)'!$A$4:$AD$416,30,0)</f>
        <v>439660.21</v>
      </c>
      <c r="AG129" s="31">
        <f>VLOOKUP(B129,'[3]应付账款7月底全部明细表 (3)'!$A$4:$AE$410,31,0)</f>
        <v>180000</v>
      </c>
      <c r="AH129" s="31">
        <f>VLOOKUP(B129,'[3]应付账款7月底全部明细表 (3)'!$A$4:$AF$410,32,0)</f>
        <v>419082.81</v>
      </c>
      <c r="AI129" s="31">
        <f>VLOOKUP(B129,'[3]应付账款7月底全部明细表 (3)'!$A$4:$AG$410,33,0)</f>
        <v>41516.76</v>
      </c>
      <c r="AJ129" s="31">
        <f>VLOOKUP(B129,'[3]应付账款7月底全部明细表 (3)'!$A$4:$AH$415,34,0)</f>
        <v>259660.21</v>
      </c>
      <c r="AK129" s="31">
        <f>VLOOKUP(B129,'[3]应付账款7月底全部明细表 (3)'!$A$4:$AI$410,35,0)</f>
        <v>8225.6</v>
      </c>
      <c r="AL129" s="31">
        <f>VLOOKUP(B129,'[3]应付账款7月底全部明细表 (3)'!$A$4:$AJ$410,36,0)</f>
        <v>452373.97</v>
      </c>
      <c r="AM129" s="31">
        <f>VLOOKUP(B129,'[3]应付账款7月底全部明细表 (3)'!$A$4:$AK$410,37,0)</f>
        <v>53652.42</v>
      </c>
      <c r="AN129" s="31">
        <f>VLOOKUP(B129,'[3]应付账款7月底全部明细表 (3)'!$A$4:$AL$415,38,0)</f>
        <v>339473.95</v>
      </c>
      <c r="AO129" s="31">
        <f>VLOOKUP(B129,'[3]应付账款7月底全部明细表 (3)'!$A$4:$AM$410,39,0)</f>
        <v>0</v>
      </c>
      <c r="AP129" s="31">
        <f>VLOOKUP(B129,'[3]应付账款7月底全部明细表 (3)'!$A$4:$AN$410,40,0)</f>
        <v>506026.39</v>
      </c>
      <c r="AQ129" s="42">
        <f>VLOOKUP(B129,'[3]应付账款7月底全部明细表 (3)'!$A$4:$AO$410,41,0)</f>
        <v>73142.710000000006</v>
      </c>
      <c r="AR129" s="42">
        <f>VLOOKUP(B129,[4]应付账款明细表!$A$4:$AP$428,42,0)</f>
        <v>410857.21</v>
      </c>
      <c r="AS129" s="42">
        <f>VLOOKUP(B129,'[3]应付账款7月底全部明细表 (3)'!$A$4:$AQ$410,43,0)</f>
        <v>100000</v>
      </c>
      <c r="AT129" s="42">
        <f>VLOOKUP(B129,'[3]应付账款7月底全部明细表 (3)'!$A$4:$AR$410,44,0)</f>
        <v>479169.1</v>
      </c>
      <c r="AU129" s="42">
        <f>VLOOKUP(B129,[4]应付账款明细表!$A$4:$AS$428,45,0)</f>
        <v>61430.47</v>
      </c>
      <c r="AV129" s="42">
        <f>VLOOKUP(B129,[4]应付账款明细表!$A$4:$AT$428,46,0)</f>
        <v>352373.97</v>
      </c>
      <c r="AW129" s="42">
        <f>VLOOKUP(B129,[4]应付账款明细表!$A$4:$AU$428,47,0)</f>
        <v>46473.599999999999</v>
      </c>
      <c r="AX129" s="42">
        <f>VLOOKUP(B129,[4]应付账款明细表!$A$4:$AV$428,48,0)</f>
        <v>494125.97</v>
      </c>
      <c r="AY129" s="42"/>
      <c r="AZ129" s="42">
        <f>VLOOKUP(B129,[4]应付账款明细表!$A$4:$AX$428,50,0)</f>
        <v>359552.79</v>
      </c>
      <c r="BA129" s="63"/>
      <c r="BB129" s="63"/>
      <c r="BC129" s="63"/>
      <c r="BD129" s="63"/>
      <c r="BE129" s="63"/>
      <c r="BF129" s="63"/>
      <c r="BG129" s="63"/>
      <c r="BH129" s="54">
        <f t="shared" si="19"/>
        <v>460290.61</v>
      </c>
      <c r="BI129" s="54">
        <f t="shared" si="10"/>
        <v>46029.061000000002</v>
      </c>
      <c r="BJ129" s="16">
        <f t="shared" si="11"/>
        <v>10.735086905205399</v>
      </c>
      <c r="BK129" s="54" t="str">
        <f>VLOOKUP(B129,'[3]应付账款7月底全部明细表 (3)'!$A$4:$BI$410,61,0)</f>
        <v>发票挂账两个月承兑付款</v>
      </c>
    </row>
    <row r="130" spans="1:63">
      <c r="A130" s="23">
        <f t="shared" si="18"/>
        <v>127</v>
      </c>
      <c r="B130" s="24" t="s">
        <v>343</v>
      </c>
      <c r="C130" s="24"/>
      <c r="D130" s="25" t="s">
        <v>344</v>
      </c>
      <c r="E130" s="25" t="s">
        <v>345</v>
      </c>
      <c r="F130" s="16">
        <f>VLOOKUP(B130,'[2]应付账款7月底全部明细表 (3)'!$A$4:$D$403,4)</f>
        <v>9742</v>
      </c>
      <c r="G130" s="16">
        <f>VLOOKUP(B130,'[2]应付账款7月底全部明细表 (3)'!$A:$E,5,0)</f>
        <v>0</v>
      </c>
      <c r="H130" s="16">
        <f>VLOOKUP(B130,'[2]应付账款7月底全部明细表 (3)'!$A$4:$F$401,6,0)</f>
        <v>9742</v>
      </c>
      <c r="I130" s="16">
        <f>VLOOKUP(B130,'[2]应付账款7月底全部明细表 (3)'!$A$4:$G$401,7,0)</f>
        <v>0</v>
      </c>
      <c r="J130" s="31">
        <f>VLOOKUP(B130,'[2]应付账款7月底全部明细表 (3)'!$A$4:$H$402,8,0)</f>
        <v>9742</v>
      </c>
      <c r="K130" s="31">
        <f>VLOOKUP(B130,'[3]应付账款7月底全部明细表 (3)'!$A:$I,9,0)</f>
        <v>0</v>
      </c>
      <c r="L130" s="31">
        <f>VLOOKUP(B130,'[3]应付账款7月底全部明细表 (3)'!$A$4:$J$410,10,0)</f>
        <v>9742</v>
      </c>
      <c r="M130" s="31">
        <f>VLOOKUP(B130,'[3]应付账款7月底全部明细表 (3)'!$A:$K,11,0)</f>
        <v>0</v>
      </c>
      <c r="N130" s="31">
        <f>VLOOKUP(B130,'[3]应付账款7月底全部明细表 (3)'!$A:$L,12,0)</f>
        <v>9742</v>
      </c>
      <c r="O130" s="31">
        <f>VLOOKUP(B130,'[3]应付账款7月底全部明细表 (3)'!$A$4:$M$410,13,0)</f>
        <v>0</v>
      </c>
      <c r="P130" s="31">
        <f>VLOOKUP(B130,'[3]应付账款7月底全部明细表 (3)'!$A$4:$N$410,14,0)</f>
        <v>9742</v>
      </c>
      <c r="Q130" s="31">
        <f>VLOOKUP(B130,'[3]应付账款7月底全部明细表 (3)'!$A$4:$O$410,15,0)</f>
        <v>5000</v>
      </c>
      <c r="R130" s="31">
        <f>VLOOKUP(B130,'[3]应付账款7月底全部明细表 (3)'!$A$4:$P$410,16,0)</f>
        <v>4742</v>
      </c>
      <c r="S130" s="31">
        <f>VLOOKUP(B130,'[3]应付账款7月底全部明细表 (3)'!$A$4:$Q$407,17,0)</f>
        <v>1170</v>
      </c>
      <c r="T130" s="31">
        <f>VLOOKUP(B130,'[3]应付账款7月底全部明细表 (3)'!$A$4:$R$387,18,0)</f>
        <v>4742</v>
      </c>
      <c r="U130" s="31">
        <f>VLOOKUP(B130,'[3]应付账款7月底全部明细表 (3)'!$A$4:$S$410,19,0)</f>
        <v>0</v>
      </c>
      <c r="V130" s="31">
        <f>VLOOKUP(B130,'[3]应付账款7月底全部明细表 (3)'!$A$4:$T$410,20,0)</f>
        <v>5912</v>
      </c>
      <c r="W130" s="31">
        <f>VLOOKUP(B130,'[3]应付账款7月底全部明细表 (3)'!$A$4:$U$410,21,0)</f>
        <v>0</v>
      </c>
      <c r="X130" s="31">
        <f>VLOOKUP(B130,'[3]应付账款7月底全部明细表 (3)'!$A$4:$V$410,22,0)</f>
        <v>5912</v>
      </c>
      <c r="Y130" s="31">
        <f>VLOOKUP(B130,'[3]应付账款7月底全部明细表 (3)'!$A$4:$W$410,23,0)</f>
        <v>5912</v>
      </c>
      <c r="Z130" s="31">
        <f>VLOOKUP(B130,'[3]应付账款7月底全部明细表 (3)'!$A$4:$X$410,24,0)</f>
        <v>0</v>
      </c>
      <c r="AA130" s="31">
        <f>VLOOKUP(B130,'[3]应付账款7月底全部明细表 (3)'!$A$4:$Y$410,25,0)</f>
        <v>0</v>
      </c>
      <c r="AB130" s="31">
        <f>VLOOKUP(B130,'[3]应付账款7月底全部明细表 (3)'!$A$4:$Z$410,26,0)</f>
        <v>0</v>
      </c>
      <c r="AC130" s="31">
        <f>VLOOKUP(B130,'[3]应付账款7月底全部明细表 (3)'!$A$4:$AA$410,27,0)</f>
        <v>0</v>
      </c>
      <c r="AD130" s="31">
        <f>VLOOKUP(B130,'[3]应付账款7月底全部明细表 (3)'!$A$4:$AB$410,28,0)</f>
        <v>0</v>
      </c>
      <c r="AE130" s="31">
        <f>VLOOKUP(B130,'[3]应付账款7月底全部明细表 (3)'!$A$4:$AC$410,29,0)</f>
        <v>3020</v>
      </c>
      <c r="AF130" s="31">
        <f>VLOOKUP(B130,'[3]应付账款7月底全部明细表 (3)'!$A$4:$AD$416,30,0)</f>
        <v>0</v>
      </c>
      <c r="AG130" s="31">
        <f>VLOOKUP(B130,'[3]应付账款7月底全部明细表 (3)'!$A$4:$AE$410,31,0)</f>
        <v>0</v>
      </c>
      <c r="AH130" s="31">
        <f>VLOOKUP(B130,'[3]应付账款7月底全部明细表 (3)'!$A$4:$AF$410,32,0)</f>
        <v>3020</v>
      </c>
      <c r="AI130" s="31">
        <f>VLOOKUP(B130,'[3]应付账款7月底全部明细表 (3)'!$A$4:$AG$410,33,0)</f>
        <v>0</v>
      </c>
      <c r="AJ130" s="31">
        <f>VLOOKUP(B130,'[3]应付账款7月底全部明细表 (3)'!$A$4:$AH$415,34,0)</f>
        <v>3020</v>
      </c>
      <c r="AK130" s="31">
        <f>VLOOKUP(B130,'[3]应付账款7月底全部明细表 (3)'!$A$4:$AI$410,35,0)</f>
        <v>3020</v>
      </c>
      <c r="AL130" s="31">
        <f>VLOOKUP(B130,'[3]应付账款7月底全部明细表 (3)'!$A$4:$AJ$410,36,0)</f>
        <v>0</v>
      </c>
      <c r="AM130" s="31">
        <f>VLOOKUP(B130,'[3]应付账款7月底全部明细表 (3)'!$A$4:$AK$410,37,0)</f>
        <v>2347.67</v>
      </c>
      <c r="AN130" s="31">
        <f>VLOOKUP(B130,'[3]应付账款7月底全部明细表 (3)'!$A$4:$AL$415,38,0)</f>
        <v>0</v>
      </c>
      <c r="AO130" s="31">
        <f>VLOOKUP(B130,'[3]应付账款7月底全部明细表 (3)'!$A$4:$AM$410,39,0)</f>
        <v>0</v>
      </c>
      <c r="AP130" s="31">
        <f>VLOOKUP(B130,'[3]应付账款7月底全部明细表 (3)'!$A$4:$AN$410,40,0)</f>
        <v>2347.67</v>
      </c>
      <c r="AQ130" s="42">
        <f>VLOOKUP(B130,'[3]应付账款7月底全部明细表 (3)'!$A$4:$AO$410,41,0)</f>
        <v>0</v>
      </c>
      <c r="AR130" s="42">
        <f>VLOOKUP(B130,[4]应付账款明细表!$A$4:$AP$428,42,0)</f>
        <v>2347.67</v>
      </c>
      <c r="AS130" s="42">
        <f>VLOOKUP(B130,'[3]应付账款7月底全部明细表 (3)'!$A$4:$AQ$410,43,0)</f>
        <v>2347.67</v>
      </c>
      <c r="AT130" s="42">
        <f>VLOOKUP(B130,'[3]应付账款7月底全部明细表 (3)'!$A$4:$AR$410,44,0)</f>
        <v>0</v>
      </c>
      <c r="AU130" s="42">
        <f>VLOOKUP(B130,[4]应付账款明细表!$A$4:$AS$428,45,0)</f>
        <v>0</v>
      </c>
      <c r="AV130" s="42">
        <f>VLOOKUP(B130,[4]应付账款明细表!$A$4:$AT$428,46,0)</f>
        <v>0</v>
      </c>
      <c r="AW130" s="42">
        <f>VLOOKUP(B130,[4]应付账款明细表!$A$4:$AU$428,47,0)</f>
        <v>0</v>
      </c>
      <c r="AX130" s="42">
        <f>VLOOKUP(B130,[4]应付账款明细表!$A$4:$AV$428,48,0)</f>
        <v>0</v>
      </c>
      <c r="AY130" s="42"/>
      <c r="AZ130" s="42">
        <f>VLOOKUP(B130,[4]应付账款明细表!$A$4:$AX$428,50,0)</f>
        <v>0</v>
      </c>
      <c r="BA130" s="63"/>
      <c r="BB130" s="63"/>
      <c r="BC130" s="63"/>
      <c r="BD130" s="63"/>
      <c r="BE130" s="63"/>
      <c r="BF130" s="63"/>
      <c r="BG130" s="63"/>
      <c r="BH130" s="54">
        <f t="shared" si="19"/>
        <v>6537.67</v>
      </c>
      <c r="BI130" s="54">
        <f t="shared" si="10"/>
        <v>653.76700000000005</v>
      </c>
      <c r="BJ130" s="16">
        <f t="shared" si="11"/>
        <v>0</v>
      </c>
      <c r="BK130" s="54" t="str">
        <f>VLOOKUP(B130,'[3]应付账款7月底全部明细表 (3)'!$A$4:$BI$410,61,0)</f>
        <v>货到、票到付款</v>
      </c>
    </row>
    <row r="131" spans="1:63">
      <c r="A131" s="23">
        <f t="shared" si="18"/>
        <v>128</v>
      </c>
      <c r="B131" s="24" t="s">
        <v>346</v>
      </c>
      <c r="C131" s="24"/>
      <c r="D131" s="25" t="s">
        <v>347</v>
      </c>
      <c r="E131" s="25" t="s">
        <v>51</v>
      </c>
      <c r="F131" s="16">
        <f>VLOOKUP(B131,'[2]应付账款7月底全部明细表 (3)'!$A$4:$D$403,4)</f>
        <v>53.77</v>
      </c>
      <c r="G131" s="16">
        <f>VLOOKUP(B131,'[2]应付账款7月底全部明细表 (3)'!$A:$E,5,0)</f>
        <v>0</v>
      </c>
      <c r="H131" s="16">
        <f>VLOOKUP(B131,'[2]应付账款7月底全部明细表 (3)'!$A$4:$F$401,6,0)</f>
        <v>53.77</v>
      </c>
      <c r="I131" s="16">
        <f>VLOOKUP(B131,'[2]应付账款7月底全部明细表 (3)'!$A$4:$G$401,7,0)</f>
        <v>0</v>
      </c>
      <c r="J131" s="31">
        <f>VLOOKUP(B131,'[2]应付账款7月底全部明细表 (3)'!$A$4:$H$402,8,0)</f>
        <v>53.77</v>
      </c>
      <c r="K131" s="31">
        <f>VLOOKUP(B131,'[3]应付账款7月底全部明细表 (3)'!$A:$I,9,0)</f>
        <v>125179.93</v>
      </c>
      <c r="L131" s="31">
        <f>VLOOKUP(B131,'[3]应付账款7月底全部明细表 (3)'!$A$4:$J$410,10,0)</f>
        <v>53.77</v>
      </c>
      <c r="M131" s="31">
        <f>VLOOKUP(B131,'[3]应付账款7月底全部明细表 (3)'!$A:$K,11,0)</f>
        <v>0</v>
      </c>
      <c r="N131" s="31">
        <f>VLOOKUP(B131,'[3]应付账款7月底全部明细表 (3)'!$A:$L,12,0)</f>
        <v>125233.7</v>
      </c>
      <c r="O131" s="31">
        <f>VLOOKUP(B131,'[3]应付账款7月底全部明细表 (3)'!$A$4:$M$410,13,0)</f>
        <v>0</v>
      </c>
      <c r="P131" s="31">
        <f>VLOOKUP(B131,'[3]应付账款7月底全部明细表 (3)'!$A$4:$N$410,14,0)</f>
        <v>53.77</v>
      </c>
      <c r="Q131" s="31">
        <f>VLOOKUP(B131,'[3]应付账款7月底全部明细表 (3)'!$A$4:$O$410,15,0)</f>
        <v>0</v>
      </c>
      <c r="R131" s="31">
        <f>VLOOKUP(B131,'[3]应付账款7月底全部明细表 (3)'!$A$4:$P$410,16,0)</f>
        <v>125233.7</v>
      </c>
      <c r="S131" s="31">
        <f>VLOOKUP(B131,'[3]应付账款7月底全部明细表 (3)'!$A$4:$Q$407,17,0)</f>
        <v>0</v>
      </c>
      <c r="T131" s="31">
        <f>VLOOKUP(B131,'[3]应付账款7月底全部明细表 (3)'!$A$4:$R$387,18,0)</f>
        <v>53.77</v>
      </c>
      <c r="U131" s="31">
        <f>VLOOKUP(B131,'[3]应付账款7月底全部明细表 (3)'!$A$4:$S$410,19,0)</f>
        <v>0</v>
      </c>
      <c r="V131" s="31">
        <f>VLOOKUP(B131,'[3]应付账款7月底全部明细表 (3)'!$A$4:$T$410,20,0)</f>
        <v>125233.7</v>
      </c>
      <c r="W131" s="31">
        <f>VLOOKUP(B131,'[3]应付账款7月底全部明细表 (3)'!$A$4:$U$410,21,0)</f>
        <v>0</v>
      </c>
      <c r="X131" s="31">
        <f>VLOOKUP(B131,'[3]应付账款7月底全部明细表 (3)'!$A$4:$V$410,22,0)</f>
        <v>125233.7</v>
      </c>
      <c r="Y131" s="31">
        <f>VLOOKUP(B131,'[3]应付账款7月底全部明细表 (3)'!$A$4:$W$410,23,0)</f>
        <v>0</v>
      </c>
      <c r="Z131" s="31">
        <f>VLOOKUP(B131,'[3]应付账款7月底全部明细表 (3)'!$A$4:$X$410,24,0)</f>
        <v>125233.7</v>
      </c>
      <c r="AA131" s="31">
        <f>VLOOKUP(B131,'[3]应付账款7月底全部明细表 (3)'!$A$4:$Y$410,25,0)</f>
        <v>0</v>
      </c>
      <c r="AB131" s="31">
        <f>VLOOKUP(B131,'[3]应付账款7月底全部明细表 (3)'!$A$4:$Z$410,26,0)</f>
        <v>125233.7</v>
      </c>
      <c r="AC131" s="31">
        <f>VLOOKUP(B131,'[3]应付账款7月底全部明细表 (3)'!$A$4:$AA$410,27,0)</f>
        <v>0</v>
      </c>
      <c r="AD131" s="31">
        <f>VLOOKUP(B131,'[3]应付账款7月底全部明细表 (3)'!$A$4:$AB$410,28,0)</f>
        <v>125233.7</v>
      </c>
      <c r="AE131" s="31">
        <f>VLOOKUP(B131,'[3]应付账款7月底全部明细表 (3)'!$A$4:$AC$410,29,0)</f>
        <v>0</v>
      </c>
      <c r="AF131" s="31">
        <f>VLOOKUP(B131,'[3]应付账款7月底全部明细表 (3)'!$A$4:$AD$416,30,0)</f>
        <v>125233.7</v>
      </c>
      <c r="AG131" s="31">
        <f>VLOOKUP(B131,'[3]应付账款7月底全部明细表 (3)'!$A$4:$AE$410,31,0)</f>
        <v>0</v>
      </c>
      <c r="AH131" s="31">
        <f>VLOOKUP(B131,'[3]应付账款7月底全部明细表 (3)'!$A$4:$AF$410,32,0)</f>
        <v>125233.7</v>
      </c>
      <c r="AI131" s="31">
        <f>VLOOKUP(B131,'[3]应付账款7月底全部明细表 (3)'!$A$4:$AG$410,33,0)</f>
        <v>0</v>
      </c>
      <c r="AJ131" s="31">
        <f>VLOOKUP(B131,'[3]应付账款7月底全部明细表 (3)'!$A$4:$AH$415,34,0)</f>
        <v>125233.7</v>
      </c>
      <c r="AK131" s="31">
        <f>VLOOKUP(B131,'[3]应付账款7月底全部明细表 (3)'!$A$4:$AI$410,35,0)</f>
        <v>0</v>
      </c>
      <c r="AL131" s="31">
        <f>VLOOKUP(B131,'[3]应付账款7月底全部明细表 (3)'!$A$4:$AJ$410,36,0)</f>
        <v>125233.7</v>
      </c>
      <c r="AM131" s="31">
        <f>VLOOKUP(B131,'[3]应付账款7月底全部明细表 (3)'!$A$4:$AK$410,37,0)</f>
        <v>0</v>
      </c>
      <c r="AN131" s="31">
        <f>VLOOKUP(B131,'[3]应付账款7月底全部明细表 (3)'!$A$4:$AL$415,38,0)</f>
        <v>125233.7</v>
      </c>
      <c r="AO131" s="31">
        <f>VLOOKUP(B131,'[3]应付账款7月底全部明细表 (3)'!$A$4:$AM$410,39,0)</f>
        <v>0</v>
      </c>
      <c r="AP131" s="31">
        <f>VLOOKUP(B131,'[3]应付账款7月底全部明细表 (3)'!$A$4:$AN$410,40,0)</f>
        <v>125233.7</v>
      </c>
      <c r="AQ131" s="42">
        <f>VLOOKUP(B131,'[3]应付账款7月底全部明细表 (3)'!$A$4:$AO$410,41,0)</f>
        <v>0</v>
      </c>
      <c r="AR131" s="42">
        <f>VLOOKUP(B131,[4]应付账款明细表!$A$4:$AP$428,42,0)</f>
        <v>125233.7</v>
      </c>
      <c r="AS131" s="42">
        <f>VLOOKUP(B131,'[3]应付账款7月底全部明细表 (3)'!$A$4:$AQ$410,43,0)</f>
        <v>0</v>
      </c>
      <c r="AT131" s="42">
        <f>VLOOKUP(B131,'[3]应付账款7月底全部明细表 (3)'!$A$4:$AR$410,44,0)</f>
        <v>125233.7</v>
      </c>
      <c r="AU131" s="42">
        <f>VLOOKUP(B131,[4]应付账款明细表!$A$4:$AS$428,45,0)</f>
        <v>0</v>
      </c>
      <c r="AV131" s="42">
        <f>VLOOKUP(B131,[4]应付账款明细表!$A$4:$AT$428,46,0)</f>
        <v>125233.7</v>
      </c>
      <c r="AW131" s="42">
        <f>VLOOKUP(B131,[4]应付账款明细表!$A$4:$AU$428,47,0)</f>
        <v>0</v>
      </c>
      <c r="AX131" s="42">
        <f>VLOOKUP(B131,[4]应付账款明细表!$A$4:$AV$428,48,0)</f>
        <v>125233.7</v>
      </c>
      <c r="AY131" s="42"/>
      <c r="AZ131" s="42">
        <f>VLOOKUP(B131,[4]应付账款明细表!$A$4:$AX$428,50,0)</f>
        <v>125233.7</v>
      </c>
      <c r="BA131" s="63"/>
      <c r="BB131" s="63"/>
      <c r="BC131" s="63"/>
      <c r="BD131" s="63"/>
      <c r="BE131" s="63"/>
      <c r="BF131" s="63"/>
      <c r="BG131" s="63"/>
      <c r="BH131" s="54">
        <f t="shared" si="19"/>
        <v>125179.93</v>
      </c>
      <c r="BI131" s="54">
        <f t="shared" si="10"/>
        <v>12517.993</v>
      </c>
      <c r="BJ131" s="16">
        <f t="shared" si="11"/>
        <v>10.004295417004901</v>
      </c>
      <c r="BK131" s="54" t="str">
        <f>VLOOKUP(B131,'[3]应付账款7月底全部明细表 (3)'!$A$4:$BI$410,61,0)</f>
        <v>发票挂账两个月承兑付款</v>
      </c>
    </row>
    <row r="132" spans="1:63">
      <c r="A132" s="23">
        <f t="shared" si="18"/>
        <v>129</v>
      </c>
      <c r="B132" s="24" t="s">
        <v>348</v>
      </c>
      <c r="C132" s="24"/>
      <c r="D132" s="25" t="s">
        <v>349</v>
      </c>
      <c r="E132" s="25" t="s">
        <v>350</v>
      </c>
      <c r="F132" s="16">
        <f>VLOOKUP(B132,'[2]应付账款7月底全部明细表 (3)'!$A$4:$D$403,4)</f>
        <v>0</v>
      </c>
      <c r="G132" s="16">
        <f>VLOOKUP(B132,'[2]应付账款7月底全部明细表 (3)'!$A:$E,5,0)</f>
        <v>0</v>
      </c>
      <c r="H132" s="16">
        <f>VLOOKUP(B132,'[2]应付账款7月底全部明细表 (3)'!$A$4:$F$401,6,0)</f>
        <v>0</v>
      </c>
      <c r="I132" s="16">
        <f>VLOOKUP(B132,'[2]应付账款7月底全部明细表 (3)'!$A$4:$G$401,7,0)</f>
        <v>1760</v>
      </c>
      <c r="J132" s="31">
        <f>VLOOKUP(B132,'[2]应付账款7月底全部明细表 (3)'!$A$4:$H$402,8,0)</f>
        <v>13149</v>
      </c>
      <c r="K132" s="31">
        <f>VLOOKUP(B132,'[3]应付账款7月底全部明细表 (3)'!$A:$I,9,0)</f>
        <v>0</v>
      </c>
      <c r="L132" s="31">
        <f>VLOOKUP(B132,'[3]应付账款7月底全部明细表 (3)'!$A$4:$J$410,10,0)</f>
        <v>13149</v>
      </c>
      <c r="M132" s="31">
        <f>VLOOKUP(B132,'[3]应付账款7月底全部明细表 (3)'!$A:$K,11,0)</f>
        <v>13149</v>
      </c>
      <c r="N132" s="31">
        <f>VLOOKUP(B132,'[3]应付账款7月底全部明细表 (3)'!$A:$L,12,0)</f>
        <v>0</v>
      </c>
      <c r="O132" s="31">
        <f>VLOOKUP(B132,'[3]应付账款7月底全部明细表 (3)'!$A$4:$M$410,13,0)</f>
        <v>0</v>
      </c>
      <c r="P132" s="31">
        <f>VLOOKUP(B132,'[3]应付账款7月底全部明细表 (3)'!$A$4:$N$410,14,0)</f>
        <v>0</v>
      </c>
      <c r="Q132" s="31">
        <f>VLOOKUP(B132,'[3]应付账款7月底全部明细表 (3)'!$A$4:$O$410,15,0)</f>
        <v>0</v>
      </c>
      <c r="R132" s="31">
        <f>VLOOKUP(B132,'[3]应付账款7月底全部明细表 (3)'!$A$4:$P$410,16,0)</f>
        <v>0</v>
      </c>
      <c r="S132" s="31">
        <f>VLOOKUP(B132,'[3]应付账款7月底全部明细表 (3)'!$A$4:$Q$407,17,0)</f>
        <v>0</v>
      </c>
      <c r="T132" s="31">
        <f>VLOOKUP(B132,'[3]应付账款7月底全部明细表 (3)'!$A$4:$R$387,18,0)</f>
        <v>0</v>
      </c>
      <c r="U132" s="31">
        <f>VLOOKUP(B132,'[3]应付账款7月底全部明细表 (3)'!$A$4:$S$410,19,0)</f>
        <v>0</v>
      </c>
      <c r="V132" s="31">
        <f>VLOOKUP(B132,'[3]应付账款7月底全部明细表 (3)'!$A$4:$T$410,20,0)</f>
        <v>0</v>
      </c>
      <c r="W132" s="31">
        <f>VLOOKUP(B132,'[3]应付账款7月底全部明细表 (3)'!$A$4:$U$410,21,0)</f>
        <v>8400</v>
      </c>
      <c r="X132" s="31">
        <f>VLOOKUP(B132,'[3]应付账款7月底全部明细表 (3)'!$A$4:$V$410,22,0)</f>
        <v>0</v>
      </c>
      <c r="Y132" s="31">
        <f>VLOOKUP(B132,'[3]应付账款7月底全部明细表 (3)'!$A$4:$W$410,23,0)</f>
        <v>0</v>
      </c>
      <c r="Z132" s="31">
        <f>VLOOKUP(B132,'[3]应付账款7月底全部明细表 (3)'!$A$4:$X$410,24,0)</f>
        <v>8400</v>
      </c>
      <c r="AA132" s="31">
        <f>VLOOKUP(B132,'[3]应付账款7月底全部明细表 (3)'!$A$4:$Y$410,25,0)</f>
        <v>0</v>
      </c>
      <c r="AB132" s="31">
        <f>VLOOKUP(B132,'[3]应付账款7月底全部明细表 (3)'!$A$4:$Z$410,26,0)</f>
        <v>8400</v>
      </c>
      <c r="AC132" s="31">
        <f>VLOOKUP(B132,'[3]应付账款7月底全部明细表 (3)'!$A$4:$AA$410,27,0)</f>
        <v>8400</v>
      </c>
      <c r="AD132" s="31">
        <f>VLOOKUP(B132,'[3]应付账款7月底全部明细表 (3)'!$A$4:$AB$410,28,0)</f>
        <v>0</v>
      </c>
      <c r="AE132" s="31">
        <f>VLOOKUP(B132,'[3]应付账款7月底全部明细表 (3)'!$A$4:$AC$410,29,0)</f>
        <v>0</v>
      </c>
      <c r="AF132" s="31">
        <f>VLOOKUP(B132,'[3]应付账款7月底全部明细表 (3)'!$A$4:$AD$416,30,0)</f>
        <v>0</v>
      </c>
      <c r="AG132" s="31">
        <f>VLOOKUP(B132,'[3]应付账款7月底全部明细表 (3)'!$A$4:$AE$410,31,0)</f>
        <v>0</v>
      </c>
      <c r="AH132" s="31">
        <f>VLOOKUP(B132,'[3]应付账款7月底全部明细表 (3)'!$A$4:$AF$410,32,0)</f>
        <v>0</v>
      </c>
      <c r="AI132" s="31">
        <f>VLOOKUP(B132,'[3]应付账款7月底全部明细表 (3)'!$A$4:$AG$410,33,0)</f>
        <v>0</v>
      </c>
      <c r="AJ132" s="31">
        <f>VLOOKUP(B132,'[3]应付账款7月底全部明细表 (3)'!$A$4:$AH$415,34,0)</f>
        <v>0</v>
      </c>
      <c r="AK132" s="31">
        <f>VLOOKUP(B132,'[3]应付账款7月底全部明细表 (3)'!$A$4:$AI$410,35,0)</f>
        <v>0</v>
      </c>
      <c r="AL132" s="31">
        <f>VLOOKUP(B132,'[3]应付账款7月底全部明细表 (3)'!$A$4:$AJ$410,36,0)</f>
        <v>0</v>
      </c>
      <c r="AM132" s="31">
        <f>VLOOKUP(B132,'[3]应付账款7月底全部明细表 (3)'!$A$4:$AK$410,37,0)</f>
        <v>0</v>
      </c>
      <c r="AN132" s="31">
        <f>VLOOKUP(B132,'[3]应付账款7月底全部明细表 (3)'!$A$4:$AL$415,38,0)</f>
        <v>0</v>
      </c>
      <c r="AO132" s="31" t="e">
        <f>VLOOKUP(B132,'[3]应付账款7月底全部明细表 (3)'!$A$4:$AM$410,39,0)</f>
        <v>#REF!</v>
      </c>
      <c r="AP132" s="31" t="e">
        <f>VLOOKUP(B132,'[3]应付账款7月底全部明细表 (3)'!$A$4:$AN$410,40,0)</f>
        <v>#REF!</v>
      </c>
      <c r="AQ132" s="42">
        <f>VLOOKUP(B132,'[3]应付账款7月底全部明细表 (3)'!$A$4:$AO$410,41,0)</f>
        <v>0</v>
      </c>
      <c r="AR132" s="42">
        <f>VLOOKUP(B132,[4]应付账款明细表!$A$4:$AP$428,42,0)</f>
        <v>0</v>
      </c>
      <c r="AS132" s="42">
        <f>VLOOKUP(B132,'[3]应付账款7月底全部明细表 (3)'!$A$4:$AQ$410,43,0)</f>
        <v>0</v>
      </c>
      <c r="AT132" s="42">
        <f>VLOOKUP(B132,'[3]应付账款7月底全部明细表 (3)'!$A$4:$AR$410,44,0)</f>
        <v>0</v>
      </c>
      <c r="AU132" s="42">
        <f>VLOOKUP(B132,[4]应付账款明细表!$A$4:$AS$428,45,0)</f>
        <v>8529</v>
      </c>
      <c r="AV132" s="42">
        <f>VLOOKUP(B132,[4]应付账款明细表!$A$4:$AT$428,46,0)</f>
        <v>0</v>
      </c>
      <c r="AW132" s="42">
        <f>VLOOKUP(B132,[4]应付账款明细表!$A$4:$AU$428,47,0)</f>
        <v>0</v>
      </c>
      <c r="AX132" s="42">
        <f>VLOOKUP(B132,[4]应付账款明细表!$A$4:$AV$428,48,0)</f>
        <v>8529</v>
      </c>
      <c r="AY132" s="42"/>
      <c r="AZ132" s="42">
        <f>VLOOKUP(B132,[4]应付账款明细表!$A$4:$AX$428,50,0)</f>
        <v>8529</v>
      </c>
      <c r="BA132" s="63"/>
      <c r="BB132" s="63"/>
      <c r="BC132" s="63"/>
      <c r="BD132" s="63"/>
      <c r="BE132" s="63"/>
      <c r="BF132" s="63"/>
      <c r="BG132" s="63"/>
      <c r="BH132" s="54">
        <f t="shared" si="19"/>
        <v>16929</v>
      </c>
      <c r="BI132" s="54">
        <f t="shared" si="10"/>
        <v>1692.9</v>
      </c>
      <c r="BJ132" s="16">
        <f t="shared" si="11"/>
        <v>5.0381003012581997</v>
      </c>
      <c r="BK132" s="54" t="str">
        <f>VLOOKUP(B132,'[3]应付账款7月底全部明细表 (3)'!$A$4:$BI$410,61,0)</f>
        <v>货到、票到月底付款</v>
      </c>
    </row>
    <row r="133" spans="1:63">
      <c r="A133" s="23">
        <f t="shared" si="18"/>
        <v>130</v>
      </c>
      <c r="B133" s="133" t="s">
        <v>351</v>
      </c>
      <c r="D133" s="134" t="s">
        <v>352</v>
      </c>
      <c r="E133" s="25" t="s">
        <v>353</v>
      </c>
      <c r="F133" s="16">
        <f>VLOOKUP(B133,'[2]应付账款7月底全部明细表 (3)'!$A$4:$D$403,4)</f>
        <v>20748.2</v>
      </c>
      <c r="G133" s="16">
        <f>VLOOKUP(B133,'[2]应付账款7月底全部明细表 (3)'!$A:$E,5,0)</f>
        <v>24298.2</v>
      </c>
      <c r="H133" s="16">
        <f>VLOOKUP(B133,'[2]应付账款7月底全部明细表 (3)'!$A$4:$F$401,6,0)</f>
        <v>0</v>
      </c>
      <c r="I133" s="16">
        <f>VLOOKUP(B133,'[2]应付账款7月底全部明细表 (3)'!$A$4:$G$401,7,0)</f>
        <v>3550</v>
      </c>
      <c r="J133" s="31">
        <f>VLOOKUP(B133,'[2]应付账款7月底全部明细表 (3)'!$A$4:$H$402,8,0)</f>
        <v>0</v>
      </c>
      <c r="K133" s="31">
        <f>VLOOKUP(B133,'[3]应付账款7月底全部明细表 (3)'!$A:$I,9,0)</f>
        <v>0</v>
      </c>
      <c r="L133" s="31">
        <f>VLOOKUP(B133,'[3]应付账款7月底全部明细表 (3)'!$A$4:$J$410,10,0)</f>
        <v>0</v>
      </c>
      <c r="M133" s="31">
        <f>VLOOKUP(B133,'[3]应付账款7月底全部明细表 (3)'!$A:$K,11,0)</f>
        <v>0</v>
      </c>
      <c r="N133" s="31">
        <f>VLOOKUP(B133,'[3]应付账款7月底全部明细表 (3)'!$A:$L,12,0)</f>
        <v>0</v>
      </c>
      <c r="O133" s="31">
        <f>VLOOKUP(B133,'[3]应付账款7月底全部明细表 (3)'!$A$4:$M$410,13,0)</f>
        <v>0</v>
      </c>
      <c r="P133" s="31">
        <f>VLOOKUP(B133,'[3]应付账款7月底全部明细表 (3)'!$A$4:$N$410,14,0)</f>
        <v>0</v>
      </c>
      <c r="Q133" s="31">
        <f>VLOOKUP(B133,'[3]应付账款7月底全部明细表 (3)'!$A$4:$O$410,15,0)</f>
        <v>0</v>
      </c>
      <c r="R133" s="31">
        <f>VLOOKUP(B133,'[3]应付账款7月底全部明细表 (3)'!$A$4:$P$410,16,0)</f>
        <v>0</v>
      </c>
      <c r="S133" s="31">
        <f>VLOOKUP(B133,'[3]应付账款7月底全部明细表 (3)'!$A$4:$Q$407,17,0)</f>
        <v>0</v>
      </c>
      <c r="T133" s="31">
        <f>VLOOKUP(B133,'[3]应付账款7月底全部明细表 (3)'!$A$4:$R$387,18,0)</f>
        <v>0</v>
      </c>
      <c r="U133" s="31">
        <f>VLOOKUP(B133,'[3]应付账款7月底全部明细表 (3)'!$A$4:$S$410,19,0)</f>
        <v>0</v>
      </c>
      <c r="V133" s="31">
        <f>VLOOKUP(B133,'[3]应付账款7月底全部明细表 (3)'!$A$4:$T$410,20,0)</f>
        <v>0</v>
      </c>
      <c r="W133" s="31">
        <f>VLOOKUP(B133,'[3]应付账款7月底全部明细表 (3)'!$A$4:$U$410,21,0)</f>
        <v>0</v>
      </c>
      <c r="X133" s="31">
        <f>VLOOKUP(B133,'[3]应付账款7月底全部明细表 (3)'!$A$4:$V$410,22,0)</f>
        <v>0</v>
      </c>
      <c r="Y133" s="31">
        <f>VLOOKUP(B133,'[3]应付账款7月底全部明细表 (3)'!$A$4:$W$410,23,0)</f>
        <v>0</v>
      </c>
      <c r="Z133" s="31">
        <f>VLOOKUP(B133,'[3]应付账款7月底全部明细表 (3)'!$A$4:$X$410,24,0)</f>
        <v>0</v>
      </c>
      <c r="AA133" s="31">
        <f>VLOOKUP(B133,'[3]应付账款7月底全部明细表 (3)'!$A$4:$Y$410,25,0)</f>
        <v>0</v>
      </c>
      <c r="AB133" s="31">
        <f>VLOOKUP(B133,'[3]应付账款7月底全部明细表 (3)'!$A$4:$Z$410,26,0)</f>
        <v>0</v>
      </c>
      <c r="AC133" s="31">
        <f>VLOOKUP(B133,'[3]应付账款7月底全部明细表 (3)'!$A$4:$AA$410,27,0)</f>
        <v>0</v>
      </c>
      <c r="AD133" s="31">
        <f>VLOOKUP(B133,'[3]应付账款7月底全部明细表 (3)'!$A$4:$AB$410,28,0)</f>
        <v>0</v>
      </c>
      <c r="AE133" s="31">
        <f>VLOOKUP(B133,'[3]应付账款7月底全部明细表 (3)'!$A$4:$AC$410,29,0)</f>
        <v>0</v>
      </c>
      <c r="AF133" s="31">
        <f>VLOOKUP(B133,'[3]应付账款7月底全部明细表 (3)'!$A$4:$AD$416,30,0)</f>
        <v>0</v>
      </c>
      <c r="AG133" s="31">
        <f>VLOOKUP(B133,'[3]应付账款7月底全部明细表 (3)'!$A$4:$AE$410,31,0)</f>
        <v>0</v>
      </c>
      <c r="AH133" s="31">
        <f>VLOOKUP(B133,'[3]应付账款7月底全部明细表 (3)'!$A$4:$AF$410,32,0)</f>
        <v>0</v>
      </c>
      <c r="AI133" s="31">
        <f>VLOOKUP(B133,'[3]应付账款7月底全部明细表 (3)'!$A$4:$AG$410,33,0)</f>
        <v>0</v>
      </c>
      <c r="AJ133" s="31">
        <f>VLOOKUP(B133,'[3]应付账款7月底全部明细表 (3)'!$A$4:$AH$415,34,0)</f>
        <v>0</v>
      </c>
      <c r="AK133" s="31">
        <f>VLOOKUP(B133,'[3]应付账款7月底全部明细表 (3)'!$A$4:$AI$410,35,0)</f>
        <v>0</v>
      </c>
      <c r="AL133" s="31">
        <f>VLOOKUP(B133,'[3]应付账款7月底全部明细表 (3)'!$A$4:$AJ$410,36,0)</f>
        <v>0</v>
      </c>
      <c r="AM133" s="31">
        <f>VLOOKUP(B133,'[3]应付账款7月底全部明细表 (3)'!$A$4:$AK$410,37,0)</f>
        <v>0</v>
      </c>
      <c r="AN133" s="31">
        <f>VLOOKUP(B133,'[3]应付账款7月底全部明细表 (3)'!$A$4:$AL$415,38,0)</f>
        <v>0</v>
      </c>
      <c r="AO133" s="31" t="e">
        <f>VLOOKUP(B133,'[3]应付账款7月底全部明细表 (3)'!$A$4:$AM$410,39,0)</f>
        <v>#REF!</v>
      </c>
      <c r="AP133" s="31" t="e">
        <f>VLOOKUP(B133,'[3]应付账款7月底全部明细表 (3)'!$A$4:$AN$410,40,0)</f>
        <v>#REF!</v>
      </c>
      <c r="AQ133" s="42">
        <f>VLOOKUP(B133,'[3]应付账款7月底全部明细表 (3)'!$A$4:$AO$410,41,0)</f>
        <v>0</v>
      </c>
      <c r="AR133" s="42">
        <f>VLOOKUP(B133,[4]应付账款明细表!$A$4:$AP$428,42,0)</f>
        <v>0</v>
      </c>
      <c r="AS133" s="42">
        <f>VLOOKUP(B133,'[3]应付账款7月底全部明细表 (3)'!$A$4:$AQ$410,43,0)</f>
        <v>0</v>
      </c>
      <c r="AT133" s="42">
        <f>VLOOKUP(B133,'[3]应付账款7月底全部明细表 (3)'!$A$4:$AR$410,44,0)</f>
        <v>0</v>
      </c>
      <c r="AU133" s="42">
        <f>VLOOKUP(B133,[4]应付账款明细表!$A$4:$AS$428,45,0)</f>
        <v>0</v>
      </c>
      <c r="AV133" s="42">
        <f>VLOOKUP(B133,[4]应付账款明细表!$A$4:$AT$428,46,0)</f>
        <v>0</v>
      </c>
      <c r="AW133" s="42">
        <f>VLOOKUP(B133,[4]应付账款明细表!$A$4:$AU$428,47,0)</f>
        <v>0</v>
      </c>
      <c r="AX133" s="42">
        <f>VLOOKUP(B133,[4]应付账款明细表!$A$4:$AV$428,48,0)</f>
        <v>0</v>
      </c>
      <c r="AY133" s="42"/>
      <c r="AZ133" s="42">
        <f>VLOOKUP(B133,[4]应付账款明细表!$A$4:$AX$428,50,0)</f>
        <v>0</v>
      </c>
      <c r="BA133" s="63"/>
      <c r="BB133" s="63"/>
      <c r="BC133" s="63"/>
      <c r="BD133" s="63"/>
      <c r="BE133" s="63"/>
      <c r="BF133" s="63"/>
      <c r="BG133" s="63"/>
      <c r="BH133" s="54">
        <f t="shared" si="19"/>
        <v>0</v>
      </c>
      <c r="BI133" s="54">
        <f t="shared" ref="BI133:BI196" si="20">BH133/10</f>
        <v>0</v>
      </c>
      <c r="BJ133" s="16"/>
      <c r="BK133" s="54" t="str">
        <f>VLOOKUP(B133,'[3]应付账款7月底全部明细表 (3)'!$A$4:$BI$410,61,0)</f>
        <v>货到、票到月底付款</v>
      </c>
    </row>
    <row r="134" spans="1:63" ht="15.95" customHeight="1">
      <c r="A134" s="23">
        <f t="shared" ref="A134:A143" si="21">ROW()-3</f>
        <v>131</v>
      </c>
      <c r="B134" s="24" t="s">
        <v>354</v>
      </c>
      <c r="C134" s="24" t="str">
        <f>VLOOKUP(B134,'[1]供应商 (2)'!$A$2:$D$144,4,0)</f>
        <v>1913225a</v>
      </c>
      <c r="D134" s="25" t="s">
        <v>355</v>
      </c>
      <c r="E134" s="25" t="s">
        <v>194</v>
      </c>
      <c r="F134" s="16">
        <f>VLOOKUP(B134,'[2]应付账款7月底全部明细表 (3)'!$A$4:$D$403,4)</f>
        <v>140449.82999999999</v>
      </c>
      <c r="G134" s="16">
        <f>VLOOKUP(B134,'[2]应付账款7月底全部明细表 (3)'!$A:$E,5,0)</f>
        <v>0</v>
      </c>
      <c r="H134" s="16">
        <f>VLOOKUP(B134,'[2]应付账款7月底全部明细表 (3)'!$A$4:$F$401,6,0)</f>
        <v>140449.82999999999</v>
      </c>
      <c r="I134" s="16">
        <f>VLOOKUP(B134,'[2]应付账款7月底全部明细表 (3)'!$A$4:$G$401,7,0)</f>
        <v>135800</v>
      </c>
      <c r="J134" s="31">
        <f>VLOOKUP(B134,'[2]应付账款7月底全部明细表 (3)'!$A$4:$H$402,8,0)</f>
        <v>33940.33</v>
      </c>
      <c r="K134" s="31">
        <f>VLOOKUP(B134,'[3]应付账款7月底全部明细表 (3)'!$A:$I,9,0)</f>
        <v>0</v>
      </c>
      <c r="L134" s="31">
        <f>VLOOKUP(B134,'[3]应付账款7月底全部明细表 (3)'!$A$4:$J$410,10,0)</f>
        <v>4649.8299999999899</v>
      </c>
      <c r="M134" s="31">
        <f>VLOOKUP(B134,'[3]应付账款7月底全部明细表 (3)'!$A:$K,11,0)</f>
        <v>0</v>
      </c>
      <c r="N134" s="31">
        <f>VLOOKUP(B134,'[3]应付账款7月底全部明细表 (3)'!$A:$L,12,0)</f>
        <v>33940.33</v>
      </c>
      <c r="O134" s="31">
        <f>VLOOKUP(B134,'[3]应付账款7月底全部明细表 (3)'!$A$4:$M$410,13,0)</f>
        <v>11187.35</v>
      </c>
      <c r="P134" s="31">
        <f>VLOOKUP(B134,'[3]应付账款7月底全部明细表 (3)'!$A$4:$N$410,14,0)</f>
        <v>4649.8299999999899</v>
      </c>
      <c r="Q134" s="31">
        <f>VLOOKUP(B134,'[3]应付账款7月底全部明细表 (3)'!$A$4:$O$410,15,0)</f>
        <v>100000</v>
      </c>
      <c r="R134" s="31">
        <f>VLOOKUP(B134,'[3]应付账款7月底全部明细表 (3)'!$A$4:$P$410,16,0)</f>
        <v>0</v>
      </c>
      <c r="S134" s="31">
        <f>VLOOKUP(B134,'[3]应付账款7月底全部明细表 (3)'!$A$4:$Q$407,17,0)</f>
        <v>49669.71</v>
      </c>
      <c r="T134" s="31" t="e">
        <f>VLOOKUP(B134,'[3]应付账款7月底全部明细表 (3)'!$A$4:$R$387,18,0)</f>
        <v>#REF!</v>
      </c>
      <c r="U134" s="31">
        <f>VLOOKUP(B134,'[3]应付账款7月底全部明细表 (3)'!$A$4:$S$410,19,0)</f>
        <v>0</v>
      </c>
      <c r="V134" s="31">
        <f>VLOOKUP(B134,'[3]应付账款7月底全部明细表 (3)'!$A$4:$T$410,20,0)</f>
        <v>0</v>
      </c>
      <c r="W134" s="31">
        <f>VLOOKUP(B134,'[3]应付账款7月底全部明细表 (3)'!$A$4:$U$410,21,0)</f>
        <v>0</v>
      </c>
      <c r="X134" s="31" t="e">
        <f>VLOOKUP(B134,'[3]应付账款7月底全部明细表 (3)'!$A$4:$V$410,22,0)</f>
        <v>#REF!</v>
      </c>
      <c r="Y134" s="31">
        <f>VLOOKUP(B134,'[3]应付账款7月底全部明细表 (3)'!$A$4:$W$410,23,0)</f>
        <v>100000</v>
      </c>
      <c r="Z134" s="31">
        <f>VLOOKUP(B134,'[3]应付账款7月底全部明细表 (3)'!$A$4:$X$410,24,0)</f>
        <v>0</v>
      </c>
      <c r="AA134" s="31">
        <f>VLOOKUP(B134,'[3]应付账款7月底全部明细表 (3)'!$A$4:$Y$410,25,0)</f>
        <v>0</v>
      </c>
      <c r="AB134" s="31" t="e">
        <f>VLOOKUP(B134,'[3]应付账款7月底全部明细表 (3)'!$A$4:$Z$410,26,0)</f>
        <v>#REF!</v>
      </c>
      <c r="AC134" s="31">
        <f>VLOOKUP(B134,'[3]应付账款7月底全部明细表 (3)'!$A$4:$AA$410,27,0)</f>
        <v>0</v>
      </c>
      <c r="AD134" s="31">
        <f>VLOOKUP(B134,'[3]应付账款7月底全部明细表 (3)'!$A$4:$AB$410,28,0)</f>
        <v>0</v>
      </c>
      <c r="AE134" s="31">
        <f>VLOOKUP(B134,'[3]应付账款7月底全部明细表 (3)'!$A$4:$AC$410,29,0)</f>
        <v>0</v>
      </c>
      <c r="AF134" s="31" t="e">
        <f>VLOOKUP(B134,'[3]应付账款7月底全部明细表 (3)'!$A$4:$AD$416,30,0)</f>
        <v>#REF!</v>
      </c>
      <c r="AG134" s="31">
        <f>VLOOKUP(B134,'[3]应付账款7月底全部明细表 (3)'!$A$4:$AE$410,31,0)</f>
        <v>0</v>
      </c>
      <c r="AH134" s="31">
        <f>VLOOKUP(B134,'[3]应付账款7月底全部明细表 (3)'!$A$4:$AF$410,32,0)</f>
        <v>0</v>
      </c>
      <c r="AI134" s="31">
        <f>VLOOKUP(B134,'[3]应付账款7月底全部明细表 (3)'!$A$4:$AG$410,33,0)</f>
        <v>250721.73</v>
      </c>
      <c r="AJ134" s="31">
        <f>VLOOKUP(B134,'[3]应付账款7月底全部明细表 (3)'!$A$4:$AH$415,34,0)</f>
        <v>0</v>
      </c>
      <c r="AK134" s="31">
        <f>VLOOKUP(B134,'[3]应付账款7月底全部明细表 (3)'!$A$4:$AI$410,35,0)</f>
        <v>0</v>
      </c>
      <c r="AL134" s="31">
        <f>VLOOKUP(B134,'[3]应付账款7月底全部明细表 (3)'!$A$4:$AJ$410,36,0)</f>
        <v>145519.12</v>
      </c>
      <c r="AM134" s="31">
        <f>VLOOKUP(B134,'[3]应付账款7月底全部明细表 (3)'!$A$4:$AK$410,37,0)</f>
        <v>7424.8</v>
      </c>
      <c r="AN134" s="31">
        <f>VLOOKUP(B134,'[3]应付账款7月底全部明细表 (3)'!$A$4:$AL$415,38,0)</f>
        <v>0</v>
      </c>
      <c r="AO134" s="31">
        <f>VLOOKUP(B134,'[3]应付账款7月底全部明细表 (3)'!$A$4:$AM$410,39,0)</f>
        <v>0</v>
      </c>
      <c r="AP134" s="31">
        <f>VLOOKUP(B134,'[3]应付账款7月底全部明细表 (3)'!$A$4:$AN$410,40,0)</f>
        <v>152943.92000000001</v>
      </c>
      <c r="AQ134" s="42">
        <f>VLOOKUP(B134,'[3]应付账款7月底全部明细表 (3)'!$A$4:$AO$410,41,0)</f>
        <v>0</v>
      </c>
      <c r="AR134" s="42">
        <f>VLOOKUP(B134,[4]应付账款明细表!$A$4:$AP$428,42,0)</f>
        <v>0</v>
      </c>
      <c r="AS134" s="42">
        <f>VLOOKUP(B134,'[3]应付账款7月底全部明细表 (3)'!$A$4:$AQ$410,43,0)</f>
        <v>100000</v>
      </c>
      <c r="AT134" s="42">
        <f>VLOOKUP(B134,'[3]应付账款7月底全部明细表 (3)'!$A$4:$AR$410,44,0)</f>
        <v>52943.92</v>
      </c>
      <c r="AU134" s="42">
        <f>VLOOKUP(B134,[4]应付账款明细表!$A$4:$AS$428,45,0)</f>
        <v>0</v>
      </c>
      <c r="AV134" s="42">
        <f>VLOOKUP(B134,[4]应付账款明细表!$A$4:$AT$428,46,0)</f>
        <v>45519.12</v>
      </c>
      <c r="AW134" s="42">
        <f>VLOOKUP(B134,[4]应付账款明细表!$A$4:$AU$428,47,0)</f>
        <v>0</v>
      </c>
      <c r="AX134" s="42">
        <f>VLOOKUP(B134,[4]应付账款明细表!$A$4:$AV$428,48,0)</f>
        <v>52943.92</v>
      </c>
      <c r="AY134" s="42"/>
      <c r="AZ134" s="42">
        <f>VLOOKUP(B134,[4]应付账款明细表!$A$4:$AX$428,50,0)</f>
        <v>52943.92</v>
      </c>
      <c r="BA134" s="63"/>
      <c r="BB134" s="63"/>
      <c r="BC134" s="63"/>
      <c r="BD134" s="63"/>
      <c r="BE134" s="63"/>
      <c r="BF134" s="63"/>
      <c r="BG134" s="63"/>
      <c r="BH134" s="54">
        <f t="shared" si="19"/>
        <v>319003.59000000003</v>
      </c>
      <c r="BI134" s="54">
        <f t="shared" si="20"/>
        <v>31900.359</v>
      </c>
      <c r="BJ134" s="16">
        <f t="shared" ref="BJ134:BJ196" si="22">AX134/BI134</f>
        <v>1.6596653348007799</v>
      </c>
      <c r="BK134" s="54" t="str">
        <f>VLOOKUP(B134,'[3]应付账款7月底全部明细表 (3)'!$A$4:$BI$410,61,0)</f>
        <v>发票挂账两个月承兑付款</v>
      </c>
    </row>
    <row r="135" spans="1:63">
      <c r="A135" s="23">
        <f t="shared" si="21"/>
        <v>132</v>
      </c>
      <c r="B135" s="24" t="s">
        <v>356</v>
      </c>
      <c r="C135" s="24"/>
      <c r="D135" s="25" t="s">
        <v>357</v>
      </c>
      <c r="E135" s="25" t="s">
        <v>358</v>
      </c>
      <c r="F135" s="16">
        <f>VLOOKUP(B135,'[2]应付账款7月底全部明细表 (3)'!$A$4:$D$403,4)</f>
        <v>0</v>
      </c>
      <c r="G135" s="16">
        <f>VLOOKUP(B135,'[2]应付账款7月底全部明细表 (3)'!$A:$E,5,0)</f>
        <v>0</v>
      </c>
      <c r="H135" s="16">
        <f>VLOOKUP(B135,'[2]应付账款7月底全部明细表 (3)'!$A$4:$F$401,6,0)</f>
        <v>0</v>
      </c>
      <c r="I135" s="16">
        <f>VLOOKUP(B135,'[2]应付账款7月底全部明细表 (3)'!$A$4:$G$401,7,0)</f>
        <v>0</v>
      </c>
      <c r="J135" s="31">
        <f>VLOOKUP(B135,'[2]应付账款7月底全部明细表 (3)'!$A$4:$H$402,8,0)</f>
        <v>18900</v>
      </c>
      <c r="K135" s="31">
        <f>VLOOKUP(B135,'[3]应付账款7月底全部明细表 (3)'!$A:$I,9,0)</f>
        <v>0</v>
      </c>
      <c r="L135" s="31">
        <f>VLOOKUP(B135,'[3]应付账款7月底全部明细表 (3)'!$A$4:$J$410,10,0)</f>
        <v>18900</v>
      </c>
      <c r="M135" s="31">
        <f>VLOOKUP(B135,'[3]应付账款7月底全部明细表 (3)'!$A:$K,11,0)</f>
        <v>18900</v>
      </c>
      <c r="N135" s="31">
        <f>VLOOKUP(B135,'[3]应付账款7月底全部明细表 (3)'!$A:$L,12,0)</f>
        <v>0</v>
      </c>
      <c r="O135" s="31">
        <f>VLOOKUP(B135,'[3]应付账款7月底全部明细表 (3)'!$A$4:$M$410,13,0)</f>
        <v>0</v>
      </c>
      <c r="P135" s="31">
        <f>VLOOKUP(B135,'[3]应付账款7月底全部明细表 (3)'!$A$4:$N$410,14,0)</f>
        <v>0</v>
      </c>
      <c r="Q135" s="31">
        <f>VLOOKUP(B135,'[3]应付账款7月底全部明细表 (3)'!$A$4:$O$410,15,0)</f>
        <v>0</v>
      </c>
      <c r="R135" s="31">
        <f>VLOOKUP(B135,'[3]应付账款7月底全部明细表 (3)'!$A$4:$P$410,16,0)</f>
        <v>0</v>
      </c>
      <c r="S135" s="31">
        <f>VLOOKUP(B135,'[3]应付账款7月底全部明细表 (3)'!$A$4:$Q$407,17,0)</f>
        <v>0</v>
      </c>
      <c r="T135" s="31">
        <f>VLOOKUP(B135,'[3]应付账款7月底全部明细表 (3)'!$A$4:$R$387,18,0)</f>
        <v>0</v>
      </c>
      <c r="U135" s="31">
        <f>VLOOKUP(B135,'[3]应付账款7月底全部明细表 (3)'!$A$4:$S$410,19,0)</f>
        <v>0</v>
      </c>
      <c r="V135" s="31">
        <f>VLOOKUP(B135,'[3]应付账款7月底全部明细表 (3)'!$A$4:$T$410,20,0)</f>
        <v>0</v>
      </c>
      <c r="W135" s="31">
        <f>VLOOKUP(B135,'[3]应付账款7月底全部明细表 (3)'!$A$4:$U$410,21,0)</f>
        <v>0</v>
      </c>
      <c r="X135" s="31">
        <f>VLOOKUP(B135,'[3]应付账款7月底全部明细表 (3)'!$A$4:$V$410,22,0)</f>
        <v>0</v>
      </c>
      <c r="Y135" s="31">
        <f>VLOOKUP(B135,'[3]应付账款7月底全部明细表 (3)'!$A$4:$W$410,23,0)</f>
        <v>0</v>
      </c>
      <c r="Z135" s="31">
        <f>VLOOKUP(B135,'[3]应付账款7月底全部明细表 (3)'!$A$4:$X$410,24,0)</f>
        <v>0</v>
      </c>
      <c r="AA135" s="31">
        <f>VLOOKUP(B135,'[3]应付账款7月底全部明细表 (3)'!$A$4:$Y$410,25,0)</f>
        <v>0</v>
      </c>
      <c r="AB135" s="31">
        <f>VLOOKUP(B135,'[3]应付账款7月底全部明细表 (3)'!$A$4:$Z$410,26,0)</f>
        <v>0</v>
      </c>
      <c r="AC135" s="31">
        <f>VLOOKUP(B135,'[3]应付账款7月底全部明细表 (3)'!$A$4:$AA$410,27,0)</f>
        <v>0</v>
      </c>
      <c r="AD135" s="31">
        <f>VLOOKUP(B135,'[3]应付账款7月底全部明细表 (3)'!$A$4:$AB$410,28,0)</f>
        <v>0</v>
      </c>
      <c r="AE135" s="31">
        <f>VLOOKUP(B135,'[3]应付账款7月底全部明细表 (3)'!$A$4:$AC$410,29,0)</f>
        <v>0</v>
      </c>
      <c r="AF135" s="31">
        <f>VLOOKUP(B135,'[3]应付账款7月底全部明细表 (3)'!$A$4:$AD$416,30,0)</f>
        <v>0</v>
      </c>
      <c r="AG135" s="31">
        <f>VLOOKUP(B135,'[3]应付账款7月底全部明细表 (3)'!$A$4:$AE$410,31,0)</f>
        <v>0</v>
      </c>
      <c r="AH135" s="31">
        <f>VLOOKUP(B135,'[3]应付账款7月底全部明细表 (3)'!$A$4:$AF$410,32,0)</f>
        <v>0</v>
      </c>
      <c r="AI135" s="31">
        <f>VLOOKUP(B135,'[3]应付账款7月底全部明细表 (3)'!$A$4:$AG$410,33,0)</f>
        <v>0</v>
      </c>
      <c r="AJ135" s="31">
        <f>VLOOKUP(B135,'[3]应付账款7月底全部明细表 (3)'!$A$4:$AH$415,34,0)</f>
        <v>0</v>
      </c>
      <c r="AK135" s="31">
        <f>VLOOKUP(B135,'[3]应付账款7月底全部明细表 (3)'!$A$4:$AI$410,35,0)</f>
        <v>0</v>
      </c>
      <c r="AL135" s="31">
        <f>VLOOKUP(B135,'[3]应付账款7月底全部明细表 (3)'!$A$4:$AJ$410,36,0)</f>
        <v>0</v>
      </c>
      <c r="AM135" s="31">
        <f>VLOOKUP(B135,'[3]应付账款7月底全部明细表 (3)'!$A$4:$AK$410,37,0)</f>
        <v>0</v>
      </c>
      <c r="AN135" s="31">
        <f>VLOOKUP(B135,'[3]应付账款7月底全部明细表 (3)'!$A$4:$AL$415,38,0)</f>
        <v>0</v>
      </c>
      <c r="AO135" s="31" t="e">
        <f>VLOOKUP(B135,'[3]应付账款7月底全部明细表 (3)'!$A$4:$AM$410,39,0)</f>
        <v>#REF!</v>
      </c>
      <c r="AP135" s="31" t="e">
        <f>VLOOKUP(B135,'[3]应付账款7月底全部明细表 (3)'!$A$4:$AN$410,40,0)</f>
        <v>#REF!</v>
      </c>
      <c r="AQ135" s="42">
        <f>VLOOKUP(B135,'[3]应付账款7月底全部明细表 (3)'!$A$4:$AO$410,41,0)</f>
        <v>0</v>
      </c>
      <c r="AR135" s="42">
        <f>VLOOKUP(B135,[4]应付账款明细表!$A$4:$AP$428,42,0)</f>
        <v>0</v>
      </c>
      <c r="AS135" s="42">
        <f>VLOOKUP(B135,'[3]应付账款7月底全部明细表 (3)'!$A$4:$AQ$410,43,0)</f>
        <v>0</v>
      </c>
      <c r="AT135" s="42">
        <f>VLOOKUP(B135,'[3]应付账款7月底全部明细表 (3)'!$A$4:$AR$410,44,0)</f>
        <v>0</v>
      </c>
      <c r="AU135" s="42">
        <f>VLOOKUP(B135,[4]应付账款明细表!$A$4:$AS$428,45,0)</f>
        <v>0</v>
      </c>
      <c r="AV135" s="42">
        <f>VLOOKUP(B135,[4]应付账款明细表!$A$4:$AT$428,46,0)</f>
        <v>0</v>
      </c>
      <c r="AW135" s="42">
        <f>VLOOKUP(B135,[4]应付账款明细表!$A$4:$AU$428,47,0)</f>
        <v>0</v>
      </c>
      <c r="AX135" s="42">
        <f>VLOOKUP(B135,[4]应付账款明细表!$A$4:$AV$428,48,0)</f>
        <v>0</v>
      </c>
      <c r="AY135" s="42"/>
      <c r="AZ135" s="42">
        <f>VLOOKUP(B135,[4]应付账款明细表!$A$4:$AX$428,50,0)</f>
        <v>0</v>
      </c>
      <c r="BA135" s="63"/>
      <c r="BB135" s="63"/>
      <c r="BC135" s="63"/>
      <c r="BD135" s="63"/>
      <c r="BE135" s="63"/>
      <c r="BF135" s="63"/>
      <c r="BG135" s="63"/>
      <c r="BH135" s="54">
        <f t="shared" ref="BH135:BH182" si="23">K135+O135+S135+W135+AA135+AE135+AI135+AM135+AQ135+AU135+AY135+BC135</f>
        <v>0</v>
      </c>
      <c r="BI135" s="54">
        <f t="shared" si="20"/>
        <v>0</v>
      </c>
      <c r="BJ135" s="16"/>
      <c r="BK135" s="54" t="str">
        <f>VLOOKUP(B135,'[3]应付账款7月底全部明细表 (3)'!$A$4:$BI$410,61,0)</f>
        <v>货到、票到月底付款</v>
      </c>
    </row>
    <row r="136" spans="1:63">
      <c r="A136" s="23">
        <f t="shared" si="21"/>
        <v>133</v>
      </c>
      <c r="B136" s="24" t="s">
        <v>359</v>
      </c>
      <c r="C136" s="24"/>
      <c r="D136" s="25" t="s">
        <v>360</v>
      </c>
      <c r="E136" s="25" t="s">
        <v>361</v>
      </c>
      <c r="F136" s="16">
        <f>VLOOKUP(B136,'[2]应付账款7月底全部明细表 (3)'!$A$4:$D$403,4)</f>
        <v>14897.6</v>
      </c>
      <c r="G136" s="16">
        <f>VLOOKUP(B136,'[2]应付账款7月底全部明细表 (3)'!$A:$E,5,0)</f>
        <v>0</v>
      </c>
      <c r="H136" s="16">
        <f>VLOOKUP(B136,'[2]应付账款7月底全部明细表 (3)'!$A$4:$F$401,6,0)</f>
        <v>14897.6</v>
      </c>
      <c r="I136" s="16">
        <f>VLOOKUP(B136,'[2]应付账款7月底全部明细表 (3)'!$A$4:$G$401,7,0)</f>
        <v>0</v>
      </c>
      <c r="J136" s="31">
        <f>VLOOKUP(B136,'[2]应付账款7月底全部明细表 (3)'!$A$4:$H$402,8,0)</f>
        <v>14897.6</v>
      </c>
      <c r="K136" s="31">
        <f>VLOOKUP(B136,'[3]应付账款7月底全部明细表 (3)'!$A:$I,9,0)</f>
        <v>3300</v>
      </c>
      <c r="L136" s="31">
        <f>VLOOKUP(B136,'[3]应付账款7月底全部明细表 (3)'!$A$4:$J$410,10,0)</f>
        <v>14897.6</v>
      </c>
      <c r="M136" s="31">
        <f>VLOOKUP(B136,'[3]应付账款7月底全部明细表 (3)'!$A:$K,11,0)</f>
        <v>0</v>
      </c>
      <c r="N136" s="31">
        <f>VLOOKUP(B136,'[3]应付账款7月底全部明细表 (3)'!$A:$L,12,0)</f>
        <v>18197.599999999999</v>
      </c>
      <c r="O136" s="31">
        <f>VLOOKUP(B136,'[3]应付账款7月底全部明细表 (3)'!$A$4:$M$410,13,0)</f>
        <v>0</v>
      </c>
      <c r="P136" s="31">
        <f>VLOOKUP(B136,'[3]应付账款7月底全部明细表 (3)'!$A$4:$N$410,14,0)</f>
        <v>18197.599999999999</v>
      </c>
      <c r="Q136" s="31">
        <f>VLOOKUP(B136,'[3]应付账款7月底全部明细表 (3)'!$A$4:$O$410,15,0)</f>
        <v>18197.599999999999</v>
      </c>
      <c r="R136" s="31">
        <f>VLOOKUP(B136,'[3]应付账款7月底全部明细表 (3)'!$A$4:$P$410,16,0)</f>
        <v>0</v>
      </c>
      <c r="S136" s="31">
        <f>VLOOKUP(B136,'[3]应付账款7月底全部明细表 (3)'!$A$4:$Q$407,17,0)</f>
        <v>7530</v>
      </c>
      <c r="T136" s="31">
        <f>VLOOKUP(B136,'[3]应付账款7月底全部明细表 (3)'!$A$4:$R$387,18,0)</f>
        <v>0</v>
      </c>
      <c r="U136" s="31">
        <f>VLOOKUP(B136,'[3]应付账款7月底全部明细表 (3)'!$A$4:$S$410,19,0)</f>
        <v>0</v>
      </c>
      <c r="V136" s="31">
        <f>VLOOKUP(B136,'[3]应付账款7月底全部明细表 (3)'!$A$4:$T$410,20,0)</f>
        <v>7530</v>
      </c>
      <c r="W136" s="31">
        <f>VLOOKUP(B136,'[3]应付账款7月底全部明细表 (3)'!$A$4:$U$410,21,0)</f>
        <v>3500</v>
      </c>
      <c r="X136" s="31">
        <f>VLOOKUP(B136,'[3]应付账款7月底全部明细表 (3)'!$A$4:$V$410,22,0)</f>
        <v>7530</v>
      </c>
      <c r="Y136" s="31">
        <f>VLOOKUP(B136,'[3]应付账款7月底全部明细表 (3)'!$A$4:$W$410,23,0)</f>
        <v>7530</v>
      </c>
      <c r="Z136" s="31">
        <f>VLOOKUP(B136,'[3]应付账款7月底全部明细表 (3)'!$A$4:$X$410,24,0)</f>
        <v>3500</v>
      </c>
      <c r="AA136" s="31">
        <f>VLOOKUP(B136,'[3]应付账款7月底全部明细表 (3)'!$A$4:$Y$410,25,0)</f>
        <v>0</v>
      </c>
      <c r="AB136" s="31">
        <f>VLOOKUP(B136,'[3]应付账款7月底全部明细表 (3)'!$A$4:$Z$410,26,0)</f>
        <v>3500</v>
      </c>
      <c r="AC136" s="31">
        <f>VLOOKUP(B136,'[3]应付账款7月底全部明细表 (3)'!$A$4:$AA$410,27,0)</f>
        <v>3500</v>
      </c>
      <c r="AD136" s="31">
        <f>VLOOKUP(B136,'[3]应付账款7月底全部明细表 (3)'!$A$4:$AB$410,28,0)</f>
        <v>0</v>
      </c>
      <c r="AE136" s="31">
        <f>VLOOKUP(B136,'[3]应付账款7月底全部明细表 (3)'!$A$4:$AC$410,29,0)</f>
        <v>3680</v>
      </c>
      <c r="AF136" s="31">
        <f>VLOOKUP(B136,'[3]应付账款7月底全部明细表 (3)'!$A$4:$AD$416,30,0)</f>
        <v>0</v>
      </c>
      <c r="AG136" s="31">
        <f>VLOOKUP(B136,'[3]应付账款7月底全部明细表 (3)'!$A$4:$AE$410,31,0)</f>
        <v>3680</v>
      </c>
      <c r="AH136" s="31">
        <f>VLOOKUP(B136,'[3]应付账款7月底全部明细表 (3)'!$A$4:$AF$410,32,0)</f>
        <v>0</v>
      </c>
      <c r="AI136" s="31">
        <f>VLOOKUP(B136,'[3]应付账款7月底全部明细表 (3)'!$A$4:$AG$410,33,0)</f>
        <v>3960</v>
      </c>
      <c r="AJ136" s="31">
        <f>VLOOKUP(B136,'[3]应付账款7月底全部明细表 (3)'!$A$4:$AH$415,34,0)</f>
        <v>0</v>
      </c>
      <c r="AK136" s="31">
        <f>VLOOKUP(B136,'[3]应付账款7月底全部明细表 (3)'!$A$4:$AI$410,35,0)</f>
        <v>0</v>
      </c>
      <c r="AL136" s="31">
        <f>VLOOKUP(B136,'[3]应付账款7月底全部明细表 (3)'!$A$4:$AJ$410,36,0)</f>
        <v>3960</v>
      </c>
      <c r="AM136" s="31">
        <f>VLOOKUP(B136,'[3]应付账款7月底全部明细表 (3)'!$A$4:$AK$410,37,0)</f>
        <v>0</v>
      </c>
      <c r="AN136" s="31">
        <f>VLOOKUP(B136,'[3]应付账款7月底全部明细表 (3)'!$A$4:$AL$415,38,0)</f>
        <v>3960</v>
      </c>
      <c r="AO136" s="31">
        <f>VLOOKUP(B136,'[3]应付账款7月底全部明细表 (3)'!$A$4:$AM$410,39,0)</f>
        <v>3960</v>
      </c>
      <c r="AP136" s="31">
        <f>VLOOKUP(B136,'[3]应付账款7月底全部明细表 (3)'!$A$4:$AN$410,40,0)</f>
        <v>0</v>
      </c>
      <c r="AQ136" s="42">
        <f>VLOOKUP(B136,'[3]应付账款7月底全部明细表 (3)'!$A$4:$AO$410,41,0)</f>
        <v>3231.6</v>
      </c>
      <c r="AR136" s="42">
        <f>VLOOKUP(B136,[4]应付账款明细表!$A$4:$AP$428,42,0)</f>
        <v>0</v>
      </c>
      <c r="AS136" s="42">
        <f>VLOOKUP(B136,'[3]应付账款7月底全部明细表 (3)'!$A$4:$AQ$410,43,0)</f>
        <v>0</v>
      </c>
      <c r="AT136" s="42">
        <f>VLOOKUP(B136,'[3]应付账款7月底全部明细表 (3)'!$A$4:$AR$410,44,0)</f>
        <v>3231.6</v>
      </c>
      <c r="AU136" s="42">
        <f>VLOOKUP(B136,[4]应付账款明细表!$A$4:$AS$428,45,0)</f>
        <v>0</v>
      </c>
      <c r="AV136" s="42">
        <f>VLOOKUP(B136,[4]应付账款明细表!$A$4:$AT$428,46,0)</f>
        <v>3231.6</v>
      </c>
      <c r="AW136" s="42">
        <f>VLOOKUP(B136,[4]应付账款明细表!$A$4:$AU$428,47,0)</f>
        <v>3231.6</v>
      </c>
      <c r="AX136" s="42">
        <f>VLOOKUP(B136,[4]应付账款明细表!$A$4:$AV$428,48,0)</f>
        <v>0</v>
      </c>
      <c r="AY136" s="42"/>
      <c r="AZ136" s="42">
        <f>VLOOKUP(B136,[4]应付账款明细表!$A$4:$AX$428,50,0)</f>
        <v>0</v>
      </c>
      <c r="BA136" s="63"/>
      <c r="BB136" s="63"/>
      <c r="BC136" s="63"/>
      <c r="BD136" s="63"/>
      <c r="BE136" s="63"/>
      <c r="BF136" s="63"/>
      <c r="BG136" s="63"/>
      <c r="BH136" s="54">
        <f t="shared" si="23"/>
        <v>25201.599999999999</v>
      </c>
      <c r="BI136" s="54">
        <f t="shared" si="20"/>
        <v>2520.16</v>
      </c>
      <c r="BJ136" s="16">
        <f t="shared" si="22"/>
        <v>0</v>
      </c>
      <c r="BK136" s="54" t="str">
        <f>VLOOKUP(B136,'[3]应付账款7月底全部明细表 (3)'!$A$4:$BI$410,61,0)</f>
        <v>货到、票到付款</v>
      </c>
    </row>
    <row r="137" spans="1:63">
      <c r="A137" s="23">
        <f t="shared" si="21"/>
        <v>134</v>
      </c>
      <c r="B137" s="24" t="s">
        <v>362</v>
      </c>
      <c r="C137" s="24"/>
      <c r="D137" s="25" t="s">
        <v>363</v>
      </c>
      <c r="E137" s="25" t="s">
        <v>30</v>
      </c>
      <c r="F137" s="16">
        <f>VLOOKUP(B137,'[2]应付账款7月底全部明细表 (3)'!$A$4:$D$403,4)</f>
        <v>34122.31</v>
      </c>
      <c r="G137" s="16">
        <f>VLOOKUP(B137,'[2]应付账款7月底全部明细表 (3)'!$A:$E,5,0)</f>
        <v>0</v>
      </c>
      <c r="H137" s="16">
        <f>VLOOKUP(B137,'[2]应付账款7月底全部明细表 (3)'!$A$4:$F$401,6,0)</f>
        <v>34122.31</v>
      </c>
      <c r="I137" s="16">
        <f>VLOOKUP(B137,'[2]应付账款7月底全部明细表 (3)'!$A$4:$G$401,7,0)</f>
        <v>20000</v>
      </c>
      <c r="J137" s="31">
        <f>VLOOKUP(B137,'[2]应付账款7月底全部明细表 (3)'!$A$4:$H$402,8,0)</f>
        <v>14122.31</v>
      </c>
      <c r="K137" s="31">
        <f>VLOOKUP(B137,'[3]应付账款7月底全部明细表 (3)'!$A:$I,9,0)</f>
        <v>0</v>
      </c>
      <c r="L137" s="31">
        <f>VLOOKUP(B137,'[3]应付账款7月底全部明细表 (3)'!$A$4:$J$410,10,0)</f>
        <v>14122.31</v>
      </c>
      <c r="M137" s="31">
        <f>VLOOKUP(B137,'[3]应付账款7月底全部明细表 (3)'!$A:$K,11,0)</f>
        <v>0</v>
      </c>
      <c r="N137" s="31">
        <f>VLOOKUP(B137,'[3]应付账款7月底全部明细表 (3)'!$A:$L,12,0)</f>
        <v>14122.31</v>
      </c>
      <c r="O137" s="31">
        <f>VLOOKUP(B137,'[3]应付账款7月底全部明细表 (3)'!$A$4:$M$410,13,0)</f>
        <v>0</v>
      </c>
      <c r="P137" s="31">
        <f>VLOOKUP(B137,'[3]应付账款7月底全部明细表 (3)'!$A$4:$N$410,14,0)</f>
        <v>14122.31</v>
      </c>
      <c r="Q137" s="31">
        <f>VLOOKUP(B137,'[3]应付账款7月底全部明细表 (3)'!$A$4:$O$410,15,0)</f>
        <v>0</v>
      </c>
      <c r="R137" s="31">
        <f>VLOOKUP(B137,'[3]应付账款7月底全部明细表 (3)'!$A$4:$P$410,16,0)</f>
        <v>14122.31</v>
      </c>
      <c r="S137" s="31">
        <f>VLOOKUP(B137,'[3]应付账款7月底全部明细表 (3)'!$A$4:$Q$407,17,0)</f>
        <v>0</v>
      </c>
      <c r="T137" s="31">
        <f>VLOOKUP(B137,'[3]应付账款7月底全部明细表 (3)'!$A$4:$R$387,18,0)</f>
        <v>14122.31</v>
      </c>
      <c r="U137" s="31">
        <f>VLOOKUP(B137,'[3]应付账款7月底全部明细表 (3)'!$A$4:$S$410,19,0)</f>
        <v>0</v>
      </c>
      <c r="V137" s="31">
        <f>VLOOKUP(B137,'[3]应付账款7月底全部明细表 (3)'!$A$4:$T$410,20,0)</f>
        <v>14122.31</v>
      </c>
      <c r="W137" s="31">
        <f>VLOOKUP(B137,'[3]应付账款7月底全部明细表 (3)'!$A$4:$U$410,21,0)</f>
        <v>0</v>
      </c>
      <c r="X137" s="31">
        <f>VLOOKUP(B137,'[3]应付账款7月底全部明细表 (3)'!$A$4:$V$410,22,0)</f>
        <v>14122.31</v>
      </c>
      <c r="Y137" s="31">
        <f>VLOOKUP(B137,'[3]应付账款7月底全部明细表 (3)'!$A$4:$W$410,23,0)</f>
        <v>0</v>
      </c>
      <c r="Z137" s="31">
        <f>VLOOKUP(B137,'[3]应付账款7月底全部明细表 (3)'!$A$4:$X$410,24,0)</f>
        <v>14122.31</v>
      </c>
      <c r="AA137" s="31">
        <f>VLOOKUP(B137,'[3]应付账款7月底全部明细表 (3)'!$A$4:$Y$410,25,0)</f>
        <v>0</v>
      </c>
      <c r="AB137" s="31">
        <f>VLOOKUP(B137,'[3]应付账款7月底全部明细表 (3)'!$A$4:$Z$410,26,0)</f>
        <v>14122.31</v>
      </c>
      <c r="AC137" s="31">
        <f>VLOOKUP(B137,'[3]应付账款7月底全部明细表 (3)'!$A$4:$AA$410,27,0)</f>
        <v>0</v>
      </c>
      <c r="AD137" s="31">
        <f>VLOOKUP(B137,'[3]应付账款7月底全部明细表 (3)'!$A$4:$AB$410,28,0)</f>
        <v>14122.31</v>
      </c>
      <c r="AE137" s="31">
        <f>VLOOKUP(B137,'[3]应付账款7月底全部明细表 (3)'!$A$4:$AC$410,29,0)</f>
        <v>0</v>
      </c>
      <c r="AF137" s="31">
        <f>VLOOKUP(B137,'[3]应付账款7月底全部明细表 (3)'!$A$4:$AD$416,30,0)</f>
        <v>14122.31</v>
      </c>
      <c r="AG137" s="31">
        <f>VLOOKUP(B137,'[3]应付账款7月底全部明细表 (3)'!$A$4:$AE$410,31,0)</f>
        <v>0</v>
      </c>
      <c r="AH137" s="31">
        <f>VLOOKUP(B137,'[3]应付账款7月底全部明细表 (3)'!$A$4:$AF$410,32,0)</f>
        <v>14122.31</v>
      </c>
      <c r="AI137" s="31">
        <f>VLOOKUP(B137,'[3]应付账款7月底全部明细表 (3)'!$A$4:$AG$410,33,0)</f>
        <v>0</v>
      </c>
      <c r="AJ137" s="31">
        <f>VLOOKUP(B137,'[3]应付账款7月底全部明细表 (3)'!$A$4:$AH$415,34,0)</f>
        <v>14122.31</v>
      </c>
      <c r="AK137" s="31">
        <f>VLOOKUP(B137,'[3]应付账款7月底全部明细表 (3)'!$A$4:$AI$410,35,0)</f>
        <v>14122.31</v>
      </c>
      <c r="AL137" s="31">
        <f>VLOOKUP(B137,'[3]应付账款7月底全部明细表 (3)'!$A$4:$AJ$410,36,0)</f>
        <v>0</v>
      </c>
      <c r="AM137" s="31">
        <f>VLOOKUP(B137,'[3]应付账款7月底全部明细表 (3)'!$A$4:$AK$410,37,0)</f>
        <v>0</v>
      </c>
      <c r="AN137" s="31">
        <f>VLOOKUP(B137,'[3]应付账款7月底全部明细表 (3)'!$A$4:$AL$415,38,0)</f>
        <v>0</v>
      </c>
      <c r="AO137" s="31">
        <f>VLOOKUP(B137,'[3]应付账款7月底全部明细表 (3)'!$A$4:$AM$410,39,0)</f>
        <v>0</v>
      </c>
      <c r="AP137" s="31">
        <f>VLOOKUP(B137,'[3]应付账款7月底全部明细表 (3)'!$A$4:$AN$410,40,0)</f>
        <v>0</v>
      </c>
      <c r="AQ137" s="42">
        <f>VLOOKUP(B137,'[3]应付账款7月底全部明细表 (3)'!$A$4:$AO$410,41,0)</f>
        <v>0</v>
      </c>
      <c r="AR137" s="42">
        <f>VLOOKUP(B137,[4]应付账款明细表!$A$4:$AP$428,42,0)</f>
        <v>0</v>
      </c>
      <c r="AS137" s="42">
        <f>VLOOKUP(B137,'[3]应付账款7月底全部明细表 (3)'!$A$4:$AQ$410,43,0)</f>
        <v>0</v>
      </c>
      <c r="AT137" s="42">
        <f>VLOOKUP(B137,'[3]应付账款7月底全部明细表 (3)'!$A$4:$AR$410,44,0)</f>
        <v>0</v>
      </c>
      <c r="AU137" s="42">
        <f>VLOOKUP(B137,[4]应付账款明细表!$A$4:$AS$428,45,0)</f>
        <v>0</v>
      </c>
      <c r="AV137" s="42">
        <f>VLOOKUP(B137,[4]应付账款明细表!$A$4:$AT$428,46,0)</f>
        <v>0</v>
      </c>
      <c r="AW137" s="42">
        <f>VLOOKUP(B137,[4]应付账款明细表!$A$4:$AU$428,47,0)</f>
        <v>0</v>
      </c>
      <c r="AX137" s="42">
        <f>VLOOKUP(B137,[4]应付账款明细表!$A$4:$AV$428,48,0)</f>
        <v>0</v>
      </c>
      <c r="AY137" s="42"/>
      <c r="AZ137" s="42">
        <f>VLOOKUP(B137,[4]应付账款明细表!$A$4:$AX$428,50,0)</f>
        <v>0</v>
      </c>
      <c r="BA137" s="63"/>
      <c r="BB137" s="63"/>
      <c r="BC137" s="63"/>
      <c r="BD137" s="63"/>
      <c r="BE137" s="63"/>
      <c r="BF137" s="63"/>
      <c r="BG137" s="63"/>
      <c r="BH137" s="54">
        <f t="shared" si="23"/>
        <v>0</v>
      </c>
      <c r="BI137" s="54">
        <f t="shared" si="20"/>
        <v>0</v>
      </c>
      <c r="BJ137" s="16"/>
      <c r="BK137" s="54" t="str">
        <f>VLOOKUP(B137,'[3]应付账款7月底全部明细表 (3)'!$A$4:$BI$410,61,0)</f>
        <v>发票挂账两个月承兑付款</v>
      </c>
    </row>
    <row r="138" spans="1:63">
      <c r="A138" s="23">
        <f t="shared" si="21"/>
        <v>135</v>
      </c>
      <c r="B138" s="24" t="s">
        <v>364</v>
      </c>
      <c r="C138" s="24"/>
      <c r="D138" s="25" t="s">
        <v>365</v>
      </c>
      <c r="E138" s="25" t="s">
        <v>366</v>
      </c>
      <c r="F138" s="16">
        <f>VLOOKUP(B138,'[2]应付账款7月底全部明细表 (3)'!$A$4:$D$403,4)</f>
        <v>0</v>
      </c>
      <c r="G138" s="16">
        <f>VLOOKUP(B138,'[2]应付账款7月底全部明细表 (3)'!$A:$E,5,0)</f>
        <v>4080</v>
      </c>
      <c r="H138" s="16">
        <f>VLOOKUP(B138,'[2]应付账款7月底全部明细表 (3)'!$A$4:$F$401,6,0)</f>
        <v>0</v>
      </c>
      <c r="I138" s="16">
        <f>VLOOKUP(B138,'[2]应付账款7月底全部明细表 (3)'!$A$4:$G$401,7,0)</f>
        <v>0</v>
      </c>
      <c r="J138" s="31">
        <f>VLOOKUP(B138,'[2]应付账款7月底全部明细表 (3)'!$A$4:$H$402,8,0)</f>
        <v>0</v>
      </c>
      <c r="K138" s="31">
        <f>VLOOKUP(B138,'[3]应付账款7月底全部明细表 (3)'!$A:$I,9,0)</f>
        <v>0</v>
      </c>
      <c r="L138" s="31">
        <f>VLOOKUP(B138,'[3]应付账款7月底全部明细表 (3)'!$A$4:$J$410,10,0)</f>
        <v>0</v>
      </c>
      <c r="M138" s="31">
        <f>VLOOKUP(B138,'[3]应付账款7月底全部明细表 (3)'!$A:$K,11,0)</f>
        <v>0</v>
      </c>
      <c r="N138" s="31">
        <f>VLOOKUP(B138,'[3]应付账款7月底全部明细表 (3)'!$A:$L,12,0)</f>
        <v>0</v>
      </c>
      <c r="O138" s="31">
        <f>VLOOKUP(B138,'[3]应付账款7月底全部明细表 (3)'!$A$4:$M$410,13,0)</f>
        <v>0</v>
      </c>
      <c r="P138" s="31">
        <f>VLOOKUP(B138,'[3]应付账款7月底全部明细表 (3)'!$A$4:$N$410,14,0)</f>
        <v>0</v>
      </c>
      <c r="Q138" s="31">
        <f>VLOOKUP(B138,'[3]应付账款7月底全部明细表 (3)'!$A$4:$O$410,15,0)</f>
        <v>0</v>
      </c>
      <c r="R138" s="31">
        <f>VLOOKUP(B138,'[3]应付账款7月底全部明细表 (3)'!$A$4:$P$410,16,0)</f>
        <v>0</v>
      </c>
      <c r="S138" s="31">
        <f>VLOOKUP(B138,'[3]应付账款7月底全部明细表 (3)'!$A$4:$Q$407,17,0)</f>
        <v>0</v>
      </c>
      <c r="T138" s="31">
        <f>VLOOKUP(B138,'[3]应付账款7月底全部明细表 (3)'!$A$4:$R$387,18,0)</f>
        <v>0</v>
      </c>
      <c r="U138" s="31">
        <f>VLOOKUP(B138,'[3]应付账款7月底全部明细表 (3)'!$A$4:$S$410,19,0)</f>
        <v>0</v>
      </c>
      <c r="V138" s="31">
        <f>VLOOKUP(B138,'[3]应付账款7月底全部明细表 (3)'!$A$4:$T$410,20,0)</f>
        <v>0</v>
      </c>
      <c r="W138" s="31">
        <f>VLOOKUP(B138,'[3]应付账款7月底全部明细表 (3)'!$A$4:$U$410,21,0)</f>
        <v>0</v>
      </c>
      <c r="X138" s="31">
        <f>VLOOKUP(B138,'[3]应付账款7月底全部明细表 (3)'!$A$4:$V$410,22,0)</f>
        <v>0</v>
      </c>
      <c r="Y138" s="31">
        <f>VLOOKUP(B138,'[3]应付账款7月底全部明细表 (3)'!$A$4:$W$410,23,0)</f>
        <v>0</v>
      </c>
      <c r="Z138" s="31">
        <f>VLOOKUP(B138,'[3]应付账款7月底全部明细表 (3)'!$A$4:$X$410,24,0)</f>
        <v>0</v>
      </c>
      <c r="AA138" s="31">
        <f>VLOOKUP(B138,'[3]应付账款7月底全部明细表 (3)'!$A$4:$Y$410,25,0)</f>
        <v>0</v>
      </c>
      <c r="AB138" s="31">
        <f>VLOOKUP(B138,'[3]应付账款7月底全部明细表 (3)'!$A$4:$Z$410,26,0)</f>
        <v>0</v>
      </c>
      <c r="AC138" s="31">
        <f>VLOOKUP(B138,'[3]应付账款7月底全部明细表 (3)'!$A$4:$AA$410,27,0)</f>
        <v>0</v>
      </c>
      <c r="AD138" s="31">
        <f>VLOOKUP(B138,'[3]应付账款7月底全部明细表 (3)'!$A$4:$AB$410,28,0)</f>
        <v>0</v>
      </c>
      <c r="AE138" s="31">
        <f>VLOOKUP(B138,'[3]应付账款7月底全部明细表 (3)'!$A$4:$AC$410,29,0)</f>
        <v>0</v>
      </c>
      <c r="AF138" s="31">
        <f>VLOOKUP(B138,'[3]应付账款7月底全部明细表 (3)'!$A$4:$AD$416,30,0)</f>
        <v>0</v>
      </c>
      <c r="AG138" s="31">
        <f>VLOOKUP(B138,'[3]应付账款7月底全部明细表 (3)'!$A$4:$AE$410,31,0)</f>
        <v>0</v>
      </c>
      <c r="AH138" s="31">
        <f>VLOOKUP(B138,'[3]应付账款7月底全部明细表 (3)'!$A$4:$AF$410,32,0)</f>
        <v>0</v>
      </c>
      <c r="AI138" s="31">
        <f>VLOOKUP(B138,'[3]应付账款7月底全部明细表 (3)'!$A$4:$AG$410,33,0)</f>
        <v>0</v>
      </c>
      <c r="AJ138" s="31">
        <f>VLOOKUP(B138,'[3]应付账款7月底全部明细表 (3)'!$A$4:$AH$415,34,0)</f>
        <v>0</v>
      </c>
      <c r="AK138" s="31">
        <f>VLOOKUP(B138,'[3]应付账款7月底全部明细表 (3)'!$A$4:$AI$410,35,0)</f>
        <v>0</v>
      </c>
      <c r="AL138" s="31">
        <f>VLOOKUP(B138,'[3]应付账款7月底全部明细表 (3)'!$A$4:$AJ$410,36,0)</f>
        <v>0</v>
      </c>
      <c r="AM138" s="31">
        <f>VLOOKUP(B138,'[3]应付账款7月底全部明细表 (3)'!$A$4:$AK$410,37,0)</f>
        <v>0</v>
      </c>
      <c r="AN138" s="31">
        <f>VLOOKUP(B138,'[3]应付账款7月底全部明细表 (3)'!$A$4:$AL$415,38,0)</f>
        <v>0</v>
      </c>
      <c r="AO138" s="31" t="e">
        <f>VLOOKUP(B138,'[3]应付账款7月底全部明细表 (3)'!$A$4:$AM$410,39,0)</f>
        <v>#REF!</v>
      </c>
      <c r="AP138" s="31" t="e">
        <f>VLOOKUP(B138,'[3]应付账款7月底全部明细表 (3)'!$A$4:$AN$410,40,0)</f>
        <v>#REF!</v>
      </c>
      <c r="AQ138" s="42">
        <f>VLOOKUP(B138,'[3]应付账款7月底全部明细表 (3)'!$A$4:$AO$410,41,0)</f>
        <v>0</v>
      </c>
      <c r="AR138" s="42">
        <f>VLOOKUP(B138,[4]应付账款明细表!$A$4:$AP$428,42,0)</f>
        <v>0</v>
      </c>
      <c r="AS138" s="42">
        <f>VLOOKUP(B138,'[3]应付账款7月底全部明细表 (3)'!$A$4:$AQ$410,43,0)</f>
        <v>0</v>
      </c>
      <c r="AT138" s="42">
        <f>VLOOKUP(B138,'[3]应付账款7月底全部明细表 (3)'!$A$4:$AR$410,44,0)</f>
        <v>0</v>
      </c>
      <c r="AU138" s="42">
        <f>VLOOKUP(B138,[4]应付账款明细表!$A$4:$AS$428,45,0)</f>
        <v>0</v>
      </c>
      <c r="AV138" s="42">
        <f>VLOOKUP(B138,[4]应付账款明细表!$A$4:$AT$428,46,0)</f>
        <v>0</v>
      </c>
      <c r="AW138" s="42">
        <f>VLOOKUP(B138,[4]应付账款明细表!$A$4:$AU$428,47,0)</f>
        <v>0</v>
      </c>
      <c r="AX138" s="42">
        <f>VLOOKUP(B138,[4]应付账款明细表!$A$4:$AV$428,48,0)</f>
        <v>0</v>
      </c>
      <c r="AY138" s="42"/>
      <c r="AZ138" s="42">
        <f>VLOOKUP(B138,[4]应付账款明细表!$A$4:$AX$428,50,0)</f>
        <v>0</v>
      </c>
      <c r="BA138" s="63"/>
      <c r="BB138" s="63"/>
      <c r="BC138" s="63"/>
      <c r="BD138" s="63"/>
      <c r="BE138" s="63"/>
      <c r="BF138" s="63"/>
      <c r="BG138" s="63"/>
      <c r="BH138" s="54">
        <f t="shared" si="23"/>
        <v>0</v>
      </c>
      <c r="BI138" s="54">
        <f t="shared" si="20"/>
        <v>0</v>
      </c>
      <c r="BJ138" s="16"/>
      <c r="BK138" s="54" t="str">
        <f>VLOOKUP(B138,'[3]应付账款7月底全部明细表 (3)'!$A$4:$BI$410,61,0)</f>
        <v>预付款</v>
      </c>
    </row>
    <row r="139" spans="1:63">
      <c r="A139" s="23">
        <f t="shared" si="21"/>
        <v>136</v>
      </c>
      <c r="B139" s="24" t="s">
        <v>367</v>
      </c>
      <c r="C139" s="24" t="str">
        <f>VLOOKUP(B139,'[1]供应商 (2)'!$A$2:$D$144,4,0)</f>
        <v>L1172</v>
      </c>
      <c r="D139" s="25" t="s">
        <v>368</v>
      </c>
      <c r="E139" s="25" t="s">
        <v>138</v>
      </c>
      <c r="F139" s="16">
        <f>VLOOKUP(B139,'[2]应付账款7月底全部明细表 (3)'!$A$4:$D$403,4)</f>
        <v>2280.34</v>
      </c>
      <c r="G139" s="16">
        <f>VLOOKUP(B139,'[2]应付账款7月底全部明细表 (3)'!$A:$E,5,0)</f>
        <v>0</v>
      </c>
      <c r="H139" s="16">
        <f>VLOOKUP(B139,'[2]应付账款7月底全部明细表 (3)'!$A$4:$F$401,6,0)</f>
        <v>2280.34</v>
      </c>
      <c r="I139" s="16">
        <f>VLOOKUP(B139,'[2]应付账款7月底全部明细表 (3)'!$A$4:$G$401,7,0)</f>
        <v>0</v>
      </c>
      <c r="J139" s="31">
        <f>VLOOKUP(B139,'[2]应付账款7月底全部明细表 (3)'!$A$4:$H$402,8,0)</f>
        <v>13183.21</v>
      </c>
      <c r="K139" s="31">
        <f>VLOOKUP(B139,'[3]应付账款7月底全部明细表 (3)'!$A:$I,9,0)</f>
        <v>9644</v>
      </c>
      <c r="L139" s="31">
        <f>VLOOKUP(B139,'[3]应付账款7月底全部明细表 (3)'!$A$4:$J$410,10,0)</f>
        <v>2280.34</v>
      </c>
      <c r="M139" s="31">
        <f>VLOOKUP(B139,'[3]应付账款7月底全部明细表 (3)'!$A:$K,11,0)</f>
        <v>0</v>
      </c>
      <c r="N139" s="31">
        <f>VLOOKUP(B139,'[3]应付账款7月底全部明细表 (3)'!$A:$L,12,0)</f>
        <v>22827.21</v>
      </c>
      <c r="O139" s="31">
        <f>VLOOKUP(B139,'[3]应付账款7月底全部明细表 (3)'!$A$4:$M$410,13,0)</f>
        <v>0</v>
      </c>
      <c r="P139" s="31">
        <f>VLOOKUP(B139,'[3]应付账款7月底全部明细表 (3)'!$A$4:$N$410,14,0)</f>
        <v>2280.34</v>
      </c>
      <c r="Q139" s="31">
        <f>VLOOKUP(B139,'[3]应付账款7月底全部明细表 (3)'!$A$4:$O$410,15,0)</f>
        <v>0</v>
      </c>
      <c r="R139" s="31">
        <f>VLOOKUP(B139,'[3]应付账款7月底全部明细表 (3)'!$A$4:$P$410,16,0)</f>
        <v>22827.21</v>
      </c>
      <c r="S139" s="31">
        <f>VLOOKUP(B139,'[3]应付账款7月底全部明细表 (3)'!$A$4:$Q$407,17,0)</f>
        <v>3134.32</v>
      </c>
      <c r="T139" s="31">
        <f>VLOOKUP(B139,'[3]应付账款7月底全部明细表 (3)'!$A$4:$R$387,18,0)</f>
        <v>13183.21</v>
      </c>
      <c r="U139" s="31">
        <f>VLOOKUP(B139,'[3]应付账款7月底全部明细表 (3)'!$A$4:$S$410,19,0)</f>
        <v>0</v>
      </c>
      <c r="V139" s="31">
        <f>VLOOKUP(B139,'[3]应付账款7月底全部明细表 (3)'!$A$4:$T$410,20,0)</f>
        <v>25961.53</v>
      </c>
      <c r="W139" s="31">
        <f>VLOOKUP(B139,'[3]应付账款7月底全部明细表 (3)'!$A$4:$U$410,21,0)</f>
        <v>0</v>
      </c>
      <c r="X139" s="31">
        <f>VLOOKUP(B139,'[3]应付账款7月底全部明细表 (3)'!$A$4:$V$410,22,0)</f>
        <v>22827.21</v>
      </c>
      <c r="Y139" s="31">
        <f>VLOOKUP(B139,'[3]应付账款7月底全部明细表 (3)'!$A$4:$W$410,23,0)</f>
        <v>0</v>
      </c>
      <c r="Z139" s="31">
        <f>VLOOKUP(B139,'[3]应付账款7月底全部明细表 (3)'!$A$4:$X$410,24,0)</f>
        <v>25961.53</v>
      </c>
      <c r="AA139" s="31">
        <f>VLOOKUP(B139,'[3]应付账款7月底全部明细表 (3)'!$A$4:$Y$410,25,0)</f>
        <v>15230.97</v>
      </c>
      <c r="AB139" s="31">
        <f>VLOOKUP(B139,'[3]应付账款7月底全部明细表 (3)'!$A$4:$Z$410,26,0)</f>
        <v>22827.21</v>
      </c>
      <c r="AC139" s="31">
        <f>VLOOKUP(B139,'[3]应付账款7月底全部明细表 (3)'!$A$4:$AA$410,27,0)</f>
        <v>0</v>
      </c>
      <c r="AD139" s="31">
        <f>VLOOKUP(B139,'[3]应付账款7月底全部明细表 (3)'!$A$4:$AB$410,28,0)</f>
        <v>41192.5</v>
      </c>
      <c r="AE139" s="31">
        <f>VLOOKUP(B139,'[3]应付账款7月底全部明细表 (3)'!$A$4:$AC$410,29,0)</f>
        <v>0</v>
      </c>
      <c r="AF139" s="31">
        <f>VLOOKUP(B139,'[3]应付账款7月底全部明细表 (3)'!$A$4:$AD$416,30,0)</f>
        <v>25961.53</v>
      </c>
      <c r="AG139" s="31">
        <f>VLOOKUP(B139,'[3]应付账款7月底全部明细表 (3)'!$A$4:$AE$410,31,0)</f>
        <v>0</v>
      </c>
      <c r="AH139" s="31">
        <f>VLOOKUP(B139,'[3]应付账款7月底全部明细表 (3)'!$A$4:$AF$410,32,0)</f>
        <v>41192.5</v>
      </c>
      <c r="AI139" s="31">
        <f>VLOOKUP(B139,'[3]应付账款7月底全部明细表 (3)'!$A$4:$AG$410,33,0)</f>
        <v>7319.07</v>
      </c>
      <c r="AJ139" s="31">
        <f>VLOOKUP(B139,'[3]应付账款7月底全部明细表 (3)'!$A$4:$AH$415,34,0)</f>
        <v>25961.53</v>
      </c>
      <c r="AK139" s="31">
        <f>VLOOKUP(B139,'[3]应付账款7月底全部明细表 (3)'!$A$4:$AI$410,35,0)</f>
        <v>0</v>
      </c>
      <c r="AL139" s="31">
        <f>VLOOKUP(B139,'[3]应付账款7月底全部明细表 (3)'!$A$4:$AJ$410,36,0)</f>
        <v>48511.57</v>
      </c>
      <c r="AM139" s="31">
        <f>VLOOKUP(B139,'[3]应付账款7月底全部明细表 (3)'!$A$4:$AK$410,37,0)</f>
        <v>8904.2900000000009</v>
      </c>
      <c r="AN139" s="31">
        <f>VLOOKUP(B139,'[3]应付账款7月底全部明细表 (3)'!$A$4:$AL$415,38,0)</f>
        <v>41192.5</v>
      </c>
      <c r="AO139" s="31">
        <f>VLOOKUP(B139,'[3]应付账款7月底全部明细表 (3)'!$A$4:$AM$410,39,0)</f>
        <v>0</v>
      </c>
      <c r="AP139" s="31">
        <f>VLOOKUP(B139,'[3]应付账款7月底全部明细表 (3)'!$A$4:$AN$410,40,0)</f>
        <v>57415.86</v>
      </c>
      <c r="AQ139" s="42">
        <f>VLOOKUP(B139,'[3]应付账款7月底全部明细表 (3)'!$A$4:$AO$410,41,0)</f>
        <v>0</v>
      </c>
      <c r="AR139" s="42">
        <f>VLOOKUP(B139,[4]应付账款明细表!$A$4:$AP$428,42,0)</f>
        <v>41192.5</v>
      </c>
      <c r="AS139" s="42">
        <f>VLOOKUP(B139,'[3]应付账款7月底全部明细表 (3)'!$A$4:$AQ$410,43,0)</f>
        <v>20000</v>
      </c>
      <c r="AT139" s="42">
        <f>VLOOKUP(B139,'[3]应付账款7月底全部明细表 (3)'!$A$4:$AR$410,44,0)</f>
        <v>37415.86</v>
      </c>
      <c r="AU139" s="42">
        <f>VLOOKUP(B139,[4]应付账款明细表!$A$4:$AS$428,45,0)</f>
        <v>0</v>
      </c>
      <c r="AV139" s="42">
        <f>VLOOKUP(B139,[4]应付账款明细表!$A$4:$AT$428,46,0)</f>
        <v>28511.57</v>
      </c>
      <c r="AW139" s="42">
        <f>VLOOKUP(B139,[4]应付账款明细表!$A$4:$AU$428,47,0)</f>
        <v>0</v>
      </c>
      <c r="AX139" s="42">
        <f>VLOOKUP(B139,[4]应付账款明细表!$A$4:$AV$428,48,0)</f>
        <v>37415.86</v>
      </c>
      <c r="AY139" s="42"/>
      <c r="AZ139" s="42">
        <f>VLOOKUP(B139,[4]应付账款明细表!$A$4:$AX$428,50,0)</f>
        <v>37415.86</v>
      </c>
      <c r="BA139" s="63"/>
      <c r="BB139" s="63"/>
      <c r="BC139" s="63"/>
      <c r="BD139" s="63"/>
      <c r="BE139" s="63"/>
      <c r="BF139" s="63"/>
      <c r="BG139" s="63"/>
      <c r="BH139" s="54">
        <f t="shared" si="23"/>
        <v>44232.65</v>
      </c>
      <c r="BI139" s="54">
        <f t="shared" si="20"/>
        <v>4423.2650000000003</v>
      </c>
      <c r="BJ139" s="16">
        <f t="shared" si="22"/>
        <v>8.4588782268301799</v>
      </c>
      <c r="BK139" s="54" t="str">
        <f>VLOOKUP(B139,'[3]应付账款7月底全部明细表 (3)'!$A$4:$BI$410,61,0)</f>
        <v>发票挂账两个月付款</v>
      </c>
    </row>
    <row r="140" spans="1:63">
      <c r="A140" s="23">
        <f t="shared" si="21"/>
        <v>137</v>
      </c>
      <c r="B140" s="24" t="s">
        <v>369</v>
      </c>
      <c r="C140" s="24"/>
      <c r="D140" s="25" t="s">
        <v>370</v>
      </c>
      <c r="E140" s="25" t="s">
        <v>138</v>
      </c>
      <c r="F140" s="16">
        <f>VLOOKUP(B140,'[2]应付账款7月底全部明细表 (3)'!$A$4:$D$403,4)</f>
        <v>970</v>
      </c>
      <c r="G140" s="16">
        <f>VLOOKUP(B140,'[2]应付账款7月底全部明细表 (3)'!$A:$E,5,0)</f>
        <v>970</v>
      </c>
      <c r="H140" s="16">
        <f>VLOOKUP(B140,'[2]应付账款7月底全部明细表 (3)'!$A$4:$F$401,6,0)</f>
        <v>0</v>
      </c>
      <c r="I140" s="16">
        <f>VLOOKUP(B140,'[2]应付账款7月底全部明细表 (3)'!$A$4:$G$401,7,0)</f>
        <v>0</v>
      </c>
      <c r="J140" s="31">
        <f>VLOOKUP(B140,'[2]应付账款7月底全部明细表 (3)'!$A$4:$H$402,8,0)</f>
        <v>0</v>
      </c>
      <c r="K140" s="31">
        <f>VLOOKUP(B140,'[3]应付账款7月底全部明细表 (3)'!$A:$I,9,0)</f>
        <v>0</v>
      </c>
      <c r="L140" s="31">
        <f>VLOOKUP(B140,'[3]应付账款7月底全部明细表 (3)'!$A$4:$J$410,10,0)</f>
        <v>0</v>
      </c>
      <c r="M140" s="31">
        <f>VLOOKUP(B140,'[3]应付账款7月底全部明细表 (3)'!$A:$K,11,0)</f>
        <v>0</v>
      </c>
      <c r="N140" s="31">
        <f>VLOOKUP(B140,'[3]应付账款7月底全部明细表 (3)'!$A:$L,12,0)</f>
        <v>0</v>
      </c>
      <c r="O140" s="31">
        <f>VLOOKUP(B140,'[3]应付账款7月底全部明细表 (3)'!$A$4:$M$410,13,0)</f>
        <v>0</v>
      </c>
      <c r="P140" s="31">
        <f>VLOOKUP(B140,'[3]应付账款7月底全部明细表 (3)'!$A$4:$N$410,14,0)</f>
        <v>0</v>
      </c>
      <c r="Q140" s="31">
        <f>VLOOKUP(B140,'[3]应付账款7月底全部明细表 (3)'!$A$4:$O$410,15,0)</f>
        <v>0</v>
      </c>
      <c r="R140" s="31">
        <f>VLOOKUP(B140,'[3]应付账款7月底全部明细表 (3)'!$A$4:$P$410,16,0)</f>
        <v>0</v>
      </c>
      <c r="S140" s="31">
        <f>VLOOKUP(B140,'[3]应付账款7月底全部明细表 (3)'!$A$4:$Q$407,17,0)</f>
        <v>0</v>
      </c>
      <c r="T140" s="31">
        <f>VLOOKUP(B140,'[3]应付账款7月底全部明细表 (3)'!$A$4:$R$387,18,0)</f>
        <v>0</v>
      </c>
      <c r="U140" s="31">
        <f>VLOOKUP(B140,'[3]应付账款7月底全部明细表 (3)'!$A$4:$S$410,19,0)</f>
        <v>0</v>
      </c>
      <c r="V140" s="31">
        <f>VLOOKUP(B140,'[3]应付账款7月底全部明细表 (3)'!$A$4:$T$410,20,0)</f>
        <v>0</v>
      </c>
      <c r="W140" s="31">
        <f>VLOOKUP(B140,'[3]应付账款7月底全部明细表 (3)'!$A$4:$U$410,21,0)</f>
        <v>0</v>
      </c>
      <c r="X140" s="31">
        <f>VLOOKUP(B140,'[3]应付账款7月底全部明细表 (3)'!$A$4:$V$410,22,0)</f>
        <v>0</v>
      </c>
      <c r="Y140" s="31">
        <f>VLOOKUP(B140,'[3]应付账款7月底全部明细表 (3)'!$A$4:$W$410,23,0)</f>
        <v>0</v>
      </c>
      <c r="Z140" s="31">
        <f>VLOOKUP(B140,'[3]应付账款7月底全部明细表 (3)'!$A$4:$X$410,24,0)</f>
        <v>0</v>
      </c>
      <c r="AA140" s="31">
        <f>VLOOKUP(B140,'[3]应付账款7月底全部明细表 (3)'!$A$4:$Y$410,25,0)</f>
        <v>0</v>
      </c>
      <c r="AB140" s="31">
        <f>VLOOKUP(B140,'[3]应付账款7月底全部明细表 (3)'!$A$4:$Z$410,26,0)</f>
        <v>0</v>
      </c>
      <c r="AC140" s="31">
        <f>VLOOKUP(B140,'[3]应付账款7月底全部明细表 (3)'!$A$4:$AA$410,27,0)</f>
        <v>0</v>
      </c>
      <c r="AD140" s="31">
        <f>VLOOKUP(B140,'[3]应付账款7月底全部明细表 (3)'!$A$4:$AB$410,28,0)</f>
        <v>0</v>
      </c>
      <c r="AE140" s="31">
        <f>VLOOKUP(B140,'[3]应付账款7月底全部明细表 (3)'!$A$4:$AC$410,29,0)</f>
        <v>0</v>
      </c>
      <c r="AF140" s="31">
        <f>VLOOKUP(B140,'[3]应付账款7月底全部明细表 (3)'!$A$4:$AD$416,30,0)</f>
        <v>0</v>
      </c>
      <c r="AG140" s="31">
        <f>VLOOKUP(B140,'[3]应付账款7月底全部明细表 (3)'!$A$4:$AE$410,31,0)</f>
        <v>0</v>
      </c>
      <c r="AH140" s="31">
        <f>VLOOKUP(B140,'[3]应付账款7月底全部明细表 (3)'!$A$4:$AF$410,32,0)</f>
        <v>0</v>
      </c>
      <c r="AI140" s="31">
        <f>VLOOKUP(B140,'[3]应付账款7月底全部明细表 (3)'!$A$4:$AG$410,33,0)</f>
        <v>1080</v>
      </c>
      <c r="AJ140" s="31">
        <f>VLOOKUP(B140,'[3]应付账款7月底全部明细表 (3)'!$A$4:$AH$415,34,0)</f>
        <v>1080</v>
      </c>
      <c r="AK140" s="31">
        <f>VLOOKUP(B140,'[3]应付账款7月底全部明细表 (3)'!$A$4:$AI$410,35,0)</f>
        <v>1080</v>
      </c>
      <c r="AL140" s="31">
        <f>VLOOKUP(B140,'[3]应付账款7月底全部明细表 (3)'!$A$4:$AJ$410,36,0)</f>
        <v>0</v>
      </c>
      <c r="AM140" s="31">
        <f>VLOOKUP(B140,'[3]应付账款7月底全部明细表 (3)'!$A$4:$AK$410,37,0)</f>
        <v>0</v>
      </c>
      <c r="AN140" s="31">
        <f>VLOOKUP(B140,'[3]应付账款7月底全部明细表 (3)'!$A$4:$AL$415,38,0)</f>
        <v>0</v>
      </c>
      <c r="AO140" s="31">
        <f>VLOOKUP(B140,'[3]应付账款7月底全部明细表 (3)'!$A$4:$AM$410,39,0)</f>
        <v>0</v>
      </c>
      <c r="AP140" s="31">
        <f>VLOOKUP(B140,'[3]应付账款7月底全部明细表 (3)'!$A$4:$AN$410,40,0)</f>
        <v>0</v>
      </c>
      <c r="AQ140" s="42">
        <f>VLOOKUP(B140,'[3]应付账款7月底全部明细表 (3)'!$A$4:$AO$410,41,0)</f>
        <v>0</v>
      </c>
      <c r="AR140" s="42">
        <f>VLOOKUP(B140,[4]应付账款明细表!$A$4:$AP$428,42,0)</f>
        <v>0</v>
      </c>
      <c r="AS140" s="42">
        <f>VLOOKUP(B140,'[3]应付账款7月底全部明细表 (3)'!$A$4:$AQ$410,43,0)</f>
        <v>0</v>
      </c>
      <c r="AT140" s="42">
        <f>VLOOKUP(B140,'[3]应付账款7月底全部明细表 (3)'!$A$4:$AR$410,44,0)</f>
        <v>0</v>
      </c>
      <c r="AU140" s="42">
        <f>VLOOKUP(B140,[4]应付账款明细表!$A$4:$AS$428,45,0)</f>
        <v>0</v>
      </c>
      <c r="AV140" s="42">
        <f>VLOOKUP(B140,[4]应付账款明细表!$A$4:$AT$428,46,0)</f>
        <v>0</v>
      </c>
      <c r="AW140" s="42">
        <f>VLOOKUP(B140,[4]应付账款明细表!$A$4:$AU$428,47,0)</f>
        <v>0</v>
      </c>
      <c r="AX140" s="42">
        <f>VLOOKUP(B140,[4]应付账款明细表!$A$4:$AV$428,48,0)</f>
        <v>0</v>
      </c>
      <c r="AY140" s="42"/>
      <c r="AZ140" s="42">
        <f>VLOOKUP(B140,[4]应付账款明细表!$A$4:$AX$428,50,0)</f>
        <v>0</v>
      </c>
      <c r="BA140" s="63"/>
      <c r="BB140" s="63"/>
      <c r="BC140" s="63"/>
      <c r="BD140" s="63"/>
      <c r="BE140" s="63"/>
      <c r="BF140" s="63"/>
      <c r="BG140" s="63"/>
      <c r="BH140" s="54">
        <f t="shared" si="23"/>
        <v>1080</v>
      </c>
      <c r="BI140" s="54">
        <f t="shared" si="20"/>
        <v>108</v>
      </c>
      <c r="BJ140" s="16">
        <f t="shared" si="22"/>
        <v>0</v>
      </c>
      <c r="BK140" s="54" t="str">
        <f>VLOOKUP(B140,'[3]应付账款7月底全部明细表 (3)'!$A$4:$BI$410,61,0)</f>
        <v>预付款</v>
      </c>
    </row>
    <row r="141" spans="1:63">
      <c r="A141" s="23">
        <f t="shared" si="21"/>
        <v>138</v>
      </c>
      <c r="B141" s="82" t="s">
        <v>371</v>
      </c>
      <c r="C141" s="84"/>
      <c r="D141" s="70" t="s">
        <v>372</v>
      </c>
      <c r="E141" s="25" t="s">
        <v>373</v>
      </c>
      <c r="F141" s="16">
        <f>VLOOKUP(B141,'[2]应付账款7月底全部明细表 (3)'!$A$4:$D$403,4)</f>
        <v>0</v>
      </c>
      <c r="G141" s="16">
        <f>VLOOKUP(B141,'[2]应付账款7月底全部明细表 (3)'!$A:$E,5,0)</f>
        <v>9776</v>
      </c>
      <c r="H141" s="16">
        <f>VLOOKUP(B141,'[2]应付账款7月底全部明细表 (3)'!$A$4:$F$401,6,0)</f>
        <v>0</v>
      </c>
      <c r="I141" s="16">
        <f>VLOOKUP(B141,'[2]应付账款7月底全部明细表 (3)'!$A$4:$G$401,7,0)</f>
        <v>0</v>
      </c>
      <c r="J141" s="31">
        <f>VLOOKUP(B141,'[2]应付账款7月底全部明细表 (3)'!$A$4:$H$402,8,0)</f>
        <v>0</v>
      </c>
      <c r="K141" s="31">
        <f>VLOOKUP(B141,'[3]应付账款7月底全部明细表 (3)'!$A:$I,9,0)</f>
        <v>0</v>
      </c>
      <c r="L141" s="31">
        <f>VLOOKUP(B141,'[3]应付账款7月底全部明细表 (3)'!$A$4:$J$410,10,0)</f>
        <v>0</v>
      </c>
      <c r="M141" s="31">
        <f>VLOOKUP(B141,'[3]应付账款7月底全部明细表 (3)'!$A:$K,11,0)</f>
        <v>0</v>
      </c>
      <c r="N141" s="31">
        <f>VLOOKUP(B141,'[3]应付账款7月底全部明细表 (3)'!$A:$L,12,0)</f>
        <v>0</v>
      </c>
      <c r="O141" s="31">
        <f>VLOOKUP(B141,'[3]应付账款7月底全部明细表 (3)'!$A$4:$M$410,13,0)</f>
        <v>0</v>
      </c>
      <c r="P141" s="31">
        <f>VLOOKUP(B141,'[3]应付账款7月底全部明细表 (3)'!$A$4:$N$410,14,0)</f>
        <v>0</v>
      </c>
      <c r="Q141" s="31">
        <f>VLOOKUP(B141,'[3]应付账款7月底全部明细表 (3)'!$A$4:$O$410,15,0)</f>
        <v>0</v>
      </c>
      <c r="R141" s="31">
        <f>VLOOKUP(B141,'[3]应付账款7月底全部明细表 (3)'!$A$4:$P$410,16,0)</f>
        <v>0</v>
      </c>
      <c r="S141" s="31">
        <f>VLOOKUP(B141,'[3]应付账款7月底全部明细表 (3)'!$A$4:$Q$407,17,0)</f>
        <v>0</v>
      </c>
      <c r="T141" s="31">
        <f>VLOOKUP(B141,'[3]应付账款7月底全部明细表 (3)'!$A$4:$R$387,18,0)</f>
        <v>0</v>
      </c>
      <c r="U141" s="31">
        <f>VLOOKUP(B141,'[3]应付账款7月底全部明细表 (3)'!$A$4:$S$410,19,0)</f>
        <v>0</v>
      </c>
      <c r="V141" s="31">
        <f>VLOOKUP(B141,'[3]应付账款7月底全部明细表 (3)'!$A$4:$T$410,20,0)</f>
        <v>0</v>
      </c>
      <c r="W141" s="31">
        <f>VLOOKUP(B141,'[3]应付账款7月底全部明细表 (3)'!$A$4:$U$410,21,0)</f>
        <v>0</v>
      </c>
      <c r="X141" s="31">
        <f>VLOOKUP(B141,'[3]应付账款7月底全部明细表 (3)'!$A$4:$V$410,22,0)</f>
        <v>0</v>
      </c>
      <c r="Y141" s="31">
        <f>VLOOKUP(B141,'[3]应付账款7月底全部明细表 (3)'!$A$4:$W$410,23,0)</f>
        <v>0</v>
      </c>
      <c r="Z141" s="31">
        <f>VLOOKUP(B141,'[3]应付账款7月底全部明细表 (3)'!$A$4:$X$410,24,0)</f>
        <v>0</v>
      </c>
      <c r="AA141" s="31">
        <f>VLOOKUP(B141,'[3]应付账款7月底全部明细表 (3)'!$A$4:$Y$410,25,0)</f>
        <v>0</v>
      </c>
      <c r="AB141" s="31">
        <f>VLOOKUP(B141,'[3]应付账款7月底全部明细表 (3)'!$A$4:$Z$410,26,0)</f>
        <v>0</v>
      </c>
      <c r="AC141" s="31">
        <f>VLOOKUP(B141,'[3]应付账款7月底全部明细表 (3)'!$A$4:$AA$410,27,0)</f>
        <v>0</v>
      </c>
      <c r="AD141" s="31">
        <f>VLOOKUP(B141,'[3]应付账款7月底全部明细表 (3)'!$A$4:$AB$410,28,0)</f>
        <v>0</v>
      </c>
      <c r="AE141" s="31">
        <f>VLOOKUP(B141,'[3]应付账款7月底全部明细表 (3)'!$A$4:$AC$410,29,0)</f>
        <v>0</v>
      </c>
      <c r="AF141" s="31">
        <f>VLOOKUP(B141,'[3]应付账款7月底全部明细表 (3)'!$A$4:$AD$416,30,0)</f>
        <v>0</v>
      </c>
      <c r="AG141" s="31">
        <f>VLOOKUP(B141,'[3]应付账款7月底全部明细表 (3)'!$A$4:$AE$410,31,0)</f>
        <v>0</v>
      </c>
      <c r="AH141" s="31">
        <f>VLOOKUP(B141,'[3]应付账款7月底全部明细表 (3)'!$A$4:$AF$410,32,0)</f>
        <v>0</v>
      </c>
      <c r="AI141" s="31">
        <f>VLOOKUP(B141,'[3]应付账款7月底全部明细表 (3)'!$A$4:$AG$410,33,0)</f>
        <v>0</v>
      </c>
      <c r="AJ141" s="31">
        <f>VLOOKUP(B141,'[3]应付账款7月底全部明细表 (3)'!$A$4:$AH$415,34,0)</f>
        <v>0</v>
      </c>
      <c r="AK141" s="31">
        <f>VLOOKUP(B141,'[3]应付账款7月底全部明细表 (3)'!$A$4:$AI$410,35,0)</f>
        <v>0</v>
      </c>
      <c r="AL141" s="31">
        <f>VLOOKUP(B141,'[3]应付账款7月底全部明细表 (3)'!$A$4:$AJ$410,36,0)</f>
        <v>0</v>
      </c>
      <c r="AM141" s="31">
        <f>VLOOKUP(B141,'[3]应付账款7月底全部明细表 (3)'!$A$4:$AK$410,37,0)</f>
        <v>0</v>
      </c>
      <c r="AN141" s="31">
        <f>VLOOKUP(B141,'[3]应付账款7月底全部明细表 (3)'!$A$4:$AL$415,38,0)</f>
        <v>0</v>
      </c>
      <c r="AO141" s="31" t="e">
        <f>VLOOKUP(B141,'[3]应付账款7月底全部明细表 (3)'!$A$4:$AM$410,39,0)</f>
        <v>#REF!</v>
      </c>
      <c r="AP141" s="31" t="e">
        <f>VLOOKUP(B141,'[3]应付账款7月底全部明细表 (3)'!$A$4:$AN$410,40,0)</f>
        <v>#REF!</v>
      </c>
      <c r="AQ141" s="42">
        <f>VLOOKUP(B141,'[3]应付账款7月底全部明细表 (3)'!$A$4:$AO$410,41,0)</f>
        <v>0</v>
      </c>
      <c r="AR141" s="42">
        <f>VLOOKUP(B141,[4]应付账款明细表!$A$4:$AP$428,42,0)</f>
        <v>0</v>
      </c>
      <c r="AS141" s="42">
        <f>VLOOKUP(B141,'[3]应付账款7月底全部明细表 (3)'!$A$4:$AQ$410,43,0)</f>
        <v>0</v>
      </c>
      <c r="AT141" s="42">
        <f>VLOOKUP(B141,'[3]应付账款7月底全部明细表 (3)'!$A$4:$AR$410,44,0)</f>
        <v>0</v>
      </c>
      <c r="AU141" s="42">
        <f>VLOOKUP(B141,[4]应付账款明细表!$A$4:$AS$428,45,0)</f>
        <v>0</v>
      </c>
      <c r="AV141" s="42">
        <f>VLOOKUP(B141,[4]应付账款明细表!$A$4:$AT$428,46,0)</f>
        <v>0</v>
      </c>
      <c r="AW141" s="42">
        <f>VLOOKUP(B141,[4]应付账款明细表!$A$4:$AU$428,47,0)</f>
        <v>0</v>
      </c>
      <c r="AX141" s="42">
        <f>VLOOKUP(B141,[4]应付账款明细表!$A$4:$AV$428,48,0)</f>
        <v>0</v>
      </c>
      <c r="AY141" s="42"/>
      <c r="AZ141" s="42">
        <f>VLOOKUP(B141,[4]应付账款明细表!$A$4:$AX$428,50,0)</f>
        <v>0</v>
      </c>
      <c r="BA141" s="63"/>
      <c r="BB141" s="63"/>
      <c r="BC141" s="63"/>
      <c r="BD141" s="63"/>
      <c r="BE141" s="63"/>
      <c r="BF141" s="63"/>
      <c r="BG141" s="63"/>
      <c r="BH141" s="54">
        <f t="shared" si="23"/>
        <v>0</v>
      </c>
      <c r="BI141" s="54">
        <f t="shared" si="20"/>
        <v>0</v>
      </c>
      <c r="BJ141" s="16"/>
      <c r="BK141" s="54" t="s">
        <v>374</v>
      </c>
    </row>
    <row r="142" spans="1:63" ht="15.95" customHeight="1">
      <c r="A142" s="23">
        <f t="shared" si="21"/>
        <v>139</v>
      </c>
      <c r="B142" s="24" t="s">
        <v>375</v>
      </c>
      <c r="C142" s="24" t="str">
        <f>VLOOKUP(B142,'[1]供应商 (2)'!$A$2:$D$144,4,0)</f>
        <v>1913050A</v>
      </c>
      <c r="D142" s="25" t="s">
        <v>376</v>
      </c>
      <c r="E142" s="25" t="s">
        <v>30</v>
      </c>
      <c r="F142" s="16">
        <f>VLOOKUP(B142,'[2]应付账款7月底全部明细表 (3)'!$A$4:$D$403,4)</f>
        <v>1561365.65</v>
      </c>
      <c r="G142" s="16">
        <f>VLOOKUP(B142,'[2]应付账款7月底全部明细表 (3)'!$A:$E,5,0)</f>
        <v>300000</v>
      </c>
      <c r="H142" s="16">
        <f>VLOOKUP(B142,'[2]应付账款7月底全部明细表 (3)'!$A$4:$F$401,6,0)</f>
        <v>1613609.59</v>
      </c>
      <c r="I142" s="16">
        <f>VLOOKUP(B142,'[2]应付账款7月底全部明细表 (3)'!$A$4:$G$401,7,0)</f>
        <v>300000</v>
      </c>
      <c r="J142" s="31">
        <f>VLOOKUP(B142,'[2]应付账款7月底全部明细表 (3)'!$A$4:$H$402,8,0)</f>
        <v>1605625.15</v>
      </c>
      <c r="K142" s="31">
        <f>VLOOKUP(B142,'[3]应付账款7月底全部明细表 (3)'!$A:$I,9,0)</f>
        <v>481540.85</v>
      </c>
      <c r="L142" s="31">
        <f>VLOOKUP(B142,'[3]应付账款7月底全部明细表 (3)'!$A$4:$J$410,10,0)</f>
        <v>961365.65</v>
      </c>
      <c r="M142" s="31">
        <f>VLOOKUP(B142,'[3]应付账款7月底全部明细表 (3)'!$A:$K,11,0)</f>
        <v>300000</v>
      </c>
      <c r="N142" s="31">
        <f>VLOOKUP(B142,'[3]应付账款7月底全部明细表 (3)'!$A:$L,12,0)</f>
        <v>1787166</v>
      </c>
      <c r="O142" s="31">
        <f>VLOOKUP(B142,'[3]应付账款7月底全部明细表 (3)'!$A$4:$M$410,13,0)</f>
        <v>223144.11</v>
      </c>
      <c r="P142" s="31">
        <f>VLOOKUP(B142,'[3]应付账款7月底全部明细表 (3)'!$A$4:$N$410,14,0)</f>
        <v>1013609.59</v>
      </c>
      <c r="Q142" s="31">
        <f>VLOOKUP(B142,'[3]应付账款7月底全部明细表 (3)'!$A$4:$O$410,15,0)</f>
        <v>200000</v>
      </c>
      <c r="R142" s="31">
        <f>VLOOKUP(B142,'[3]应付账款7月底全部明细表 (3)'!$A$4:$P$410,16,0)</f>
        <v>1810310.11</v>
      </c>
      <c r="S142" s="31">
        <f>VLOOKUP(B142,'[3]应付账款7月底全部明细表 (3)'!$A$4:$Q$407,17,0)</f>
        <v>308240.03999999998</v>
      </c>
      <c r="T142" s="31">
        <f>VLOOKUP(B142,'[3]应付账款7月底全部明细表 (3)'!$A$4:$R$387,18,0)</f>
        <v>1105625.1499999999</v>
      </c>
      <c r="U142" s="31">
        <f>VLOOKUP(B142,'[3]应付账款7月底全部明细表 (3)'!$A$4:$S$410,19,0)</f>
        <v>0</v>
      </c>
      <c r="V142" s="31">
        <f>VLOOKUP(B142,'[3]应付账款7月底全部明细表 (3)'!$A$4:$T$410,20,0)</f>
        <v>2118550.15</v>
      </c>
      <c r="W142" s="31">
        <f>VLOOKUP(B142,'[3]应付账款7月底全部明细表 (3)'!$A$4:$U$410,21,0)</f>
        <v>370349.95</v>
      </c>
      <c r="X142" s="31">
        <f>VLOOKUP(B142,'[3]应付账款7月底全部明细表 (3)'!$A$4:$V$410,22,0)</f>
        <v>1587166</v>
      </c>
      <c r="Y142" s="31">
        <f>VLOOKUP(B142,'[3]应付账款7月底全部明细表 (3)'!$A$4:$W$410,23,0)</f>
        <v>250000</v>
      </c>
      <c r="Z142" s="31">
        <f>VLOOKUP(B142,'[3]应付账款7月底全部明细表 (3)'!$A$4:$X$410,24,0)</f>
        <v>2238900.1</v>
      </c>
      <c r="AA142" s="31">
        <f>VLOOKUP(B142,'[3]应付账款7月底全部明细表 (3)'!$A$4:$Y$410,25,0)</f>
        <v>295058.45</v>
      </c>
      <c r="AB142" s="31">
        <f>VLOOKUP(B142,'[3]应付账款7月底全部明细表 (3)'!$A$4:$Z$410,26,0)</f>
        <v>1560310.11</v>
      </c>
      <c r="AC142" s="31">
        <f>VLOOKUP(B142,'[3]应付账款7月底全部明细表 (3)'!$A$4:$AA$410,27,0)</f>
        <v>100000</v>
      </c>
      <c r="AD142" s="31">
        <f>VLOOKUP(B142,'[3]应付账款7月底全部明细表 (3)'!$A$4:$AB$410,28,0)</f>
        <v>2433958.5499999998</v>
      </c>
      <c r="AE142" s="31">
        <f>VLOOKUP(B142,'[3]应付账款7月底全部明细表 (3)'!$A$4:$AC$410,29,0)</f>
        <v>287154.53000000003</v>
      </c>
      <c r="AF142" s="31">
        <f>VLOOKUP(B142,'[3]应付账款7月底全部明细表 (3)'!$A$4:$AD$416,30,0)</f>
        <v>1768550.15</v>
      </c>
      <c r="AG142" s="31">
        <f>VLOOKUP(B142,'[3]应付账款7月底全部明细表 (3)'!$A$4:$AE$410,31,0)</f>
        <v>447212</v>
      </c>
      <c r="AH142" s="31">
        <f>VLOOKUP(B142,'[3]应付账款7月底全部明细表 (3)'!$A$4:$AF$410,32,0)</f>
        <v>2273901.08</v>
      </c>
      <c r="AI142" s="31">
        <f>VLOOKUP(B142,'[3]应付账款7月底全部明细表 (3)'!$A$4:$AG$410,33,0)</f>
        <v>176276.96</v>
      </c>
      <c r="AJ142" s="31">
        <f>VLOOKUP(B142,'[3]应付账款7月底全部明细表 (3)'!$A$4:$AH$415,34,0)</f>
        <v>1691688.1</v>
      </c>
      <c r="AK142" s="31">
        <f>VLOOKUP(B142,'[3]应付账款7月底全部明细表 (3)'!$A$4:$AI$410,35,0)</f>
        <v>111741</v>
      </c>
      <c r="AL142" s="31">
        <f>VLOOKUP(B142,'[3]应付账款7月底全部明细表 (3)'!$A$4:$AJ$410,36,0)</f>
        <v>2338437.04</v>
      </c>
      <c r="AM142" s="31">
        <f>VLOOKUP(B142,'[3]应付账款7月底全部明细表 (3)'!$A$4:$AK$410,37,0)</f>
        <v>200226.63</v>
      </c>
      <c r="AN142" s="31">
        <f>VLOOKUP(B142,'[3]应付账款7月底全部明细表 (3)'!$A$4:$AL$415,38,0)</f>
        <v>1875005.55</v>
      </c>
      <c r="AO142" s="31">
        <f>VLOOKUP(B142,'[3]应付账款7月底全部明细表 (3)'!$A$4:$AM$410,39,0)</f>
        <v>554000</v>
      </c>
      <c r="AP142" s="31">
        <f>VLOOKUP(B142,'[3]应付账款7月底全部明细表 (3)'!$A$4:$AN$410,40,0)</f>
        <v>1984663.67</v>
      </c>
      <c r="AQ142" s="42">
        <f>VLOOKUP(B142,'[3]应付账款7月底全部明细表 (3)'!$A$4:$AO$410,41,0)</f>
        <v>328974.93</v>
      </c>
      <c r="AR142" s="42">
        <f>VLOOKUP(B142,[4]应付账款明细表!$A$4:$AP$428,42,0)</f>
        <v>1608160.08</v>
      </c>
      <c r="AS142" s="42">
        <f>VLOOKUP(B142,'[3]应付账款7月底全部明细表 (3)'!$A$4:$AQ$410,43,0)</f>
        <v>310592.53999999998</v>
      </c>
      <c r="AT142" s="42">
        <f>VLOOKUP(B142,'[3]应付账款7月底全部明细表 (3)'!$A$4:$AR$410,44,0)</f>
        <v>2003046.06</v>
      </c>
      <c r="AU142" s="42">
        <f>VLOOKUP(B142,[4]应付账款明细表!$A$4:$AS$428,45,0)</f>
        <v>478903.1</v>
      </c>
      <c r="AV142" s="42">
        <f>VLOOKUP(B142,[4]应付账款明细表!$A$4:$AT$428,46,0)</f>
        <v>1473844.5</v>
      </c>
      <c r="AW142" s="42">
        <f>VLOOKUP(B142,[4]应付账款明细表!$A$4:$AU$428,47,0)</f>
        <v>200000</v>
      </c>
      <c r="AX142" s="42">
        <f>VLOOKUP(B142,[4]应付账款明细表!$A$4:$AV$428,48,0)</f>
        <v>2281949.16</v>
      </c>
      <c r="AY142" s="42"/>
      <c r="AZ142" s="42">
        <f>VLOOKUP(B142,[4]应付账款明细表!$A$4:$AX$428,50,0)</f>
        <v>1474071.13</v>
      </c>
      <c r="BA142" s="63"/>
      <c r="BB142" s="63"/>
      <c r="BC142" s="63"/>
      <c r="BD142" s="63"/>
      <c r="BE142" s="63"/>
      <c r="BF142" s="63"/>
      <c r="BG142" s="63"/>
      <c r="BH142" s="54">
        <f t="shared" si="23"/>
        <v>3149869.55</v>
      </c>
      <c r="BI142" s="54">
        <f t="shared" si="20"/>
        <v>314986.95500000002</v>
      </c>
      <c r="BJ142" s="16">
        <f t="shared" si="22"/>
        <v>7.2445830653526597</v>
      </c>
      <c r="BK142" s="54" t="str">
        <f>VLOOKUP(B142,'[3]应付账款7月底全部明细表 (3)'!$A$4:$BI$410,61,0)</f>
        <v>发票挂账两个月承兑付款</v>
      </c>
    </row>
    <row r="143" spans="1:63" ht="15.95" customHeight="1">
      <c r="A143" s="23">
        <f t="shared" si="21"/>
        <v>140</v>
      </c>
      <c r="B143" s="24" t="s">
        <v>377</v>
      </c>
      <c r="C143" s="24"/>
      <c r="D143" s="25" t="s">
        <v>378</v>
      </c>
      <c r="E143" s="25" t="s">
        <v>305</v>
      </c>
      <c r="F143" s="16">
        <f>VLOOKUP(B143,'[2]应付账款7月底全部明细表 (3)'!$A$4:$D$403,4)</f>
        <v>0</v>
      </c>
      <c r="G143" s="16">
        <f>VLOOKUP(B143,'[2]应付账款7月底全部明细表 (3)'!$A:$E,5,0)</f>
        <v>0</v>
      </c>
      <c r="H143" s="16">
        <f>VLOOKUP(B143,'[2]应付账款7月底全部明细表 (3)'!$A$4:$F$401,6,0)</f>
        <v>0</v>
      </c>
      <c r="I143" s="16">
        <f>VLOOKUP(B143,'[2]应付账款7月底全部明细表 (3)'!$A$4:$G$401,7,0)</f>
        <v>0</v>
      </c>
      <c r="J143" s="31">
        <f>VLOOKUP(B143,'[2]应付账款7月底全部明细表 (3)'!$A$4:$H$402,8,0)</f>
        <v>9816.4</v>
      </c>
      <c r="K143" s="31">
        <f>VLOOKUP(B143,'[3]应付账款7月底全部明细表 (3)'!$A:$I,9,0)</f>
        <v>0</v>
      </c>
      <c r="L143" s="31">
        <f>VLOOKUP(B143,'[3]应付账款7月底全部明细表 (3)'!$A$4:$J$410,10,0)</f>
        <v>0</v>
      </c>
      <c r="M143" s="31">
        <f>VLOOKUP(B143,'[3]应付账款7月底全部明细表 (3)'!$A:$K,11,0)</f>
        <v>0</v>
      </c>
      <c r="N143" s="31">
        <f>VLOOKUP(B143,'[3]应付账款7月底全部明细表 (3)'!$A:$L,12,0)</f>
        <v>9816.4</v>
      </c>
      <c r="O143" s="31">
        <f>VLOOKUP(B143,'[3]应付账款7月底全部明细表 (3)'!$A$4:$M$410,13,0)</f>
        <v>0</v>
      </c>
      <c r="P143" s="31">
        <f>VLOOKUP(B143,'[3]应付账款7月底全部明细表 (3)'!$A$4:$N$410,14,0)</f>
        <v>0</v>
      </c>
      <c r="Q143" s="31">
        <f>VLOOKUP(B143,'[3]应付账款7月底全部明细表 (3)'!$A$4:$O$410,15,0)</f>
        <v>0</v>
      </c>
      <c r="R143" s="31">
        <f>VLOOKUP(B143,'[3]应付账款7月底全部明细表 (3)'!$A$4:$P$410,16,0)</f>
        <v>9816.4</v>
      </c>
      <c r="S143" s="31">
        <f>VLOOKUP(B143,'[3]应付账款7月底全部明细表 (3)'!$A$4:$Q$407,17,0)</f>
        <v>0</v>
      </c>
      <c r="T143" s="31">
        <f>VLOOKUP(B143,'[3]应付账款7月底全部明细表 (3)'!$A$4:$R$387,18,0)</f>
        <v>9816.4</v>
      </c>
      <c r="U143" s="31">
        <f>VLOOKUP(B143,'[3]应付账款7月底全部明细表 (3)'!$A$4:$S$410,19,0)</f>
        <v>0</v>
      </c>
      <c r="V143" s="31">
        <f>VLOOKUP(B143,'[3]应付账款7月底全部明细表 (3)'!$A$4:$T$410,20,0)</f>
        <v>9816.4</v>
      </c>
      <c r="W143" s="31">
        <f>VLOOKUP(B143,'[3]应付账款7月底全部明细表 (3)'!$A$4:$U$410,21,0)</f>
        <v>0</v>
      </c>
      <c r="X143" s="31">
        <f>VLOOKUP(B143,'[3]应付账款7月底全部明细表 (3)'!$A$4:$V$410,22,0)</f>
        <v>9816.4</v>
      </c>
      <c r="Y143" s="31">
        <f>VLOOKUP(B143,'[3]应付账款7月底全部明细表 (3)'!$A$4:$W$410,23,0)</f>
        <v>0</v>
      </c>
      <c r="Z143" s="31">
        <f>VLOOKUP(B143,'[3]应付账款7月底全部明细表 (3)'!$A$4:$X$410,24,0)</f>
        <v>9816.4</v>
      </c>
      <c r="AA143" s="31">
        <f>VLOOKUP(B143,'[3]应付账款7月底全部明细表 (3)'!$A$4:$Y$410,25,0)</f>
        <v>0</v>
      </c>
      <c r="AB143" s="31">
        <f>VLOOKUP(B143,'[3]应付账款7月底全部明细表 (3)'!$A$4:$Z$410,26,0)</f>
        <v>9816.4</v>
      </c>
      <c r="AC143" s="31">
        <f>VLOOKUP(B143,'[3]应付账款7月底全部明细表 (3)'!$A$4:$AA$410,27,0)</f>
        <v>0</v>
      </c>
      <c r="AD143" s="31">
        <f>VLOOKUP(B143,'[3]应付账款7月底全部明细表 (3)'!$A$4:$AB$410,28,0)</f>
        <v>9816.4</v>
      </c>
      <c r="AE143" s="31">
        <f>VLOOKUP(B143,'[3]应付账款7月底全部明细表 (3)'!$A$4:$AC$410,29,0)</f>
        <v>0</v>
      </c>
      <c r="AF143" s="31">
        <f>VLOOKUP(B143,'[3]应付账款7月底全部明细表 (3)'!$A$4:$AD$416,30,0)</f>
        <v>9816.4</v>
      </c>
      <c r="AG143" s="31">
        <f>VLOOKUP(B143,'[3]应付账款7月底全部明细表 (3)'!$A$4:$AE$410,31,0)</f>
        <v>0</v>
      </c>
      <c r="AH143" s="31">
        <f>VLOOKUP(B143,'[3]应付账款7月底全部明细表 (3)'!$A$4:$AF$410,32,0)</f>
        <v>9816.4</v>
      </c>
      <c r="AI143" s="31">
        <f>VLOOKUP(B143,'[3]应付账款7月底全部明细表 (3)'!$A$4:$AG$410,33,0)</f>
        <v>0</v>
      </c>
      <c r="AJ143" s="31">
        <f>VLOOKUP(B143,'[3]应付账款7月底全部明细表 (3)'!$A$4:$AH$415,34,0)</f>
        <v>9816.4</v>
      </c>
      <c r="AK143" s="31">
        <f>VLOOKUP(B143,'[3]应付账款7月底全部明细表 (3)'!$A$4:$AI$410,35,0)</f>
        <v>0</v>
      </c>
      <c r="AL143" s="31">
        <f>VLOOKUP(B143,'[3]应付账款7月底全部明细表 (3)'!$A$4:$AJ$410,36,0)</f>
        <v>9816.4</v>
      </c>
      <c r="AM143" s="31">
        <f>VLOOKUP(B143,'[3]应付账款7月底全部明细表 (3)'!$A$4:$AK$410,37,0)</f>
        <v>0</v>
      </c>
      <c r="AN143" s="31">
        <f>VLOOKUP(B143,'[3]应付账款7月底全部明细表 (3)'!$A$4:$AL$415,38,0)</f>
        <v>9816.4</v>
      </c>
      <c r="AO143" s="31">
        <f>VLOOKUP(B143,'[3]应付账款7月底全部明细表 (3)'!$A$4:$AM$410,39,0)</f>
        <v>0</v>
      </c>
      <c r="AP143" s="31">
        <f>VLOOKUP(B143,'[3]应付账款7月底全部明细表 (3)'!$A$4:$AN$410,40,0)</f>
        <v>9816.4</v>
      </c>
      <c r="AQ143" s="42">
        <f>VLOOKUP(B143,'[3]应付账款7月底全部明细表 (3)'!$A$4:$AO$410,41,0)</f>
        <v>0</v>
      </c>
      <c r="AR143" s="42">
        <f>VLOOKUP(B143,[4]应付账款明细表!$A$4:$AP$428,42,0)</f>
        <v>9816.4</v>
      </c>
      <c r="AS143" s="42">
        <f>VLOOKUP(B143,'[3]应付账款7月底全部明细表 (3)'!$A$4:$AQ$410,43,0)</f>
        <v>0</v>
      </c>
      <c r="AT143" s="42">
        <f>VLOOKUP(B143,'[3]应付账款7月底全部明细表 (3)'!$A$4:$AR$410,44,0)</f>
        <v>9816.4</v>
      </c>
      <c r="AU143" s="42">
        <f>VLOOKUP(B143,[4]应付账款明细表!$A$4:$AS$428,45,0)</f>
        <v>0</v>
      </c>
      <c r="AV143" s="42">
        <f>VLOOKUP(B143,[4]应付账款明细表!$A$4:$AT$428,46,0)</f>
        <v>9816.4</v>
      </c>
      <c r="AW143" s="42">
        <f>VLOOKUP(B143,[4]应付账款明细表!$A$4:$AU$428,47,0)</f>
        <v>9816.4</v>
      </c>
      <c r="AX143" s="42">
        <f>VLOOKUP(B143,[4]应付账款明细表!$A$4:$AV$428,48,0)</f>
        <v>0</v>
      </c>
      <c r="AY143" s="42"/>
      <c r="AZ143" s="42">
        <f>VLOOKUP(B143,[4]应付账款明细表!$A$4:$AX$428,50,0)</f>
        <v>0</v>
      </c>
      <c r="BA143" s="63"/>
      <c r="BB143" s="63"/>
      <c r="BC143" s="63"/>
      <c r="BD143" s="63"/>
      <c r="BE143" s="63"/>
      <c r="BF143" s="63"/>
      <c r="BG143" s="63"/>
      <c r="BH143" s="54">
        <f t="shared" si="23"/>
        <v>0</v>
      </c>
      <c r="BI143" s="54">
        <f t="shared" si="20"/>
        <v>0</v>
      </c>
      <c r="BJ143" s="16"/>
      <c r="BK143" s="54" t="str">
        <f>VLOOKUP(B143,'[3]应付账款7月底全部明细表 (3)'!$A$4:$BI$410,61,0)</f>
        <v>发票挂账两个月承兑付款</v>
      </c>
    </row>
    <row r="144" spans="1:63" ht="15.95" customHeight="1">
      <c r="A144" s="23">
        <f t="shared" ref="A144:A153" si="24">ROW()-3</f>
        <v>141</v>
      </c>
      <c r="B144" s="24" t="s">
        <v>379</v>
      </c>
      <c r="C144" s="24"/>
      <c r="D144" s="25" t="s">
        <v>380</v>
      </c>
      <c r="E144" s="25" t="s">
        <v>105</v>
      </c>
      <c r="F144" s="16">
        <f>VLOOKUP(B144,'[2]应付账款7月底全部明细表 (3)'!$A$4:$D$403,4)</f>
        <v>0</v>
      </c>
      <c r="G144" s="16">
        <f>VLOOKUP(B144,'[2]应付账款7月底全部明细表 (3)'!$A:$E,5,0)</f>
        <v>5100</v>
      </c>
      <c r="H144" s="16">
        <f>VLOOKUP(B144,'[2]应付账款7月底全部明细表 (3)'!$A$4:$F$401,6,0)</f>
        <v>0</v>
      </c>
      <c r="I144" s="16">
        <f>VLOOKUP(B144,'[2]应付账款7月底全部明细表 (3)'!$A$4:$G$401,7,0)</f>
        <v>0</v>
      </c>
      <c r="J144" s="31">
        <f>VLOOKUP(B144,'[2]应付账款7月底全部明细表 (3)'!$A$4:$H$402,8,0)</f>
        <v>0</v>
      </c>
      <c r="K144" s="31">
        <f>VLOOKUP(B144,'[3]应付账款7月底全部明细表 (3)'!$A:$I,9,0)</f>
        <v>0</v>
      </c>
      <c r="L144" s="31">
        <f>VLOOKUP(B144,'[3]应付账款7月底全部明细表 (3)'!$A$4:$J$410,10,0)</f>
        <v>0</v>
      </c>
      <c r="M144" s="31">
        <f>VLOOKUP(B144,'[3]应付账款7月底全部明细表 (3)'!$A:$K,11,0)</f>
        <v>0</v>
      </c>
      <c r="N144" s="31">
        <f>VLOOKUP(B144,'[3]应付账款7月底全部明细表 (3)'!$A:$L,12,0)</f>
        <v>0</v>
      </c>
      <c r="O144" s="31">
        <f>VLOOKUP(B144,'[3]应付账款7月底全部明细表 (3)'!$A$4:$M$410,13,0)</f>
        <v>0</v>
      </c>
      <c r="P144" s="31">
        <f>VLOOKUP(B144,'[3]应付账款7月底全部明细表 (3)'!$A$4:$N$410,14,0)</f>
        <v>0</v>
      </c>
      <c r="Q144" s="31">
        <f>VLOOKUP(B144,'[3]应付账款7月底全部明细表 (3)'!$A$4:$O$410,15,0)</f>
        <v>0</v>
      </c>
      <c r="R144" s="31">
        <f>VLOOKUP(B144,'[3]应付账款7月底全部明细表 (3)'!$A$4:$P$410,16,0)</f>
        <v>0</v>
      </c>
      <c r="S144" s="31">
        <f>VLOOKUP(B144,'[3]应付账款7月底全部明细表 (3)'!$A$4:$Q$407,17,0)</f>
        <v>0</v>
      </c>
      <c r="T144" s="31">
        <f>VLOOKUP(B144,'[3]应付账款7月底全部明细表 (3)'!$A$4:$R$387,18,0)</f>
        <v>0</v>
      </c>
      <c r="U144" s="31">
        <f>VLOOKUP(B144,'[3]应付账款7月底全部明细表 (3)'!$A$4:$S$410,19,0)</f>
        <v>0</v>
      </c>
      <c r="V144" s="31">
        <f>VLOOKUP(B144,'[3]应付账款7月底全部明细表 (3)'!$A$4:$T$410,20,0)</f>
        <v>0</v>
      </c>
      <c r="W144" s="31">
        <f>VLOOKUP(B144,'[3]应付账款7月底全部明细表 (3)'!$A$4:$U$410,21,0)</f>
        <v>0</v>
      </c>
      <c r="X144" s="31">
        <f>VLOOKUP(B144,'[3]应付账款7月底全部明细表 (3)'!$A$4:$V$410,22,0)</f>
        <v>0</v>
      </c>
      <c r="Y144" s="31">
        <f>VLOOKUP(B144,'[3]应付账款7月底全部明细表 (3)'!$A$4:$W$410,23,0)</f>
        <v>0</v>
      </c>
      <c r="Z144" s="31">
        <f>VLOOKUP(B144,'[3]应付账款7月底全部明细表 (3)'!$A$4:$X$410,24,0)</f>
        <v>0</v>
      </c>
      <c r="AA144" s="31">
        <f>VLOOKUP(B144,'[3]应付账款7月底全部明细表 (3)'!$A$4:$Y$410,25,0)</f>
        <v>3400</v>
      </c>
      <c r="AB144" s="31">
        <f>VLOOKUP(B144,'[3]应付账款7月底全部明细表 (3)'!$A$4:$Z$410,26,0)</f>
        <v>3400</v>
      </c>
      <c r="AC144" s="31">
        <f>VLOOKUP(B144,'[3]应付账款7月底全部明细表 (3)'!$A$4:$AA$410,27,0)</f>
        <v>3400</v>
      </c>
      <c r="AD144" s="31">
        <f>VLOOKUP(B144,'[3]应付账款7月底全部明细表 (3)'!$A$4:$AB$410,28,0)</f>
        <v>0</v>
      </c>
      <c r="AE144" s="31">
        <f>VLOOKUP(B144,'[3]应付账款7月底全部明细表 (3)'!$A$4:$AC$410,29,0)</f>
        <v>0</v>
      </c>
      <c r="AF144" s="31">
        <f>VLOOKUP(B144,'[3]应付账款7月底全部明细表 (3)'!$A$4:$AD$416,30,0)</f>
        <v>0</v>
      </c>
      <c r="AG144" s="31">
        <f>VLOOKUP(B144,'[3]应付账款7月底全部明细表 (3)'!$A$4:$AE$410,31,0)</f>
        <v>0</v>
      </c>
      <c r="AH144" s="31">
        <f>VLOOKUP(B144,'[3]应付账款7月底全部明细表 (3)'!$A$4:$AF$410,32,0)</f>
        <v>0</v>
      </c>
      <c r="AI144" s="31">
        <f>VLOOKUP(B144,'[3]应付账款7月底全部明细表 (3)'!$A$4:$AG$410,33,0)</f>
        <v>0</v>
      </c>
      <c r="AJ144" s="31">
        <f>VLOOKUP(B144,'[3]应付账款7月底全部明细表 (3)'!$A$4:$AH$415,34,0)</f>
        <v>0</v>
      </c>
      <c r="AK144" s="31">
        <f>VLOOKUP(B144,'[3]应付账款7月底全部明细表 (3)'!$A$4:$AI$410,35,0)</f>
        <v>0</v>
      </c>
      <c r="AL144" s="31">
        <f>VLOOKUP(B144,'[3]应付账款7月底全部明细表 (3)'!$A$4:$AJ$410,36,0)</f>
        <v>0</v>
      </c>
      <c r="AM144" s="31">
        <f>VLOOKUP(B144,'[3]应付账款7月底全部明细表 (3)'!$A$4:$AK$410,37,0)</f>
        <v>3400</v>
      </c>
      <c r="AN144" s="31">
        <f>VLOOKUP(B144,'[3]应付账款7月底全部明细表 (3)'!$A$4:$AL$415,38,0)</f>
        <v>3400</v>
      </c>
      <c r="AO144" s="31">
        <f>VLOOKUP(B144,'[3]应付账款7月底全部明细表 (3)'!$A$4:$AM$410,39,0)</f>
        <v>3400</v>
      </c>
      <c r="AP144" s="31">
        <f>VLOOKUP(B144,'[3]应付账款7月底全部明细表 (3)'!$A$4:$AN$410,40,0)</f>
        <v>0</v>
      </c>
      <c r="AQ144" s="42">
        <f>VLOOKUP(B144,'[3]应付账款7月底全部明细表 (3)'!$A$4:$AO$410,41,0)</f>
        <v>0</v>
      </c>
      <c r="AR144" s="42">
        <f>VLOOKUP(B144,[4]应付账款明细表!$A$4:$AP$428,42,0)</f>
        <v>0</v>
      </c>
      <c r="AS144" s="42">
        <f>VLOOKUP(B144,'[3]应付账款7月底全部明细表 (3)'!$A$4:$AQ$410,43,0)</f>
        <v>0</v>
      </c>
      <c r="AT144" s="42">
        <f>VLOOKUP(B144,'[3]应付账款7月底全部明细表 (3)'!$A$4:$AR$410,44,0)</f>
        <v>0</v>
      </c>
      <c r="AU144" s="42">
        <f>VLOOKUP(B144,[4]应付账款明细表!$A$4:$AS$428,45,0)</f>
        <v>0</v>
      </c>
      <c r="AV144" s="42">
        <f>VLOOKUP(B144,[4]应付账款明细表!$A$4:$AT$428,46,0)</f>
        <v>0</v>
      </c>
      <c r="AW144" s="42">
        <f>VLOOKUP(B144,[4]应付账款明细表!$A$4:$AU$428,47,0)</f>
        <v>0</v>
      </c>
      <c r="AX144" s="42">
        <f>VLOOKUP(B144,[4]应付账款明细表!$A$4:$AV$428,48,0)</f>
        <v>0</v>
      </c>
      <c r="AY144" s="42"/>
      <c r="AZ144" s="42">
        <f>VLOOKUP(B144,[4]应付账款明细表!$A$4:$AX$428,50,0)</f>
        <v>0</v>
      </c>
      <c r="BA144" s="63"/>
      <c r="BB144" s="63"/>
      <c r="BC144" s="63"/>
      <c r="BD144" s="63"/>
      <c r="BE144" s="63"/>
      <c r="BF144" s="63"/>
      <c r="BG144" s="63"/>
      <c r="BH144" s="54">
        <f t="shared" si="23"/>
        <v>6800</v>
      </c>
      <c r="BI144" s="54">
        <f t="shared" si="20"/>
        <v>680</v>
      </c>
      <c r="BJ144" s="16">
        <f t="shared" si="22"/>
        <v>0</v>
      </c>
      <c r="BK144" s="54" t="str">
        <f>VLOOKUP(B144,'[3]应付账款7月底全部明细表 (3)'!$A$4:$BI$410,61,0)</f>
        <v>预付款</v>
      </c>
    </row>
    <row r="145" spans="1:63" ht="15.95" customHeight="1">
      <c r="A145" s="23">
        <f t="shared" si="24"/>
        <v>142</v>
      </c>
      <c r="B145" s="24" t="s">
        <v>381</v>
      </c>
      <c r="C145" s="24" t="str">
        <f>VLOOKUP(B145,'[1]供应商 (2)'!$A$2:$D$144,4,0)</f>
        <v>1932022</v>
      </c>
      <c r="D145" s="25" t="s">
        <v>382</v>
      </c>
      <c r="E145" s="25" t="s">
        <v>97</v>
      </c>
      <c r="F145" s="16">
        <f>VLOOKUP(B145,'[2]应付账款7月底全部明细表 (3)'!$A$4:$D$403,4)</f>
        <v>0</v>
      </c>
      <c r="G145" s="16">
        <f>VLOOKUP(B145,'[2]应付账款7月底全部明细表 (3)'!$A:$E,5,0)</f>
        <v>90791.75</v>
      </c>
      <c r="H145" s="16">
        <f>VLOOKUP(B145,'[2]应付账款7月底全部明细表 (3)'!$A$4:$F$401,6,0)</f>
        <v>0</v>
      </c>
      <c r="I145" s="16">
        <f>VLOOKUP(B145,'[2]应付账款7月底全部明细表 (3)'!$A$4:$G$401,7,0)</f>
        <v>0</v>
      </c>
      <c r="J145" s="31">
        <f>VLOOKUP(B145,'[2]应付账款7月底全部明细表 (3)'!$A$4:$H$402,8,0)</f>
        <v>0</v>
      </c>
      <c r="K145" s="31">
        <f>VLOOKUP(B145,'[3]应付账款7月底全部明细表 (3)'!$A:$I,9,0)</f>
        <v>0</v>
      </c>
      <c r="L145" s="31">
        <f>VLOOKUP(B145,'[3]应付账款7月底全部明细表 (3)'!$A$4:$J$410,10,0)</f>
        <v>0</v>
      </c>
      <c r="M145" s="31">
        <f>VLOOKUP(B145,'[3]应付账款7月底全部明细表 (3)'!$A:$K,11,0)</f>
        <v>0</v>
      </c>
      <c r="N145" s="31">
        <f>VLOOKUP(B145,'[3]应付账款7月底全部明细表 (3)'!$A:$L,12,0)</f>
        <v>0</v>
      </c>
      <c r="O145" s="31">
        <f>VLOOKUP(B145,'[3]应付账款7月底全部明细表 (3)'!$A$4:$M$410,13,0)</f>
        <v>0</v>
      </c>
      <c r="P145" s="31">
        <f>VLOOKUP(B145,'[3]应付账款7月底全部明细表 (3)'!$A$4:$N$410,14,0)</f>
        <v>0</v>
      </c>
      <c r="Q145" s="31">
        <f>VLOOKUP(B145,'[3]应付账款7月底全部明细表 (3)'!$A$4:$O$410,15,0)</f>
        <v>0</v>
      </c>
      <c r="R145" s="31">
        <f>VLOOKUP(B145,'[3]应付账款7月底全部明细表 (3)'!$A$4:$P$410,16,0)</f>
        <v>0</v>
      </c>
      <c r="S145" s="31">
        <f>VLOOKUP(B145,'[3]应付账款7月底全部明细表 (3)'!$A$4:$Q$407,17,0)</f>
        <v>73459.100000000006</v>
      </c>
      <c r="T145" s="31">
        <f>VLOOKUP(B145,'[3]应付账款7月底全部明细表 (3)'!$A$4:$R$387,18,0)</f>
        <v>73459.100000000006</v>
      </c>
      <c r="U145" s="31">
        <f>VLOOKUP(B145,'[3]应付账款7月底全部明细表 (3)'!$A$4:$S$410,19,0)</f>
        <v>73459.100000000006</v>
      </c>
      <c r="V145" s="31">
        <f>VLOOKUP(B145,'[3]应付账款7月底全部明细表 (3)'!$A$4:$T$410,20,0)</f>
        <v>0</v>
      </c>
      <c r="W145" s="31">
        <f>VLOOKUP(B145,'[3]应付账款7月底全部明细表 (3)'!$A$4:$U$410,21,0)</f>
        <v>0</v>
      </c>
      <c r="X145" s="31">
        <f>VLOOKUP(B145,'[3]应付账款7月底全部明细表 (3)'!$A$4:$V$410,22,0)</f>
        <v>0</v>
      </c>
      <c r="Y145" s="31">
        <f>VLOOKUP(B145,'[3]应付账款7月底全部明细表 (3)'!$A$4:$W$410,23,0)</f>
        <v>0</v>
      </c>
      <c r="Z145" s="31">
        <f>VLOOKUP(B145,'[3]应付账款7月底全部明细表 (3)'!$A$4:$X$410,24,0)</f>
        <v>0</v>
      </c>
      <c r="AA145" s="31">
        <f>VLOOKUP(B145,'[3]应付账款7月底全部明细表 (3)'!$A$4:$Y$410,25,0)</f>
        <v>0</v>
      </c>
      <c r="AB145" s="31">
        <f>VLOOKUP(B145,'[3]应付账款7月底全部明细表 (3)'!$A$4:$Z$410,26,0)</f>
        <v>0</v>
      </c>
      <c r="AC145" s="31">
        <f>VLOOKUP(B145,'[3]应付账款7月底全部明细表 (3)'!$A$4:$AA$410,27,0)</f>
        <v>0</v>
      </c>
      <c r="AD145" s="31">
        <f>VLOOKUP(B145,'[3]应付账款7月底全部明细表 (3)'!$A$4:$AB$410,28,0)</f>
        <v>0</v>
      </c>
      <c r="AE145" s="31">
        <f>VLOOKUP(B145,'[3]应付账款7月底全部明细表 (3)'!$A$4:$AC$410,29,0)</f>
        <v>65503.8</v>
      </c>
      <c r="AF145" s="31">
        <f>VLOOKUP(B145,'[3]应付账款7月底全部明细表 (3)'!$A$4:$AD$416,30,0)</f>
        <v>65503.8</v>
      </c>
      <c r="AG145" s="31">
        <f>VLOOKUP(B145,'[3]应付账款7月底全部明细表 (3)'!$A$4:$AE$410,31,0)</f>
        <v>65503.8</v>
      </c>
      <c r="AH145" s="31">
        <f>VLOOKUP(B145,'[3]应付账款7月底全部明细表 (3)'!$A$4:$AF$410,32,0)</f>
        <v>0</v>
      </c>
      <c r="AI145" s="31">
        <f>VLOOKUP(B145,'[3]应付账款7月底全部明细表 (3)'!$A$4:$AG$410,33,0)</f>
        <v>0</v>
      </c>
      <c r="AJ145" s="31">
        <f>VLOOKUP(B145,'[3]应付账款7月底全部明细表 (3)'!$A$4:$AH$415,34,0)</f>
        <v>0</v>
      </c>
      <c r="AK145" s="31">
        <f>VLOOKUP(B145,'[3]应付账款7月底全部明细表 (3)'!$A$4:$AI$410,35,0)</f>
        <v>0</v>
      </c>
      <c r="AL145" s="31">
        <f>VLOOKUP(B145,'[3]应付账款7月底全部明细表 (3)'!$A$4:$AJ$410,36,0)</f>
        <v>0</v>
      </c>
      <c r="AM145" s="31">
        <f>VLOOKUP(B145,'[3]应付账款7月底全部明细表 (3)'!$A$4:$AK$410,37,0)</f>
        <v>56791.1</v>
      </c>
      <c r="AN145" s="31">
        <f>VLOOKUP(B145,'[3]应付账款7月底全部明细表 (3)'!$A$4:$AL$415,38,0)</f>
        <v>56791.1</v>
      </c>
      <c r="AO145" s="31">
        <f>VLOOKUP(B145,'[3]应付账款7月底全部明细表 (3)'!$A$4:$AM$410,39,0)</f>
        <v>56791.1</v>
      </c>
      <c r="AP145" s="31">
        <f>VLOOKUP(B145,'[3]应付账款7月底全部明细表 (3)'!$A$4:$AN$410,40,0)</f>
        <v>0</v>
      </c>
      <c r="AQ145" s="42">
        <f>VLOOKUP(B145,'[3]应付账款7月底全部明细表 (3)'!$A$4:$AO$410,41,0)</f>
        <v>59070</v>
      </c>
      <c r="AR145" s="42">
        <f>VLOOKUP(B145,[4]应付账款明细表!$A$4:$AP$428,42,0)</f>
        <v>59070</v>
      </c>
      <c r="AS145" s="42">
        <f>VLOOKUP(B145,'[3]应付账款7月底全部明细表 (3)'!$A$4:$AQ$410,43,0)</f>
        <v>59070</v>
      </c>
      <c r="AT145" s="42">
        <f>VLOOKUP(B145,'[3]应付账款7月底全部明细表 (3)'!$A$4:$AR$410,44,0)</f>
        <v>0</v>
      </c>
      <c r="AU145" s="42">
        <f>VLOOKUP(B145,[4]应付账款明细表!$A$4:$AS$428,45,0)</f>
        <v>45870</v>
      </c>
      <c r="AV145" s="42">
        <f>VLOOKUP(B145,[4]应付账款明细表!$A$4:$AT$428,46,0)</f>
        <v>45870</v>
      </c>
      <c r="AW145" s="42">
        <f>VLOOKUP(B145,[4]应付账款明细表!$A$4:$AU$428,47,0)</f>
        <v>45870</v>
      </c>
      <c r="AX145" s="42">
        <f>VLOOKUP(B145,[4]应付账款明细表!$A$4:$AV$428,48,0)</f>
        <v>0</v>
      </c>
      <c r="AY145" s="42"/>
      <c r="AZ145" s="42">
        <f>VLOOKUP(B145,[4]应付账款明细表!$A$4:$AX$428,50,0)</f>
        <v>81906</v>
      </c>
      <c r="BA145" s="63"/>
      <c r="BB145" s="63"/>
      <c r="BC145" s="63"/>
      <c r="BD145" s="63"/>
      <c r="BE145" s="63"/>
      <c r="BF145" s="63"/>
      <c r="BG145" s="63"/>
      <c r="BH145" s="54">
        <f t="shared" si="23"/>
        <v>300694</v>
      </c>
      <c r="BI145" s="54">
        <f t="shared" si="20"/>
        <v>30069.4</v>
      </c>
      <c r="BJ145" s="16">
        <f t="shared" si="22"/>
        <v>0</v>
      </c>
      <c r="BK145" s="54" t="str">
        <f>VLOOKUP(B145,'[3]应付账款7月底全部明细表 (3)'!$A$4:$BI$410,61,0)</f>
        <v>预付款</v>
      </c>
    </row>
    <row r="146" spans="1:63" ht="15.95" customHeight="1">
      <c r="A146" s="23">
        <f t="shared" si="24"/>
        <v>143</v>
      </c>
      <c r="B146" s="24" t="s">
        <v>383</v>
      </c>
      <c r="C146" s="24"/>
      <c r="D146" s="25" t="s">
        <v>384</v>
      </c>
      <c r="E146" s="25" t="s">
        <v>143</v>
      </c>
      <c r="F146" s="16">
        <f>VLOOKUP(B146,'[2]应付账款7月底全部明细表 (3)'!$A$4:$D$403,4)</f>
        <v>0</v>
      </c>
      <c r="G146" s="16">
        <f>VLOOKUP(B146,'[2]应付账款7月底全部明细表 (3)'!$A:$E,5,0)</f>
        <v>41286</v>
      </c>
      <c r="H146" s="16">
        <f>VLOOKUP(B146,'[2]应付账款7月底全部明细表 (3)'!$A$4:$F$401,6,0)</f>
        <v>0</v>
      </c>
      <c r="I146" s="16">
        <f>VLOOKUP(B146,'[2]应付账款7月底全部明细表 (3)'!$A$4:$G$401,7,0)</f>
        <v>0</v>
      </c>
      <c r="J146" s="31">
        <f>VLOOKUP(B146,'[2]应付账款7月底全部明细表 (3)'!$A$4:$H$402,8,0)</f>
        <v>0</v>
      </c>
      <c r="K146" s="31">
        <f>VLOOKUP(B146,'[3]应付账款7月底全部明细表 (3)'!$A:$I,9,0)</f>
        <v>82572</v>
      </c>
      <c r="L146" s="31">
        <f>VLOOKUP(B146,'[3]应付账款7月底全部明细表 (3)'!$A$4:$J$410,10,0)</f>
        <v>82572</v>
      </c>
      <c r="M146" s="31">
        <f>VLOOKUP(B146,'[3]应付账款7月底全部明细表 (3)'!$A:$K,11,0)</f>
        <v>82572</v>
      </c>
      <c r="N146" s="31">
        <f>VLOOKUP(B146,'[3]应付账款7月底全部明细表 (3)'!$A:$L,12,0)</f>
        <v>0</v>
      </c>
      <c r="O146" s="31">
        <f>VLOOKUP(B146,'[3]应付账款7月底全部明细表 (3)'!$A$4:$M$410,13,0)</f>
        <v>0</v>
      </c>
      <c r="P146" s="31">
        <f>VLOOKUP(B146,'[3]应付账款7月底全部明细表 (3)'!$A$4:$N$410,14,0)</f>
        <v>0</v>
      </c>
      <c r="Q146" s="31">
        <f>VLOOKUP(B146,'[3]应付账款7月底全部明细表 (3)'!$A$4:$O$410,15,0)</f>
        <v>0</v>
      </c>
      <c r="R146" s="31">
        <f>VLOOKUP(B146,'[3]应付账款7月底全部明细表 (3)'!$A$4:$P$410,16,0)</f>
        <v>0</v>
      </c>
      <c r="S146" s="31">
        <f>VLOOKUP(B146,'[3]应付账款7月底全部明细表 (3)'!$A$4:$Q$407,17,0)</f>
        <v>0</v>
      </c>
      <c r="T146" s="31">
        <f>VLOOKUP(B146,'[3]应付账款7月底全部明细表 (3)'!$A$4:$R$387,18,0)</f>
        <v>0</v>
      </c>
      <c r="U146" s="31">
        <f>VLOOKUP(B146,'[3]应付账款7月底全部明细表 (3)'!$A$4:$S$410,19,0)</f>
        <v>0</v>
      </c>
      <c r="V146" s="31">
        <f>VLOOKUP(B146,'[3]应付账款7月底全部明细表 (3)'!$A$4:$T$410,20,0)</f>
        <v>0</v>
      </c>
      <c r="W146" s="31">
        <f>VLOOKUP(B146,'[3]应付账款7月底全部明细表 (3)'!$A$4:$U$410,21,0)</f>
        <v>0</v>
      </c>
      <c r="X146" s="31">
        <f>VLOOKUP(B146,'[3]应付账款7月底全部明细表 (3)'!$A$4:$V$410,22,0)</f>
        <v>0</v>
      </c>
      <c r="Y146" s="31">
        <f>VLOOKUP(B146,'[3]应付账款7月底全部明细表 (3)'!$A$4:$W$410,23,0)</f>
        <v>0</v>
      </c>
      <c r="Z146" s="31">
        <f>VLOOKUP(B146,'[3]应付账款7月底全部明细表 (3)'!$A$4:$X$410,24,0)</f>
        <v>0</v>
      </c>
      <c r="AA146" s="31">
        <f>VLOOKUP(B146,'[3]应付账款7月底全部明细表 (3)'!$A$4:$Y$410,25,0)</f>
        <v>0</v>
      </c>
      <c r="AB146" s="31">
        <f>VLOOKUP(B146,'[3]应付账款7月底全部明细表 (3)'!$A$4:$Z$410,26,0)</f>
        <v>0</v>
      </c>
      <c r="AC146" s="31">
        <f>VLOOKUP(B146,'[3]应付账款7月底全部明细表 (3)'!$A$4:$AA$410,27,0)</f>
        <v>0</v>
      </c>
      <c r="AD146" s="31">
        <f>VLOOKUP(B146,'[3]应付账款7月底全部明细表 (3)'!$A$4:$AB$410,28,0)</f>
        <v>0</v>
      </c>
      <c r="AE146" s="31">
        <f>VLOOKUP(B146,'[3]应付账款7月底全部明细表 (3)'!$A$4:$AC$410,29,0)</f>
        <v>0</v>
      </c>
      <c r="AF146" s="31">
        <f>VLOOKUP(B146,'[3]应付账款7月底全部明细表 (3)'!$A$4:$AD$416,30,0)</f>
        <v>0</v>
      </c>
      <c r="AG146" s="31">
        <f>VLOOKUP(B146,'[3]应付账款7月底全部明细表 (3)'!$A$4:$AE$410,31,0)</f>
        <v>0</v>
      </c>
      <c r="AH146" s="31">
        <f>VLOOKUP(B146,'[3]应付账款7月底全部明细表 (3)'!$A$4:$AF$410,32,0)</f>
        <v>0</v>
      </c>
      <c r="AI146" s="31">
        <f>VLOOKUP(B146,'[3]应付账款7月底全部明细表 (3)'!$A$4:$AG$410,33,0)</f>
        <v>0</v>
      </c>
      <c r="AJ146" s="31">
        <f>VLOOKUP(B146,'[3]应付账款7月底全部明细表 (3)'!$A$4:$AH$415,34,0)</f>
        <v>0</v>
      </c>
      <c r="AK146" s="31">
        <f>VLOOKUP(B146,'[3]应付账款7月底全部明细表 (3)'!$A$4:$AI$410,35,0)</f>
        <v>0</v>
      </c>
      <c r="AL146" s="31">
        <f>VLOOKUP(B146,'[3]应付账款7月底全部明细表 (3)'!$A$4:$AJ$410,36,0)</f>
        <v>0</v>
      </c>
      <c r="AM146" s="31">
        <f>VLOOKUP(B146,'[3]应付账款7月底全部明细表 (3)'!$A$4:$AK$410,37,0)</f>
        <v>0</v>
      </c>
      <c r="AN146" s="31">
        <f>VLOOKUP(B146,'[3]应付账款7月底全部明细表 (3)'!$A$4:$AL$415,38,0)</f>
        <v>0</v>
      </c>
      <c r="AO146" s="31" t="e">
        <f>VLOOKUP(B146,'[3]应付账款7月底全部明细表 (3)'!$A$4:$AM$410,39,0)</f>
        <v>#REF!</v>
      </c>
      <c r="AP146" s="31" t="e">
        <f>VLOOKUP(B146,'[3]应付账款7月底全部明细表 (3)'!$A$4:$AN$410,40,0)</f>
        <v>#REF!</v>
      </c>
      <c r="AQ146" s="42">
        <f>VLOOKUP(B146,'[3]应付账款7月底全部明细表 (3)'!$A$4:$AO$410,41,0)</f>
        <v>0</v>
      </c>
      <c r="AR146" s="42">
        <f>VLOOKUP(B146,[4]应付账款明细表!$A$4:$AP$428,42,0)</f>
        <v>0</v>
      </c>
      <c r="AS146" s="42">
        <f>VLOOKUP(B146,'[3]应付账款7月底全部明细表 (3)'!$A$4:$AQ$410,43,0)</f>
        <v>0</v>
      </c>
      <c r="AT146" s="42">
        <f>VLOOKUP(B146,'[3]应付账款7月底全部明细表 (3)'!$A$4:$AR$410,44,0)</f>
        <v>0</v>
      </c>
      <c r="AU146" s="42">
        <f>VLOOKUP(B146,[4]应付账款明细表!$A$4:$AS$428,45,0)</f>
        <v>0</v>
      </c>
      <c r="AV146" s="42">
        <f>VLOOKUP(B146,[4]应付账款明细表!$A$4:$AT$428,46,0)</f>
        <v>0</v>
      </c>
      <c r="AW146" s="42">
        <f>VLOOKUP(B146,[4]应付账款明细表!$A$4:$AU$428,47,0)</f>
        <v>0</v>
      </c>
      <c r="AX146" s="42">
        <f>VLOOKUP(B146,[4]应付账款明细表!$A$4:$AV$428,48,0)</f>
        <v>0</v>
      </c>
      <c r="AY146" s="42"/>
      <c r="AZ146" s="42">
        <f>VLOOKUP(B146,[4]应付账款明细表!$A$4:$AX$428,50,0)</f>
        <v>0</v>
      </c>
      <c r="BA146" s="63"/>
      <c r="BB146" s="63"/>
      <c r="BC146" s="63"/>
      <c r="BD146" s="63"/>
      <c r="BE146" s="63"/>
      <c r="BF146" s="63"/>
      <c r="BG146" s="63"/>
      <c r="BH146" s="54">
        <f t="shared" si="23"/>
        <v>82572</v>
      </c>
      <c r="BI146" s="54">
        <f t="shared" si="20"/>
        <v>8257.2000000000007</v>
      </c>
      <c r="BJ146" s="16">
        <f t="shared" si="22"/>
        <v>0</v>
      </c>
      <c r="BK146" s="54" t="str">
        <f>VLOOKUP(B146,'[3]应付账款7月底全部明细表 (3)'!$A$4:$BI$410,61,0)</f>
        <v>预付款</v>
      </c>
    </row>
    <row r="147" spans="1:63" ht="15.95" customHeight="1">
      <c r="A147" s="23">
        <f t="shared" si="24"/>
        <v>144</v>
      </c>
      <c r="B147" s="24" t="s">
        <v>385</v>
      </c>
      <c r="C147" s="24" t="str">
        <f>VLOOKUP(B147,'[1]供应商 (2)'!$A$2:$D$144,4,0)</f>
        <v>1913025A</v>
      </c>
      <c r="D147" s="25" t="s">
        <v>386</v>
      </c>
      <c r="E147" s="25" t="s">
        <v>30</v>
      </c>
      <c r="F147" s="16">
        <f>VLOOKUP(B147,'[2]应付账款7月底全部明细表 (3)'!$A$4:$D$403,4)</f>
        <v>3809395.21</v>
      </c>
      <c r="G147" s="16">
        <f>VLOOKUP(B147,'[2]应付账款7月底全部明细表 (3)'!$A:$E,5,0)</f>
        <v>0</v>
      </c>
      <c r="H147" s="16">
        <f>VLOOKUP(B147,'[2]应付账款7月底全部明细表 (3)'!$A$4:$F$401,6,0)</f>
        <v>4092154.23</v>
      </c>
      <c r="I147" s="16">
        <f>VLOOKUP(B147,'[2]应付账款7月底全部明细表 (3)'!$A$4:$G$401,7,0)</f>
        <v>800000</v>
      </c>
      <c r="J147" s="31">
        <f>VLOOKUP(B147,'[2]应付账款7月底全部明细表 (3)'!$A$4:$H$402,8,0)</f>
        <v>3548172.66</v>
      </c>
      <c r="K147" s="31">
        <f>VLOOKUP(B147,'[3]应付账款7月底全部明细表 (3)'!$A:$I,9,0)</f>
        <v>0</v>
      </c>
      <c r="L147" s="31">
        <f>VLOOKUP(B147,'[3]应付账款7月底全部明细表 (3)'!$A$4:$J$410,10,0)</f>
        <v>3009395.21</v>
      </c>
      <c r="M147" s="31">
        <f>VLOOKUP(B147,'[3]应付账款7月底全部明细表 (3)'!$A:$K,11,0)</f>
        <v>800000</v>
      </c>
      <c r="N147" s="31">
        <f>VLOOKUP(B147,'[3]应付账款7月底全部明细表 (3)'!$A:$L,12,0)</f>
        <v>2748172.66</v>
      </c>
      <c r="O147" s="31">
        <f>VLOOKUP(B147,'[3]应付账款7月底全部明细表 (3)'!$A$4:$M$410,13,0)</f>
        <v>0</v>
      </c>
      <c r="P147" s="31">
        <f>VLOOKUP(B147,'[3]应付账款7月底全部明细表 (3)'!$A$4:$N$410,14,0)</f>
        <v>2492154.23</v>
      </c>
      <c r="Q147" s="31">
        <f>VLOOKUP(B147,'[3]应付账款7月底全部明细表 (3)'!$A$4:$O$410,15,0)</f>
        <v>0</v>
      </c>
      <c r="R147" s="31">
        <f>VLOOKUP(B147,'[3]应付账款7月底全部明细表 (3)'!$A$4:$P$410,16,0)</f>
        <v>2748172.66</v>
      </c>
      <c r="S147" s="31">
        <f>VLOOKUP(B147,'[3]应付账款7月底全部明细表 (3)'!$A$4:$Q$407,17,0)</f>
        <v>1593116.97</v>
      </c>
      <c r="T147" s="31">
        <f>VLOOKUP(B147,'[3]应付账款7月底全部明细表 (3)'!$A$4:$R$387,18,0)</f>
        <v>2748172.66</v>
      </c>
      <c r="U147" s="31">
        <f>VLOOKUP(B147,'[3]应付账款7月底全部明细表 (3)'!$A$4:$S$410,19,0)</f>
        <v>100000</v>
      </c>
      <c r="V147" s="31">
        <f>VLOOKUP(B147,'[3]应付账款7月底全部明细表 (3)'!$A$4:$T$410,20,0)</f>
        <v>4241289.63</v>
      </c>
      <c r="W147" s="31">
        <f>VLOOKUP(B147,'[3]应付账款7月底全部明细表 (3)'!$A$4:$U$410,21,0)</f>
        <v>1212087.75</v>
      </c>
      <c r="X147" s="31">
        <f>VLOOKUP(B147,'[3]应付账款7月底全部明细表 (3)'!$A$4:$V$410,22,0)</f>
        <v>2648172.66</v>
      </c>
      <c r="Y147" s="31">
        <f>VLOOKUP(B147,'[3]应付账款7月底全部明细表 (3)'!$A$4:$W$410,23,0)</f>
        <v>400000</v>
      </c>
      <c r="Z147" s="31">
        <f>VLOOKUP(B147,'[3]应付账款7月底全部明细表 (3)'!$A$4:$X$410,24,0)</f>
        <v>5053377.38</v>
      </c>
      <c r="AA147" s="31">
        <f>VLOOKUP(B147,'[3]应付账款7月底全部明细表 (3)'!$A$4:$Y$410,25,0)</f>
        <v>82160.759999999995</v>
      </c>
      <c r="AB147" s="31">
        <f>VLOOKUP(B147,'[3]应付账款7月底全部明细表 (3)'!$A$4:$Z$410,26,0)</f>
        <v>2248172.66</v>
      </c>
      <c r="AC147" s="31">
        <f>VLOOKUP(B147,'[3]应付账款7月底全部明细表 (3)'!$A$4:$AA$410,27,0)</f>
        <v>229300</v>
      </c>
      <c r="AD147" s="31">
        <f>VLOOKUP(B147,'[3]应付账款7月底全部明细表 (3)'!$A$4:$AB$410,28,0)</f>
        <v>4906238.1399999997</v>
      </c>
      <c r="AE147" s="31">
        <f>VLOOKUP(B147,'[3]应付账款7月底全部明细表 (3)'!$A$4:$AC$410,29,0)</f>
        <v>0</v>
      </c>
      <c r="AF147" s="31">
        <f>VLOOKUP(B147,'[3]应付账款7月底全部明细表 (3)'!$A$4:$AD$416,30,0)</f>
        <v>3611989.63</v>
      </c>
      <c r="AG147" s="31">
        <f>VLOOKUP(B147,'[3]应付账款7月底全部明细表 (3)'!$A$4:$AE$410,31,0)</f>
        <v>800000</v>
      </c>
      <c r="AH147" s="31">
        <f>VLOOKUP(B147,'[3]应付账款7月底全部明细表 (3)'!$A$4:$AF$410,32,0)</f>
        <v>4106238.14</v>
      </c>
      <c r="AI147" s="31">
        <f>VLOOKUP(B147,'[3]应付账款7月底全部明细表 (3)'!$A$4:$AG$410,33,0)</f>
        <v>364983.52</v>
      </c>
      <c r="AJ147" s="31">
        <f>VLOOKUP(B147,'[3]应付账款7月底全部明细表 (3)'!$A$4:$AH$415,34,0)</f>
        <v>4024077.38</v>
      </c>
      <c r="AK147" s="31">
        <f>VLOOKUP(B147,'[3]应付账款7月底全部明细表 (3)'!$A$4:$AI$410,35,0)</f>
        <v>300000</v>
      </c>
      <c r="AL147" s="31">
        <f>VLOOKUP(B147,'[3]应付账款7月底全部明细表 (3)'!$A$4:$AJ$410,36,0)</f>
        <v>4171221.66</v>
      </c>
      <c r="AM147" s="31">
        <f>VLOOKUP(B147,'[3]应付账款7月底全部明细表 (3)'!$A$4:$AK$410,37,0)</f>
        <v>0</v>
      </c>
      <c r="AN147" s="31">
        <f>VLOOKUP(B147,'[3]应付账款7月底全部明细表 (3)'!$A$4:$AL$415,38,0)</f>
        <v>3806238.14</v>
      </c>
      <c r="AO147" s="31">
        <f>VLOOKUP(B147,'[3]应付账款7月底全部明细表 (3)'!$A$4:$AM$410,39,0)</f>
        <v>500000</v>
      </c>
      <c r="AP147" s="31">
        <f>VLOOKUP(B147,'[3]应付账款7月底全部明细表 (3)'!$A$4:$AN$410,40,0)</f>
        <v>3671221.66</v>
      </c>
      <c r="AQ147" s="42">
        <f>VLOOKUP(B147,'[3]应付账款7月底全部明细表 (3)'!$A$4:$AO$410,41,0)</f>
        <v>999715.09</v>
      </c>
      <c r="AR147" s="42">
        <f>VLOOKUP(B147,[4]应付账款明细表!$A$4:$AP$428,42,0)</f>
        <v>3306238.14</v>
      </c>
      <c r="AS147" s="42">
        <f>VLOOKUP(B147,'[3]应付账款7月底全部明细表 (3)'!$A$4:$AQ$410,43,0)</f>
        <v>862072</v>
      </c>
      <c r="AT147" s="42">
        <f>VLOOKUP(B147,'[3]应付账款7月底全部明细表 (3)'!$A$4:$AR$410,44,0)</f>
        <v>3808864.75</v>
      </c>
      <c r="AU147" s="42">
        <f>VLOOKUP(B147,[4]应付账款明细表!$A$4:$AS$428,45,0)</f>
        <v>0</v>
      </c>
      <c r="AV147" s="42">
        <f>VLOOKUP(B147,[4]应付账款明细表!$A$4:$AT$428,46,0)</f>
        <v>2809149.66</v>
      </c>
      <c r="AW147" s="42">
        <f>VLOOKUP(B147,[4]应付账款明细表!$A$4:$AU$428,47,0)</f>
        <v>200000</v>
      </c>
      <c r="AX147" s="42">
        <f>VLOOKUP(B147,[4]应付账款明细表!$A$4:$AV$428,48,0)</f>
        <v>3608864.75</v>
      </c>
      <c r="AY147" s="42"/>
      <c r="AZ147" s="42">
        <f>VLOOKUP(B147,[4]应付账款明细表!$A$4:$AX$428,50,0)</f>
        <v>2609149.66</v>
      </c>
      <c r="BA147" s="63"/>
      <c r="BB147" s="63"/>
      <c r="BC147" s="63"/>
      <c r="BD147" s="63"/>
      <c r="BE147" s="63"/>
      <c r="BF147" s="63"/>
      <c r="BG147" s="63"/>
      <c r="BH147" s="54">
        <f t="shared" si="23"/>
        <v>4252064.09</v>
      </c>
      <c r="BI147" s="54">
        <f t="shared" si="20"/>
        <v>425206.40899999999</v>
      </c>
      <c r="BJ147" s="16">
        <f t="shared" si="22"/>
        <v>8.4873244467018392</v>
      </c>
      <c r="BK147" s="54" t="str">
        <f>VLOOKUP(B147,'[3]应付账款7月底全部明细表 (3)'!$A$4:$BI$410,61,0)</f>
        <v>发票挂账两个月承兑付款</v>
      </c>
    </row>
    <row r="148" spans="1:63" ht="15.95" customHeight="1">
      <c r="A148" s="23">
        <f t="shared" si="24"/>
        <v>145</v>
      </c>
      <c r="B148" s="24" t="s">
        <v>387</v>
      </c>
      <c r="C148" s="24"/>
      <c r="D148" s="25" t="s">
        <v>388</v>
      </c>
      <c r="E148" s="25" t="s">
        <v>389</v>
      </c>
      <c r="F148" s="16">
        <f>VLOOKUP(B148,'[2]应付账款7月底全部明细表 (3)'!$A$4:$D$403,4)</f>
        <v>0</v>
      </c>
      <c r="G148" s="16">
        <f>VLOOKUP(B148,'[2]应付账款7月底全部明细表 (3)'!$A:$E,5,0)</f>
        <v>0</v>
      </c>
      <c r="H148" s="16">
        <f>VLOOKUP(B148,'[2]应付账款7月底全部明细表 (3)'!$A$4:$F$401,6,0)</f>
        <v>0</v>
      </c>
      <c r="I148" s="16">
        <f>VLOOKUP(B148,'[2]应付账款7月底全部明细表 (3)'!$A$4:$G$401,7,0)</f>
        <v>0</v>
      </c>
      <c r="J148" s="31">
        <f>VLOOKUP(B148,'[2]应付账款7月底全部明细表 (3)'!$A$4:$H$402,8,0)</f>
        <v>0</v>
      </c>
      <c r="K148" s="31">
        <f>VLOOKUP(B148,'[3]应付账款7月底全部明细表 (3)'!$A:$I,9,0)</f>
        <v>56170</v>
      </c>
      <c r="L148" s="31">
        <f>VLOOKUP(B148,'[3]应付账款7月底全部明细表 (3)'!$A$4:$J$410,10,0)</f>
        <v>0</v>
      </c>
      <c r="M148" s="31">
        <f>VLOOKUP(B148,'[3]应付账款7月底全部明细表 (3)'!$A:$K,11,0)</f>
        <v>0</v>
      </c>
      <c r="N148" s="31">
        <f>VLOOKUP(B148,'[3]应付账款7月底全部明细表 (3)'!$A:$L,12,0)</f>
        <v>56170</v>
      </c>
      <c r="O148" s="31">
        <f>VLOOKUP(B148,'[3]应付账款7月底全部明细表 (3)'!$A$4:$M$410,13,0)</f>
        <v>0</v>
      </c>
      <c r="P148" s="31">
        <f>VLOOKUP(B148,'[3]应付账款7月底全部明细表 (3)'!$A$4:$N$410,14,0)</f>
        <v>56170</v>
      </c>
      <c r="Q148" s="31">
        <f>VLOOKUP(B148,'[3]应付账款7月底全部明细表 (3)'!$A$4:$O$410,15,0)</f>
        <v>56170</v>
      </c>
      <c r="R148" s="31">
        <f>VLOOKUP(B148,'[3]应付账款7月底全部明细表 (3)'!$A$4:$P$410,16,0)</f>
        <v>0</v>
      </c>
      <c r="S148" s="31">
        <f>VLOOKUP(B148,'[3]应付账款7月底全部明细表 (3)'!$A$4:$Q$407,17,0)</f>
        <v>0</v>
      </c>
      <c r="T148" s="31">
        <f>VLOOKUP(B148,'[3]应付账款7月底全部明细表 (3)'!$A$4:$R$387,18,0)</f>
        <v>0</v>
      </c>
      <c r="U148" s="31">
        <f>VLOOKUP(B148,'[3]应付账款7月底全部明细表 (3)'!$A$4:$S$410,19,0)</f>
        <v>0</v>
      </c>
      <c r="V148" s="31">
        <f>VLOOKUP(B148,'[3]应付账款7月底全部明细表 (3)'!$A$4:$T$410,20,0)</f>
        <v>0</v>
      </c>
      <c r="W148" s="31">
        <f>VLOOKUP(B148,'[3]应付账款7月底全部明细表 (3)'!$A$4:$U$410,21,0)</f>
        <v>0</v>
      </c>
      <c r="X148" s="31">
        <f>VLOOKUP(B148,'[3]应付账款7月底全部明细表 (3)'!$A$4:$V$410,22,0)</f>
        <v>0</v>
      </c>
      <c r="Y148" s="31">
        <f>VLOOKUP(B148,'[3]应付账款7月底全部明细表 (3)'!$A$4:$W$410,23,0)</f>
        <v>0</v>
      </c>
      <c r="Z148" s="31">
        <f>VLOOKUP(B148,'[3]应付账款7月底全部明细表 (3)'!$A$4:$X$410,24,0)</f>
        <v>0</v>
      </c>
      <c r="AA148" s="31">
        <f>VLOOKUP(B148,'[3]应付账款7月底全部明细表 (3)'!$A$4:$Y$410,25,0)</f>
        <v>0</v>
      </c>
      <c r="AB148" s="31">
        <f>VLOOKUP(B148,'[3]应付账款7月底全部明细表 (3)'!$A$4:$Z$410,26,0)</f>
        <v>0</v>
      </c>
      <c r="AC148" s="31">
        <f>VLOOKUP(B148,'[3]应付账款7月底全部明细表 (3)'!$A$4:$AA$410,27,0)</f>
        <v>0</v>
      </c>
      <c r="AD148" s="31">
        <f>VLOOKUP(B148,'[3]应付账款7月底全部明细表 (3)'!$A$4:$AB$410,28,0)</f>
        <v>0</v>
      </c>
      <c r="AE148" s="31">
        <f>VLOOKUP(B148,'[3]应付账款7月底全部明细表 (3)'!$A$4:$AC$410,29,0)</f>
        <v>0</v>
      </c>
      <c r="AF148" s="31">
        <f>VLOOKUP(B148,'[3]应付账款7月底全部明细表 (3)'!$A$4:$AD$416,30,0)</f>
        <v>0</v>
      </c>
      <c r="AG148" s="31">
        <f>VLOOKUP(B148,'[3]应付账款7月底全部明细表 (3)'!$A$4:$AE$410,31,0)</f>
        <v>0</v>
      </c>
      <c r="AH148" s="31">
        <f>VLOOKUP(B148,'[3]应付账款7月底全部明细表 (3)'!$A$4:$AF$410,32,0)</f>
        <v>0</v>
      </c>
      <c r="AI148" s="31">
        <f>VLOOKUP(B148,'[3]应付账款7月底全部明细表 (3)'!$A$4:$AG$410,33,0)</f>
        <v>12920</v>
      </c>
      <c r="AJ148" s="31">
        <f>VLOOKUP(B148,'[3]应付账款7月底全部明细表 (3)'!$A$4:$AH$415,34,0)</f>
        <v>0</v>
      </c>
      <c r="AK148" s="31">
        <f>VLOOKUP(B148,'[3]应付账款7月底全部明细表 (3)'!$A$4:$AI$410,35,0)</f>
        <v>0</v>
      </c>
      <c r="AL148" s="31">
        <f>VLOOKUP(B148,'[3]应付账款7月底全部明细表 (3)'!$A$4:$AJ$410,36,0)</f>
        <v>12920</v>
      </c>
      <c r="AM148" s="31">
        <f>VLOOKUP(B148,'[3]应付账款7月底全部明细表 (3)'!$A$4:$AK$410,37,0)</f>
        <v>0</v>
      </c>
      <c r="AN148" s="31">
        <f>VLOOKUP(B148,'[3]应付账款7月底全部明细表 (3)'!$A$4:$AL$415,38,0)</f>
        <v>12920</v>
      </c>
      <c r="AO148" s="31">
        <f>VLOOKUP(B148,'[3]应付账款7月底全部明细表 (3)'!$A$4:$AM$410,39,0)</f>
        <v>0</v>
      </c>
      <c r="AP148" s="31">
        <f>VLOOKUP(B148,'[3]应付账款7月底全部明细表 (3)'!$A$4:$AN$410,40,0)</f>
        <v>12920</v>
      </c>
      <c r="AQ148" s="42">
        <f>VLOOKUP(B148,'[3]应付账款7月底全部明细表 (3)'!$A$4:$AO$410,41,0)</f>
        <v>0</v>
      </c>
      <c r="AR148" s="42">
        <f>VLOOKUP(B148,[4]应付账款明细表!$A$4:$AP$428,42,0)</f>
        <v>12920</v>
      </c>
      <c r="AS148" s="42">
        <f>VLOOKUP(B148,'[3]应付账款7月底全部明细表 (3)'!$A$4:$AQ$410,43,0)</f>
        <v>12920</v>
      </c>
      <c r="AT148" s="42">
        <f>VLOOKUP(B148,'[3]应付账款7月底全部明细表 (3)'!$A$4:$AR$410,44,0)</f>
        <v>0</v>
      </c>
      <c r="AU148" s="42">
        <f>VLOOKUP(B148,[4]应付账款明细表!$A$4:$AS$428,45,0)</f>
        <v>0</v>
      </c>
      <c r="AV148" s="42">
        <f>VLOOKUP(B148,[4]应付账款明细表!$A$4:$AT$428,46,0)</f>
        <v>0</v>
      </c>
      <c r="AW148" s="42">
        <f>VLOOKUP(B148,[4]应付账款明细表!$A$4:$AU$428,47,0)</f>
        <v>0</v>
      </c>
      <c r="AX148" s="42">
        <f>VLOOKUP(B148,[4]应付账款明细表!$A$4:$AV$428,48,0)</f>
        <v>0</v>
      </c>
      <c r="AY148" s="42"/>
      <c r="AZ148" s="42">
        <f>VLOOKUP(B148,[4]应付账款明细表!$A$4:$AX$428,50,0)</f>
        <v>0</v>
      </c>
      <c r="BA148" s="63"/>
      <c r="BB148" s="63"/>
      <c r="BC148" s="63"/>
      <c r="BD148" s="63"/>
      <c r="BE148" s="63"/>
      <c r="BF148" s="63"/>
      <c r="BG148" s="63"/>
      <c r="BH148" s="54">
        <f t="shared" si="23"/>
        <v>69090</v>
      </c>
      <c r="BI148" s="54">
        <f t="shared" si="20"/>
        <v>6909</v>
      </c>
      <c r="BJ148" s="16">
        <f t="shared" si="22"/>
        <v>0</v>
      </c>
      <c r="BK148" s="54" t="str">
        <f>VLOOKUP(B148,'[3]应付账款7月底全部明细表 (3)'!$A$4:$BI$410,61,0)</f>
        <v>货到、票到付款</v>
      </c>
    </row>
    <row r="149" spans="1:63" ht="15.95" customHeight="1">
      <c r="A149" s="23">
        <f t="shared" si="24"/>
        <v>146</v>
      </c>
      <c r="B149" s="24" t="s">
        <v>390</v>
      </c>
      <c r="C149" s="24">
        <f>VLOOKUP(B149,'[1]供应商 (2)'!$A$2:$D$144,4,0)</f>
        <v>1922374</v>
      </c>
      <c r="D149" s="25" t="s">
        <v>391</v>
      </c>
      <c r="E149" s="25" t="s">
        <v>392</v>
      </c>
      <c r="F149" s="16">
        <f>VLOOKUP(B149,'[2]应付账款7月底全部明细表 (3)'!$A$4:$D$403,4)</f>
        <v>927438.7</v>
      </c>
      <c r="G149" s="16">
        <f>VLOOKUP(B149,'[2]应付账款7月底全部明细表 (3)'!$A:$E,5,0)</f>
        <v>150000</v>
      </c>
      <c r="H149" s="16">
        <f>VLOOKUP(B149,'[2]应付账款7月底全部明细表 (3)'!$A$4:$F$401,6,0)</f>
        <v>1122328.3899999999</v>
      </c>
      <c r="I149" s="16">
        <f>VLOOKUP(B149,'[2]应付账款7月底全部明细表 (3)'!$A$4:$G$401,7,0)</f>
        <v>300000</v>
      </c>
      <c r="J149" s="31">
        <f>VLOOKUP(B149,'[2]应付账款7月底全部明细表 (3)'!$A$4:$H$402,8,0)</f>
        <v>1047056.44</v>
      </c>
      <c r="K149" s="31">
        <f>VLOOKUP(B149,'[3]应付账款7月底全部明细表 (3)'!$A:$I,9,0)</f>
        <v>83958.84</v>
      </c>
      <c r="L149" s="31">
        <f>VLOOKUP(B149,'[3]应付账款7月底全部明细表 (3)'!$A$4:$J$410,10,0)</f>
        <v>477438.7</v>
      </c>
      <c r="M149" s="31">
        <f>VLOOKUP(B149,'[3]应付账款7月底全部明细表 (3)'!$A:$K,11,0)</f>
        <v>0</v>
      </c>
      <c r="N149" s="31">
        <f>VLOOKUP(B149,'[3]应付账款7月底全部明细表 (3)'!$A:$L,12,0)</f>
        <v>1131015.28</v>
      </c>
      <c r="O149" s="31">
        <f>VLOOKUP(B149,'[3]应付账款7月底全部明细表 (3)'!$A$4:$M$410,13,0)</f>
        <v>0</v>
      </c>
      <c r="P149" s="31">
        <f>VLOOKUP(B149,'[3]应付账款7月底全部明细表 (3)'!$A$4:$N$410,14,0)</f>
        <v>822328.39</v>
      </c>
      <c r="Q149" s="31">
        <f>VLOOKUP(B149,'[3]应付账款7月底全部明细表 (3)'!$A$4:$O$410,15,0)</f>
        <v>300000</v>
      </c>
      <c r="R149" s="31">
        <f>VLOOKUP(B149,'[3]应付账款7月底全部明细表 (3)'!$A$4:$P$410,16,0)</f>
        <v>831015.28</v>
      </c>
      <c r="S149" s="31">
        <f>VLOOKUP(B149,'[3]应付账款7月底全部明细表 (3)'!$A$4:$Q$407,17,0)</f>
        <v>276451.65000000002</v>
      </c>
      <c r="T149" s="31">
        <f>VLOOKUP(B149,'[3]应付账款7月底全部明细表 (3)'!$A$4:$R$387,18,0)</f>
        <v>747056.44</v>
      </c>
      <c r="U149" s="31">
        <f>VLOOKUP(B149,'[3]应付账款7月底全部明细表 (3)'!$A$4:$S$410,19,0)</f>
        <v>0</v>
      </c>
      <c r="V149" s="31">
        <f>VLOOKUP(B149,'[3]应付账款7月底全部明细表 (3)'!$A$4:$T$410,20,0)</f>
        <v>1107466.93</v>
      </c>
      <c r="W149" s="31">
        <f>VLOOKUP(B149,'[3]应付账款7月底全部明细表 (3)'!$A$4:$U$410,21,0)</f>
        <v>298255.48</v>
      </c>
      <c r="X149" s="31">
        <f>VLOOKUP(B149,'[3]应付账款7月底全部明细表 (3)'!$A$4:$V$410,22,0)</f>
        <v>831015.28</v>
      </c>
      <c r="Y149" s="31">
        <f>VLOOKUP(B149,'[3]应付账款7月底全部明细表 (3)'!$A$4:$W$410,23,0)</f>
        <v>0</v>
      </c>
      <c r="Z149" s="31">
        <f>VLOOKUP(B149,'[3]应付账款7月底全部明细表 (3)'!$A$4:$X$410,24,0)</f>
        <v>1405722.41</v>
      </c>
      <c r="AA149" s="31">
        <f>VLOOKUP(B149,'[3]应付账款7月底全部明细表 (3)'!$A$4:$Y$410,25,0)</f>
        <v>0</v>
      </c>
      <c r="AB149" s="31">
        <f>VLOOKUP(B149,'[3]应付账款7月底全部明细表 (3)'!$A$4:$Z$410,26,0)</f>
        <v>831015.28</v>
      </c>
      <c r="AC149" s="31">
        <f>VLOOKUP(B149,'[3]应付账款7月底全部明细表 (3)'!$A$4:$AA$410,27,0)</f>
        <v>200000</v>
      </c>
      <c r="AD149" s="31">
        <f>VLOOKUP(B149,'[3]应付账款7月底全部明细表 (3)'!$A$4:$AB$410,28,0)</f>
        <v>1205722.4099999999</v>
      </c>
      <c r="AE149" s="31">
        <f>VLOOKUP(B149,'[3]应付账款7月底全部明细表 (3)'!$A$4:$AC$410,29,0)</f>
        <v>0</v>
      </c>
      <c r="AF149" s="31">
        <f>VLOOKUP(B149,'[3]应付账款7月底全部明细表 (3)'!$A$4:$AD$416,30,0)</f>
        <v>907466.93</v>
      </c>
      <c r="AG149" s="31">
        <f>VLOOKUP(B149,'[3]应付账款7月底全部明细表 (3)'!$A$4:$AE$410,31,0)</f>
        <v>250000</v>
      </c>
      <c r="AH149" s="31">
        <f>VLOOKUP(B149,'[3]应付账款7月底全部明细表 (3)'!$A$4:$AF$410,32,0)</f>
        <v>955722.41</v>
      </c>
      <c r="AI149" s="31">
        <f>VLOOKUP(B149,'[3]应付账款7月底全部明细表 (3)'!$A$4:$AG$410,33,0)</f>
        <v>208429.52</v>
      </c>
      <c r="AJ149" s="31">
        <f>VLOOKUP(B149,'[3]应付账款7月底全部明细表 (3)'!$A$4:$AH$415,34,0)</f>
        <v>955722.41</v>
      </c>
      <c r="AK149" s="31">
        <f>VLOOKUP(B149,'[3]应付账款7月底全部明细表 (3)'!$A$4:$AI$410,35,0)</f>
        <v>0</v>
      </c>
      <c r="AL149" s="31">
        <f>VLOOKUP(B149,'[3]应付账款7月底全部明细表 (3)'!$A$4:$AJ$410,36,0)</f>
        <v>1164151.93</v>
      </c>
      <c r="AM149" s="31">
        <f>VLOOKUP(B149,'[3]应付账款7月底全部明细表 (3)'!$A$4:$AK$410,37,0)</f>
        <v>0</v>
      </c>
      <c r="AN149" s="31">
        <f>VLOOKUP(B149,'[3]应付账款7月底全部明细表 (3)'!$A$4:$AL$415,38,0)</f>
        <v>955722.41</v>
      </c>
      <c r="AO149" s="31">
        <f>VLOOKUP(B149,'[3]应付账款7月底全部明细表 (3)'!$A$4:$AM$410,39,0)</f>
        <v>0</v>
      </c>
      <c r="AP149" s="31">
        <f>VLOOKUP(B149,'[3]应付账款7月底全部明细表 (3)'!$A$4:$AN$410,40,0)</f>
        <v>1164151.93</v>
      </c>
      <c r="AQ149" s="42">
        <f>VLOOKUP(B149,'[3]应付账款7月底全部明细表 (3)'!$A$4:$AO$410,41,0)</f>
        <v>290181.63</v>
      </c>
      <c r="AR149" s="42">
        <f>VLOOKUP(B149,[4]应付账款明细表!$A$4:$AP$428,42,0)</f>
        <v>955722.41</v>
      </c>
      <c r="AS149" s="42">
        <f>VLOOKUP(B149,'[3]应付账款7月底全部明细表 (3)'!$A$4:$AQ$410,43,0)</f>
        <v>300000</v>
      </c>
      <c r="AT149" s="42">
        <f>VLOOKUP(B149,'[3]应付账款7月底全部明细表 (3)'!$A$4:$AR$410,44,0)</f>
        <v>1154333.56</v>
      </c>
      <c r="AU149" s="42">
        <f>VLOOKUP(B149,[4]应付账款明细表!$A$4:$AS$428,45,0)</f>
        <v>0</v>
      </c>
      <c r="AV149" s="42">
        <f>VLOOKUP(B149,[4]应付账款明细表!$A$4:$AT$428,46,0)</f>
        <v>864151.93</v>
      </c>
      <c r="AW149" s="42">
        <f>VLOOKUP(B149,[4]应付账款明细表!$A$4:$AU$428,47,0)</f>
        <v>0</v>
      </c>
      <c r="AX149" s="42">
        <f>VLOOKUP(B149,[4]应付账款明细表!$A$4:$AV$428,48,0)</f>
        <v>1154333.56</v>
      </c>
      <c r="AY149" s="42"/>
      <c r="AZ149" s="42">
        <f>VLOOKUP(B149,[4]应付账款明细表!$A$4:$AX$428,50,0)</f>
        <v>864151.93</v>
      </c>
      <c r="BA149" s="63"/>
      <c r="BB149" s="63"/>
      <c r="BC149" s="63"/>
      <c r="BD149" s="63"/>
      <c r="BE149" s="63"/>
      <c r="BF149" s="63"/>
      <c r="BG149" s="63"/>
      <c r="BH149" s="54">
        <f t="shared" si="23"/>
        <v>1157277.1200000001</v>
      </c>
      <c r="BI149" s="54">
        <f t="shared" si="20"/>
        <v>115727.712</v>
      </c>
      <c r="BJ149" s="16">
        <f t="shared" si="22"/>
        <v>9.9745647783998308</v>
      </c>
      <c r="BK149" s="54" t="str">
        <f>VLOOKUP(B149,'[3]应付账款7月底全部明细表 (3)'!$A$4:$BI$410,61,0)</f>
        <v>发票挂账两个月承兑付款</v>
      </c>
    </row>
    <row r="150" spans="1:63" ht="15.95" customHeight="1">
      <c r="A150" s="23">
        <f t="shared" si="24"/>
        <v>147</v>
      </c>
      <c r="B150" s="24" t="s">
        <v>393</v>
      </c>
      <c r="C150" s="24"/>
      <c r="D150" s="25" t="s">
        <v>394</v>
      </c>
      <c r="E150" s="25" t="s">
        <v>340</v>
      </c>
      <c r="F150" s="16">
        <f>VLOOKUP(B150,'[2]应付账款7月底全部明细表 (3)'!$A$4:$D$403,4)</f>
        <v>173848.9</v>
      </c>
      <c r="G150" s="16">
        <f>VLOOKUP(B150,'[2]应付账款7月底全部明细表 (3)'!$A:$E,5,0)</f>
        <v>0</v>
      </c>
      <c r="H150" s="16">
        <f>VLOOKUP(B150,'[2]应付账款7月底全部明细表 (3)'!$A$4:$F$401,6,0)</f>
        <v>233374.75</v>
      </c>
      <c r="I150" s="16">
        <f>VLOOKUP(B150,'[2]应付账款7月底全部明细表 (3)'!$A$4:$G$401,7,0)</f>
        <v>130000</v>
      </c>
      <c r="J150" s="31">
        <f>VLOOKUP(B150,'[2]应付账款7月底全部明细表 (3)'!$A$4:$H$402,8,0)</f>
        <v>103374.75</v>
      </c>
      <c r="K150" s="31">
        <f>VLOOKUP(B150,'[3]应付账款7月底全部明细表 (3)'!$A:$I,9,0)</f>
        <v>0</v>
      </c>
      <c r="L150" s="31">
        <f>VLOOKUP(B150,'[3]应付账款7月底全部明细表 (3)'!$A$4:$J$410,10,0)</f>
        <v>43848.9</v>
      </c>
      <c r="M150" s="31">
        <f>VLOOKUP(B150,'[3]应付账款7月底全部明细表 (3)'!$A:$K,11,0)</f>
        <v>0</v>
      </c>
      <c r="N150" s="31">
        <f>VLOOKUP(B150,'[3]应付账款7月底全部明细表 (3)'!$A:$L,12,0)</f>
        <v>103374.75</v>
      </c>
      <c r="O150" s="31">
        <f>VLOOKUP(B150,'[3]应付账款7月底全部明细表 (3)'!$A$4:$M$410,13,0)</f>
        <v>0</v>
      </c>
      <c r="P150" s="31">
        <f>VLOOKUP(B150,'[3]应付账款7月底全部明细表 (3)'!$A$4:$N$410,14,0)</f>
        <v>103374.75</v>
      </c>
      <c r="Q150" s="31">
        <f>VLOOKUP(B150,'[3]应付账款7月底全部明细表 (3)'!$A$4:$O$410,15,0)</f>
        <v>100000</v>
      </c>
      <c r="R150" s="31">
        <f>VLOOKUP(B150,'[3]应付账款7月底全部明细表 (3)'!$A$4:$P$410,16,0)</f>
        <v>3374.75</v>
      </c>
      <c r="S150" s="31">
        <f>VLOOKUP(B150,'[3]应付账款7月底全部明细表 (3)'!$A$4:$Q$407,17,0)</f>
        <v>0</v>
      </c>
      <c r="T150" s="31">
        <f>VLOOKUP(B150,'[3]应付账款7月底全部明细表 (3)'!$A$4:$R$387,18,0)</f>
        <v>3374.75</v>
      </c>
      <c r="U150" s="31">
        <f>VLOOKUP(B150,'[3]应付账款7月底全部明细表 (3)'!$A$4:$S$410,19,0)</f>
        <v>0</v>
      </c>
      <c r="V150" s="31">
        <f>VLOOKUP(B150,'[3]应付账款7月底全部明细表 (3)'!$A$4:$T$410,20,0)</f>
        <v>3374.75</v>
      </c>
      <c r="W150" s="31">
        <f>VLOOKUP(B150,'[3]应付账款7月底全部明细表 (3)'!$A$4:$U$410,21,0)</f>
        <v>0</v>
      </c>
      <c r="X150" s="31">
        <f>VLOOKUP(B150,'[3]应付账款7月底全部明细表 (3)'!$A$4:$V$410,22,0)</f>
        <v>3374.75</v>
      </c>
      <c r="Y150" s="31">
        <f>VLOOKUP(B150,'[3]应付账款7月底全部明细表 (3)'!$A$4:$W$410,23,0)</f>
        <v>0</v>
      </c>
      <c r="Z150" s="31">
        <f>VLOOKUP(B150,'[3]应付账款7月底全部明细表 (3)'!$A$4:$X$410,24,0)</f>
        <v>3374.75</v>
      </c>
      <c r="AA150" s="31">
        <f>VLOOKUP(B150,'[3]应付账款7月底全部明细表 (3)'!$A$4:$Y$410,25,0)</f>
        <v>0</v>
      </c>
      <c r="AB150" s="31">
        <f>VLOOKUP(B150,'[3]应付账款7月底全部明细表 (3)'!$A$4:$Z$410,26,0)</f>
        <v>3374.75</v>
      </c>
      <c r="AC150" s="31">
        <f>VLOOKUP(B150,'[3]应付账款7月底全部明细表 (3)'!$A$4:$AA$410,27,0)</f>
        <v>0</v>
      </c>
      <c r="AD150" s="31">
        <f>VLOOKUP(B150,'[3]应付账款7月底全部明细表 (3)'!$A$4:$AB$410,28,0)</f>
        <v>3374.75</v>
      </c>
      <c r="AE150" s="31">
        <f>VLOOKUP(B150,'[3]应付账款7月底全部明细表 (3)'!$A$4:$AC$410,29,0)</f>
        <v>0</v>
      </c>
      <c r="AF150" s="31">
        <f>VLOOKUP(B150,'[3]应付账款7月底全部明细表 (3)'!$A$4:$AD$416,30,0)</f>
        <v>3374.75</v>
      </c>
      <c r="AG150" s="31">
        <f>VLOOKUP(B150,'[3]应付账款7月底全部明细表 (3)'!$A$4:$AE$410,31,0)</f>
        <v>0</v>
      </c>
      <c r="AH150" s="31">
        <f>VLOOKUP(B150,'[3]应付账款7月底全部明细表 (3)'!$A$4:$AF$410,32,0)</f>
        <v>3374.75</v>
      </c>
      <c r="AI150" s="31">
        <f>VLOOKUP(B150,'[3]应付账款7月底全部明细表 (3)'!$A$4:$AG$410,33,0)</f>
        <v>0</v>
      </c>
      <c r="AJ150" s="31">
        <f>VLOOKUP(B150,'[3]应付账款7月底全部明细表 (3)'!$A$4:$AH$415,34,0)</f>
        <v>3374.75</v>
      </c>
      <c r="AK150" s="31">
        <f>VLOOKUP(B150,'[3]应付账款7月底全部明细表 (3)'!$A$4:$AI$410,35,0)</f>
        <v>0</v>
      </c>
      <c r="AL150" s="31">
        <f>VLOOKUP(B150,'[3]应付账款7月底全部明细表 (3)'!$A$4:$AJ$410,36,0)</f>
        <v>3374.75</v>
      </c>
      <c r="AM150" s="31">
        <f>VLOOKUP(B150,'[3]应付账款7月底全部明细表 (3)'!$A$4:$AK$410,37,0)</f>
        <v>0</v>
      </c>
      <c r="AN150" s="31">
        <f>VLOOKUP(B150,'[3]应付账款7月底全部明细表 (3)'!$A$4:$AL$415,38,0)</f>
        <v>3374.75</v>
      </c>
      <c r="AO150" s="31">
        <f>VLOOKUP(B150,'[3]应付账款7月底全部明细表 (3)'!$A$4:$AM$410,39,0)</f>
        <v>0</v>
      </c>
      <c r="AP150" s="31">
        <f>VLOOKUP(B150,'[3]应付账款7月底全部明细表 (3)'!$A$4:$AN$410,40,0)</f>
        <v>3374.75</v>
      </c>
      <c r="AQ150" s="42">
        <f>VLOOKUP(B150,'[3]应付账款7月底全部明细表 (3)'!$A$4:$AO$410,41,0)</f>
        <v>0</v>
      </c>
      <c r="AR150" s="42">
        <f>VLOOKUP(B150,[4]应付账款明细表!$A$4:$AP$428,42,0)</f>
        <v>3374.75</v>
      </c>
      <c r="AS150" s="42">
        <f>VLOOKUP(B150,'[3]应付账款7月底全部明细表 (3)'!$A$4:$AQ$410,43,0)</f>
        <v>0</v>
      </c>
      <c r="AT150" s="42">
        <f>VLOOKUP(B150,'[3]应付账款7月底全部明细表 (3)'!$A$4:$AR$410,44,0)</f>
        <v>3374.75</v>
      </c>
      <c r="AU150" s="42">
        <f>VLOOKUP(B150,[4]应付账款明细表!$A$4:$AS$428,45,0)</f>
        <v>0</v>
      </c>
      <c r="AV150" s="42">
        <f>VLOOKUP(B150,[4]应付账款明细表!$A$4:$AT$428,46,0)</f>
        <v>3374.75</v>
      </c>
      <c r="AW150" s="42">
        <f>VLOOKUP(B150,[4]应付账款明细表!$A$4:$AU$428,47,0)</f>
        <v>0</v>
      </c>
      <c r="AX150" s="42">
        <f>VLOOKUP(B150,[4]应付账款明细表!$A$4:$AV$428,48,0)</f>
        <v>3374.75</v>
      </c>
      <c r="AY150" s="42"/>
      <c r="AZ150" s="42">
        <f>VLOOKUP(B150,[4]应付账款明细表!$A$4:$AX$428,50,0)</f>
        <v>3374.75</v>
      </c>
      <c r="BA150" s="63"/>
      <c r="BB150" s="63"/>
      <c r="BC150" s="63"/>
      <c r="BD150" s="63"/>
      <c r="BE150" s="63"/>
      <c r="BF150" s="63"/>
      <c r="BG150" s="63"/>
      <c r="BH150" s="54">
        <f t="shared" si="23"/>
        <v>0</v>
      </c>
      <c r="BI150" s="54">
        <f t="shared" si="20"/>
        <v>0</v>
      </c>
      <c r="BJ150" s="16"/>
      <c r="BK150" s="54" t="str">
        <f>VLOOKUP(B150,'[3]应付账款7月底全部明细表 (3)'!$A$4:$BI$410,61,0)</f>
        <v>发票挂账两个月承兑付款</v>
      </c>
    </row>
    <row r="151" spans="1:63" ht="15.95" customHeight="1">
      <c r="A151" s="23">
        <f t="shared" si="24"/>
        <v>148</v>
      </c>
      <c r="B151" s="24" t="s">
        <v>395</v>
      </c>
      <c r="C151" s="24" t="str">
        <f>VLOOKUP(B151,'[1]供应商 (2)'!$A$2:$D$144,4,0)</f>
        <v>L4653</v>
      </c>
      <c r="D151" s="25" t="s">
        <v>396</v>
      </c>
      <c r="E151" s="25" t="s">
        <v>90</v>
      </c>
      <c r="F151" s="16">
        <f>VLOOKUP(B151,'[2]应付账款7月底全部明细表 (3)'!$A$4:$D$403,4)</f>
        <v>0</v>
      </c>
      <c r="G151" s="16">
        <f>VLOOKUP(B151,'[2]应付账款7月底全部明细表 (3)'!$A:$E,5,0)</f>
        <v>0</v>
      </c>
      <c r="H151" s="16">
        <f>VLOOKUP(B151,'[2]应付账款7月底全部明细表 (3)'!$A$4:$F$401,6,0)</f>
        <v>0</v>
      </c>
      <c r="I151" s="16">
        <f>VLOOKUP(B151,'[2]应付账款7月底全部明细表 (3)'!$A$4:$G$401,7,0)</f>
        <v>0</v>
      </c>
      <c r="J151" s="31">
        <f>VLOOKUP(B151,'[2]应付账款7月底全部明细表 (3)'!$A$4:$H$402,8,0)</f>
        <v>0</v>
      </c>
      <c r="K151" s="31" t="e">
        <f>VLOOKUP(B151,'[3]应付账款7月底全部明细表 (3)'!$A:$I,9,0)</f>
        <v>#REF!</v>
      </c>
      <c r="L151" s="31">
        <f>VLOOKUP(B151,'[3]应付账款7月底全部明细表 (3)'!$A$4:$J$410,10,0)</f>
        <v>0</v>
      </c>
      <c r="M151" s="31" t="e">
        <f>VLOOKUP(B151,'[3]应付账款7月底全部明细表 (3)'!$A:$K,11,0)</f>
        <v>#REF!</v>
      </c>
      <c r="N151" s="31" t="e">
        <f>VLOOKUP(B151,'[3]应付账款7月底全部明细表 (3)'!$A:$L,12,0)</f>
        <v>#REF!</v>
      </c>
      <c r="O151" s="31" t="e">
        <f>VLOOKUP(B151,'[3]应付账款7月底全部明细表 (3)'!$A$4:$M$410,13,0)</f>
        <v>#REF!</v>
      </c>
      <c r="P151" s="31">
        <f>VLOOKUP(B151,'[3]应付账款7月底全部明细表 (3)'!$A$4:$N$410,14,0)</f>
        <v>0</v>
      </c>
      <c r="Q151" s="31" t="e">
        <f>VLOOKUP(B151,'[3]应付账款7月底全部明细表 (3)'!$A$4:$O$410,15,0)</f>
        <v>#REF!</v>
      </c>
      <c r="R151" s="31" t="e">
        <f>VLOOKUP(B151,'[3]应付账款7月底全部明细表 (3)'!$A$4:$P$410,16,0)</f>
        <v>#REF!</v>
      </c>
      <c r="S151" s="31" t="e">
        <f>VLOOKUP(B151,'[3]应付账款7月底全部明细表 (3)'!$A$4:$Q$407,17,0)</f>
        <v>#REF!</v>
      </c>
      <c r="T151" s="31">
        <f>VLOOKUP(B151,'[3]应付账款7月底全部明细表 (3)'!$A$4:$R$387,18,0)</f>
        <v>0</v>
      </c>
      <c r="U151" s="31" t="e">
        <f>VLOOKUP(B151,'[3]应付账款7月底全部明细表 (3)'!$A$4:$S$410,19,0)</f>
        <v>#REF!</v>
      </c>
      <c r="V151" s="31" t="e">
        <f>VLOOKUP(B151,'[3]应付账款7月底全部明细表 (3)'!$A$4:$T$410,20,0)</f>
        <v>#REF!</v>
      </c>
      <c r="W151" s="31">
        <f>VLOOKUP(B151,'[3]应付账款7月底全部明细表 (3)'!$A$4:$U$410,21,0)</f>
        <v>142457.13</v>
      </c>
      <c r="X151" s="31">
        <f>VLOOKUP(B151,'[3]应付账款7月底全部明细表 (3)'!$A$4:$V$410,22,0)</f>
        <v>0</v>
      </c>
      <c r="Y151" s="31">
        <f>VLOOKUP(B151,'[3]应付账款7月底全部明细表 (3)'!$A$4:$W$410,23,0)</f>
        <v>0</v>
      </c>
      <c r="Z151" s="31">
        <f>VLOOKUP(B151,'[3]应付账款7月底全部明细表 (3)'!$A$4:$X$410,24,0)</f>
        <v>142457.13</v>
      </c>
      <c r="AA151" s="31">
        <f>VLOOKUP(B151,'[3]应付账款7月底全部明细表 (3)'!$A$4:$Y$410,25,0)</f>
        <v>492727.22</v>
      </c>
      <c r="AB151" s="31">
        <f>VLOOKUP(B151,'[3]应付账款7月底全部明细表 (3)'!$A$4:$Z$410,26,0)</f>
        <v>0</v>
      </c>
      <c r="AC151" s="31">
        <f>VLOOKUP(B151,'[3]应付账款7月底全部明细表 (3)'!$A$4:$AA$410,27,0)</f>
        <v>0</v>
      </c>
      <c r="AD151" s="31">
        <f>VLOOKUP(B151,'[3]应付账款7月底全部明细表 (3)'!$A$4:$AB$410,28,0)</f>
        <v>635184.35</v>
      </c>
      <c r="AE151" s="31">
        <f>VLOOKUP(B151,'[3]应付账款7月底全部明细表 (3)'!$A$4:$AC$410,29,0)</f>
        <v>86849</v>
      </c>
      <c r="AF151" s="31">
        <f>VLOOKUP(B151,'[3]应付账款7月底全部明细表 (3)'!$A$4:$AD$416,30,0)</f>
        <v>0</v>
      </c>
      <c r="AG151" s="31">
        <f>VLOOKUP(B151,'[3]应付账款7月底全部明细表 (3)'!$A$4:$AE$410,31,0)</f>
        <v>0</v>
      </c>
      <c r="AH151" s="31">
        <f>VLOOKUP(B151,'[3]应付账款7月底全部明细表 (3)'!$A$4:$AF$410,32,0)</f>
        <v>722033.35</v>
      </c>
      <c r="AI151" s="31">
        <f>VLOOKUP(B151,'[3]应付账款7月底全部明细表 (3)'!$A$4:$AG$410,33,0)</f>
        <v>17599.88</v>
      </c>
      <c r="AJ151" s="31">
        <f>VLOOKUP(B151,'[3]应付账款7月底全部明细表 (3)'!$A$4:$AH$415,34,0)</f>
        <v>142457.13</v>
      </c>
      <c r="AK151" s="31">
        <f>VLOOKUP(B151,'[3]应付账款7月底全部明细表 (3)'!$A$4:$AI$410,35,0)</f>
        <v>200000</v>
      </c>
      <c r="AL151" s="31">
        <f>VLOOKUP(B151,'[3]应付账款7月底全部明细表 (3)'!$A$4:$AJ$410,36,0)</f>
        <v>539633.23</v>
      </c>
      <c r="AM151" s="31">
        <f>VLOOKUP(B151,'[3]应付账款7月底全部明细表 (3)'!$A$4:$AK$410,37,0)</f>
        <v>0</v>
      </c>
      <c r="AN151" s="31">
        <f>VLOOKUP(B151,'[3]应付账款7月底全部明细表 (3)'!$A$4:$AL$415,38,0)</f>
        <v>435184.35</v>
      </c>
      <c r="AO151" s="31">
        <f>VLOOKUP(B151,'[3]应付账款7月底全部明细表 (3)'!$A$4:$AM$410,39,0)</f>
        <v>0</v>
      </c>
      <c r="AP151" s="31">
        <f>VLOOKUP(B151,'[3]应付账款7月底全部明细表 (3)'!$A$4:$AN$410,40,0)</f>
        <v>539633.23</v>
      </c>
      <c r="AQ151" s="42">
        <f>VLOOKUP(B151,'[3]应付账款7月底全部明细表 (3)'!$A$4:$AO$410,41,0)</f>
        <v>24127.31</v>
      </c>
      <c r="AR151" s="42">
        <f>VLOOKUP(B151,[4]应付账款明细表!$A$4:$AP$428,42,0)</f>
        <v>522033.35</v>
      </c>
      <c r="AS151" s="42">
        <f>VLOOKUP(B151,'[3]应付账款7月底全部明细表 (3)'!$A$4:$AQ$410,43,0)</f>
        <v>200000</v>
      </c>
      <c r="AT151" s="42">
        <f>VLOOKUP(B151,'[3]应付账款7月底全部明细表 (3)'!$A$4:$AR$410,44,0)</f>
        <v>363760.54</v>
      </c>
      <c r="AU151" s="42">
        <f>VLOOKUP(B151,[4]应付账款明细表!$A$4:$AS$428,45,0)</f>
        <v>129669.21</v>
      </c>
      <c r="AV151" s="42">
        <f>VLOOKUP(B151,[4]应付账款明细表!$A$4:$AT$428,46,0)</f>
        <v>339633.23</v>
      </c>
      <c r="AW151" s="42">
        <f>VLOOKUP(B151,[4]应付账款明细表!$A$4:$AU$428,47,0)</f>
        <v>0</v>
      </c>
      <c r="AX151" s="42">
        <f>VLOOKUP(B151,[4]应付账款明细表!$A$4:$AV$428,48,0)</f>
        <v>493429.75</v>
      </c>
      <c r="AY151" s="42"/>
      <c r="AZ151" s="42">
        <f>VLOOKUP(B151,[4]应付账款明细表!$A$4:$AX$428,50,0)</f>
        <v>339633.23</v>
      </c>
      <c r="BA151" s="63"/>
      <c r="BB151" s="63"/>
      <c r="BC151" s="63"/>
      <c r="BD151" s="63"/>
      <c r="BE151" s="63"/>
      <c r="BF151" s="63"/>
      <c r="BG151" s="63"/>
      <c r="BH151" s="54" t="e">
        <f t="shared" si="23"/>
        <v>#REF!</v>
      </c>
      <c r="BI151" s="54" t="e">
        <f t="shared" si="20"/>
        <v>#REF!</v>
      </c>
      <c r="BJ151" s="16" t="e">
        <f t="shared" si="22"/>
        <v>#REF!</v>
      </c>
      <c r="BK151" s="54" t="str">
        <f>VLOOKUP(B151,'[3]应付账款7月底全部明细表 (3)'!$A$4:$BI$410,61,0)</f>
        <v>发票挂账两个月承兑付款</v>
      </c>
    </row>
    <row r="152" spans="1:63" ht="15.95" customHeight="1">
      <c r="A152" s="23">
        <f t="shared" si="24"/>
        <v>149</v>
      </c>
      <c r="B152" s="24" t="s">
        <v>397</v>
      </c>
      <c r="C152" s="24"/>
      <c r="D152" s="25" t="s">
        <v>398</v>
      </c>
      <c r="E152" s="25" t="s">
        <v>187</v>
      </c>
      <c r="F152" s="16">
        <f>VLOOKUP(B152,'[2]应付账款7月底全部明细表 (3)'!$A$4:$D$403,4)</f>
        <v>3906781</v>
      </c>
      <c r="G152" s="16">
        <f>VLOOKUP(B152,'[2]应付账款7月底全部明细表 (3)'!$A:$E,5,0)</f>
        <v>2000000</v>
      </c>
      <c r="H152" s="16">
        <f>VLOOKUP(B152,'[2]应付账款7月底全部明细表 (3)'!$A$4:$F$401,6,0)</f>
        <v>3106781</v>
      </c>
      <c r="I152" s="16">
        <f>VLOOKUP(B152,'[2]应付账款7月底全部明细表 (3)'!$A$4:$G$401,7,0)</f>
        <v>1000000</v>
      </c>
      <c r="J152" s="31">
        <f>VLOOKUP(B152,'[2]应付账款7月底全部明细表 (3)'!$A$4:$H$402,8,0)</f>
        <v>3311781</v>
      </c>
      <c r="K152" s="31">
        <f>VLOOKUP(B152,'[3]应付账款7月底全部明细表 (3)'!$A:$I,9,0)</f>
        <v>727200</v>
      </c>
      <c r="L152" s="31">
        <f>VLOOKUP(B152,'[3]应付账款7月底全部明细表 (3)'!$A$4:$J$410,10,0)</f>
        <v>906781</v>
      </c>
      <c r="M152" s="31">
        <f>VLOOKUP(B152,'[3]应付账款7月底全部明细表 (3)'!$A:$K,11,0)</f>
        <v>0</v>
      </c>
      <c r="N152" s="31">
        <f>VLOOKUP(B152,'[3]应付账款7月底全部明细表 (3)'!$A:$L,12,0)</f>
        <v>4038981</v>
      </c>
      <c r="O152" s="31">
        <f>VLOOKUP(B152,'[3]应付账款7月底全部明细表 (3)'!$A$4:$M$410,13,0)</f>
        <v>505000</v>
      </c>
      <c r="P152" s="31">
        <f>VLOOKUP(B152,'[3]应付账款7月底全部明细表 (3)'!$A$4:$N$410,14,0)</f>
        <v>2106781</v>
      </c>
      <c r="Q152" s="31">
        <f>VLOOKUP(B152,'[3]应付账款7月底全部明细表 (3)'!$A$4:$O$410,15,0)</f>
        <v>312604.33</v>
      </c>
      <c r="R152" s="31">
        <f>VLOOKUP(B152,'[3]应付账款7月底全部明细表 (3)'!$A$4:$P$410,16,0)</f>
        <v>4231376.67</v>
      </c>
      <c r="S152" s="31">
        <f>VLOOKUP(B152,'[3]应付账款7月底全部明细表 (3)'!$A$4:$Q$407,17,0)</f>
        <v>1482600</v>
      </c>
      <c r="T152" s="31">
        <f>VLOOKUP(B152,'[3]应付账款7月底全部明细表 (3)'!$A$4:$R$387,18,0)</f>
        <v>2999176.67</v>
      </c>
      <c r="U152" s="31">
        <f>VLOOKUP(B152,'[3]应付账款7月底全部明细表 (3)'!$A$4:$S$410,19,0)</f>
        <v>2850000</v>
      </c>
      <c r="V152" s="31">
        <f>VLOOKUP(B152,'[3]应付账款7月底全部明细表 (3)'!$A$4:$T$410,20,0)</f>
        <v>2863976.67</v>
      </c>
      <c r="W152" s="31">
        <f>VLOOKUP(B152,'[3]应付账款7月底全部明细表 (3)'!$A$4:$U$410,21,0)</f>
        <v>1217700</v>
      </c>
      <c r="X152" s="31">
        <f>VLOOKUP(B152,'[3]应付账款7月底全部明细表 (3)'!$A$4:$V$410,22,0)</f>
        <v>876376.67</v>
      </c>
      <c r="Y152" s="31">
        <f>VLOOKUP(B152,'[3]应付账款7月底全部明细表 (3)'!$A$4:$W$410,23,0)</f>
        <v>0</v>
      </c>
      <c r="Z152" s="31">
        <f>VLOOKUP(B152,'[3]应付账款7月底全部明细表 (3)'!$A$4:$X$410,24,0)</f>
        <v>4081676.67</v>
      </c>
      <c r="AA152" s="31">
        <f>VLOOKUP(B152,'[3]应付账款7月底全部明细表 (3)'!$A$4:$Y$410,25,0)</f>
        <v>605000</v>
      </c>
      <c r="AB152" s="31">
        <f>VLOOKUP(B152,'[3]应付账款7月底全部明细表 (3)'!$A$4:$Z$410,26,0)</f>
        <v>1381376.67</v>
      </c>
      <c r="AC152" s="31">
        <f>VLOOKUP(B152,'[3]应付账款7月底全部明细表 (3)'!$A$4:$AA$410,27,0)</f>
        <v>500000</v>
      </c>
      <c r="AD152" s="31">
        <f>VLOOKUP(B152,'[3]应付账款7月底全部明细表 (3)'!$A$4:$AB$410,28,0)</f>
        <v>4186676.67</v>
      </c>
      <c r="AE152" s="31">
        <f>VLOOKUP(B152,'[3]应付账款7月底全部明细表 (3)'!$A$4:$AC$410,29,0)</f>
        <v>1137500</v>
      </c>
      <c r="AF152" s="31">
        <f>VLOOKUP(B152,'[3]应付账款7月底全部明细表 (3)'!$A$4:$AD$416,30,0)</f>
        <v>2363976.67</v>
      </c>
      <c r="AG152" s="31">
        <f>VLOOKUP(B152,'[3]应付账款7月底全部明细表 (3)'!$A$4:$AE$410,31,0)</f>
        <v>500000</v>
      </c>
      <c r="AH152" s="31">
        <f>VLOOKUP(B152,'[3]应付账款7月底全部明细表 (3)'!$A$4:$AF$410,32,0)</f>
        <v>4824176.67</v>
      </c>
      <c r="AI152" s="31">
        <f>VLOOKUP(B152,'[3]应付账款7月底全部明细表 (3)'!$A$4:$AG$410,33,0)</f>
        <v>536926.80000000005</v>
      </c>
      <c r="AJ152" s="31">
        <f>VLOOKUP(B152,'[3]应付账款7月底全部明细表 (3)'!$A$4:$AH$415,34,0)</f>
        <v>3081676.67</v>
      </c>
      <c r="AK152" s="31">
        <f>VLOOKUP(B152,'[3]应付账款7月底全部明细表 (3)'!$A$4:$AI$410,35,0)</f>
        <v>2500000</v>
      </c>
      <c r="AL152" s="31">
        <f>VLOOKUP(B152,'[3]应付账款7月底全部明细表 (3)'!$A$4:$AJ$410,36,0)</f>
        <v>2861103.47</v>
      </c>
      <c r="AM152" s="31">
        <f>VLOOKUP(B152,'[3]应付账款7月底全部明细表 (3)'!$A$4:$AK$410,37,0)</f>
        <v>1270361.2</v>
      </c>
      <c r="AN152" s="31">
        <f>VLOOKUP(B152,'[3]应付账款7月底全部明细表 (3)'!$A$4:$AL$415,38,0)</f>
        <v>1186676.67</v>
      </c>
      <c r="AO152" s="31">
        <f>VLOOKUP(B152,'[3]应付账款7月底全部明细表 (3)'!$A$4:$AM$410,39,0)</f>
        <v>1200000</v>
      </c>
      <c r="AP152" s="31">
        <f>VLOOKUP(B152,'[3]应付账款7月底全部明细表 (3)'!$A$4:$AN$410,40,0)</f>
        <v>2931464.67</v>
      </c>
      <c r="AQ152" s="42">
        <f>VLOOKUP(B152,'[3]应付账款7月底全部明细表 (3)'!$A$4:$AO$410,41,0)</f>
        <v>648140</v>
      </c>
      <c r="AR152" s="42">
        <f>VLOOKUP(B152,[4]应付账款明细表!$A$4:$AP$428,42,0)</f>
        <v>1124176.67</v>
      </c>
      <c r="AS152" s="42">
        <f>VLOOKUP(B152,'[3]应付账款7月底全部明细表 (3)'!$A$4:$AQ$410,43,0)</f>
        <v>650000</v>
      </c>
      <c r="AT152" s="42">
        <f>VLOOKUP(B152,'[3]应付账款7月底全部明细表 (3)'!$A$4:$AR$410,44,0)</f>
        <v>2929604.67</v>
      </c>
      <c r="AU152" s="42">
        <f>VLOOKUP(B152,[4]应付账款明细表!$A$4:$AS$428,45,0)</f>
        <v>186900</v>
      </c>
      <c r="AV152" s="42">
        <f>VLOOKUP(B152,[4]应付账款明细表!$A$4:$AT$428,46,0)</f>
        <v>1011103.47</v>
      </c>
      <c r="AW152" s="42">
        <f>VLOOKUP(B152,[4]应付账款明细表!$A$4:$AU$428,47,0)</f>
        <v>367000</v>
      </c>
      <c r="AX152" s="42">
        <f>VLOOKUP(B152,[4]应付账款明细表!$A$4:$AV$428,48,0)</f>
        <v>2749504.67</v>
      </c>
      <c r="AY152" s="42"/>
      <c r="AZ152" s="42">
        <f>VLOOKUP(B152,[4]应付账款明细表!$A$4:$AX$428,50,0)</f>
        <v>1914464.67</v>
      </c>
      <c r="BA152" s="63"/>
      <c r="BB152" s="63"/>
      <c r="BC152" s="63"/>
      <c r="BD152" s="63"/>
      <c r="BE152" s="63"/>
      <c r="BF152" s="63"/>
      <c r="BG152" s="63"/>
      <c r="BH152" s="54">
        <f t="shared" si="23"/>
        <v>8317328</v>
      </c>
      <c r="BI152" s="54">
        <f t="shared" si="20"/>
        <v>831732.8</v>
      </c>
      <c r="BJ152" s="16">
        <f t="shared" si="22"/>
        <v>3.3057547688392201</v>
      </c>
      <c r="BK152" s="54" t="str">
        <f>VLOOKUP(B152,'[3]应付账款7月底全部明细表 (3)'!$A$4:$BI$410,61,0)</f>
        <v>发票挂账两个月承兑付款</v>
      </c>
    </row>
    <row r="153" spans="1:63" ht="15.95" customHeight="1">
      <c r="A153" s="23">
        <f t="shared" si="24"/>
        <v>150</v>
      </c>
      <c r="B153" s="24" t="s">
        <v>399</v>
      </c>
      <c r="C153" s="24" t="str">
        <f>VLOOKUP(B153,'[1]供应商 (2)'!$A$2:$D$144,4,0)</f>
        <v>1913670</v>
      </c>
      <c r="D153" s="25" t="s">
        <v>400</v>
      </c>
      <c r="E153" s="25" t="s">
        <v>209</v>
      </c>
      <c r="F153" s="16">
        <f>VLOOKUP(B153,'[2]应付账款7月底全部明细表 (3)'!$A$4:$D$403,4)</f>
        <v>1496251.57</v>
      </c>
      <c r="G153" s="16">
        <f>VLOOKUP(B153,'[2]应付账款7月底全部明细表 (3)'!$A:$E,5,0)</f>
        <v>0</v>
      </c>
      <c r="H153" s="16">
        <f>VLOOKUP(B153,'[2]应付账款7月底全部明细表 (3)'!$A$4:$F$401,6,0)</f>
        <v>1879297.55</v>
      </c>
      <c r="I153" s="16">
        <f>VLOOKUP(B153,'[2]应付账款7月底全部明细表 (3)'!$A$4:$G$401,7,0)</f>
        <v>613364.31000000006</v>
      </c>
      <c r="J153" s="31">
        <f>VLOOKUP(B153,'[2]应付账款7月底全部明细表 (3)'!$A$4:$H$402,8,0)</f>
        <v>1647417.69</v>
      </c>
      <c r="K153" s="31">
        <f>VLOOKUP(B153,'[3]应付账款7月底全部明细表 (3)'!$A:$I,9,0)</f>
        <v>373083.25</v>
      </c>
      <c r="L153" s="31">
        <f>VLOOKUP(B153,'[3]应付账款7月底全部明细表 (3)'!$A$4:$J$410,10,0)</f>
        <v>882887.26</v>
      </c>
      <c r="M153" s="31">
        <f>VLOOKUP(B153,'[3]应付账款7月底全部明细表 (3)'!$A:$K,11,0)</f>
        <v>400000</v>
      </c>
      <c r="N153" s="31">
        <f>VLOOKUP(B153,'[3]应付账款7月底全部明细表 (3)'!$A:$L,12,0)</f>
        <v>1620500.94</v>
      </c>
      <c r="O153" s="31">
        <f>VLOOKUP(B153,'[3]应付账款7月底全部明细表 (3)'!$A$4:$M$410,13,0)</f>
        <v>277909.99</v>
      </c>
      <c r="P153" s="31">
        <f>VLOOKUP(B153,'[3]应付账款7月底全部明细表 (3)'!$A$4:$N$410,14,0)</f>
        <v>865933.24</v>
      </c>
      <c r="Q153" s="31">
        <f>VLOOKUP(B153,'[3]应付账款7月底全部明细表 (3)'!$A$4:$O$410,15,0)</f>
        <v>60604.21</v>
      </c>
      <c r="R153" s="31">
        <f>VLOOKUP(B153,'[3]应付账款7月底全部明细表 (3)'!$A$4:$P$410,16,0)</f>
        <v>1837806.72</v>
      </c>
      <c r="S153" s="31">
        <f>VLOOKUP(B153,'[3]应付账款7月底全部明细表 (3)'!$A$4:$Q$407,17,0)</f>
        <v>361330.25</v>
      </c>
      <c r="T153" s="31">
        <f>VLOOKUP(B153,'[3]应付账款7月底全部明细表 (3)'!$A$4:$R$387,18,0)</f>
        <v>1186813.48</v>
      </c>
      <c r="U153" s="31">
        <f>VLOOKUP(B153,'[3]应付账款7月底全部明细表 (3)'!$A$4:$S$410,19,0)</f>
        <v>53693.69</v>
      </c>
      <c r="V153" s="31">
        <f>VLOOKUP(B153,'[3]应付账款7月底全部明细表 (3)'!$A$4:$T$410,20,0)</f>
        <v>2145443.2799999998</v>
      </c>
      <c r="W153" s="31">
        <f>VLOOKUP(B153,'[3]应付账款7月底全部明细表 (3)'!$A$4:$U$410,21,0)</f>
        <v>368901.42</v>
      </c>
      <c r="X153" s="31">
        <f>VLOOKUP(B153,'[3]应付账款7月底全部明细表 (3)'!$A$4:$V$410,22,0)</f>
        <v>1506203.04</v>
      </c>
      <c r="Y153" s="31">
        <f>VLOOKUP(B153,'[3]应付账款7月底全部明细表 (3)'!$A$4:$W$410,23,0)</f>
        <v>1250000</v>
      </c>
      <c r="Z153" s="31">
        <f>VLOOKUP(B153,'[3]应付账款7月底全部明细表 (3)'!$A$4:$X$410,24,0)</f>
        <v>1264344.7</v>
      </c>
      <c r="AA153" s="31">
        <f>VLOOKUP(B153,'[3]应付账款7月底全部明细表 (3)'!$A$4:$Y$410,25,0)</f>
        <v>368610.15</v>
      </c>
      <c r="AB153" s="31">
        <f>VLOOKUP(B153,'[3]应付账款7月底全部明细表 (3)'!$A$4:$Z$410,26,0)</f>
        <v>534113.03</v>
      </c>
      <c r="AC153" s="31">
        <f>VLOOKUP(B153,'[3]应付账款7月底全部明细表 (3)'!$A$4:$AA$410,27,0)</f>
        <v>0</v>
      </c>
      <c r="AD153" s="31">
        <f>VLOOKUP(B153,'[3]应付账款7月底全部明细表 (3)'!$A$4:$AB$410,28,0)</f>
        <v>1632954.85</v>
      </c>
      <c r="AE153" s="31">
        <f>VLOOKUP(B153,'[3]应付账款7月底全部明细表 (3)'!$A$4:$AC$410,29,0)</f>
        <v>377213.75</v>
      </c>
      <c r="AF153" s="31">
        <f>VLOOKUP(B153,'[3]应付账款7月底全部明细表 (3)'!$A$4:$AD$416,30,0)</f>
        <v>895443.28</v>
      </c>
      <c r="AG153" s="31">
        <f>VLOOKUP(B153,'[3]应付账款7月底全部明细表 (3)'!$A$4:$AE$410,31,0)</f>
        <v>450000</v>
      </c>
      <c r="AH153" s="31">
        <f>VLOOKUP(B153,'[3]应付账款7月底全部明细表 (3)'!$A$4:$AF$410,32,0)</f>
        <v>1560168.6</v>
      </c>
      <c r="AI153" s="31">
        <f>VLOOKUP(B153,'[3]应付账款7月底全部明细表 (3)'!$A$4:$AG$410,33,0)</f>
        <v>118613.06</v>
      </c>
      <c r="AJ153" s="31">
        <f>VLOOKUP(B153,'[3]应付账款7月底全部明细表 (3)'!$A$4:$AH$415,34,0)</f>
        <v>814344.7</v>
      </c>
      <c r="AK153" s="31">
        <f>VLOOKUP(B153,'[3]应付账款7月底全部明细表 (3)'!$A$4:$AI$410,35,0)</f>
        <v>351189.16</v>
      </c>
      <c r="AL153" s="31">
        <f>VLOOKUP(B153,'[3]应付账款7月底全部明细表 (3)'!$A$4:$AJ$410,36,0)</f>
        <v>1327592.5</v>
      </c>
      <c r="AM153" s="31">
        <f>VLOOKUP(B153,'[3]应付账款7月底全部明细表 (3)'!$A$4:$AK$410,37,0)</f>
        <v>102234.87</v>
      </c>
      <c r="AN153" s="31">
        <f>VLOOKUP(B153,'[3]应付账款7月底全部明细表 (3)'!$A$4:$AL$415,38,0)</f>
        <v>831765.69</v>
      </c>
      <c r="AO153" s="31">
        <f>VLOOKUP(B153,'[3]应付账款7月底全部明细表 (3)'!$A$4:$AM$410,39,0)</f>
        <v>0</v>
      </c>
      <c r="AP153" s="31">
        <f>VLOOKUP(B153,'[3]应付账款7月底全部明细表 (3)'!$A$4:$AN$410,40,0)</f>
        <v>1429827.37</v>
      </c>
      <c r="AQ153" s="42">
        <f>VLOOKUP(B153,'[3]应付账款7月底全部明细表 (3)'!$A$4:$AO$410,41,0)</f>
        <v>0</v>
      </c>
      <c r="AR153" s="42">
        <f>VLOOKUP(B153,[4]应付账款明细表!$A$4:$AP$428,42,0)</f>
        <v>1208979.44</v>
      </c>
      <c r="AS153" s="42">
        <f>VLOOKUP(B153,'[3]应付账款7月底全部明细表 (3)'!$A$4:$AQ$410,43,0)</f>
        <v>268116.33</v>
      </c>
      <c r="AT153" s="42">
        <f>VLOOKUP(B153,'[3]应付账款7月底全部明细表 (3)'!$A$4:$AR$410,44,0)</f>
        <v>1161711.04</v>
      </c>
      <c r="AU153" s="42">
        <f>VLOOKUP(B153,[4]应付账款明细表!$A$4:$AS$428,45,0)</f>
        <v>454636.08</v>
      </c>
      <c r="AV153" s="42">
        <f>VLOOKUP(B153,[4]应付账款明细表!$A$4:$AT$428,46,0)</f>
        <v>1059476.17</v>
      </c>
      <c r="AW153" s="42">
        <f>VLOOKUP(B153,[4]应付账款明细表!$A$4:$AU$428,47,0)</f>
        <v>50000</v>
      </c>
      <c r="AX153" s="42">
        <f>VLOOKUP(B153,[4]应付账款明细表!$A$4:$AV$428,48,0)</f>
        <v>1566347.12</v>
      </c>
      <c r="AY153" s="42"/>
      <c r="AZ153" s="42">
        <f>VLOOKUP(B153,[4]应付账款明细表!$A$4:$AX$428,50,0)</f>
        <v>1111711.04</v>
      </c>
      <c r="BA153" s="63"/>
      <c r="BB153" s="63"/>
      <c r="BC153" s="63"/>
      <c r="BD153" s="63"/>
      <c r="BE153" s="63"/>
      <c r="BF153" s="63"/>
      <c r="BG153" s="63"/>
      <c r="BH153" s="54">
        <f t="shared" si="23"/>
        <v>2802532.82</v>
      </c>
      <c r="BI153" s="54">
        <f t="shared" si="20"/>
        <v>280253.28200000001</v>
      </c>
      <c r="BJ153" s="16">
        <f t="shared" si="22"/>
        <v>5.5890411303015499</v>
      </c>
      <c r="BK153" s="54" t="str">
        <f>VLOOKUP(B153,'[3]应付账款7月底全部明细表 (3)'!$A$4:$BI$410,61,0)</f>
        <v>发票挂账两个月承兑付款</v>
      </c>
    </row>
    <row r="154" spans="1:63">
      <c r="A154" s="23">
        <f t="shared" ref="A154:A163" si="25">ROW()-3</f>
        <v>151</v>
      </c>
      <c r="B154" s="24" t="s">
        <v>401</v>
      </c>
      <c r="C154" s="24" t="str">
        <f>VLOOKUP(B154,'[1]供应商 (2)'!$A$2:$D$144,4,0)</f>
        <v>1931024</v>
      </c>
      <c r="D154" s="25" t="s">
        <v>402</v>
      </c>
      <c r="E154" s="25" t="s">
        <v>403</v>
      </c>
      <c r="F154" s="16">
        <f>VLOOKUP(B154,'[2]应付账款7月底全部明细表 (3)'!$A$4:$D$403,4)</f>
        <v>56255.74</v>
      </c>
      <c r="G154" s="16">
        <f>VLOOKUP(B154,'[2]应付账款7月底全部明细表 (3)'!$A:$E,5,0)</f>
        <v>0</v>
      </c>
      <c r="H154" s="16">
        <f>VLOOKUP(B154,'[2]应付账款7月底全部明细表 (3)'!$A$4:$F$401,6,0)</f>
        <v>72753.259999999995</v>
      </c>
      <c r="I154" s="16">
        <f>VLOOKUP(B154,'[2]应付账款7月底全部明细表 (3)'!$A$4:$G$401,7,0)</f>
        <v>0</v>
      </c>
      <c r="J154" s="31">
        <f>VLOOKUP(B154,'[2]应付账款7月底全部明细表 (3)'!$A$4:$H$402,8,0)</f>
        <v>102869.18</v>
      </c>
      <c r="K154" s="31">
        <f>VLOOKUP(B154,'[3]应付账款7月底全部明细表 (3)'!$A:$I,9,0)</f>
        <v>0</v>
      </c>
      <c r="L154" s="31">
        <f>VLOOKUP(B154,'[3]应付账款7月底全部明细表 (3)'!$A$4:$J$410,10,0)</f>
        <v>56255.74</v>
      </c>
      <c r="M154" s="31">
        <f>VLOOKUP(B154,'[3]应付账款7月底全部明细表 (3)'!$A:$K,11,0)</f>
        <v>56255.74</v>
      </c>
      <c r="N154" s="31">
        <f>VLOOKUP(B154,'[3]应付账款7月底全部明细表 (3)'!$A:$L,12,0)</f>
        <v>46613.440000000002</v>
      </c>
      <c r="O154" s="31">
        <f>VLOOKUP(B154,'[3]应付账款7月底全部明细表 (3)'!$A$4:$M$410,13,0)</f>
        <v>0</v>
      </c>
      <c r="P154" s="31">
        <f>VLOOKUP(B154,'[3]应付账款7月底全部明细表 (3)'!$A$4:$N$410,14,0)</f>
        <v>16497.52</v>
      </c>
      <c r="Q154" s="31">
        <f>VLOOKUP(B154,'[3]应付账款7月底全部明细表 (3)'!$A$4:$O$410,15,0)</f>
        <v>16497.52</v>
      </c>
      <c r="R154" s="31">
        <f>VLOOKUP(B154,'[3]应付账款7月底全部明细表 (3)'!$A$4:$P$410,16,0)</f>
        <v>30115.919999999998</v>
      </c>
      <c r="S154" s="31">
        <f>VLOOKUP(B154,'[3]应付账款7月底全部明细表 (3)'!$A$4:$Q$407,17,0)</f>
        <v>32825.68</v>
      </c>
      <c r="T154" s="31">
        <f>VLOOKUP(B154,'[3]应付账款7月底全部明细表 (3)'!$A$4:$R$387,18,0)</f>
        <v>30115.919999999998</v>
      </c>
      <c r="U154" s="31">
        <f>VLOOKUP(B154,'[3]应付账款7月底全部明细表 (3)'!$A$4:$S$410,19,0)</f>
        <v>0</v>
      </c>
      <c r="V154" s="31">
        <f>VLOOKUP(B154,'[3]应付账款7月底全部明细表 (3)'!$A$4:$T$410,20,0)</f>
        <v>62941.599999999999</v>
      </c>
      <c r="W154" s="31">
        <f>VLOOKUP(B154,'[3]应付账款7月底全部明细表 (3)'!$A$4:$U$410,21,0)</f>
        <v>37856.29</v>
      </c>
      <c r="X154" s="31">
        <f>VLOOKUP(B154,'[3]应付账款7月底全部明细表 (3)'!$A$4:$V$410,22,0)</f>
        <v>30115.919999999998</v>
      </c>
      <c r="Y154" s="31">
        <f>VLOOKUP(B154,'[3]应付账款7月底全部明细表 (3)'!$A$4:$W$410,23,0)</f>
        <v>0</v>
      </c>
      <c r="Z154" s="31">
        <f>VLOOKUP(B154,'[3]应付账款7月底全部明细表 (3)'!$A$4:$X$410,24,0)</f>
        <v>100797.89</v>
      </c>
      <c r="AA154" s="31">
        <f>VLOOKUP(B154,'[3]应付账款7月底全部明细表 (3)'!$A$4:$Y$410,25,0)</f>
        <v>0</v>
      </c>
      <c r="AB154" s="31">
        <f>VLOOKUP(B154,'[3]应付账款7月底全部明细表 (3)'!$A$4:$Z$410,26,0)</f>
        <v>30115.919999999998</v>
      </c>
      <c r="AC154" s="31">
        <f>VLOOKUP(B154,'[3]应付账款7月底全部明细表 (3)'!$A$4:$AA$410,27,0)</f>
        <v>0</v>
      </c>
      <c r="AD154" s="31">
        <f>VLOOKUP(B154,'[3]应付账款7月底全部明细表 (3)'!$A$4:$AB$410,28,0)</f>
        <v>100797.89</v>
      </c>
      <c r="AE154" s="31">
        <f>VLOOKUP(B154,'[3]应付账款7月底全部明细表 (3)'!$A$4:$AC$410,29,0)</f>
        <v>0</v>
      </c>
      <c r="AF154" s="31">
        <f>VLOOKUP(B154,'[3]应付账款7月底全部明细表 (3)'!$A$4:$AD$416,30,0)</f>
        <v>62941.599999999999</v>
      </c>
      <c r="AG154" s="31">
        <f>VLOOKUP(B154,'[3]应付账款7月底全部明细表 (3)'!$A$4:$AE$410,31,0)</f>
        <v>0</v>
      </c>
      <c r="AH154" s="31">
        <f>VLOOKUP(B154,'[3]应付账款7月底全部明细表 (3)'!$A$4:$AF$410,32,0)</f>
        <v>100797.89</v>
      </c>
      <c r="AI154" s="31">
        <f>VLOOKUP(B154,'[3]应付账款7月底全部明细表 (3)'!$A$4:$AG$410,33,0)</f>
        <v>0</v>
      </c>
      <c r="AJ154" s="31">
        <f>VLOOKUP(B154,'[3]应付账款7月底全部明细表 (3)'!$A$4:$AH$415,34,0)</f>
        <v>100797.89</v>
      </c>
      <c r="AK154" s="31">
        <f>VLOOKUP(B154,'[3]应付账款7月底全部明细表 (3)'!$A$4:$AI$410,35,0)</f>
        <v>50000</v>
      </c>
      <c r="AL154" s="31">
        <f>VLOOKUP(B154,'[3]应付账款7月底全部明细表 (3)'!$A$4:$AJ$410,36,0)</f>
        <v>50797.89</v>
      </c>
      <c r="AM154" s="31">
        <f>VLOOKUP(B154,'[3]应付账款7月底全部明细表 (3)'!$A$4:$AK$410,37,0)</f>
        <v>19558.04</v>
      </c>
      <c r="AN154" s="31">
        <f>VLOOKUP(B154,'[3]应付账款7月底全部明细表 (3)'!$A$4:$AL$415,38,0)</f>
        <v>50797.89</v>
      </c>
      <c r="AO154" s="31">
        <f>VLOOKUP(B154,'[3]应付账款7月底全部明细表 (3)'!$A$4:$AM$410,39,0)</f>
        <v>0</v>
      </c>
      <c r="AP154" s="31">
        <f>VLOOKUP(B154,'[3]应付账款7月底全部明细表 (3)'!$A$4:$AN$410,40,0)</f>
        <v>70355.929999999993</v>
      </c>
      <c r="AQ154" s="42">
        <f>VLOOKUP(B154,'[3]应付账款7月底全部明细表 (3)'!$A$4:$AO$410,41,0)</f>
        <v>0</v>
      </c>
      <c r="AR154" s="42">
        <f>VLOOKUP(B154,[4]应付账款明细表!$A$4:$AP$428,42,0)</f>
        <v>50797.89</v>
      </c>
      <c r="AS154" s="42">
        <f>VLOOKUP(B154,'[3]应付账款7月底全部明细表 (3)'!$A$4:$AQ$410,43,0)</f>
        <v>50000</v>
      </c>
      <c r="AT154" s="42">
        <f>VLOOKUP(B154,'[3]应付账款7月底全部明细表 (3)'!$A$4:$AR$410,44,0)</f>
        <v>20355.93</v>
      </c>
      <c r="AU154" s="42">
        <f>VLOOKUP(B154,[4]应付账款明细表!$A$4:$AS$428,45,0)</f>
        <v>19277.57</v>
      </c>
      <c r="AV154" s="42">
        <f>VLOOKUP(B154,[4]应付账款明细表!$A$4:$AT$428,46,0)</f>
        <v>797.88999999999896</v>
      </c>
      <c r="AW154" s="42">
        <f>VLOOKUP(B154,[4]应付账款明细表!$A$4:$AU$428,47,0)</f>
        <v>0</v>
      </c>
      <c r="AX154" s="42">
        <f>VLOOKUP(B154,[4]应付账款明细表!$A$4:$AV$428,48,0)</f>
        <v>39633.5</v>
      </c>
      <c r="AY154" s="42"/>
      <c r="AZ154" s="42">
        <f>VLOOKUP(B154,[4]应付账款明细表!$A$4:$AX$428,50,0)</f>
        <v>20355.93</v>
      </c>
      <c r="BA154" s="63"/>
      <c r="BB154" s="63"/>
      <c r="BC154" s="63"/>
      <c r="BD154" s="63"/>
      <c r="BE154" s="63"/>
      <c r="BF154" s="63"/>
      <c r="BG154" s="63"/>
      <c r="BH154" s="54">
        <f t="shared" si="23"/>
        <v>109517.58</v>
      </c>
      <c r="BI154" s="54">
        <f t="shared" si="20"/>
        <v>10951.758</v>
      </c>
      <c r="BJ154" s="16">
        <f t="shared" si="22"/>
        <v>3.61891670725376</v>
      </c>
      <c r="BK154" s="54" t="str">
        <f>VLOOKUP(B154,'[3]应付账款7月底全部明细表 (3)'!$A$4:$BI$410,61,0)</f>
        <v>发票挂账两个月承兑付款</v>
      </c>
    </row>
    <row r="155" spans="1:63" ht="15.95" customHeight="1">
      <c r="A155" s="23">
        <f t="shared" si="25"/>
        <v>152</v>
      </c>
      <c r="B155" s="24" t="s">
        <v>404</v>
      </c>
      <c r="C155" s="24"/>
      <c r="D155" s="25" t="s">
        <v>405</v>
      </c>
      <c r="E155" s="25" t="s">
        <v>167</v>
      </c>
      <c r="F155" s="16">
        <f>VLOOKUP(B155,'[2]应付账款7月底全部明细表 (3)'!$A$4:$D$403,4)</f>
        <v>0</v>
      </c>
      <c r="G155" s="16">
        <f>VLOOKUP(B155,'[2]应付账款7月底全部明细表 (3)'!$A:$E,5,0)</f>
        <v>0</v>
      </c>
      <c r="H155" s="16">
        <f>VLOOKUP(B155,'[2]应付账款7月底全部明细表 (3)'!$A$4:$F$401,6,0)</f>
        <v>90000</v>
      </c>
      <c r="I155" s="16">
        <f>VLOOKUP(B155,'[2]应付账款7月底全部明细表 (3)'!$A$4:$G$401,7,0)</f>
        <v>90000</v>
      </c>
      <c r="J155" s="31">
        <f>VLOOKUP(B155,'[2]应付账款7月底全部明细表 (3)'!$A$4:$H$402,8,0)</f>
        <v>22500</v>
      </c>
      <c r="K155" s="31">
        <f>VLOOKUP(B155,'[3]应付账款7月底全部明细表 (3)'!$A:$I,9,0)</f>
        <v>45000</v>
      </c>
      <c r="L155" s="31">
        <f>VLOOKUP(B155,'[3]应付账款7月底全部明细表 (3)'!$A$4:$J$410,10,0)</f>
        <v>67500</v>
      </c>
      <c r="M155" s="31">
        <f>VLOOKUP(B155,'[3]应付账款7月底全部明细表 (3)'!$A:$K,11,0)</f>
        <v>67500</v>
      </c>
      <c r="N155" s="31">
        <f>VLOOKUP(B155,'[3]应付账款7月底全部明细表 (3)'!$A:$L,12,0)</f>
        <v>0</v>
      </c>
      <c r="O155" s="31">
        <f>VLOOKUP(B155,'[3]应付账款7月底全部明细表 (3)'!$A$4:$M$410,13,0)</f>
        <v>90000</v>
      </c>
      <c r="P155" s="31">
        <f>VLOOKUP(B155,'[3]应付账款7月底全部明细表 (3)'!$A$4:$N$410,14,0)</f>
        <v>0</v>
      </c>
      <c r="Q155" s="31">
        <f>VLOOKUP(B155,'[3]应付账款7月底全部明细表 (3)'!$A$4:$O$410,15,0)</f>
        <v>0</v>
      </c>
      <c r="R155" s="31">
        <f>VLOOKUP(B155,'[3]应付账款7月底全部明细表 (3)'!$A$4:$P$410,16,0)</f>
        <v>90000</v>
      </c>
      <c r="S155" s="31">
        <f>VLOOKUP(B155,'[3]应付账款7月底全部明细表 (3)'!$A$4:$Q$407,17,0)</f>
        <v>89523</v>
      </c>
      <c r="T155" s="31">
        <f>VLOOKUP(B155,'[3]应付账款7月底全部明细表 (3)'!$A$4:$R$387,18,0)</f>
        <v>90000</v>
      </c>
      <c r="U155" s="31">
        <f>VLOOKUP(B155,'[3]应付账款7月底全部明细表 (3)'!$A$4:$S$410,19,0)</f>
        <v>90000</v>
      </c>
      <c r="V155" s="31">
        <f>VLOOKUP(B155,'[3]应付账款7月底全部明细表 (3)'!$A$4:$T$410,20,0)</f>
        <v>89523</v>
      </c>
      <c r="W155" s="31">
        <f>VLOOKUP(B155,'[3]应付账款7月底全部明细表 (3)'!$A$4:$U$410,21,0)</f>
        <v>90000</v>
      </c>
      <c r="X155" s="31">
        <f>VLOOKUP(B155,'[3]应付账款7月底全部明细表 (3)'!$A$4:$V$410,22,0)</f>
        <v>89523</v>
      </c>
      <c r="Y155" s="31">
        <f>VLOOKUP(B155,'[3]应付账款7月底全部明细表 (3)'!$A$4:$W$410,23,0)</f>
        <v>89523</v>
      </c>
      <c r="Z155" s="31">
        <f>VLOOKUP(B155,'[3]应付账款7月底全部明细表 (3)'!$A$4:$X$410,24,0)</f>
        <v>90000</v>
      </c>
      <c r="AA155" s="31">
        <f>VLOOKUP(B155,'[3]应付账款7月底全部明细表 (3)'!$A$4:$Y$410,25,0)</f>
        <v>0</v>
      </c>
      <c r="AB155" s="31">
        <f>VLOOKUP(B155,'[3]应付账款7月底全部明细表 (3)'!$A$4:$Z$410,26,0)</f>
        <v>0</v>
      </c>
      <c r="AC155" s="31">
        <f>VLOOKUP(B155,'[3]应付账款7月底全部明细表 (3)'!$A$4:$AA$410,27,0)</f>
        <v>0</v>
      </c>
      <c r="AD155" s="31">
        <f>VLOOKUP(B155,'[3]应付账款7月底全部明细表 (3)'!$A$4:$AB$410,28,0)</f>
        <v>90000</v>
      </c>
      <c r="AE155" s="31">
        <f>VLOOKUP(B155,'[3]应付账款7月底全部明细表 (3)'!$A$4:$AC$410,29,0)</f>
        <v>90000</v>
      </c>
      <c r="AF155" s="31">
        <f>VLOOKUP(B155,'[3]应付账款7月底全部明细表 (3)'!$A$4:$AD$416,30,0)</f>
        <v>90000</v>
      </c>
      <c r="AG155" s="31">
        <f>VLOOKUP(B155,'[3]应付账款7月底全部明细表 (3)'!$A$4:$AE$410,31,0)</f>
        <v>90000</v>
      </c>
      <c r="AH155" s="31">
        <f>VLOOKUP(B155,'[3]应付账款7月底全部明细表 (3)'!$A$4:$AF$410,32,0)</f>
        <v>90000</v>
      </c>
      <c r="AI155" s="31">
        <f>VLOOKUP(B155,'[3]应付账款7月底全部明细表 (3)'!$A$4:$AG$410,33,0)</f>
        <v>0</v>
      </c>
      <c r="AJ155" s="31">
        <f>VLOOKUP(B155,'[3]应付账款7月底全部明细表 (3)'!$A$4:$AH$415,34,0)</f>
        <v>0</v>
      </c>
      <c r="AK155" s="31">
        <f>VLOOKUP(B155,'[3]应付账款7月底全部明细表 (3)'!$A$4:$AI$410,35,0)</f>
        <v>0</v>
      </c>
      <c r="AL155" s="31">
        <f>VLOOKUP(B155,'[3]应付账款7月底全部明细表 (3)'!$A$4:$AJ$410,36,0)</f>
        <v>90000</v>
      </c>
      <c r="AM155" s="31">
        <f>VLOOKUP(B155,'[3]应付账款7月底全部明细表 (3)'!$A$4:$AK$410,37,0)</f>
        <v>87670</v>
      </c>
      <c r="AN155" s="31">
        <f>VLOOKUP(B155,'[3]应付账款7月底全部明细表 (3)'!$A$4:$AL$415,38,0)</f>
        <v>90000</v>
      </c>
      <c r="AO155" s="31">
        <f>VLOOKUP(B155,'[3]应付账款7月底全部明细表 (3)'!$A$4:$AM$410,39,0)</f>
        <v>90000</v>
      </c>
      <c r="AP155" s="31">
        <f>VLOOKUP(B155,'[3]应付账款7月底全部明细表 (3)'!$A$4:$AN$410,40,0)</f>
        <v>87670</v>
      </c>
      <c r="AQ155" s="42">
        <f>VLOOKUP(B155,'[3]应付账款7月底全部明细表 (3)'!$A$4:$AO$410,41,0)</f>
        <v>0</v>
      </c>
      <c r="AR155" s="42">
        <f>VLOOKUP(B155,[4]应付账款明细表!$A$4:$AP$428,42,0)</f>
        <v>0</v>
      </c>
      <c r="AS155" s="42">
        <f>VLOOKUP(B155,'[3]应付账款7月底全部明细表 (3)'!$A$4:$AQ$410,43,0)</f>
        <v>0</v>
      </c>
      <c r="AT155" s="42">
        <f>VLOOKUP(B155,'[3]应付账款7月底全部明细表 (3)'!$A$4:$AR$410,44,0)</f>
        <v>87670</v>
      </c>
      <c r="AU155" s="42">
        <f>VLOOKUP(B155,[4]应付账款明细表!$A$4:$AS$428,45,0)</f>
        <v>175340</v>
      </c>
      <c r="AV155" s="42">
        <f>VLOOKUP(B155,[4]应付账款明细表!$A$4:$AT$428,46,0)</f>
        <v>87670</v>
      </c>
      <c r="AW155" s="42">
        <f>VLOOKUP(B155,[4]应付账款明细表!$A$4:$AU$428,47,0)</f>
        <v>87670</v>
      </c>
      <c r="AX155" s="42">
        <f>VLOOKUP(B155,[4]应付账款明细表!$A$4:$AV$428,48,0)</f>
        <v>175340</v>
      </c>
      <c r="AY155" s="42"/>
      <c r="AZ155" s="42">
        <f>VLOOKUP(B155,[4]应付账款明细表!$A$4:$AX$428,50,0)</f>
        <v>175340</v>
      </c>
      <c r="BA155" s="63"/>
      <c r="BB155" s="63"/>
      <c r="BC155" s="63"/>
      <c r="BD155" s="63"/>
      <c r="BE155" s="63"/>
      <c r="BF155" s="63"/>
      <c r="BG155" s="63"/>
      <c r="BH155" s="54">
        <f t="shared" si="23"/>
        <v>667533</v>
      </c>
      <c r="BI155" s="54">
        <f t="shared" si="20"/>
        <v>66753.3</v>
      </c>
      <c r="BJ155" s="16">
        <f t="shared" si="22"/>
        <v>2.6266866207363502</v>
      </c>
      <c r="BK155" s="54" t="str">
        <f>VLOOKUP(B155,'[3]应付账款7月底全部明细表 (3)'!$A$4:$BI$410,61,0)</f>
        <v>预付款</v>
      </c>
    </row>
    <row r="156" spans="1:63" ht="15.95" customHeight="1">
      <c r="A156" s="23">
        <f t="shared" si="25"/>
        <v>153</v>
      </c>
      <c r="B156" s="24" t="s">
        <v>406</v>
      </c>
      <c r="C156" s="24" t="str">
        <f>VLOOKUP(B156,'[1]供应商 (2)'!$A$2:$D$144,4,0)</f>
        <v>L4133</v>
      </c>
      <c r="D156" s="25" t="s">
        <v>407</v>
      </c>
      <c r="E156" s="25" t="s">
        <v>408</v>
      </c>
      <c r="F156" s="16">
        <f>VLOOKUP(B156,'[2]应付账款7月底全部明细表 (3)'!$A$4:$D$403,4)</f>
        <v>13600</v>
      </c>
      <c r="G156" s="16">
        <f>VLOOKUP(B156,'[2]应付账款7月底全部明细表 (3)'!$A:$E,5,0)</f>
        <v>13600</v>
      </c>
      <c r="H156" s="16">
        <f>VLOOKUP(B156,'[2]应付账款7月底全部明细表 (3)'!$A$4:$F$401,6,0)</f>
        <v>0</v>
      </c>
      <c r="I156" s="16">
        <f>VLOOKUP(B156,'[2]应付账款7月底全部明细表 (3)'!$A$4:$G$401,7,0)</f>
        <v>7480</v>
      </c>
      <c r="J156" s="31">
        <f>VLOOKUP(B156,'[2]应付账款7月底全部明细表 (3)'!$A$4:$H$402,8,0)</f>
        <v>0</v>
      </c>
      <c r="K156" s="31">
        <f>VLOOKUP(B156,'[3]应付账款7月底全部明细表 (3)'!$A:$I,9,0)</f>
        <v>0</v>
      </c>
      <c r="L156" s="31">
        <f>VLOOKUP(B156,'[3]应付账款7月底全部明细表 (3)'!$A$4:$J$410,10,0)</f>
        <v>0</v>
      </c>
      <c r="M156" s="31">
        <f>VLOOKUP(B156,'[3]应付账款7月底全部明细表 (3)'!$A:$K,11,0)</f>
        <v>0</v>
      </c>
      <c r="N156" s="31">
        <f>VLOOKUP(B156,'[3]应付账款7月底全部明细表 (3)'!$A:$L,12,0)</f>
        <v>0</v>
      </c>
      <c r="O156" s="31">
        <f>VLOOKUP(B156,'[3]应付账款7月底全部明细表 (3)'!$A$4:$M$410,13,0)</f>
        <v>0</v>
      </c>
      <c r="P156" s="31">
        <f>VLOOKUP(B156,'[3]应付账款7月底全部明细表 (3)'!$A$4:$N$410,14,0)</f>
        <v>0</v>
      </c>
      <c r="Q156" s="31">
        <f>VLOOKUP(B156,'[3]应付账款7月底全部明细表 (3)'!$A$4:$O$410,15,0)</f>
        <v>0</v>
      </c>
      <c r="R156" s="31">
        <f>VLOOKUP(B156,'[3]应付账款7月底全部明细表 (3)'!$A$4:$P$410,16,0)</f>
        <v>0</v>
      </c>
      <c r="S156" s="31">
        <f>VLOOKUP(B156,'[3]应付账款7月底全部明细表 (3)'!$A$4:$Q$407,17,0)</f>
        <v>0</v>
      </c>
      <c r="T156" s="31">
        <f>VLOOKUP(B156,'[3]应付账款7月底全部明细表 (3)'!$A$4:$R$387,18,0)</f>
        <v>0</v>
      </c>
      <c r="U156" s="31">
        <f>VLOOKUP(B156,'[3]应付账款7月底全部明细表 (3)'!$A$4:$S$410,19,0)</f>
        <v>0</v>
      </c>
      <c r="V156" s="31">
        <f>VLOOKUP(B156,'[3]应付账款7月底全部明细表 (3)'!$A$4:$T$410,20,0)</f>
        <v>0</v>
      </c>
      <c r="W156" s="31">
        <f>VLOOKUP(B156,'[3]应付账款7月底全部明细表 (3)'!$A$4:$U$410,21,0)</f>
        <v>0</v>
      </c>
      <c r="X156" s="31">
        <f>VLOOKUP(B156,'[3]应付账款7月底全部明细表 (3)'!$A$4:$V$410,22,0)</f>
        <v>0</v>
      </c>
      <c r="Y156" s="31">
        <f>VLOOKUP(B156,'[3]应付账款7月底全部明细表 (3)'!$A$4:$W$410,23,0)</f>
        <v>0</v>
      </c>
      <c r="Z156" s="31">
        <f>VLOOKUP(B156,'[3]应付账款7月底全部明细表 (3)'!$A$4:$X$410,24,0)</f>
        <v>0</v>
      </c>
      <c r="AA156" s="31">
        <f>VLOOKUP(B156,'[3]应付账款7月底全部明细表 (3)'!$A$4:$Y$410,25,0)</f>
        <v>0</v>
      </c>
      <c r="AB156" s="31">
        <f>VLOOKUP(B156,'[3]应付账款7月底全部明细表 (3)'!$A$4:$Z$410,26,0)</f>
        <v>0</v>
      </c>
      <c r="AC156" s="31">
        <f>VLOOKUP(B156,'[3]应付账款7月底全部明细表 (3)'!$A$4:$AA$410,27,0)</f>
        <v>0</v>
      </c>
      <c r="AD156" s="31">
        <f>VLOOKUP(B156,'[3]应付账款7月底全部明细表 (3)'!$A$4:$AB$410,28,0)</f>
        <v>0</v>
      </c>
      <c r="AE156" s="31">
        <f>VLOOKUP(B156,'[3]应付账款7月底全部明细表 (3)'!$A$4:$AC$410,29,0)</f>
        <v>6951</v>
      </c>
      <c r="AF156" s="31">
        <f>VLOOKUP(B156,'[3]应付账款7月底全部明细表 (3)'!$A$4:$AD$416,30,0)</f>
        <v>331.2</v>
      </c>
      <c r="AG156" s="31">
        <f>VLOOKUP(B156,'[3]应付账款7月底全部明细表 (3)'!$A$4:$AE$410,31,0)</f>
        <v>331.2</v>
      </c>
      <c r="AH156" s="31">
        <f>VLOOKUP(B156,'[3]应付账款7月底全部明细表 (3)'!$A$4:$AF$410,32,0)</f>
        <v>6619.8</v>
      </c>
      <c r="AI156" s="31">
        <f>VLOOKUP(B156,'[3]应付账款7月底全部明细表 (3)'!$A$4:$AG$410,33,0)</f>
        <v>0</v>
      </c>
      <c r="AJ156" s="31">
        <f>VLOOKUP(B156,'[3]应付账款7月底全部明细表 (3)'!$A$4:$AH$415,34,0)</f>
        <v>0</v>
      </c>
      <c r="AK156" s="31">
        <f>VLOOKUP(B156,'[3]应付账款7月底全部明细表 (3)'!$A$4:$AI$410,35,0)</f>
        <v>0</v>
      </c>
      <c r="AL156" s="31">
        <f>VLOOKUP(B156,'[3]应付账款7月底全部明细表 (3)'!$A$4:$AJ$410,36,0)</f>
        <v>6619.8</v>
      </c>
      <c r="AM156" s="31">
        <f>VLOOKUP(B156,'[3]应付账款7月底全部明细表 (3)'!$A$4:$AK$410,37,0)</f>
        <v>0</v>
      </c>
      <c r="AN156" s="31">
        <f>VLOOKUP(B156,'[3]应付账款7月底全部明细表 (3)'!$A$4:$AL$415,38,0)</f>
        <v>0</v>
      </c>
      <c r="AO156" s="31">
        <f>VLOOKUP(B156,'[3]应付账款7月底全部明细表 (3)'!$A$4:$AM$410,39,0)</f>
        <v>0</v>
      </c>
      <c r="AP156" s="31">
        <f>VLOOKUP(B156,'[3]应付账款7月底全部明细表 (3)'!$A$4:$AN$410,40,0)</f>
        <v>6619.8</v>
      </c>
      <c r="AQ156" s="42">
        <f>VLOOKUP(B156,'[3]应付账款7月底全部明细表 (3)'!$A$4:$AO$410,41,0)</f>
        <v>0</v>
      </c>
      <c r="AR156" s="42">
        <f>VLOOKUP(B156,[4]应付账款明细表!$A$4:$AP$428,42,0)</f>
        <v>6619.8</v>
      </c>
      <c r="AS156" s="42">
        <f>VLOOKUP(B156,'[3]应付账款7月底全部明细表 (3)'!$A$4:$AQ$410,43,0)</f>
        <v>6619.8</v>
      </c>
      <c r="AT156" s="42">
        <f>VLOOKUP(B156,'[3]应付账款7月底全部明细表 (3)'!$A$4:$AR$410,44,0)</f>
        <v>0</v>
      </c>
      <c r="AU156" s="42">
        <f>VLOOKUP(B156,[4]应付账款明细表!$A$4:$AS$428,45,0)</f>
        <v>16550</v>
      </c>
      <c r="AV156" s="42">
        <f>VLOOKUP(B156,[4]应付账款明细表!$A$4:$AT$428,46,0)</f>
        <v>16550</v>
      </c>
      <c r="AW156" s="42">
        <f>VLOOKUP(B156,[4]应付账款明细表!$A$4:$AU$428,47,0)</f>
        <v>16550</v>
      </c>
      <c r="AX156" s="42">
        <f>VLOOKUP(B156,[4]应付账款明细表!$A$4:$AV$428,48,0)</f>
        <v>0</v>
      </c>
      <c r="AY156" s="42"/>
      <c r="AZ156" s="42">
        <f>VLOOKUP(B156,[4]应付账款明细表!$A$4:$AX$428,50,0)</f>
        <v>0</v>
      </c>
      <c r="BA156" s="63"/>
      <c r="BB156" s="63"/>
      <c r="BC156" s="63"/>
      <c r="BD156" s="63"/>
      <c r="BE156" s="63"/>
      <c r="BF156" s="63"/>
      <c r="BG156" s="63"/>
      <c r="BH156" s="54">
        <f t="shared" si="23"/>
        <v>23501</v>
      </c>
      <c r="BI156" s="54">
        <f t="shared" si="20"/>
        <v>2350.1</v>
      </c>
      <c r="BJ156" s="16">
        <f t="shared" si="22"/>
        <v>0</v>
      </c>
      <c r="BK156" s="54" t="str">
        <f>VLOOKUP(B156,'[3]应付账款7月底全部明细表 (3)'!$A$4:$BI$410,61,0)</f>
        <v>预付款</v>
      </c>
    </row>
    <row r="157" spans="1:63" ht="15.95" customHeight="1">
      <c r="A157" s="23">
        <f t="shared" si="25"/>
        <v>154</v>
      </c>
      <c r="B157" s="24" t="s">
        <v>409</v>
      </c>
      <c r="C157" s="24">
        <f>VLOOKUP(B157,'[1]供应商 (2)'!$A$2:$D$144,4,0)</f>
        <v>1911124</v>
      </c>
      <c r="D157" s="25" t="s">
        <v>410</v>
      </c>
      <c r="E157" s="25" t="s">
        <v>167</v>
      </c>
      <c r="F157" s="16">
        <f>VLOOKUP(B157,'[2]应付账款7月底全部明细表 (3)'!$A$4:$D$403,4)</f>
        <v>201680</v>
      </c>
      <c r="G157" s="16">
        <f>VLOOKUP(B157,'[2]应付账款7月底全部明细表 (3)'!$A:$E,5,0)</f>
        <v>50000</v>
      </c>
      <c r="H157" s="16">
        <f>VLOOKUP(B157,'[2]应付账款7月底全部明细表 (3)'!$A$4:$F$401,6,0)</f>
        <v>304960</v>
      </c>
      <c r="I157" s="16">
        <f>VLOOKUP(B157,'[2]应付账款7月底全部明细表 (3)'!$A$4:$G$401,7,0)</f>
        <v>200000</v>
      </c>
      <c r="J157" s="31">
        <f>VLOOKUP(B157,'[2]应付账款7月底全部明细表 (3)'!$A$4:$H$402,8,0)</f>
        <v>115370</v>
      </c>
      <c r="K157" s="31">
        <f>VLOOKUP(B157,'[3]应付账款7月底全部明细表 (3)'!$A:$I,9,0)</f>
        <v>0</v>
      </c>
      <c r="L157" s="31">
        <f>VLOOKUP(B157,'[3]应付账款7月底全部明细表 (3)'!$A$4:$J$410,10,0)</f>
        <v>0</v>
      </c>
      <c r="M157" s="31">
        <f>VLOOKUP(B157,'[3]应付账款7月底全部明细表 (3)'!$A:$K,11,0)</f>
        <v>0</v>
      </c>
      <c r="N157" s="31">
        <f>VLOOKUP(B157,'[3]应付账款7月底全部明细表 (3)'!$A:$L,12,0)</f>
        <v>115370</v>
      </c>
      <c r="O157" s="31">
        <f>VLOOKUP(B157,'[3]应付账款7月底全部明细表 (3)'!$A$4:$M$410,13,0)</f>
        <v>0</v>
      </c>
      <c r="P157" s="31">
        <f>VLOOKUP(B157,'[3]应付账款7月底全部明细表 (3)'!$A$4:$N$410,14,0)</f>
        <v>90000</v>
      </c>
      <c r="Q157" s="31">
        <f>VLOOKUP(B157,'[3]应付账款7月底全部明细表 (3)'!$A$4:$O$410,15,0)</f>
        <v>90000</v>
      </c>
      <c r="R157" s="31">
        <f>VLOOKUP(B157,'[3]应付账款7月底全部明细表 (3)'!$A$4:$P$410,16,0)</f>
        <v>25370</v>
      </c>
      <c r="S157" s="31">
        <f>VLOOKUP(B157,'[3]应付账款7月底全部明细表 (3)'!$A$4:$Q$407,17,0)</f>
        <v>19500</v>
      </c>
      <c r="T157" s="31">
        <f>VLOOKUP(B157,'[3]应付账款7月底全部明细表 (3)'!$A$4:$R$387,18,0)</f>
        <v>0</v>
      </c>
      <c r="U157" s="31">
        <f>VLOOKUP(B157,'[3]应付账款7月底全部明细表 (3)'!$A$4:$S$410,19,0)</f>
        <v>0</v>
      </c>
      <c r="V157" s="31">
        <f>VLOOKUP(B157,'[3]应付账款7月底全部明细表 (3)'!$A$4:$T$410,20,0)</f>
        <v>44870</v>
      </c>
      <c r="W157" s="31">
        <f>VLOOKUP(B157,'[3]应付账款7月底全部明细表 (3)'!$A$4:$U$410,21,0)</f>
        <v>0</v>
      </c>
      <c r="X157" s="31">
        <f>VLOOKUP(B157,'[3]应付账款7月底全部明细表 (3)'!$A$4:$V$410,22,0)</f>
        <v>44870</v>
      </c>
      <c r="Y157" s="31">
        <f>VLOOKUP(B157,'[3]应付账款7月底全部明细表 (3)'!$A$4:$W$410,23,0)</f>
        <v>44870</v>
      </c>
      <c r="Z157" s="31">
        <f>VLOOKUP(B157,'[3]应付账款7月底全部明细表 (3)'!$A$4:$X$410,24,0)</f>
        <v>0</v>
      </c>
      <c r="AA157" s="31">
        <f>VLOOKUP(B157,'[3]应付账款7月底全部明细表 (3)'!$A$4:$Y$410,25,0)</f>
        <v>0</v>
      </c>
      <c r="AB157" s="31">
        <f>VLOOKUP(B157,'[3]应付账款7月底全部明细表 (3)'!$A$4:$Z$410,26,0)</f>
        <v>0</v>
      </c>
      <c r="AC157" s="31">
        <f>VLOOKUP(B157,'[3]应付账款7月底全部明细表 (3)'!$A$4:$AA$410,27,0)</f>
        <v>0</v>
      </c>
      <c r="AD157" s="31">
        <f>VLOOKUP(B157,'[3]应付账款7月底全部明细表 (3)'!$A$4:$AB$410,28,0)</f>
        <v>0</v>
      </c>
      <c r="AE157" s="31">
        <f>VLOOKUP(B157,'[3]应付账款7月底全部明细表 (3)'!$A$4:$AC$410,29,0)</f>
        <v>36000</v>
      </c>
      <c r="AF157" s="31">
        <f>VLOOKUP(B157,'[3]应付账款7月底全部明细表 (3)'!$A$4:$AD$416,30,0)</f>
        <v>0</v>
      </c>
      <c r="AG157" s="31">
        <f>VLOOKUP(B157,'[3]应付账款7月底全部明细表 (3)'!$A$4:$AE$410,31,0)</f>
        <v>0</v>
      </c>
      <c r="AH157" s="31">
        <f>VLOOKUP(B157,'[3]应付账款7月底全部明细表 (3)'!$A$4:$AF$410,32,0)</f>
        <v>36000</v>
      </c>
      <c r="AI157" s="31">
        <f>VLOOKUP(B157,'[3]应付账款7月底全部明细表 (3)'!$A$4:$AG$410,33,0)</f>
        <v>0</v>
      </c>
      <c r="AJ157" s="31">
        <f>VLOOKUP(B157,'[3]应付账款7月底全部明细表 (3)'!$A$4:$AH$415,34,0)</f>
        <v>0</v>
      </c>
      <c r="AK157" s="31">
        <f>VLOOKUP(B157,'[3]应付账款7月底全部明细表 (3)'!$A$4:$AI$410,35,0)</f>
        <v>0</v>
      </c>
      <c r="AL157" s="31">
        <f>VLOOKUP(B157,'[3]应付账款7月底全部明细表 (3)'!$A$4:$AJ$410,36,0)</f>
        <v>36000</v>
      </c>
      <c r="AM157" s="31">
        <f>VLOOKUP(B157,'[3]应付账款7月底全部明细表 (3)'!$A$4:$AK$410,37,0)</f>
        <v>0</v>
      </c>
      <c r="AN157" s="31">
        <f>VLOOKUP(B157,'[3]应付账款7月底全部明细表 (3)'!$A$4:$AL$415,38,0)</f>
        <v>0</v>
      </c>
      <c r="AO157" s="31">
        <f>VLOOKUP(B157,'[3]应付账款7月底全部明细表 (3)'!$A$4:$AM$410,39,0)</f>
        <v>0</v>
      </c>
      <c r="AP157" s="31">
        <f>VLOOKUP(B157,'[3]应付账款7月底全部明细表 (3)'!$A$4:$AN$410,40,0)</f>
        <v>36000</v>
      </c>
      <c r="AQ157" s="42">
        <f>VLOOKUP(B157,'[3]应付账款7月底全部明细表 (3)'!$A$4:$AO$410,41,0)</f>
        <v>0</v>
      </c>
      <c r="AR157" s="42">
        <f>VLOOKUP(B157,[4]应付账款明细表!$A$4:$AP$428,42,0)</f>
        <v>0</v>
      </c>
      <c r="AS157" s="42">
        <f>VLOOKUP(B157,'[3]应付账款7月底全部明细表 (3)'!$A$4:$AQ$410,43,0)</f>
        <v>0</v>
      </c>
      <c r="AT157" s="42">
        <f>VLOOKUP(B157,'[3]应付账款7月底全部明细表 (3)'!$A$4:$AR$410,44,0)</f>
        <v>36000</v>
      </c>
      <c r="AU157" s="42">
        <f>VLOOKUP(B157,[4]应付账款明细表!$A$4:$AS$428,45,0)</f>
        <v>0</v>
      </c>
      <c r="AV157" s="42">
        <f>VLOOKUP(B157,[4]应付账款明细表!$A$4:$AT$428,46,0)</f>
        <v>0</v>
      </c>
      <c r="AW157" s="42">
        <f>VLOOKUP(B157,[4]应付账款明细表!$A$4:$AU$428,47,0)</f>
        <v>0</v>
      </c>
      <c r="AX157" s="42">
        <f>VLOOKUP(B157,[4]应付账款明细表!$A$4:$AV$428,48,0)</f>
        <v>36000</v>
      </c>
      <c r="AY157" s="42"/>
      <c r="AZ157" s="42">
        <f>VLOOKUP(B157,[4]应付账款明细表!$A$4:$AX$428,50,0)</f>
        <v>0</v>
      </c>
      <c r="BA157" s="63"/>
      <c r="BB157" s="63"/>
      <c r="BC157" s="63"/>
      <c r="BD157" s="63"/>
      <c r="BE157" s="63"/>
      <c r="BF157" s="63"/>
      <c r="BG157" s="63"/>
      <c r="BH157" s="54">
        <f t="shared" si="23"/>
        <v>55500</v>
      </c>
      <c r="BI157" s="54">
        <f t="shared" si="20"/>
        <v>5550</v>
      </c>
      <c r="BJ157" s="16">
        <f t="shared" si="22"/>
        <v>6.4864864864864904</v>
      </c>
      <c r="BK157" s="54" t="str">
        <f>VLOOKUP(B157,'[3]应付账款7月底全部明细表 (3)'!$A$4:$BI$410,61,0)</f>
        <v>预付款</v>
      </c>
    </row>
    <row r="158" spans="1:63" ht="15.95" customHeight="1">
      <c r="A158" s="23">
        <f t="shared" si="25"/>
        <v>155</v>
      </c>
      <c r="B158" s="24" t="s">
        <v>411</v>
      </c>
      <c r="C158" s="24" t="str">
        <f>VLOOKUP(B158,'[1]供应商 (2)'!$A$2:$D$144,4,0)</f>
        <v>1933014</v>
      </c>
      <c r="D158" s="25" t="s">
        <v>412</v>
      </c>
      <c r="E158" s="25" t="s">
        <v>167</v>
      </c>
      <c r="F158" s="16">
        <f>VLOOKUP(B158,'[2]应付账款7月底全部明细表 (3)'!$A$4:$D$403,4)</f>
        <v>38280</v>
      </c>
      <c r="G158" s="16">
        <f>VLOOKUP(B158,'[2]应付账款7月底全部明细表 (3)'!$A:$E,5,0)</f>
        <v>0</v>
      </c>
      <c r="H158" s="16">
        <f>VLOOKUP(B158,'[2]应付账款7月底全部明细表 (3)'!$A$4:$F$401,6,0)</f>
        <v>38280</v>
      </c>
      <c r="I158" s="16">
        <f>VLOOKUP(B158,'[2]应付账款7月底全部明细表 (3)'!$A$4:$G$401,7,0)</f>
        <v>38280</v>
      </c>
      <c r="J158" s="31">
        <f>VLOOKUP(B158,'[2]应付账款7月底全部明细表 (3)'!$A$4:$H$402,8,0)</f>
        <v>0</v>
      </c>
      <c r="K158" s="31">
        <f>VLOOKUP(B158,'[3]应付账款7月底全部明细表 (3)'!$A:$I,9,0)</f>
        <v>0</v>
      </c>
      <c r="L158" s="31">
        <f>VLOOKUP(B158,'[3]应付账款7月底全部明细表 (3)'!$A$4:$J$410,10,0)</f>
        <v>0</v>
      </c>
      <c r="M158" s="31">
        <f>VLOOKUP(B158,'[3]应付账款7月底全部明细表 (3)'!$A:$K,11,0)</f>
        <v>0</v>
      </c>
      <c r="N158" s="31">
        <f>VLOOKUP(B158,'[3]应付账款7月底全部明细表 (3)'!$A:$L,12,0)</f>
        <v>0</v>
      </c>
      <c r="O158" s="31">
        <f>VLOOKUP(B158,'[3]应付账款7月底全部明细表 (3)'!$A$4:$M$410,13,0)</f>
        <v>0</v>
      </c>
      <c r="P158" s="31">
        <f>VLOOKUP(B158,'[3]应付账款7月底全部明细表 (3)'!$A$4:$N$410,14,0)</f>
        <v>0</v>
      </c>
      <c r="Q158" s="31">
        <f>VLOOKUP(B158,'[3]应付账款7月底全部明细表 (3)'!$A$4:$O$410,15,0)</f>
        <v>0</v>
      </c>
      <c r="R158" s="31">
        <f>VLOOKUP(B158,'[3]应付账款7月底全部明细表 (3)'!$A$4:$P$410,16,0)</f>
        <v>0</v>
      </c>
      <c r="S158" s="31">
        <f>VLOOKUP(B158,'[3]应付账款7月底全部明细表 (3)'!$A$4:$Q$407,17,0)</f>
        <v>0</v>
      </c>
      <c r="T158" s="31">
        <f>VLOOKUP(B158,'[3]应付账款7月底全部明细表 (3)'!$A$4:$R$387,18,0)</f>
        <v>0</v>
      </c>
      <c r="U158" s="31">
        <f>VLOOKUP(B158,'[3]应付账款7月底全部明细表 (3)'!$A$4:$S$410,19,0)</f>
        <v>0</v>
      </c>
      <c r="V158" s="31">
        <f>VLOOKUP(B158,'[3]应付账款7月底全部明细表 (3)'!$A$4:$T$410,20,0)</f>
        <v>0</v>
      </c>
      <c r="W158" s="31">
        <f>VLOOKUP(B158,'[3]应付账款7月底全部明细表 (3)'!$A$4:$U$410,21,0)</f>
        <v>0</v>
      </c>
      <c r="X158" s="31">
        <f>VLOOKUP(B158,'[3]应付账款7月底全部明细表 (3)'!$A$4:$V$410,22,0)</f>
        <v>0</v>
      </c>
      <c r="Y158" s="31">
        <f>VLOOKUP(B158,'[3]应付账款7月底全部明细表 (3)'!$A$4:$W$410,23,0)</f>
        <v>0</v>
      </c>
      <c r="Z158" s="31">
        <f>VLOOKUP(B158,'[3]应付账款7月底全部明细表 (3)'!$A$4:$X$410,24,0)</f>
        <v>0</v>
      </c>
      <c r="AA158" s="31">
        <f>VLOOKUP(B158,'[3]应付账款7月底全部明细表 (3)'!$A$4:$Y$410,25,0)</f>
        <v>37290</v>
      </c>
      <c r="AB158" s="31">
        <f>VLOOKUP(B158,'[3]应付账款7月底全部明细表 (3)'!$A$4:$Z$410,26,0)</f>
        <v>0</v>
      </c>
      <c r="AC158" s="31">
        <f>VLOOKUP(B158,'[3]应付账款7月底全部明细表 (3)'!$A$4:$AA$410,27,0)</f>
        <v>0</v>
      </c>
      <c r="AD158" s="31">
        <f>VLOOKUP(B158,'[3]应付账款7月底全部明细表 (3)'!$A$4:$AB$410,28,0)</f>
        <v>37290</v>
      </c>
      <c r="AE158" s="31">
        <f>VLOOKUP(B158,'[3]应付账款7月底全部明细表 (3)'!$A$4:$AC$410,29,0)</f>
        <v>0</v>
      </c>
      <c r="AF158" s="31">
        <f>VLOOKUP(B158,'[3]应付账款7月底全部明细表 (3)'!$A$4:$AD$416,30,0)</f>
        <v>0</v>
      </c>
      <c r="AG158" s="31">
        <f>VLOOKUP(B158,'[3]应付账款7月底全部明细表 (3)'!$A$4:$AE$410,31,0)</f>
        <v>0</v>
      </c>
      <c r="AH158" s="31">
        <f>VLOOKUP(B158,'[3]应付账款7月底全部明细表 (3)'!$A$4:$AF$410,32,0)</f>
        <v>37290</v>
      </c>
      <c r="AI158" s="31">
        <f>VLOOKUP(B158,'[3]应付账款7月底全部明细表 (3)'!$A$4:$AG$410,33,0)</f>
        <v>0</v>
      </c>
      <c r="AJ158" s="31">
        <f>VLOOKUP(B158,'[3]应付账款7月底全部明细表 (3)'!$A$4:$AH$415,34,0)</f>
        <v>37290</v>
      </c>
      <c r="AK158" s="31">
        <f>VLOOKUP(B158,'[3]应付账款7月底全部明细表 (3)'!$A$4:$AI$410,35,0)</f>
        <v>0</v>
      </c>
      <c r="AL158" s="31">
        <f>VLOOKUP(B158,'[3]应付账款7月底全部明细表 (3)'!$A$4:$AJ$410,36,0)</f>
        <v>37290</v>
      </c>
      <c r="AM158" s="31">
        <f>VLOOKUP(B158,'[3]应付账款7月底全部明细表 (3)'!$A$4:$AK$410,37,0)</f>
        <v>0</v>
      </c>
      <c r="AN158" s="31">
        <f>VLOOKUP(B158,'[3]应付账款7月底全部明细表 (3)'!$A$4:$AL$415,38,0)</f>
        <v>37290</v>
      </c>
      <c r="AO158" s="31">
        <f>VLOOKUP(B158,'[3]应付账款7月底全部明细表 (3)'!$A$4:$AM$410,39,0)</f>
        <v>0</v>
      </c>
      <c r="AP158" s="31">
        <f>VLOOKUP(B158,'[3]应付账款7月底全部明细表 (3)'!$A$4:$AN$410,40,0)</f>
        <v>37290</v>
      </c>
      <c r="AQ158" s="42">
        <f>VLOOKUP(B158,'[3]应付账款7月底全部明细表 (3)'!$A$4:$AO$410,41,0)</f>
        <v>0</v>
      </c>
      <c r="AR158" s="42">
        <f>VLOOKUP(B158,[4]应付账款明细表!$A$4:$AP$428,42,0)</f>
        <v>37290</v>
      </c>
      <c r="AS158" s="42">
        <f>VLOOKUP(B158,'[3]应付账款7月底全部明细表 (3)'!$A$4:$AQ$410,43,0)</f>
        <v>0</v>
      </c>
      <c r="AT158" s="42">
        <f>VLOOKUP(B158,'[3]应付账款7月底全部明细表 (3)'!$A$4:$AR$410,44,0)</f>
        <v>37290</v>
      </c>
      <c r="AU158" s="42">
        <f>VLOOKUP(B158,[4]应付账款明细表!$A$4:$AS$428,45,0)</f>
        <v>0</v>
      </c>
      <c r="AV158" s="42">
        <f>VLOOKUP(B158,[4]应付账款明细表!$A$4:$AT$428,46,0)</f>
        <v>0</v>
      </c>
      <c r="AW158" s="42">
        <f>VLOOKUP(B158,[4]应付账款明细表!$A$4:$AU$428,47,0)</f>
        <v>0</v>
      </c>
      <c r="AX158" s="42">
        <f>VLOOKUP(B158,[4]应付账款明细表!$A$4:$AV$428,48,0)</f>
        <v>37290</v>
      </c>
      <c r="AY158" s="42"/>
      <c r="AZ158" s="42">
        <f>VLOOKUP(B158,[4]应付账款明细表!$A$4:$AX$428,50,0)</f>
        <v>37290</v>
      </c>
      <c r="BA158" s="63"/>
      <c r="BB158" s="63"/>
      <c r="BC158" s="63"/>
      <c r="BD158" s="63"/>
      <c r="BE158" s="63"/>
      <c r="BF158" s="63"/>
      <c r="BG158" s="63"/>
      <c r="BH158" s="54">
        <f t="shared" si="23"/>
        <v>37290</v>
      </c>
      <c r="BI158" s="54">
        <f t="shared" si="20"/>
        <v>3729</v>
      </c>
      <c r="BJ158" s="16">
        <f t="shared" si="22"/>
        <v>10</v>
      </c>
      <c r="BK158" s="54" t="str">
        <f>VLOOKUP(B158,'[3]应付账款7月底全部明细表 (3)'!$A$4:$BI$410,61,0)</f>
        <v>发票挂账一个月付款</v>
      </c>
    </row>
    <row r="159" spans="1:63" ht="15.95" customHeight="1">
      <c r="A159" s="23">
        <f t="shared" si="25"/>
        <v>156</v>
      </c>
      <c r="B159" s="24" t="s">
        <v>413</v>
      </c>
      <c r="C159" s="24" t="str">
        <f>VLOOKUP(B159,'[1]供应商 (2)'!$A$2:$D$144,4,0)</f>
        <v>1911151</v>
      </c>
      <c r="D159" s="25" t="s">
        <v>414</v>
      </c>
      <c r="E159" s="25" t="s">
        <v>167</v>
      </c>
      <c r="F159" s="16">
        <v>885500</v>
      </c>
      <c r="G159" s="16">
        <f>VLOOKUP(B159,'[2]应付账款7月底全部明细表 (3)'!$A:$E,5,0)+324000</f>
        <v>374000</v>
      </c>
      <c r="H159" s="16">
        <f>VLOOKUP(B159,'[2]应付账款7月底全部明细表 (3)'!$A$4:$F$401,6,0)</f>
        <v>835500</v>
      </c>
      <c r="I159" s="16">
        <f>VLOOKUP(B159,'[2]应付账款7月底全部明细表 (3)'!$A$4:$G$401,7,0)</f>
        <v>0</v>
      </c>
      <c r="J159" s="31">
        <f>VLOOKUP(B159,'[2]应付账款7月底全部明细表 (3)'!$A$4:$H$402,8,0)</f>
        <v>835500</v>
      </c>
      <c r="K159" s="31">
        <f>VLOOKUP(B159,'[3]应付账款7月底全部明细表 (3)'!$A:$I,9,0)</f>
        <v>69000</v>
      </c>
      <c r="L159" s="31">
        <f>VLOOKUP(B159,'[3]应付账款7月底全部明细表 (3)'!$A$4:$J$410,10,0)</f>
        <v>835500</v>
      </c>
      <c r="M159" s="31">
        <f>VLOOKUP(B159,'[3]应付账款7月底全部明细表 (3)'!$A:$K,11,0)</f>
        <v>500000</v>
      </c>
      <c r="N159" s="31">
        <f>VLOOKUP(B159,'[3]应付账款7月底全部明细表 (3)'!$A:$L,12,0)</f>
        <v>404500</v>
      </c>
      <c r="O159" s="31">
        <f>VLOOKUP(B159,'[3]应付账款7月底全部明细表 (3)'!$A$4:$M$410,13,0)</f>
        <v>149000</v>
      </c>
      <c r="P159" s="31">
        <f>VLOOKUP(B159,'[3]应付账款7月底全部明细表 (3)'!$A$4:$N$410,14,0)</f>
        <v>404500</v>
      </c>
      <c r="Q159" s="31">
        <f>VLOOKUP(B159,'[3]应付账款7月底全部明细表 (3)'!$A$4:$O$410,15,0)</f>
        <v>300000</v>
      </c>
      <c r="R159" s="31">
        <f>VLOOKUP(B159,'[3]应付账款7月底全部明细表 (3)'!$A$4:$P$410,16,0)</f>
        <v>253500</v>
      </c>
      <c r="S159" s="31">
        <f>VLOOKUP(B159,'[3]应付账款7月底全部明细表 (3)'!$A$4:$Q$407,17,0)</f>
        <v>337625</v>
      </c>
      <c r="T159" s="31">
        <f>VLOOKUP(B159,'[3]应付账款7月底全部明细表 (3)'!$A$4:$R$387,18,0)</f>
        <v>253500</v>
      </c>
      <c r="U159" s="31">
        <f>VLOOKUP(B159,'[3]应付账款7月底全部明细表 (3)'!$A$4:$S$410,19,0)</f>
        <v>0</v>
      </c>
      <c r="V159" s="31">
        <f>VLOOKUP(B159,'[3]应付账款7月底全部明细表 (3)'!$A$4:$T$410,20,0)</f>
        <v>591125</v>
      </c>
      <c r="W159" s="31">
        <f>VLOOKUP(B159,'[3]应付账款7月底全部明细表 (3)'!$A$4:$U$410,21,0)</f>
        <v>46000</v>
      </c>
      <c r="X159" s="31">
        <f>VLOOKUP(B159,'[3]应付账款7月底全部明细表 (3)'!$A$4:$V$410,22,0)</f>
        <v>591125</v>
      </c>
      <c r="Y159" s="31">
        <f>VLOOKUP(B159,'[3]应付账款7月底全部明细表 (3)'!$A$4:$W$410,23,0)</f>
        <v>0</v>
      </c>
      <c r="Z159" s="31">
        <f>VLOOKUP(B159,'[3]应付账款7月底全部明细表 (3)'!$A$4:$X$410,24,0)</f>
        <v>637125</v>
      </c>
      <c r="AA159" s="31">
        <f>VLOOKUP(B159,'[3]应付账款7月底全部明细表 (3)'!$A$4:$Y$410,25,0)</f>
        <v>115000</v>
      </c>
      <c r="AB159" s="31">
        <f>VLOOKUP(B159,'[3]应付账款7月底全部明细表 (3)'!$A$4:$Z$410,26,0)</f>
        <v>637125</v>
      </c>
      <c r="AC159" s="31">
        <f>VLOOKUP(B159,'[3]应付账款7月底全部明细表 (3)'!$A$4:$AA$410,27,0)</f>
        <v>0</v>
      </c>
      <c r="AD159" s="31">
        <f>VLOOKUP(B159,'[3]应付账款7月底全部明细表 (3)'!$A$4:$AB$410,28,0)</f>
        <v>752125</v>
      </c>
      <c r="AE159" s="31">
        <f>VLOOKUP(B159,'[3]应付账款7月底全部明细表 (3)'!$A$4:$AC$410,29,0)</f>
        <v>185000</v>
      </c>
      <c r="AF159" s="31">
        <f>VLOOKUP(B159,'[3]应付账款7月底全部明细表 (3)'!$A$4:$AD$416,30,0)</f>
        <v>752125</v>
      </c>
      <c r="AG159" s="31">
        <f>VLOOKUP(B159,'[3]应付账款7月底全部明细表 (3)'!$A$4:$AE$410,31,0)</f>
        <v>570000</v>
      </c>
      <c r="AH159" s="31">
        <f>VLOOKUP(B159,'[3]应付账款7月底全部明细表 (3)'!$A$4:$AF$410,32,0)</f>
        <v>367125</v>
      </c>
      <c r="AI159" s="31">
        <f>VLOOKUP(B159,'[3]应付账款7月底全部明细表 (3)'!$A$4:$AG$410,33,0)</f>
        <v>185500</v>
      </c>
      <c r="AJ159" s="31">
        <f>VLOOKUP(B159,'[3]应付账款7月底全部明细表 (3)'!$A$4:$AH$415,34,0)</f>
        <v>367125</v>
      </c>
      <c r="AK159" s="31">
        <f>VLOOKUP(B159,'[3]应付账款7月底全部明细表 (3)'!$A$4:$AI$410,35,0)</f>
        <v>0</v>
      </c>
      <c r="AL159" s="31">
        <f>VLOOKUP(B159,'[3]应付账款7月底全部明细表 (3)'!$A$4:$AJ$410,36,0)</f>
        <v>552625</v>
      </c>
      <c r="AM159" s="31">
        <f>VLOOKUP(B159,'[3]应付账款7月底全部明细表 (3)'!$A$4:$AK$410,37,0)</f>
        <v>89000</v>
      </c>
      <c r="AN159" s="31">
        <f>VLOOKUP(B159,'[3]应付账款7月底全部明细表 (3)'!$A$4:$AL$415,38,0)</f>
        <v>552625</v>
      </c>
      <c r="AO159" s="31">
        <f>VLOOKUP(B159,'[3]应付账款7月底全部明细表 (3)'!$A$4:$AM$410,39,0)</f>
        <v>0</v>
      </c>
      <c r="AP159" s="31">
        <f>VLOOKUP(B159,'[3]应付账款7月底全部明细表 (3)'!$A$4:$AN$410,40,0)</f>
        <v>641625</v>
      </c>
      <c r="AQ159" s="42">
        <f>VLOOKUP(B159,'[3]应付账款7月底全部明细表 (3)'!$A$4:$AO$410,41,0)</f>
        <v>188000</v>
      </c>
      <c r="AR159" s="42">
        <f>VLOOKUP(B159,[4]应付账款明细表!$A$4:$AP$428,42,0)</f>
        <v>641625</v>
      </c>
      <c r="AS159" s="42">
        <f>VLOOKUP(B159,'[3]应付账款7月底全部明细表 (3)'!$A$4:$AQ$410,43,0)</f>
        <v>0</v>
      </c>
      <c r="AT159" s="42">
        <f>VLOOKUP(B159,'[3]应付账款7月底全部明细表 (3)'!$A$4:$AR$410,44,0)</f>
        <v>829625</v>
      </c>
      <c r="AU159" s="42">
        <f>VLOOKUP(B159,[4]应付账款明细表!$A$4:$AS$428,45,0)</f>
        <v>0</v>
      </c>
      <c r="AV159" s="42">
        <f>VLOOKUP(B159,[4]应付账款明细表!$A$4:$AT$428,46,0)</f>
        <v>829625</v>
      </c>
      <c r="AW159" s="42">
        <f>VLOOKUP(B159,[4]应付账款明细表!$A$4:$AU$428,47,0)</f>
        <v>132125</v>
      </c>
      <c r="AX159" s="42">
        <f>VLOOKUP(B159,[4]应付账款明细表!$A$4:$AV$428,48,0)</f>
        <v>697500</v>
      </c>
      <c r="AY159" s="42"/>
      <c r="AZ159" s="42">
        <f>VLOOKUP(B159,[4]应付账款明细表!$A$4:$AX$428,50,0)</f>
        <v>697500</v>
      </c>
      <c r="BA159" s="63"/>
      <c r="BB159" s="63"/>
      <c r="BC159" s="63"/>
      <c r="BD159" s="63"/>
      <c r="BE159" s="63"/>
      <c r="BF159" s="63"/>
      <c r="BG159" s="63"/>
      <c r="BH159" s="54">
        <f t="shared" si="23"/>
        <v>1364125</v>
      </c>
      <c r="BI159" s="54">
        <f t="shared" si="20"/>
        <v>136412.5</v>
      </c>
      <c r="BJ159" s="16">
        <f t="shared" si="22"/>
        <v>5.1131677815449503</v>
      </c>
      <c r="BK159" s="54" t="str">
        <f>VLOOKUP(B159,'[3]应付账款7月底全部明细表 (3)'!$A$4:$BI$410,61,0)</f>
        <v>货到、票到月底付款</v>
      </c>
    </row>
    <row r="160" spans="1:63" ht="15.95" customHeight="1">
      <c r="A160" s="23">
        <f t="shared" si="25"/>
        <v>157</v>
      </c>
      <c r="B160" s="24" t="s">
        <v>415</v>
      </c>
      <c r="C160" s="24" t="str">
        <f>VLOOKUP(B160,'[1]供应商 (2)'!$A$2:$D$144,4,0)</f>
        <v>1931396A</v>
      </c>
      <c r="D160" s="25" t="s">
        <v>416</v>
      </c>
      <c r="E160" s="25" t="s">
        <v>417</v>
      </c>
      <c r="F160" s="16">
        <f>VLOOKUP(B160,'[2]应付账款7月底全部明细表 (3)'!$A$4:$D$403,4)</f>
        <v>0</v>
      </c>
      <c r="G160" s="16">
        <f>VLOOKUP(B160,'[2]应付账款7月底全部明细表 (3)'!$A:$E,5,0)</f>
        <v>0</v>
      </c>
      <c r="H160" s="16">
        <f>VLOOKUP(B160,'[2]应付账款7月底全部明细表 (3)'!$A$4:$F$401,6,0)</f>
        <v>0</v>
      </c>
      <c r="I160" s="16">
        <f>VLOOKUP(B160,'[2]应付账款7月底全部明细表 (3)'!$A$4:$G$401,7,0)</f>
        <v>0</v>
      </c>
      <c r="J160" s="31">
        <f>VLOOKUP(B160,'[2]应付账款7月底全部明细表 (3)'!$A$4:$H$402,8,0)</f>
        <v>0</v>
      </c>
      <c r="K160" s="31" t="e">
        <f>VLOOKUP(B160,'[3]应付账款7月底全部明细表 (3)'!$A:$I,9,0)</f>
        <v>#REF!</v>
      </c>
      <c r="L160" s="31">
        <f>VLOOKUP(B160,'[3]应付账款7月底全部明细表 (3)'!$A$4:$J$410,10,0)</f>
        <v>0</v>
      </c>
      <c r="M160" s="31" t="e">
        <f>VLOOKUP(B160,'[3]应付账款7月底全部明细表 (3)'!$A:$K,11,0)</f>
        <v>#REF!</v>
      </c>
      <c r="N160" s="31" t="e">
        <f>VLOOKUP(B160,'[3]应付账款7月底全部明细表 (3)'!$A:$L,12,0)</f>
        <v>#REF!</v>
      </c>
      <c r="O160" s="31" t="e">
        <f>VLOOKUP(B160,'[3]应付账款7月底全部明细表 (3)'!$A$4:$M$410,13,0)</f>
        <v>#REF!</v>
      </c>
      <c r="P160" s="31">
        <f>VLOOKUP(B160,'[3]应付账款7月底全部明细表 (3)'!$A$4:$N$410,14,0)</f>
        <v>0</v>
      </c>
      <c r="Q160" s="31" t="e">
        <f>VLOOKUP(B160,'[3]应付账款7月底全部明细表 (3)'!$A$4:$O$410,15,0)</f>
        <v>#REF!</v>
      </c>
      <c r="R160" s="31" t="e">
        <f>VLOOKUP(B160,'[3]应付账款7月底全部明细表 (3)'!$A$4:$P$410,16,0)</f>
        <v>#REF!</v>
      </c>
      <c r="S160" s="31">
        <f>VLOOKUP(B160,'[3]应付账款7月底全部明细表 (3)'!$A$4:$Q$407,17,0)</f>
        <v>101698.16</v>
      </c>
      <c r="T160" s="31">
        <f>VLOOKUP(B160,'[3]应付账款7月底全部明细表 (3)'!$A$4:$R$387,18,0)</f>
        <v>0</v>
      </c>
      <c r="U160" s="31">
        <f>VLOOKUP(B160,'[3]应付账款7月底全部明细表 (3)'!$A$4:$S$410,19,0)</f>
        <v>0</v>
      </c>
      <c r="V160" s="31">
        <f>VLOOKUP(B160,'[3]应付账款7月底全部明细表 (3)'!$A$4:$T$410,20,0)</f>
        <v>101698.16</v>
      </c>
      <c r="W160" s="31">
        <f>VLOOKUP(B160,'[3]应付账款7月底全部明细表 (3)'!$A$4:$U$410,21,0)</f>
        <v>0</v>
      </c>
      <c r="X160" s="31">
        <f>VLOOKUP(B160,'[3]应付账款7月底全部明细表 (3)'!$A$4:$V$410,22,0)</f>
        <v>0</v>
      </c>
      <c r="Y160" s="31">
        <f>VLOOKUP(B160,'[3]应付账款7月底全部明细表 (3)'!$A$4:$W$410,23,0)</f>
        <v>0</v>
      </c>
      <c r="Z160" s="31">
        <f>VLOOKUP(B160,'[3]应付账款7月底全部明细表 (3)'!$A$4:$X$410,24,0)</f>
        <v>101698.16</v>
      </c>
      <c r="AA160" s="31">
        <f>VLOOKUP(B160,'[3]应付账款7月底全部明细表 (3)'!$A$4:$Y$410,25,0)</f>
        <v>43642.8</v>
      </c>
      <c r="AB160" s="31">
        <f>VLOOKUP(B160,'[3]应付账款7月底全部明细表 (3)'!$A$4:$Z$410,26,0)</f>
        <v>0</v>
      </c>
      <c r="AC160" s="31">
        <f>VLOOKUP(B160,'[3]应付账款7月底全部明细表 (3)'!$A$4:$AA$410,27,0)</f>
        <v>0</v>
      </c>
      <c r="AD160" s="31">
        <f>VLOOKUP(B160,'[3]应付账款7月底全部明细表 (3)'!$A$4:$AB$410,28,0)</f>
        <v>145340.96</v>
      </c>
      <c r="AE160" s="31">
        <f>VLOOKUP(B160,'[3]应付账款7月底全部明细表 (3)'!$A$4:$AC$410,29,0)</f>
        <v>27637.599999999999</v>
      </c>
      <c r="AF160" s="31">
        <f>VLOOKUP(B160,'[3]应付账款7月底全部明细表 (3)'!$A$4:$AD$416,30,0)</f>
        <v>101698.16</v>
      </c>
      <c r="AG160" s="31">
        <f>VLOOKUP(B160,'[3]应付账款7月底全部明细表 (3)'!$A$4:$AE$410,31,0)</f>
        <v>0</v>
      </c>
      <c r="AH160" s="31">
        <f>VLOOKUP(B160,'[3]应付账款7月底全部明细表 (3)'!$A$4:$AF$410,32,0)</f>
        <v>172978.56</v>
      </c>
      <c r="AI160" s="31">
        <f>VLOOKUP(B160,'[3]应付账款7月底全部明细表 (3)'!$A$4:$AG$410,33,0)</f>
        <v>12925.76</v>
      </c>
      <c r="AJ160" s="31">
        <f>VLOOKUP(B160,'[3]应付账款7月底全部明细表 (3)'!$A$4:$AH$415,34,0)</f>
        <v>101698.16</v>
      </c>
      <c r="AK160" s="31">
        <f>VLOOKUP(B160,'[3]应付账款7月底全部明细表 (3)'!$A$4:$AI$410,35,0)</f>
        <v>0</v>
      </c>
      <c r="AL160" s="31">
        <f>VLOOKUP(B160,'[3]应付账款7月底全部明细表 (3)'!$A$4:$AJ$410,36,0)</f>
        <v>185904.32</v>
      </c>
      <c r="AM160" s="31">
        <f>VLOOKUP(B160,'[3]应付账款7月底全部明细表 (3)'!$A$4:$AK$410,37,0)</f>
        <v>23770.02</v>
      </c>
      <c r="AN160" s="31">
        <f>VLOOKUP(B160,'[3]应付账款7月底全部明细表 (3)'!$A$4:$AL$415,38,0)</f>
        <v>145340.96</v>
      </c>
      <c r="AO160" s="31">
        <f>VLOOKUP(B160,'[3]应付账款7月底全部明细表 (3)'!$A$4:$AM$410,39,0)</f>
        <v>50000</v>
      </c>
      <c r="AP160" s="31">
        <f>VLOOKUP(B160,'[3]应付账款7月底全部明细表 (3)'!$A$4:$AN$410,40,0)</f>
        <v>159674.34</v>
      </c>
      <c r="AQ160" s="42">
        <f>VLOOKUP(B160,'[3]应付账款7月底全部明细表 (3)'!$A$4:$AO$410,41,0)</f>
        <v>0</v>
      </c>
      <c r="AR160" s="42">
        <f>VLOOKUP(B160,[4]应付账款明细表!$A$4:$AP$428,42,0)</f>
        <v>122978.56</v>
      </c>
      <c r="AS160" s="42">
        <f>VLOOKUP(B160,'[3]应付账款7月底全部明细表 (3)'!$A$4:$AQ$410,43,0)</f>
        <v>50000</v>
      </c>
      <c r="AT160" s="42">
        <f>VLOOKUP(B160,'[3]应付账款7月底全部明细表 (3)'!$A$4:$AR$410,44,0)</f>
        <v>109674.34</v>
      </c>
      <c r="AU160" s="42">
        <f>VLOOKUP(B160,[4]应付账款明细表!$A$4:$AS$428,45,0)</f>
        <v>43656.93</v>
      </c>
      <c r="AV160" s="42">
        <f>VLOOKUP(B160,[4]应付账款明细表!$A$4:$AT$428,46,0)</f>
        <v>85904.320000000007</v>
      </c>
      <c r="AW160" s="42">
        <f>VLOOKUP(B160,[4]应付账款明细表!$A$4:$AU$428,47,0)</f>
        <v>10000</v>
      </c>
      <c r="AX160" s="42">
        <f>VLOOKUP(B160,[4]应付账款明细表!$A$4:$AV$428,48,0)</f>
        <v>143331.26999999999</v>
      </c>
      <c r="AY160" s="42"/>
      <c r="AZ160" s="42">
        <f>VLOOKUP(B160,[4]应付账款明细表!$A$4:$AX$428,50,0)</f>
        <v>99674.34</v>
      </c>
      <c r="BA160" s="63"/>
      <c r="BB160" s="63"/>
      <c r="BC160" s="63"/>
      <c r="BD160" s="63"/>
      <c r="BE160" s="63"/>
      <c r="BF160" s="63"/>
      <c r="BG160" s="63"/>
      <c r="BH160" s="54" t="e">
        <f t="shared" si="23"/>
        <v>#REF!</v>
      </c>
      <c r="BI160" s="54" t="e">
        <f t="shared" si="20"/>
        <v>#REF!</v>
      </c>
      <c r="BJ160" s="16" t="e">
        <f t="shared" si="22"/>
        <v>#REF!</v>
      </c>
      <c r="BK160" s="54" t="str">
        <f>VLOOKUP(B160,'[3]应付账款7月底全部明细表 (3)'!$A$4:$BI$410,61,0)</f>
        <v>发票挂账两个月承兑付款</v>
      </c>
    </row>
    <row r="161" spans="1:63">
      <c r="A161" s="23">
        <f t="shared" si="25"/>
        <v>158</v>
      </c>
      <c r="B161" s="24" t="s">
        <v>418</v>
      </c>
      <c r="C161" s="24" t="str">
        <f>VLOOKUP(B161,'[1]供应商 (2)'!$A$2:$D$144,4,0)</f>
        <v>L2117</v>
      </c>
      <c r="D161" s="25" t="s">
        <v>419</v>
      </c>
      <c r="E161" s="25" t="s">
        <v>420</v>
      </c>
      <c r="F161" s="16">
        <f>VLOOKUP(B161,'[2]应付账款7月底全部明细表 (3)'!$A$4:$D$403,4)</f>
        <v>27500</v>
      </c>
      <c r="G161" s="16">
        <f>VLOOKUP(B161,'[2]应付账款7月底全部明细表 (3)'!$A:$E,5,0)</f>
        <v>27500</v>
      </c>
      <c r="H161" s="16">
        <f>VLOOKUP(B161,'[2]应付账款7月底全部明细表 (3)'!$A$4:$F$401,6,0)</f>
        <v>0</v>
      </c>
      <c r="I161" s="16">
        <f>VLOOKUP(B161,'[2]应付账款7月底全部明细表 (3)'!$A$4:$G$401,7,0)</f>
        <v>0</v>
      </c>
      <c r="J161" s="31">
        <f>VLOOKUP(B161,'[2]应付账款7月底全部明细表 (3)'!$A$4:$H$402,8,0)</f>
        <v>0</v>
      </c>
      <c r="K161" s="31">
        <f>VLOOKUP(B161,'[3]应付账款7月底全部明细表 (3)'!$A:$I,9,0)</f>
        <v>0</v>
      </c>
      <c r="L161" s="31">
        <f>VLOOKUP(B161,'[3]应付账款7月底全部明细表 (3)'!$A$4:$J$410,10,0)</f>
        <v>0</v>
      </c>
      <c r="M161" s="31">
        <f>VLOOKUP(B161,'[3]应付账款7月底全部明细表 (3)'!$A:$K,11,0)</f>
        <v>0</v>
      </c>
      <c r="N161" s="31">
        <f>VLOOKUP(B161,'[3]应付账款7月底全部明细表 (3)'!$A:$L,12,0)</f>
        <v>0</v>
      </c>
      <c r="O161" s="31">
        <f>VLOOKUP(B161,'[3]应付账款7月底全部明细表 (3)'!$A$4:$M$410,13,0)</f>
        <v>0</v>
      </c>
      <c r="P161" s="31">
        <f>VLOOKUP(B161,'[3]应付账款7月底全部明细表 (3)'!$A$4:$N$410,14,0)</f>
        <v>0</v>
      </c>
      <c r="Q161" s="31">
        <f>VLOOKUP(B161,'[3]应付账款7月底全部明细表 (3)'!$A$4:$O$410,15,0)</f>
        <v>0</v>
      </c>
      <c r="R161" s="31">
        <f>VLOOKUP(B161,'[3]应付账款7月底全部明细表 (3)'!$A$4:$P$410,16,0)</f>
        <v>0</v>
      </c>
      <c r="S161" s="31">
        <f>VLOOKUP(B161,'[3]应付账款7月底全部明细表 (3)'!$A$4:$Q$407,17,0)</f>
        <v>23000</v>
      </c>
      <c r="T161" s="31">
        <f>VLOOKUP(B161,'[3]应付账款7月底全部明细表 (3)'!$A$4:$R$387,18,0)</f>
        <v>0</v>
      </c>
      <c r="U161" s="31">
        <f>VLOOKUP(B161,'[3]应付账款7月底全部明细表 (3)'!$A$4:$S$410,19,0)</f>
        <v>0</v>
      </c>
      <c r="V161" s="31">
        <f>VLOOKUP(B161,'[3]应付账款7月底全部明细表 (3)'!$A$4:$T$410,20,0)</f>
        <v>23000</v>
      </c>
      <c r="W161" s="31">
        <f>VLOOKUP(B161,'[3]应付账款7月底全部明细表 (3)'!$A$4:$U$410,21,0)</f>
        <v>0</v>
      </c>
      <c r="X161" s="31">
        <f>VLOOKUP(B161,'[3]应付账款7月底全部明细表 (3)'!$A$4:$V$410,22,0)</f>
        <v>23000</v>
      </c>
      <c r="Y161" s="31">
        <f>VLOOKUP(B161,'[3]应付账款7月底全部明细表 (3)'!$A$4:$W$410,23,0)</f>
        <v>0</v>
      </c>
      <c r="Z161" s="31">
        <f>VLOOKUP(B161,'[3]应付账款7月底全部明细表 (3)'!$A$4:$X$410,24,0)</f>
        <v>23000</v>
      </c>
      <c r="AA161" s="31">
        <f>VLOOKUP(B161,'[3]应付账款7月底全部明细表 (3)'!$A$4:$Y$410,25,0)</f>
        <v>22000</v>
      </c>
      <c r="AB161" s="31">
        <f>VLOOKUP(B161,'[3]应付账款7月底全部明细表 (3)'!$A$4:$Z$410,26,0)</f>
        <v>23000</v>
      </c>
      <c r="AC161" s="31">
        <f>VLOOKUP(B161,'[3]应付账款7月底全部明细表 (3)'!$A$4:$AA$410,27,0)</f>
        <v>23000</v>
      </c>
      <c r="AD161" s="31">
        <f>VLOOKUP(B161,'[3]应付账款7月底全部明细表 (3)'!$A$4:$AB$410,28,0)</f>
        <v>22000</v>
      </c>
      <c r="AE161" s="31">
        <f>VLOOKUP(B161,'[3]应付账款7月底全部明细表 (3)'!$A$4:$AC$410,29,0)</f>
        <v>41000</v>
      </c>
      <c r="AF161" s="31">
        <f>VLOOKUP(B161,'[3]应付账款7月底全部明细表 (3)'!$A$4:$AD$416,30,0)</f>
        <v>22000</v>
      </c>
      <c r="AG161" s="31">
        <f>VLOOKUP(B161,'[3]应付账款7月底全部明细表 (3)'!$A$4:$AE$410,31,0)</f>
        <v>0</v>
      </c>
      <c r="AH161" s="31">
        <f>VLOOKUP(B161,'[3]应付账款7月底全部明细表 (3)'!$A$4:$AF$410,32,0)</f>
        <v>63000</v>
      </c>
      <c r="AI161" s="31">
        <f>VLOOKUP(B161,'[3]应付账款7月底全部明细表 (3)'!$A$4:$AG$410,33,0)</f>
        <v>0</v>
      </c>
      <c r="AJ161" s="31">
        <f>VLOOKUP(B161,'[3]应付账款7月底全部明细表 (3)'!$A$4:$AH$415,34,0)</f>
        <v>63000</v>
      </c>
      <c r="AK161" s="31">
        <f>VLOOKUP(B161,'[3]应付账款7月底全部明细表 (3)'!$A$4:$AI$410,35,0)</f>
        <v>0</v>
      </c>
      <c r="AL161" s="31">
        <f>VLOOKUP(B161,'[3]应付账款7月底全部明细表 (3)'!$A$4:$AJ$410,36,0)</f>
        <v>63000</v>
      </c>
      <c r="AM161" s="31">
        <f>VLOOKUP(B161,'[3]应付账款7月底全部明细表 (3)'!$A$4:$AK$410,37,0)</f>
        <v>0</v>
      </c>
      <c r="AN161" s="31">
        <f>VLOOKUP(B161,'[3]应付账款7月底全部明细表 (3)'!$A$4:$AL$415,38,0)</f>
        <v>63000</v>
      </c>
      <c r="AO161" s="31">
        <f>VLOOKUP(B161,'[3]应付账款7月底全部明细表 (3)'!$A$4:$AM$410,39,0)</f>
        <v>0</v>
      </c>
      <c r="AP161" s="31">
        <f>VLOOKUP(B161,'[3]应付账款7月底全部明细表 (3)'!$A$4:$AN$410,40,0)</f>
        <v>63000</v>
      </c>
      <c r="AQ161" s="42">
        <f>VLOOKUP(B161,'[3]应付账款7月底全部明细表 (3)'!$A$4:$AO$410,41,0)</f>
        <v>0</v>
      </c>
      <c r="AR161" s="42">
        <f>VLOOKUP(B161,[4]应付账款明细表!$A$4:$AP$428,42,0)</f>
        <v>63000</v>
      </c>
      <c r="AS161" s="42">
        <f>VLOOKUP(B161,'[3]应付账款7月底全部明细表 (3)'!$A$4:$AQ$410,43,0)</f>
        <v>0</v>
      </c>
      <c r="AT161" s="42">
        <f>VLOOKUP(B161,'[3]应付账款7月底全部明细表 (3)'!$A$4:$AR$410,44,0)</f>
        <v>63000</v>
      </c>
      <c r="AU161" s="42">
        <f>VLOOKUP(B161,[4]应付账款明细表!$A$4:$AS$428,45,0)</f>
        <v>38000</v>
      </c>
      <c r="AV161" s="42">
        <f>VLOOKUP(B161,[4]应付账款明细表!$A$4:$AT$428,46,0)</f>
        <v>63000</v>
      </c>
      <c r="AW161" s="42">
        <f>VLOOKUP(B161,[4]应付账款明细表!$A$4:$AU$428,47,0)</f>
        <v>41000</v>
      </c>
      <c r="AX161" s="42">
        <f>VLOOKUP(B161,[4]应付账款明细表!$A$4:$AV$428,48,0)</f>
        <v>60000</v>
      </c>
      <c r="AY161" s="42"/>
      <c r="AZ161" s="42">
        <f>VLOOKUP(B161,[4]应付账款明细表!$A$4:$AX$428,50,0)</f>
        <v>60000</v>
      </c>
      <c r="BA161" s="63"/>
      <c r="BB161" s="63"/>
      <c r="BC161" s="63"/>
      <c r="BD161" s="63"/>
      <c r="BE161" s="63"/>
      <c r="BF161" s="63"/>
      <c r="BG161" s="63"/>
      <c r="BH161" s="54">
        <f t="shared" si="23"/>
        <v>124000</v>
      </c>
      <c r="BI161" s="54">
        <f t="shared" si="20"/>
        <v>12400</v>
      </c>
      <c r="BJ161" s="16">
        <f t="shared" si="22"/>
        <v>4.8387096774193497</v>
      </c>
      <c r="BK161" s="54" t="str">
        <f>VLOOKUP(B161,'[3]应付账款7月底全部明细表 (3)'!$A$4:$BI$410,61,0)</f>
        <v>货到、票到月底付款</v>
      </c>
    </row>
    <row r="162" spans="1:63" ht="15.95" customHeight="1">
      <c r="A162" s="23">
        <f t="shared" si="25"/>
        <v>159</v>
      </c>
      <c r="B162" s="24" t="s">
        <v>421</v>
      </c>
      <c r="C162" s="24" t="str">
        <f>VLOOKUP(B162,'[1]供应商 (2)'!$A$2:$D$144,4,0)</f>
        <v>L4164</v>
      </c>
      <c r="D162" s="25" t="s">
        <v>422</v>
      </c>
      <c r="E162" s="25" t="s">
        <v>334</v>
      </c>
      <c r="F162" s="16">
        <f>VLOOKUP(B162,'[2]应付账款7月底全部明细表 (3)'!$A$4:$D$403,4)</f>
        <v>59528.17</v>
      </c>
      <c r="G162" s="16">
        <f>VLOOKUP(B162,'[2]应付账款7月底全部明细表 (3)'!$A:$E,5,0)</f>
        <v>59528.17</v>
      </c>
      <c r="H162" s="16">
        <f>VLOOKUP(B162,'[2]应付账款7月底全部明细表 (3)'!$A$4:$F$401,6,0)</f>
        <v>0</v>
      </c>
      <c r="I162" s="16">
        <f>VLOOKUP(B162,'[2]应付账款7月底全部明细表 (3)'!$A$4:$G$401,7,0)</f>
        <v>0</v>
      </c>
      <c r="J162" s="31">
        <f>VLOOKUP(B162,'[2]应付账款7月底全部明细表 (3)'!$A$4:$H$402,8,0)</f>
        <v>9458.7000000000007</v>
      </c>
      <c r="K162" s="31">
        <f>VLOOKUP(B162,'[3]应付账款7月底全部明细表 (3)'!$A:$I,9,0)</f>
        <v>0</v>
      </c>
      <c r="L162" s="31">
        <f>VLOOKUP(B162,'[3]应付账款7月底全部明细表 (3)'!$A$4:$J$410,10,0)</f>
        <v>9458.7000000000007</v>
      </c>
      <c r="M162" s="31">
        <f>VLOOKUP(B162,'[3]应付账款7月底全部明细表 (3)'!$A:$K,11,0)</f>
        <v>9458.7000000000007</v>
      </c>
      <c r="N162" s="31">
        <f>VLOOKUP(B162,'[3]应付账款7月底全部明细表 (3)'!$A:$L,12,0)</f>
        <v>0</v>
      </c>
      <c r="O162" s="31">
        <f>VLOOKUP(B162,'[3]应付账款7月底全部明细表 (3)'!$A$4:$M$410,13,0)</f>
        <v>0</v>
      </c>
      <c r="P162" s="31">
        <f>VLOOKUP(B162,'[3]应付账款7月底全部明细表 (3)'!$A$4:$N$410,14,0)</f>
        <v>0</v>
      </c>
      <c r="Q162" s="31">
        <f>VLOOKUP(B162,'[3]应付账款7月底全部明细表 (3)'!$A$4:$O$410,15,0)</f>
        <v>0</v>
      </c>
      <c r="R162" s="31">
        <f>VLOOKUP(B162,'[3]应付账款7月底全部明细表 (3)'!$A$4:$P$410,16,0)</f>
        <v>0</v>
      </c>
      <c r="S162" s="31">
        <f>VLOOKUP(B162,'[3]应付账款7月底全部明细表 (3)'!$A$4:$Q$407,17,0)</f>
        <v>7239.2</v>
      </c>
      <c r="T162" s="31">
        <f>VLOOKUP(B162,'[3]应付账款7月底全部明细表 (3)'!$A$4:$R$387,18,0)</f>
        <v>0</v>
      </c>
      <c r="U162" s="31">
        <f>VLOOKUP(B162,'[3]应付账款7月底全部明细表 (3)'!$A$4:$S$410,19,0)</f>
        <v>0</v>
      </c>
      <c r="V162" s="31">
        <f>VLOOKUP(B162,'[3]应付账款7月底全部明细表 (3)'!$A$4:$T$410,20,0)</f>
        <v>7239.2</v>
      </c>
      <c r="W162" s="31">
        <f>VLOOKUP(B162,'[3]应付账款7月底全部明细表 (3)'!$A$4:$U$410,21,0)</f>
        <v>9124.75</v>
      </c>
      <c r="X162" s="31">
        <f>VLOOKUP(B162,'[3]应付账款7月底全部明细表 (3)'!$A$4:$V$410,22,0)</f>
        <v>7239.2</v>
      </c>
      <c r="Y162" s="31">
        <f>VLOOKUP(B162,'[3]应付账款7月底全部明细表 (3)'!$A$4:$W$410,23,0)</f>
        <v>0</v>
      </c>
      <c r="Z162" s="31">
        <f>VLOOKUP(B162,'[3]应付账款7月底全部明细表 (3)'!$A$4:$X$410,24,0)</f>
        <v>16363.95</v>
      </c>
      <c r="AA162" s="31">
        <f>VLOOKUP(B162,'[3]应付账款7月底全部明细表 (3)'!$A$4:$Y$410,25,0)</f>
        <v>23096.07</v>
      </c>
      <c r="AB162" s="31">
        <f>VLOOKUP(B162,'[3]应付账款7月底全部明细表 (3)'!$A$4:$Z$410,26,0)</f>
        <v>16363.95</v>
      </c>
      <c r="AC162" s="31">
        <f>VLOOKUP(B162,'[3]应付账款7月底全部明细表 (3)'!$A$4:$AA$410,27,0)</f>
        <v>0</v>
      </c>
      <c r="AD162" s="31">
        <f>VLOOKUP(B162,'[3]应付账款7月底全部明细表 (3)'!$A$4:$AB$410,28,0)</f>
        <v>39460.019999999997</v>
      </c>
      <c r="AE162" s="31">
        <f>VLOOKUP(B162,'[3]应付账款7月底全部明细表 (3)'!$A$4:$AC$410,29,0)</f>
        <v>17479.28</v>
      </c>
      <c r="AF162" s="31">
        <f>VLOOKUP(B162,'[3]应付账款7月底全部明细表 (3)'!$A$4:$AD$416,30,0)</f>
        <v>39460.019999999997</v>
      </c>
      <c r="AG162" s="31">
        <f>VLOOKUP(B162,'[3]应付账款7月底全部明细表 (3)'!$A$4:$AE$410,31,0)</f>
        <v>16000</v>
      </c>
      <c r="AH162" s="31">
        <f>VLOOKUP(B162,'[3]应付账款7月底全部明细表 (3)'!$A$4:$AF$410,32,0)</f>
        <v>40939.300000000003</v>
      </c>
      <c r="AI162" s="31">
        <f>VLOOKUP(B162,'[3]应付账款7月底全部明细表 (3)'!$A$4:$AG$410,33,0)</f>
        <v>0</v>
      </c>
      <c r="AJ162" s="31">
        <f>VLOOKUP(B162,'[3]应付账款7月底全部明细表 (3)'!$A$4:$AH$415,34,0)</f>
        <v>40939.300000000003</v>
      </c>
      <c r="AK162" s="31">
        <f>VLOOKUP(B162,'[3]应付账款7月底全部明细表 (3)'!$A$4:$AI$410,35,0)</f>
        <v>20000</v>
      </c>
      <c r="AL162" s="31">
        <f>VLOOKUP(B162,'[3]应付账款7月底全部明细表 (3)'!$A$4:$AJ$410,36,0)</f>
        <v>20939.3</v>
      </c>
      <c r="AM162" s="31">
        <f>VLOOKUP(B162,'[3]应付账款7月底全部明细表 (3)'!$A$4:$AK$410,37,0)</f>
        <v>30553.85</v>
      </c>
      <c r="AN162" s="31">
        <f>VLOOKUP(B162,'[3]应付账款7月底全部明细表 (3)'!$A$4:$AL$415,38,0)</f>
        <v>20939.3</v>
      </c>
      <c r="AO162" s="31">
        <f>VLOOKUP(B162,'[3]应付账款7月底全部明细表 (3)'!$A$4:$AM$410,39,0)</f>
        <v>0</v>
      </c>
      <c r="AP162" s="31">
        <f>VLOOKUP(B162,'[3]应付账款7月底全部明细表 (3)'!$A$4:$AN$410,40,0)</f>
        <v>51493.15</v>
      </c>
      <c r="AQ162" s="42">
        <f>VLOOKUP(B162,'[3]应付账款7月底全部明细表 (3)'!$A$4:$AO$410,41,0)</f>
        <v>0</v>
      </c>
      <c r="AR162" s="42">
        <f>VLOOKUP(B162,[4]应付账款明细表!$A$4:$AP$428,42,0)</f>
        <v>51493.15</v>
      </c>
      <c r="AS162" s="42">
        <f>VLOOKUP(B162,'[3]应付账款7月底全部明细表 (3)'!$A$4:$AQ$410,43,0)</f>
        <v>51493.15</v>
      </c>
      <c r="AT162" s="42">
        <f>VLOOKUP(B162,'[3]应付账款7月底全部明细表 (3)'!$A$4:$AR$410,44,0)</f>
        <v>0</v>
      </c>
      <c r="AU162" s="42">
        <f>VLOOKUP(B162,[4]应付账款明细表!$A$4:$AS$428,45,0)</f>
        <v>68656.77</v>
      </c>
      <c r="AV162" s="42">
        <f>VLOOKUP(B162,[4]应付账款明细表!$A$4:$AT$428,46,0)</f>
        <v>0</v>
      </c>
      <c r="AW162" s="42">
        <f>VLOOKUP(B162,[4]应付账款明细表!$A$4:$AU$428,47,0)</f>
        <v>0</v>
      </c>
      <c r="AX162" s="42">
        <f>VLOOKUP(B162,[4]应付账款明细表!$A$4:$AV$428,48,0)</f>
        <v>68656.77</v>
      </c>
      <c r="AY162" s="42"/>
      <c r="AZ162" s="42">
        <f>VLOOKUP(B162,[4]应付账款明细表!$A$4:$AX$428,50,0)</f>
        <v>68656.77</v>
      </c>
      <c r="BA162" s="63"/>
      <c r="BB162" s="63"/>
      <c r="BC162" s="63"/>
      <c r="BD162" s="63"/>
      <c r="BE162" s="63"/>
      <c r="BF162" s="63"/>
      <c r="BG162" s="63"/>
      <c r="BH162" s="54">
        <f t="shared" si="23"/>
        <v>156149.92000000001</v>
      </c>
      <c r="BI162" s="54">
        <f t="shared" si="20"/>
        <v>15614.992</v>
      </c>
      <c r="BJ162" s="16">
        <f t="shared" si="22"/>
        <v>4.3968495148764699</v>
      </c>
      <c r="BK162" s="54" t="str">
        <f>VLOOKUP(B162,'[3]应付账款7月底全部明细表 (3)'!$A$4:$BI$410,61,0)</f>
        <v>货到、票到付款</v>
      </c>
    </row>
    <row r="163" spans="1:63" ht="15.95" customHeight="1">
      <c r="A163" s="23">
        <f t="shared" si="25"/>
        <v>160</v>
      </c>
      <c r="B163" s="24" t="s">
        <v>423</v>
      </c>
      <c r="C163" s="24">
        <f>VLOOKUP(B163,'[1]供应商 (2)'!$A$2:$D$144,4,0)</f>
        <v>1912214</v>
      </c>
      <c r="D163" s="25" t="s">
        <v>424</v>
      </c>
      <c r="E163" s="25" t="s">
        <v>425</v>
      </c>
      <c r="F163" s="16">
        <f>VLOOKUP(B163,'[2]应付账款7月底全部明细表 (3)'!$A$4:$D$403,4)</f>
        <v>89829.24</v>
      </c>
      <c r="G163" s="16">
        <f>VLOOKUP(B163,'[2]应付账款7月底全部明细表 (3)'!$A:$E,5,0)</f>
        <v>100000</v>
      </c>
      <c r="H163" s="16">
        <f>VLOOKUP(B163,'[2]应付账款7月底全部明细表 (3)'!$A$4:$F$401,6,0)</f>
        <v>385037.53</v>
      </c>
      <c r="I163" s="16">
        <f>VLOOKUP(B163,'[2]应付账款7月底全部明细表 (3)'!$A$4:$G$401,7,0)</f>
        <v>0</v>
      </c>
      <c r="J163" s="31">
        <f>VLOOKUP(B163,'[2]应付账款7月底全部明细表 (3)'!$A$4:$H$402,8,0)</f>
        <v>385037.53</v>
      </c>
      <c r="K163" s="31">
        <f>VLOOKUP(B163,'[3]应付账款7月底全部明细表 (3)'!$A:$I,9,0)</f>
        <v>0</v>
      </c>
      <c r="L163" s="31">
        <f>VLOOKUP(B163,'[3]应付账款7月底全部明细表 (3)'!$A$4:$J$410,10,0)</f>
        <v>385037.53</v>
      </c>
      <c r="M163" s="31">
        <f>VLOOKUP(B163,'[3]应付账款7月底全部明细表 (3)'!$A:$K,11,0)</f>
        <v>200000</v>
      </c>
      <c r="N163" s="31">
        <f>VLOOKUP(B163,'[3]应付账款7月底全部明细表 (3)'!$A:$L,12,0)</f>
        <v>185037.53</v>
      </c>
      <c r="O163" s="31">
        <f>VLOOKUP(B163,'[3]应付账款7月底全部明细表 (3)'!$A$4:$M$410,13,0)</f>
        <v>0</v>
      </c>
      <c r="P163" s="31">
        <f>VLOOKUP(B163,'[3]应付账款7月底全部明细表 (3)'!$A$4:$N$410,14,0)</f>
        <v>185037.53</v>
      </c>
      <c r="Q163" s="31">
        <f>VLOOKUP(B163,'[3]应付账款7月底全部明细表 (3)'!$A$4:$O$410,15,0)</f>
        <v>100000</v>
      </c>
      <c r="R163" s="31">
        <f>VLOOKUP(B163,'[3]应付账款7月底全部明细表 (3)'!$A$4:$P$410,16,0)</f>
        <v>85037.53</v>
      </c>
      <c r="S163" s="31">
        <f>VLOOKUP(B163,'[3]应付账款7月底全部明细表 (3)'!$A$4:$Q$407,17,0)</f>
        <v>23466.52</v>
      </c>
      <c r="T163" s="31">
        <f>VLOOKUP(B163,'[3]应付账款7月底全部明细表 (3)'!$A$4:$R$387,18,0)</f>
        <v>85037.53</v>
      </c>
      <c r="U163" s="31">
        <f>VLOOKUP(B163,'[3]应付账款7月底全部明细表 (3)'!$A$4:$S$410,19,0)</f>
        <v>85037.53</v>
      </c>
      <c r="V163" s="31">
        <f>VLOOKUP(B163,'[3]应付账款7月底全部明细表 (3)'!$A$4:$T$410,20,0)</f>
        <v>23466.52</v>
      </c>
      <c r="W163" s="31">
        <f>VLOOKUP(B163,'[3]应付账款7月底全部明细表 (3)'!$A$4:$U$410,21,0)</f>
        <v>79524.25</v>
      </c>
      <c r="X163" s="31">
        <f>VLOOKUP(B163,'[3]应付账款7月底全部明细表 (3)'!$A$4:$V$410,22,0)</f>
        <v>0</v>
      </c>
      <c r="Y163" s="31">
        <f>VLOOKUP(B163,'[3]应付账款7月底全部明细表 (3)'!$A$4:$W$410,23,0)</f>
        <v>100000</v>
      </c>
      <c r="Z163" s="31">
        <f>VLOOKUP(B163,'[3]应付账款7月底全部明细表 (3)'!$A$4:$X$410,24,0)</f>
        <v>2990.77</v>
      </c>
      <c r="AA163" s="31">
        <f>VLOOKUP(B163,'[3]应付账款7月底全部明细表 (3)'!$A$4:$Y$410,25,0)</f>
        <v>156203.79999999999</v>
      </c>
      <c r="AB163" s="31" t="e">
        <f>VLOOKUP(B163,'[3]应付账款7月底全部明细表 (3)'!$A$4:$Z$410,26,0)</f>
        <v>#REF!</v>
      </c>
      <c r="AC163" s="31">
        <f>VLOOKUP(B163,'[3]应付账款7月底全部明细表 (3)'!$A$4:$AA$410,27,0)</f>
        <v>0</v>
      </c>
      <c r="AD163" s="31">
        <f>VLOOKUP(B163,'[3]应付账款7月底全部明细表 (3)'!$A$4:$AB$410,28,0)</f>
        <v>159194.57</v>
      </c>
      <c r="AE163" s="31">
        <f>VLOOKUP(B163,'[3]应付账款7月底全部明细表 (3)'!$A$4:$AC$410,29,0)</f>
        <v>84210.99</v>
      </c>
      <c r="AF163" s="31">
        <f>VLOOKUP(B163,'[3]应付账款7月底全部明细表 (3)'!$A$4:$AD$416,30,0)</f>
        <v>2990.77</v>
      </c>
      <c r="AG163" s="31">
        <f>VLOOKUP(B163,'[3]应付账款7月底全部明细表 (3)'!$A$4:$AE$410,31,0)</f>
        <v>0</v>
      </c>
      <c r="AH163" s="31">
        <f>VLOOKUP(B163,'[3]应付账款7月底全部明细表 (3)'!$A$4:$AF$410,32,0)</f>
        <v>243405.56</v>
      </c>
      <c r="AI163" s="31">
        <f>VLOOKUP(B163,'[3]应付账款7月底全部明细表 (3)'!$A$4:$AG$410,33,0)</f>
        <v>0</v>
      </c>
      <c r="AJ163" s="31">
        <f>VLOOKUP(B163,'[3]应付账款7月底全部明细表 (3)'!$A$4:$AH$415,34,0)</f>
        <v>159194.57</v>
      </c>
      <c r="AK163" s="31">
        <f>VLOOKUP(B163,'[3]应付账款7月底全部明细表 (3)'!$A$4:$AI$410,35,0)</f>
        <v>0</v>
      </c>
      <c r="AL163" s="31">
        <f>VLOOKUP(B163,'[3]应付账款7月底全部明细表 (3)'!$A$4:$AJ$410,36,0)</f>
        <v>243405.56</v>
      </c>
      <c r="AM163" s="31">
        <f>VLOOKUP(B163,'[3]应付账款7月底全部明细表 (3)'!$A$4:$AK$410,37,0)</f>
        <v>0</v>
      </c>
      <c r="AN163" s="31">
        <f>VLOOKUP(B163,'[3]应付账款7月底全部明细表 (3)'!$A$4:$AL$415,38,0)</f>
        <v>243405.56</v>
      </c>
      <c r="AO163" s="31">
        <f>VLOOKUP(B163,'[3]应付账款7月底全部明细表 (3)'!$A$4:$AM$410,39,0)</f>
        <v>0</v>
      </c>
      <c r="AP163" s="31">
        <f>VLOOKUP(B163,'[3]应付账款7月底全部明细表 (3)'!$A$4:$AN$410,40,0)</f>
        <v>243405.56</v>
      </c>
      <c r="AQ163" s="42">
        <f>VLOOKUP(B163,'[3]应付账款7月底全部明细表 (3)'!$A$4:$AO$410,41,0)</f>
        <v>0</v>
      </c>
      <c r="AR163" s="42">
        <f>VLOOKUP(B163,[4]应付账款明细表!$A$4:$AP$428,42,0)</f>
        <v>243405.56</v>
      </c>
      <c r="AS163" s="42">
        <f>VLOOKUP(B163,'[3]应付账款7月底全部明细表 (3)'!$A$4:$AQ$410,43,0)</f>
        <v>100000</v>
      </c>
      <c r="AT163" s="42">
        <f>VLOOKUP(B163,'[3]应付账款7月底全部明细表 (3)'!$A$4:$AR$410,44,0)</f>
        <v>143405.56</v>
      </c>
      <c r="AU163" s="42">
        <f>VLOOKUP(B163,[4]应付账款明细表!$A$4:$AS$428,45,0)</f>
        <v>0</v>
      </c>
      <c r="AV163" s="42">
        <f>VLOOKUP(B163,[4]应付账款明细表!$A$4:$AT$428,46,0)</f>
        <v>0</v>
      </c>
      <c r="AW163" s="42">
        <f>VLOOKUP(B163,[4]应付账款明细表!$A$4:$AU$428,47,0)</f>
        <v>0</v>
      </c>
      <c r="AX163" s="42">
        <f>VLOOKUP(B163,[4]应付账款明细表!$A$4:$AV$428,48,0)</f>
        <v>143405.56</v>
      </c>
      <c r="AY163" s="42"/>
      <c r="AZ163" s="42">
        <f>VLOOKUP(B163,[4]应付账款明细表!$A$4:$AX$428,50,0)</f>
        <v>143405.56</v>
      </c>
      <c r="BA163" s="63"/>
      <c r="BB163" s="63"/>
      <c r="BC163" s="63"/>
      <c r="BD163" s="63"/>
      <c r="BE163" s="63"/>
      <c r="BF163" s="63"/>
      <c r="BG163" s="63"/>
      <c r="BH163" s="54">
        <f t="shared" si="23"/>
        <v>343405.56</v>
      </c>
      <c r="BI163" s="54">
        <f t="shared" si="20"/>
        <v>34340.555999999997</v>
      </c>
      <c r="BJ163" s="16">
        <f t="shared" si="22"/>
        <v>4.1759824739005396</v>
      </c>
      <c r="BK163" s="54" t="str">
        <f>VLOOKUP(B163,'[3]应付账款7月底全部明细表 (3)'!$A$4:$BI$410,61,0)</f>
        <v>发票到30天付款</v>
      </c>
    </row>
    <row r="164" spans="1:63" ht="15.95" customHeight="1">
      <c r="A164" s="23">
        <f t="shared" ref="A164:A173" si="26">ROW()-3</f>
        <v>161</v>
      </c>
      <c r="B164" s="24" t="s">
        <v>426</v>
      </c>
      <c r="C164" s="24">
        <f>VLOOKUP(B164,'[1]供应商 (2)'!$A$2:$D$144,4,0)</f>
        <v>1941340</v>
      </c>
      <c r="D164" s="25" t="s">
        <v>427</v>
      </c>
      <c r="E164" s="25" t="s">
        <v>428</v>
      </c>
      <c r="F164" s="16">
        <f>VLOOKUP(B164,'[2]应付账款7月底全部明细表 (3)'!$A$4:$D$403,4)</f>
        <v>0</v>
      </c>
      <c r="G164" s="16">
        <f>VLOOKUP(B164,'[2]应付账款7月底全部明细表 (3)'!$A:$E,5,0)</f>
        <v>0</v>
      </c>
      <c r="H164" s="16">
        <f>VLOOKUP(B164,'[2]应付账款7月底全部明细表 (3)'!$A$4:$F$401,6,0)</f>
        <v>0</v>
      </c>
      <c r="I164" s="16">
        <f>VLOOKUP(B164,'[2]应付账款7月底全部明细表 (3)'!$A$4:$G$401,7,0)</f>
        <v>0</v>
      </c>
      <c r="J164" s="31">
        <f>VLOOKUP(B164,'[2]应付账款7月底全部明细表 (3)'!$A$4:$H$402,8,0)</f>
        <v>0</v>
      </c>
      <c r="K164" s="31" t="e">
        <f>VLOOKUP(B164,'[3]应付账款7月底全部明细表 (3)'!$A:$I,9,0)</f>
        <v>#REF!</v>
      </c>
      <c r="L164" s="31">
        <f>VLOOKUP(B164,'[3]应付账款7月底全部明细表 (3)'!$A$4:$J$410,10,0)</f>
        <v>0</v>
      </c>
      <c r="M164" s="31" t="e">
        <f>VLOOKUP(B164,'[3]应付账款7月底全部明细表 (3)'!$A:$K,11,0)</f>
        <v>#REF!</v>
      </c>
      <c r="N164" s="31" t="e">
        <f>VLOOKUP(B164,'[3]应付账款7月底全部明细表 (3)'!$A:$L,12,0)</f>
        <v>#REF!</v>
      </c>
      <c r="O164" s="31" t="e">
        <f>VLOOKUP(B164,'[3]应付账款7月底全部明细表 (3)'!$A$4:$M$410,13,0)</f>
        <v>#REF!</v>
      </c>
      <c r="P164" s="31">
        <f>VLOOKUP(B164,'[3]应付账款7月底全部明细表 (3)'!$A$4:$N$410,14,0)</f>
        <v>0</v>
      </c>
      <c r="Q164" s="31" t="e">
        <f>VLOOKUP(B164,'[3]应付账款7月底全部明细表 (3)'!$A$4:$O$410,15,0)</f>
        <v>#REF!</v>
      </c>
      <c r="R164" s="31" t="e">
        <f>VLOOKUP(B164,'[3]应付账款7月底全部明细表 (3)'!$A$4:$P$410,16,0)</f>
        <v>#REF!</v>
      </c>
      <c r="S164" s="31" t="e">
        <f>VLOOKUP(B164,'[3]应付账款7月底全部明细表 (3)'!$A$4:$Q$407,17,0)</f>
        <v>#REF!</v>
      </c>
      <c r="T164" s="31">
        <f>VLOOKUP(B164,'[3]应付账款7月底全部明细表 (3)'!$A$4:$R$387,18,0)</f>
        <v>0</v>
      </c>
      <c r="U164" s="31" t="e">
        <f>VLOOKUP(B164,'[3]应付账款7月底全部明细表 (3)'!$A$4:$S$410,19,0)</f>
        <v>#REF!</v>
      </c>
      <c r="V164" s="31" t="e">
        <f>VLOOKUP(B164,'[3]应付账款7月底全部明细表 (3)'!$A$4:$T$410,20,0)</f>
        <v>#REF!</v>
      </c>
      <c r="W164" s="31">
        <f>VLOOKUP(B164,'[3]应付账款7月底全部明细表 (3)'!$A$4:$U$410,21,0)</f>
        <v>475</v>
      </c>
      <c r="X164" s="31">
        <f>VLOOKUP(B164,'[3]应付账款7月底全部明细表 (3)'!$A$4:$V$410,22,0)</f>
        <v>475</v>
      </c>
      <c r="Y164" s="31">
        <f>VLOOKUP(B164,'[3]应付账款7月底全部明细表 (3)'!$A$4:$W$410,23,0)</f>
        <v>475</v>
      </c>
      <c r="Z164" s="31">
        <f>VLOOKUP(B164,'[3]应付账款7月底全部明细表 (3)'!$A$4:$X$410,24,0)</f>
        <v>0</v>
      </c>
      <c r="AA164" s="31">
        <f>VLOOKUP(B164,'[3]应付账款7月底全部明细表 (3)'!$A$4:$Y$410,25,0)</f>
        <v>475</v>
      </c>
      <c r="AB164" s="31">
        <f>VLOOKUP(B164,'[3]应付账款7月底全部明细表 (3)'!$A$4:$Z$410,26,0)</f>
        <v>475</v>
      </c>
      <c r="AC164" s="31">
        <f>VLOOKUP(B164,'[3]应付账款7月底全部明细表 (3)'!$A$4:$AA$410,27,0)</f>
        <v>475</v>
      </c>
      <c r="AD164" s="31">
        <f>VLOOKUP(B164,'[3]应付账款7月底全部明细表 (3)'!$A$4:$AB$410,28,0)</f>
        <v>0</v>
      </c>
      <c r="AE164" s="31">
        <f>VLOOKUP(B164,'[3]应付账款7月底全部明细表 (3)'!$A$4:$AC$410,29,0)</f>
        <v>0</v>
      </c>
      <c r="AF164" s="31">
        <f>VLOOKUP(B164,'[3]应付账款7月底全部明细表 (3)'!$A$4:$AD$416,30,0)</f>
        <v>0</v>
      </c>
      <c r="AG164" s="31">
        <f>VLOOKUP(B164,'[3]应付账款7月底全部明细表 (3)'!$A$4:$AE$410,31,0)</f>
        <v>0</v>
      </c>
      <c r="AH164" s="31">
        <f>VLOOKUP(B164,'[3]应付账款7月底全部明细表 (3)'!$A$4:$AF$410,32,0)</f>
        <v>0</v>
      </c>
      <c r="AI164" s="31">
        <f>VLOOKUP(B164,'[3]应付账款7月底全部明细表 (3)'!$A$4:$AG$410,33,0)</f>
        <v>0</v>
      </c>
      <c r="AJ164" s="31">
        <f>VLOOKUP(B164,'[3]应付账款7月底全部明细表 (3)'!$A$4:$AH$415,34,0)</f>
        <v>0</v>
      </c>
      <c r="AK164" s="31">
        <f>VLOOKUP(B164,'[3]应付账款7月底全部明细表 (3)'!$A$4:$AI$410,35,0)</f>
        <v>0</v>
      </c>
      <c r="AL164" s="31">
        <f>VLOOKUP(B164,'[3]应付账款7月底全部明细表 (3)'!$A$4:$AJ$410,36,0)</f>
        <v>0</v>
      </c>
      <c r="AM164" s="31">
        <f>VLOOKUP(B164,'[3]应付账款7月底全部明细表 (3)'!$A$4:$AK$410,37,0)</f>
        <v>950</v>
      </c>
      <c r="AN164" s="31">
        <f>VLOOKUP(B164,'[3]应付账款7月底全部明细表 (3)'!$A$4:$AL$415,38,0)</f>
        <v>950</v>
      </c>
      <c r="AO164" s="31">
        <f>VLOOKUP(B164,'[3]应付账款7月底全部明细表 (3)'!$A$4:$AM$410,39,0)</f>
        <v>950</v>
      </c>
      <c r="AP164" s="31">
        <f>VLOOKUP(B164,'[3]应付账款7月底全部明细表 (3)'!$A$4:$AN$410,40,0)</f>
        <v>0</v>
      </c>
      <c r="AQ164" s="42">
        <f>VLOOKUP(B164,'[3]应付账款7月底全部明细表 (3)'!$A$4:$AO$410,41,0)</f>
        <v>0</v>
      </c>
      <c r="AR164" s="42">
        <f>VLOOKUP(B164,[4]应付账款明细表!$A$4:$AP$428,42,0)</f>
        <v>0</v>
      </c>
      <c r="AS164" s="42">
        <f>VLOOKUP(B164,'[3]应付账款7月底全部明细表 (3)'!$A$4:$AQ$410,43,0)</f>
        <v>0</v>
      </c>
      <c r="AT164" s="42">
        <f>VLOOKUP(B164,'[3]应付账款7月底全部明细表 (3)'!$A$4:$AR$410,44,0)</f>
        <v>0</v>
      </c>
      <c r="AU164" s="42">
        <f>VLOOKUP(B164,[4]应付账款明细表!$A$4:$AS$428,45,0)</f>
        <v>0</v>
      </c>
      <c r="AV164" s="42">
        <f>VLOOKUP(B164,[4]应付账款明细表!$A$4:$AT$428,46,0)</f>
        <v>0</v>
      </c>
      <c r="AW164" s="42">
        <f>VLOOKUP(B164,[4]应付账款明细表!$A$4:$AU$428,47,0)</f>
        <v>0</v>
      </c>
      <c r="AX164" s="42">
        <f>VLOOKUP(B164,[4]应付账款明细表!$A$4:$AV$428,48,0)</f>
        <v>0</v>
      </c>
      <c r="AY164" s="42"/>
      <c r="AZ164" s="42">
        <f>VLOOKUP(B164,[4]应付账款明细表!$A$4:$AX$428,50,0)</f>
        <v>0</v>
      </c>
      <c r="BA164" s="63"/>
      <c r="BB164" s="63"/>
      <c r="BC164" s="63"/>
      <c r="BD164" s="63"/>
      <c r="BE164" s="63"/>
      <c r="BF164" s="63"/>
      <c r="BG164" s="63"/>
      <c r="BH164" s="54" t="e">
        <f t="shared" si="23"/>
        <v>#REF!</v>
      </c>
      <c r="BI164" s="54" t="e">
        <f t="shared" si="20"/>
        <v>#REF!</v>
      </c>
      <c r="BJ164" s="16" t="e">
        <f t="shared" si="22"/>
        <v>#REF!</v>
      </c>
      <c r="BK164" s="54" t="str">
        <f>VLOOKUP(B164,'[3]应付账款7月底全部明细表 (3)'!$A$4:$BI$410,61,0)</f>
        <v>预付款</v>
      </c>
    </row>
    <row r="165" spans="1:63" ht="15.95" customHeight="1">
      <c r="A165" s="23">
        <f t="shared" si="26"/>
        <v>162</v>
      </c>
      <c r="B165" s="24" t="s">
        <v>429</v>
      </c>
      <c r="C165" s="24">
        <f>VLOOKUP(B165,'[1]供应商 (2)'!$A$2:$D$144,4,0)</f>
        <v>1913277</v>
      </c>
      <c r="D165" s="25" t="s">
        <v>430</v>
      </c>
      <c r="E165" s="25" t="s">
        <v>68</v>
      </c>
      <c r="F165" s="16">
        <f>VLOOKUP(B165,'[2]应付账款7月底全部明细表 (3)'!$A$4:$D$403,4)</f>
        <v>0</v>
      </c>
      <c r="G165" s="16">
        <f>VLOOKUP(B165,'[2]应付账款7月底全部明细表 (3)'!$A:$E,5,0)</f>
        <v>0</v>
      </c>
      <c r="H165" s="16">
        <f>VLOOKUP(B165,'[2]应付账款7月底全部明细表 (3)'!$A$4:$F$401,6,0)</f>
        <v>0</v>
      </c>
      <c r="I165" s="16">
        <f>VLOOKUP(B165,'[2]应付账款7月底全部明细表 (3)'!$A$4:$G$401,7,0)</f>
        <v>0</v>
      </c>
      <c r="J165" s="31">
        <f>VLOOKUP(B165,'[2]应付账款7月底全部明细表 (3)'!$A$4:$H$402,8,0)</f>
        <v>0</v>
      </c>
      <c r="K165" s="31" t="e">
        <f>VLOOKUP(B165,'[3]应付账款7月底全部明细表 (3)'!$A:$I,9,0)</f>
        <v>#REF!</v>
      </c>
      <c r="L165" s="31">
        <f>VLOOKUP(B165,'[3]应付账款7月底全部明细表 (3)'!$A$4:$J$410,10,0)</f>
        <v>0</v>
      </c>
      <c r="M165" s="31" t="e">
        <f>VLOOKUP(B165,'[3]应付账款7月底全部明细表 (3)'!$A:$K,11,0)</f>
        <v>#REF!</v>
      </c>
      <c r="N165" s="31" t="e">
        <f>VLOOKUP(B165,'[3]应付账款7月底全部明细表 (3)'!$A:$L,12,0)</f>
        <v>#REF!</v>
      </c>
      <c r="O165" s="31" t="e">
        <f>VLOOKUP(B165,'[3]应付账款7月底全部明细表 (3)'!$A$4:$M$410,13,0)</f>
        <v>#REF!</v>
      </c>
      <c r="P165" s="31">
        <f>VLOOKUP(B165,'[3]应付账款7月底全部明细表 (3)'!$A$4:$N$410,14,0)</f>
        <v>0</v>
      </c>
      <c r="Q165" s="31" t="e">
        <f>VLOOKUP(B165,'[3]应付账款7月底全部明细表 (3)'!$A$4:$O$410,15,0)</f>
        <v>#REF!</v>
      </c>
      <c r="R165" s="31" t="e">
        <f>VLOOKUP(B165,'[3]应付账款7月底全部明细表 (3)'!$A$4:$P$410,16,0)</f>
        <v>#REF!</v>
      </c>
      <c r="S165" s="31" t="e">
        <f>VLOOKUP(B165,'[3]应付账款7月底全部明细表 (3)'!$A$4:$Q$407,17,0)</f>
        <v>#REF!</v>
      </c>
      <c r="T165" s="31">
        <f>VLOOKUP(B165,'[3]应付账款7月底全部明细表 (3)'!$A$4:$R$387,18,0)</f>
        <v>0</v>
      </c>
      <c r="U165" s="31" t="e">
        <f>VLOOKUP(B165,'[3]应付账款7月底全部明细表 (3)'!$A$4:$S$410,19,0)</f>
        <v>#REF!</v>
      </c>
      <c r="V165" s="31" t="e">
        <f>VLOOKUP(B165,'[3]应付账款7月底全部明细表 (3)'!$A$4:$T$410,20,0)</f>
        <v>#REF!</v>
      </c>
      <c r="W165" s="31" t="e">
        <f>VLOOKUP(B165,'[3]应付账款7月底全部明细表 (3)'!$A$4:$U$410,21,0)</f>
        <v>#REF!</v>
      </c>
      <c r="X165" s="31">
        <f>VLOOKUP(B165,'[3]应付账款7月底全部明细表 (3)'!$A$4:$V$410,22,0)</f>
        <v>0</v>
      </c>
      <c r="Y165" s="31" t="e">
        <f>VLOOKUP(B165,'[3]应付账款7月底全部明细表 (3)'!$A$4:$W$410,23,0)</f>
        <v>#REF!</v>
      </c>
      <c r="Z165" s="31" t="e">
        <f>VLOOKUP(B165,'[3]应付账款7月底全部明细表 (3)'!$A$4:$X$410,24,0)</f>
        <v>#REF!</v>
      </c>
      <c r="AA165" s="31" t="e">
        <f>VLOOKUP(B165,'[3]应付账款7月底全部明细表 (3)'!$A$4:$Y$410,25,0)</f>
        <v>#REF!</v>
      </c>
      <c r="AB165" s="31">
        <f>VLOOKUP(B165,'[3]应付账款7月底全部明细表 (3)'!$A$4:$Z$410,26,0)</f>
        <v>0</v>
      </c>
      <c r="AC165" s="31" t="e">
        <f>VLOOKUP(B165,'[3]应付账款7月底全部明细表 (3)'!$A$4:$AA$410,27,0)</f>
        <v>#REF!</v>
      </c>
      <c r="AD165" s="31" t="e">
        <f>VLOOKUP(B165,'[3]应付账款7月底全部明细表 (3)'!$A$4:$AB$410,28,0)</f>
        <v>#REF!</v>
      </c>
      <c r="AE165" s="31" t="e">
        <f>VLOOKUP(B165,'[3]应付账款7月底全部明细表 (3)'!$A$4:$AC$410,29,0)</f>
        <v>#REF!</v>
      </c>
      <c r="AF165" s="31">
        <f>VLOOKUP(B165,'[3]应付账款7月底全部明细表 (3)'!$A$4:$AD$416,30,0)</f>
        <v>0</v>
      </c>
      <c r="AG165" s="31" t="e">
        <f>VLOOKUP(B165,'[3]应付账款7月底全部明细表 (3)'!$A$4:$AE$410,31,0)</f>
        <v>#REF!</v>
      </c>
      <c r="AH165" s="31" t="e">
        <f>VLOOKUP(B165,'[3]应付账款7月底全部明细表 (3)'!$A$4:$AF$410,32,0)</f>
        <v>#REF!</v>
      </c>
      <c r="AI165" s="31">
        <f>VLOOKUP(B165,'[3]应付账款7月底全部明细表 (3)'!$A$4:$AG$410,33,0)</f>
        <v>2206.6999999999998</v>
      </c>
      <c r="AJ165" s="31">
        <f>VLOOKUP(B165,'[3]应付账款7月底全部明细表 (3)'!$A$4:$AH$415,34,0)</f>
        <v>0</v>
      </c>
      <c r="AK165" s="31">
        <f>VLOOKUP(B165,'[3]应付账款7月底全部明细表 (3)'!$A$4:$AI$410,35,0)</f>
        <v>0</v>
      </c>
      <c r="AL165" s="31">
        <f>VLOOKUP(B165,'[3]应付账款7月底全部明细表 (3)'!$A$4:$AJ$410,36,0)</f>
        <v>2206.6999999999998</v>
      </c>
      <c r="AM165" s="31">
        <f>VLOOKUP(B165,'[3]应付账款7月底全部明细表 (3)'!$A$4:$AK$410,37,0)</f>
        <v>0</v>
      </c>
      <c r="AN165" s="31">
        <f>VLOOKUP(B165,'[3]应付账款7月底全部明细表 (3)'!$A$4:$AL$415,38,0)</f>
        <v>0</v>
      </c>
      <c r="AO165" s="31">
        <f>VLOOKUP(B165,'[3]应付账款7月底全部明细表 (3)'!$A$4:$AM$410,39,0)</f>
        <v>2206.6999999999998</v>
      </c>
      <c r="AP165" s="31">
        <f>VLOOKUP(B165,'[3]应付账款7月底全部明细表 (3)'!$A$4:$AN$410,40,0)</f>
        <v>0</v>
      </c>
      <c r="AQ165" s="42">
        <f>VLOOKUP(B165,'[3]应付账款7月底全部明细表 (3)'!$A$4:$AO$410,41,0)</f>
        <v>215.19</v>
      </c>
      <c r="AR165" s="42" t="e">
        <f>VLOOKUP(B165,[4]应付账款明细表!$A$4:$AP$428,42,0)</f>
        <v>#REF!</v>
      </c>
      <c r="AS165" s="42">
        <f>VLOOKUP(B165,'[3]应付账款7月底全部明细表 (3)'!$A$4:$AQ$410,43,0)</f>
        <v>0</v>
      </c>
      <c r="AT165" s="42">
        <f>VLOOKUP(B165,'[3]应付账款7月底全部明细表 (3)'!$A$4:$AR$410,44,0)</f>
        <v>215.19</v>
      </c>
      <c r="AU165" s="42">
        <f>VLOOKUP(B165,[4]应付账款明细表!$A$4:$AS$428,45,0)</f>
        <v>8994.5</v>
      </c>
      <c r="AV165" s="42">
        <f>VLOOKUP(B165,[4]应付账款明细表!$A$4:$AT$428,46,0)</f>
        <v>0</v>
      </c>
      <c r="AW165" s="42">
        <f>VLOOKUP(B165,[4]应付账款明细表!$A$4:$AU$428,47,0)</f>
        <v>0</v>
      </c>
      <c r="AX165" s="42">
        <f>VLOOKUP(B165,[4]应付账款明细表!$A$4:$AV$428,48,0)</f>
        <v>9209.69</v>
      </c>
      <c r="AY165" s="42"/>
      <c r="AZ165" s="42">
        <f>VLOOKUP(B165,[4]应付账款明细表!$A$4:$AX$428,50,0)</f>
        <v>0</v>
      </c>
      <c r="BA165" s="63"/>
      <c r="BB165" s="63"/>
      <c r="BC165" s="63"/>
      <c r="BD165" s="63"/>
      <c r="BE165" s="63"/>
      <c r="BF165" s="63"/>
      <c r="BG165" s="63"/>
      <c r="BH165" s="54" t="e">
        <f t="shared" si="23"/>
        <v>#REF!</v>
      </c>
      <c r="BI165" s="54" t="e">
        <f t="shared" si="20"/>
        <v>#REF!</v>
      </c>
      <c r="BJ165" s="16" t="e">
        <f t="shared" si="22"/>
        <v>#REF!</v>
      </c>
      <c r="BK165" s="54" t="str">
        <f>VLOOKUP(B165,'[3]应付账款7月底全部明细表 (3)'!$A$4:$BI$410,61,0)</f>
        <v>发票挂账两个月承兑付款</v>
      </c>
    </row>
    <row r="166" spans="1:63" ht="15.95" customHeight="1">
      <c r="A166" s="23">
        <f t="shared" si="26"/>
        <v>163</v>
      </c>
      <c r="B166" s="24" t="s">
        <v>431</v>
      </c>
      <c r="C166" s="24" t="str">
        <f>VLOOKUP(B166,'[1]供应商 (2)'!$A$2:$D$144,4,0)</f>
        <v>L4152</v>
      </c>
      <c r="D166" s="25" t="s">
        <v>432</v>
      </c>
      <c r="E166" s="25" t="s">
        <v>425</v>
      </c>
      <c r="F166" s="16">
        <f>VLOOKUP(B166,'[2]应付账款7月底全部明细表 (3)'!$A$4:$D$403,4)</f>
        <v>0</v>
      </c>
      <c r="G166" s="16">
        <f>VLOOKUP(B166,'[2]应付账款7月底全部明细表 (3)'!$A:$E,5,0)</f>
        <v>0</v>
      </c>
      <c r="H166" s="16">
        <f>VLOOKUP(B166,'[2]应付账款7月底全部明细表 (3)'!$A$4:$F$401,6,0)</f>
        <v>0</v>
      </c>
      <c r="I166" s="16">
        <f>VLOOKUP(B166,'[2]应付账款7月底全部明细表 (3)'!$A$4:$G$401,7,0)</f>
        <v>0</v>
      </c>
      <c r="J166" s="31">
        <f>VLOOKUP(B166,'[2]应付账款7月底全部明细表 (3)'!$A$4:$H$402,8,0)</f>
        <v>0</v>
      </c>
      <c r="K166" s="31" t="e">
        <f>VLOOKUP(B166,'[3]应付账款7月底全部明细表 (3)'!$A:$I,9,0)</f>
        <v>#REF!</v>
      </c>
      <c r="L166" s="31">
        <f>VLOOKUP(B166,'[3]应付账款7月底全部明细表 (3)'!$A$4:$J$410,10,0)</f>
        <v>0</v>
      </c>
      <c r="M166" s="31" t="e">
        <f>VLOOKUP(B166,'[3]应付账款7月底全部明细表 (3)'!$A:$K,11,0)</f>
        <v>#REF!</v>
      </c>
      <c r="N166" s="31" t="e">
        <f>VLOOKUP(B166,'[3]应付账款7月底全部明细表 (3)'!$A:$L,12,0)</f>
        <v>#REF!</v>
      </c>
      <c r="O166" s="31" t="e">
        <f>VLOOKUP(B166,'[3]应付账款7月底全部明细表 (3)'!$A$4:$M$410,13,0)</f>
        <v>#REF!</v>
      </c>
      <c r="P166" s="31">
        <f>VLOOKUP(B166,'[3]应付账款7月底全部明细表 (3)'!$A$4:$N$410,14,0)</f>
        <v>0</v>
      </c>
      <c r="Q166" s="31" t="e">
        <f>VLOOKUP(B166,'[3]应付账款7月底全部明细表 (3)'!$A$4:$O$410,15,0)</f>
        <v>#REF!</v>
      </c>
      <c r="R166" s="31" t="e">
        <f>VLOOKUP(B166,'[3]应付账款7月底全部明细表 (3)'!$A$4:$P$410,16,0)</f>
        <v>#REF!</v>
      </c>
      <c r="S166" s="31">
        <f>VLOOKUP(B166,'[3]应付账款7月底全部明细表 (3)'!$A$4:$Q$407,17,0)</f>
        <v>138445.19</v>
      </c>
      <c r="T166" s="31">
        <f>VLOOKUP(B166,'[3]应付账款7月底全部明细表 (3)'!$A$4:$R$387,18,0)</f>
        <v>0</v>
      </c>
      <c r="U166" s="31">
        <f>VLOOKUP(B166,'[3]应付账款7月底全部明细表 (3)'!$A$4:$S$410,19,0)</f>
        <v>0</v>
      </c>
      <c r="V166" s="31">
        <f>VLOOKUP(B166,'[3]应付账款7月底全部明细表 (3)'!$A$4:$T$410,20,0)</f>
        <v>138445.19</v>
      </c>
      <c r="W166" s="31">
        <f>VLOOKUP(B166,'[3]应付账款7月底全部明细表 (3)'!$A$4:$U$410,21,0)</f>
        <v>48907.53</v>
      </c>
      <c r="X166" s="31">
        <f>VLOOKUP(B166,'[3]应付账款7月底全部明细表 (3)'!$A$4:$V$410,22,0)</f>
        <v>0</v>
      </c>
      <c r="Y166" s="31">
        <f>VLOOKUP(B166,'[3]应付账款7月底全部明细表 (3)'!$A$4:$W$410,23,0)</f>
        <v>0</v>
      </c>
      <c r="Z166" s="31">
        <f>VLOOKUP(B166,'[3]应付账款7月底全部明细表 (3)'!$A$4:$X$410,24,0)</f>
        <v>187352.72</v>
      </c>
      <c r="AA166" s="31">
        <f>VLOOKUP(B166,'[3]应付账款7月底全部明细表 (3)'!$A$4:$Y$410,25,0)</f>
        <v>79895.19</v>
      </c>
      <c r="AB166" s="31">
        <f>VLOOKUP(B166,'[3]应付账款7月底全部明细表 (3)'!$A$4:$Z$410,26,0)</f>
        <v>0</v>
      </c>
      <c r="AC166" s="31">
        <f>VLOOKUP(B166,'[3]应付账款7月底全部明细表 (3)'!$A$4:$AA$410,27,0)</f>
        <v>0</v>
      </c>
      <c r="AD166" s="31">
        <f>VLOOKUP(B166,'[3]应付账款7月底全部明细表 (3)'!$A$4:$AB$410,28,0)</f>
        <v>267247.90999999997</v>
      </c>
      <c r="AE166" s="31">
        <f>VLOOKUP(B166,'[3]应付账款7月底全部明细表 (3)'!$A$4:$AC$410,29,0)</f>
        <v>21056.42</v>
      </c>
      <c r="AF166" s="31">
        <f>VLOOKUP(B166,'[3]应付账款7月底全部明细表 (3)'!$A$4:$AD$416,30,0)</f>
        <v>138445.19</v>
      </c>
      <c r="AG166" s="31">
        <f>VLOOKUP(B166,'[3]应付账款7月底全部明细表 (3)'!$A$4:$AE$410,31,0)</f>
        <v>0</v>
      </c>
      <c r="AH166" s="31">
        <f>VLOOKUP(B166,'[3]应付账款7月底全部明细表 (3)'!$A$4:$AF$410,32,0)</f>
        <v>288304.33</v>
      </c>
      <c r="AI166" s="31">
        <f>VLOOKUP(B166,'[3]应付账款7月底全部明细表 (3)'!$A$4:$AG$410,33,0)</f>
        <v>67085.84</v>
      </c>
      <c r="AJ166" s="31">
        <f>VLOOKUP(B166,'[3]应付账款7月底全部明细表 (3)'!$A$4:$AH$415,34,0)</f>
        <v>187352.72</v>
      </c>
      <c r="AK166" s="31">
        <f>VLOOKUP(B166,'[3]应付账款7月底全部明细表 (3)'!$A$4:$AI$410,35,0)</f>
        <v>150000</v>
      </c>
      <c r="AL166" s="31">
        <f>VLOOKUP(B166,'[3]应付账款7月底全部明细表 (3)'!$A$4:$AJ$410,36,0)</f>
        <v>205390.17</v>
      </c>
      <c r="AM166" s="31">
        <f>VLOOKUP(B166,'[3]应付账款7月底全部明细表 (3)'!$A$4:$AK$410,37,0)</f>
        <v>145706.95000000001</v>
      </c>
      <c r="AN166" s="31">
        <f>VLOOKUP(B166,'[3]应付账款7月底全部明细表 (3)'!$A$4:$AL$415,38,0)</f>
        <v>117247.91</v>
      </c>
      <c r="AO166" s="31">
        <f>VLOOKUP(B166,'[3]应付账款7月底全部明细表 (3)'!$A$4:$AM$410,39,0)</f>
        <v>0</v>
      </c>
      <c r="AP166" s="31">
        <f>VLOOKUP(B166,'[3]应付账款7月底全部明细表 (3)'!$A$4:$AN$410,40,0)</f>
        <v>351097.12</v>
      </c>
      <c r="AQ166" s="42">
        <f>VLOOKUP(B166,'[3]应付账款7月底全部明细表 (3)'!$A$4:$AO$410,41,0)</f>
        <v>278899.28000000003</v>
      </c>
      <c r="AR166" s="42">
        <f>VLOOKUP(B166,[4]应付账款明细表!$A$4:$AP$428,42,0)</f>
        <v>138304.32999999999</v>
      </c>
      <c r="AS166" s="42">
        <f>VLOOKUP(B166,'[3]应付账款7月底全部明细表 (3)'!$A$4:$AQ$410,43,0)</f>
        <v>190000</v>
      </c>
      <c r="AT166" s="42">
        <f>VLOOKUP(B166,'[3]应付账款7月底全部明细表 (3)'!$A$4:$AR$410,44,0)</f>
        <v>439996.4</v>
      </c>
      <c r="AU166" s="42">
        <f>VLOOKUP(B166,[4]应付账款明细表!$A$4:$AS$428,45,0)</f>
        <v>558706.49</v>
      </c>
      <c r="AV166" s="42">
        <f>VLOOKUP(B166,[4]应付账款明细表!$A$4:$AT$428,46,0)</f>
        <v>15390.17</v>
      </c>
      <c r="AW166" s="42">
        <f>VLOOKUP(B166,[4]应付账款明细表!$A$4:$AU$428,47,0)</f>
        <v>0</v>
      </c>
      <c r="AX166" s="42">
        <f>VLOOKUP(B166,[4]应付账款明细表!$A$4:$AV$428,48,0)</f>
        <v>998702.89</v>
      </c>
      <c r="AY166" s="42"/>
      <c r="AZ166" s="42">
        <f>VLOOKUP(B166,[4]应付账款明细表!$A$4:$AX$428,50,0)</f>
        <v>161097.12</v>
      </c>
      <c r="BA166" s="63"/>
      <c r="BB166" s="63"/>
      <c r="BC166" s="63"/>
      <c r="BD166" s="63"/>
      <c r="BE166" s="63"/>
      <c r="BF166" s="63"/>
      <c r="BG166" s="63"/>
      <c r="BH166" s="54" t="e">
        <f t="shared" si="23"/>
        <v>#REF!</v>
      </c>
      <c r="BI166" s="54" t="e">
        <f t="shared" si="20"/>
        <v>#REF!</v>
      </c>
      <c r="BJ166" s="16" t="e">
        <f t="shared" si="22"/>
        <v>#REF!</v>
      </c>
      <c r="BK166" s="54" t="str">
        <f>VLOOKUP(B166,'[3]应付账款7月底全部明细表 (3)'!$A$4:$BI$410,61,0)</f>
        <v>发票挂账两个月付款</v>
      </c>
    </row>
    <row r="167" spans="1:63" ht="15.95" customHeight="1">
      <c r="A167" s="23">
        <f t="shared" si="26"/>
        <v>164</v>
      </c>
      <c r="B167" s="24" t="s">
        <v>433</v>
      </c>
      <c r="C167" s="24">
        <f>VLOOKUP(B167,'[1]供应商 (2)'!$A$2:$D$144,4,0)</f>
        <v>1913208</v>
      </c>
      <c r="D167" s="25" t="s">
        <v>434</v>
      </c>
      <c r="E167" s="25" t="s">
        <v>180</v>
      </c>
      <c r="F167" s="16">
        <f>VLOOKUP(B167,'[2]应付账款7月底全部明细表 (3)'!$A$4:$D$403,4)</f>
        <v>0</v>
      </c>
      <c r="G167" s="16">
        <f>VLOOKUP(B167,'[2]应付账款7月底全部明细表 (3)'!$A:$E,5,0)</f>
        <v>0</v>
      </c>
      <c r="H167" s="16">
        <f>VLOOKUP(B167,'[2]应付账款7月底全部明细表 (3)'!$A$4:$F$401,6,0)</f>
        <v>0</v>
      </c>
      <c r="I167" s="16">
        <f>VLOOKUP(B167,'[2]应付账款7月底全部明细表 (3)'!$A$4:$G$401,7,0)</f>
        <v>0</v>
      </c>
      <c r="J167" s="31">
        <f>VLOOKUP(B167,'[2]应付账款7月底全部明细表 (3)'!$A$4:$H$402,8,0)</f>
        <v>0</v>
      </c>
      <c r="K167" s="31" t="e">
        <f>VLOOKUP(B167,'[3]应付账款7月底全部明细表 (3)'!$A:$I,9,0)</f>
        <v>#REF!</v>
      </c>
      <c r="L167" s="31">
        <f>VLOOKUP(B167,'[3]应付账款7月底全部明细表 (3)'!$A$4:$J$410,10,0)</f>
        <v>0</v>
      </c>
      <c r="M167" s="31" t="e">
        <f>VLOOKUP(B167,'[3]应付账款7月底全部明细表 (3)'!$A:$K,11,0)</f>
        <v>#REF!</v>
      </c>
      <c r="N167" s="31" t="e">
        <f>VLOOKUP(B167,'[3]应付账款7月底全部明细表 (3)'!$A:$L,12,0)</f>
        <v>#REF!</v>
      </c>
      <c r="O167" s="31" t="e">
        <f>VLOOKUP(B167,'[3]应付账款7月底全部明细表 (3)'!$A$4:$M$410,13,0)</f>
        <v>#REF!</v>
      </c>
      <c r="P167" s="31">
        <f>VLOOKUP(B167,'[3]应付账款7月底全部明细表 (3)'!$A$4:$N$410,14,0)</f>
        <v>0</v>
      </c>
      <c r="Q167" s="31" t="e">
        <f>VLOOKUP(B167,'[3]应付账款7月底全部明细表 (3)'!$A$4:$O$410,15,0)</f>
        <v>#REF!</v>
      </c>
      <c r="R167" s="31" t="e">
        <f>VLOOKUP(B167,'[3]应付账款7月底全部明细表 (3)'!$A$4:$P$410,16,0)</f>
        <v>#REF!</v>
      </c>
      <c r="S167" s="31" t="e">
        <f>VLOOKUP(B167,'[3]应付账款7月底全部明细表 (3)'!$A$4:$Q$407,17,0)</f>
        <v>#REF!</v>
      </c>
      <c r="T167" s="31">
        <f>VLOOKUP(B167,'[3]应付账款7月底全部明细表 (3)'!$A$4:$R$387,18,0)</f>
        <v>0</v>
      </c>
      <c r="U167" s="31" t="e">
        <f>VLOOKUP(B167,'[3]应付账款7月底全部明细表 (3)'!$A$4:$S$410,19,0)</f>
        <v>#REF!</v>
      </c>
      <c r="V167" s="31" t="e">
        <f>VLOOKUP(B167,'[3]应付账款7月底全部明细表 (3)'!$A$4:$T$410,20,0)</f>
        <v>#REF!</v>
      </c>
      <c r="W167" s="31" t="e">
        <f>VLOOKUP(B167,'[3]应付账款7月底全部明细表 (3)'!$A$4:$U$410,21,0)</f>
        <v>#REF!</v>
      </c>
      <c r="X167" s="31">
        <f>VLOOKUP(B167,'[3]应付账款7月底全部明细表 (3)'!$A$4:$V$410,22,0)</f>
        <v>0</v>
      </c>
      <c r="Y167" s="31" t="e">
        <f>VLOOKUP(B167,'[3]应付账款7月底全部明细表 (3)'!$A$4:$W$410,23,0)</f>
        <v>#REF!</v>
      </c>
      <c r="Z167" s="31" t="e">
        <f>VLOOKUP(B167,'[3]应付账款7月底全部明细表 (3)'!$A$4:$X$410,24,0)</f>
        <v>#REF!</v>
      </c>
      <c r="AA167" s="31" t="e">
        <f>VLOOKUP(B167,'[3]应付账款7月底全部明细表 (3)'!$A$4:$Y$410,25,0)</f>
        <v>#REF!</v>
      </c>
      <c r="AB167" s="31">
        <f>VLOOKUP(B167,'[3]应付账款7月底全部明细表 (3)'!$A$4:$Z$410,26,0)</f>
        <v>0</v>
      </c>
      <c r="AC167" s="31" t="e">
        <f>VLOOKUP(B167,'[3]应付账款7月底全部明细表 (3)'!$A$4:$AA$410,27,0)</f>
        <v>#REF!</v>
      </c>
      <c r="AD167" s="31" t="e">
        <f>VLOOKUP(B167,'[3]应付账款7月底全部明细表 (3)'!$A$4:$AB$410,28,0)</f>
        <v>#REF!</v>
      </c>
      <c r="AE167" s="31" t="e">
        <f>VLOOKUP(B167,'[3]应付账款7月底全部明细表 (3)'!$A$4:$AC$410,29,0)</f>
        <v>#REF!</v>
      </c>
      <c r="AF167" s="31">
        <f>VLOOKUP(B167,'[3]应付账款7月底全部明细表 (3)'!$A$4:$AD$416,30,0)</f>
        <v>0</v>
      </c>
      <c r="AG167" s="31" t="e">
        <f>VLOOKUP(B167,'[3]应付账款7月底全部明细表 (3)'!$A$4:$AE$410,31,0)</f>
        <v>#REF!</v>
      </c>
      <c r="AH167" s="31" t="e">
        <f>VLOOKUP(B167,'[3]应付账款7月底全部明细表 (3)'!$A$4:$AF$410,32,0)</f>
        <v>#REF!</v>
      </c>
      <c r="AI167" s="31">
        <f>VLOOKUP(B167,'[3]应付账款7月底全部明细表 (3)'!$A$4:$AG$410,33,0)</f>
        <v>23938.91</v>
      </c>
      <c r="AJ167" s="31">
        <f>VLOOKUP(B167,'[3]应付账款7月底全部明细表 (3)'!$A$4:$AH$415,34,0)</f>
        <v>0</v>
      </c>
      <c r="AK167" s="31">
        <f>VLOOKUP(B167,'[3]应付账款7月底全部明细表 (3)'!$A$4:$AI$410,35,0)</f>
        <v>0</v>
      </c>
      <c r="AL167" s="31">
        <f>VLOOKUP(B167,'[3]应付账款7月底全部明细表 (3)'!$A$4:$AJ$410,36,0)</f>
        <v>23938.91</v>
      </c>
      <c r="AM167" s="31">
        <f>VLOOKUP(B167,'[3]应付账款7月底全部明细表 (3)'!$A$4:$AK$410,37,0)</f>
        <v>0</v>
      </c>
      <c r="AN167" s="31">
        <f>VLOOKUP(B167,'[3]应付账款7月底全部明细表 (3)'!$A$4:$AL$415,38,0)</f>
        <v>0</v>
      </c>
      <c r="AO167" s="31">
        <f>VLOOKUP(B167,'[3]应付账款7月底全部明细表 (3)'!$A$4:$AM$410,39,0)</f>
        <v>0</v>
      </c>
      <c r="AP167" s="31">
        <f>VLOOKUP(B167,'[3]应付账款7月底全部明细表 (3)'!$A$4:$AN$410,40,0)</f>
        <v>23938.91</v>
      </c>
      <c r="AQ167" s="42">
        <f>VLOOKUP(B167,'[3]应付账款7月底全部明细表 (3)'!$A$4:$AO$410,41,0)</f>
        <v>0</v>
      </c>
      <c r="AR167" s="42">
        <f>VLOOKUP(B167,[4]应付账款明细表!$A$4:$AP$428,42,0)</f>
        <v>0</v>
      </c>
      <c r="AS167" s="42">
        <f>VLOOKUP(B167,'[3]应付账款7月底全部明细表 (3)'!$A$4:$AQ$410,43,0)</f>
        <v>0</v>
      </c>
      <c r="AT167" s="42">
        <f>VLOOKUP(B167,'[3]应付账款7月底全部明细表 (3)'!$A$4:$AR$410,44,0)</f>
        <v>23938.91</v>
      </c>
      <c r="AU167" s="42">
        <f>VLOOKUP(B167,[4]应付账款明细表!$A$4:$AS$428,45,0)</f>
        <v>0</v>
      </c>
      <c r="AV167" s="42">
        <f>VLOOKUP(B167,[4]应付账款明细表!$A$4:$AT$428,46,0)</f>
        <v>23938.91</v>
      </c>
      <c r="AW167" s="42">
        <f>VLOOKUP(B167,[4]应付账款明细表!$A$4:$AU$428,47,0)</f>
        <v>20000</v>
      </c>
      <c r="AX167" s="42">
        <f>VLOOKUP(B167,[4]应付账款明细表!$A$4:$AV$428,48,0)</f>
        <v>3938.91</v>
      </c>
      <c r="AY167" s="42"/>
      <c r="AZ167" s="42">
        <f>VLOOKUP(B167,[4]应付账款明细表!$A$4:$AX$428,50,0)</f>
        <v>3938.91</v>
      </c>
      <c r="BA167" s="63"/>
      <c r="BB167" s="63"/>
      <c r="BC167" s="63"/>
      <c r="BD167" s="63"/>
      <c r="BE167" s="63"/>
      <c r="BF167" s="63"/>
      <c r="BG167" s="63"/>
      <c r="BH167" s="54" t="e">
        <f t="shared" si="23"/>
        <v>#REF!</v>
      </c>
      <c r="BI167" s="54" t="e">
        <f t="shared" si="20"/>
        <v>#REF!</v>
      </c>
      <c r="BJ167" s="16" t="e">
        <f t="shared" si="22"/>
        <v>#REF!</v>
      </c>
      <c r="BK167" s="54" t="str">
        <f>VLOOKUP(B167,'[3]应付账款7月底全部明细表 (3)'!$A$4:$BI$410,61,0)</f>
        <v>发票挂账两个月承兑付款</v>
      </c>
    </row>
    <row r="168" spans="1:63" ht="15.95" customHeight="1">
      <c r="A168" s="23">
        <f t="shared" si="26"/>
        <v>165</v>
      </c>
      <c r="B168" s="24" t="s">
        <v>435</v>
      </c>
      <c r="C168" s="24"/>
      <c r="D168" s="25" t="s">
        <v>436</v>
      </c>
      <c r="E168" s="25" t="s">
        <v>437</v>
      </c>
      <c r="F168" s="16">
        <f>VLOOKUP(B168,'[2]应付账款7月底全部明细表 (3)'!$A$4:$D$403,4)</f>
        <v>0</v>
      </c>
      <c r="G168" s="16">
        <f>VLOOKUP(B168,'[2]应付账款7月底全部明细表 (3)'!$A:$E,5,0)</f>
        <v>0</v>
      </c>
      <c r="H168" s="16">
        <f>VLOOKUP(B168,'[2]应付账款7月底全部明细表 (3)'!$A$4:$F$401,6,0)</f>
        <v>0</v>
      </c>
      <c r="I168" s="16">
        <f>VLOOKUP(B168,'[2]应付账款7月底全部明细表 (3)'!$A$4:$G$401,7,0)</f>
        <v>0</v>
      </c>
      <c r="J168" s="31">
        <f>VLOOKUP(B168,'[2]应付账款7月底全部明细表 (3)'!$A$4:$H$402,8,0)</f>
        <v>0</v>
      </c>
      <c r="K168" s="31" t="e">
        <f>VLOOKUP(B168,'[3]应付账款7月底全部明细表 (3)'!$A:$I,9,0)</f>
        <v>#REF!</v>
      </c>
      <c r="L168" s="31">
        <f>VLOOKUP(B168,'[3]应付账款7月底全部明细表 (3)'!$A$4:$J$410,10,0)</f>
        <v>0</v>
      </c>
      <c r="M168" s="31" t="e">
        <f>VLOOKUP(B168,'[3]应付账款7月底全部明细表 (3)'!$A:$K,11,0)</f>
        <v>#REF!</v>
      </c>
      <c r="N168" s="31" t="e">
        <f>VLOOKUP(B168,'[3]应付账款7月底全部明细表 (3)'!$A:$L,12,0)</f>
        <v>#REF!</v>
      </c>
      <c r="O168" s="31" t="e">
        <f>VLOOKUP(B168,'[3]应付账款7月底全部明细表 (3)'!$A$4:$M$410,13,0)</f>
        <v>#REF!</v>
      </c>
      <c r="P168" s="31">
        <f>VLOOKUP(B168,'[3]应付账款7月底全部明细表 (3)'!$A$4:$N$410,14,0)</f>
        <v>0</v>
      </c>
      <c r="Q168" s="31" t="e">
        <f>VLOOKUP(B168,'[3]应付账款7月底全部明细表 (3)'!$A$4:$O$410,15,0)</f>
        <v>#REF!</v>
      </c>
      <c r="R168" s="31" t="e">
        <f>VLOOKUP(B168,'[3]应付账款7月底全部明细表 (3)'!$A$4:$P$410,16,0)</f>
        <v>#REF!</v>
      </c>
      <c r="S168" s="31" t="e">
        <f>VLOOKUP(B168,'[3]应付账款7月底全部明细表 (3)'!$A$4:$Q$407,17,0)</f>
        <v>#REF!</v>
      </c>
      <c r="T168" s="31">
        <f>VLOOKUP(B168,'[3]应付账款7月底全部明细表 (3)'!$A$4:$R$387,18,0)</f>
        <v>0</v>
      </c>
      <c r="U168" s="31" t="e">
        <f>VLOOKUP(B168,'[3]应付账款7月底全部明细表 (3)'!$A$4:$S$410,19,0)</f>
        <v>#REF!</v>
      </c>
      <c r="V168" s="31" t="e">
        <f>VLOOKUP(B168,'[3]应付账款7月底全部明细表 (3)'!$A$4:$T$410,20,0)</f>
        <v>#REF!</v>
      </c>
      <c r="W168" s="31">
        <f>VLOOKUP(B168,'[3]应付账款7月底全部明细表 (3)'!$A$4:$U$410,21,0)</f>
        <v>5568</v>
      </c>
      <c r="X168" s="31">
        <f>VLOOKUP(B168,'[3]应付账款7月底全部明细表 (3)'!$A$4:$V$410,22,0)</f>
        <v>0</v>
      </c>
      <c r="Y168" s="31">
        <f>VLOOKUP(B168,'[3]应付账款7月底全部明细表 (3)'!$A$4:$W$410,23,0)</f>
        <v>0</v>
      </c>
      <c r="Z168" s="31">
        <f>VLOOKUP(B168,'[3]应付账款7月底全部明细表 (3)'!$A$4:$X$410,24,0)</f>
        <v>5568</v>
      </c>
      <c r="AA168" s="31">
        <f>VLOOKUP(B168,'[3]应付账款7月底全部明细表 (3)'!$A$4:$Y$410,25,0)</f>
        <v>18723.84</v>
      </c>
      <c r="AB168" s="31">
        <f>VLOOKUP(B168,'[3]应付账款7月底全部明细表 (3)'!$A$4:$Z$410,26,0)</f>
        <v>0</v>
      </c>
      <c r="AC168" s="31">
        <f>VLOOKUP(B168,'[3]应付账款7月底全部明细表 (3)'!$A$4:$AA$410,27,0)</f>
        <v>0</v>
      </c>
      <c r="AD168" s="31">
        <f>VLOOKUP(B168,'[3]应付账款7月底全部明细表 (3)'!$A$4:$AB$410,28,0)</f>
        <v>24291.84</v>
      </c>
      <c r="AE168" s="31">
        <f>VLOOKUP(B168,'[3]应付账款7月底全部明细表 (3)'!$A$4:$AC$410,29,0)</f>
        <v>0</v>
      </c>
      <c r="AF168" s="31">
        <f>VLOOKUP(B168,'[3]应付账款7月底全部明细表 (3)'!$A$4:$AD$416,30,0)</f>
        <v>0</v>
      </c>
      <c r="AG168" s="31">
        <f>VLOOKUP(B168,'[3]应付账款7月底全部明细表 (3)'!$A$4:$AE$410,31,0)</f>
        <v>0</v>
      </c>
      <c r="AH168" s="31">
        <f>VLOOKUP(B168,'[3]应付账款7月底全部明细表 (3)'!$A$4:$AF$410,32,0)</f>
        <v>24291.84</v>
      </c>
      <c r="AI168" s="31">
        <f>VLOOKUP(B168,'[3]应付账款7月底全部明细表 (3)'!$A$4:$AG$410,33,0)</f>
        <v>0</v>
      </c>
      <c r="AJ168" s="31">
        <f>VLOOKUP(B168,'[3]应付账款7月底全部明细表 (3)'!$A$4:$AH$415,34,0)</f>
        <v>5568</v>
      </c>
      <c r="AK168" s="31">
        <f>VLOOKUP(B168,'[3]应付账款7月底全部明细表 (3)'!$A$4:$AI$410,35,0)</f>
        <v>0</v>
      </c>
      <c r="AL168" s="31">
        <f>VLOOKUP(B168,'[3]应付账款7月底全部明细表 (3)'!$A$4:$AJ$410,36,0)</f>
        <v>24291.84</v>
      </c>
      <c r="AM168" s="31">
        <f>VLOOKUP(B168,'[3]应付账款7月底全部明细表 (3)'!$A$4:$AK$410,37,0)</f>
        <v>0</v>
      </c>
      <c r="AN168" s="31">
        <f>VLOOKUP(B168,'[3]应付账款7月底全部明细表 (3)'!$A$4:$AL$415,38,0)</f>
        <v>24291.84</v>
      </c>
      <c r="AO168" s="31">
        <f>VLOOKUP(B168,'[3]应付账款7月底全部明细表 (3)'!$A$4:$AM$410,39,0)</f>
        <v>0</v>
      </c>
      <c r="AP168" s="31">
        <f>VLOOKUP(B168,'[3]应付账款7月底全部明细表 (3)'!$A$4:$AN$410,40,0)</f>
        <v>24291.84</v>
      </c>
      <c r="AQ168" s="42">
        <f>VLOOKUP(B168,'[3]应付账款7月底全部明细表 (3)'!$A$4:$AO$410,41,0)</f>
        <v>0</v>
      </c>
      <c r="AR168" s="42">
        <f>VLOOKUP(B168,[4]应付账款明细表!$A$4:$AP$428,42,0)</f>
        <v>24291.84</v>
      </c>
      <c r="AS168" s="42">
        <f>VLOOKUP(B168,'[3]应付账款7月底全部明细表 (3)'!$A$4:$AQ$410,43,0)</f>
        <v>0</v>
      </c>
      <c r="AT168" s="42">
        <f>VLOOKUP(B168,'[3]应付账款7月底全部明细表 (3)'!$A$4:$AR$410,44,0)</f>
        <v>24291.84</v>
      </c>
      <c r="AU168" s="42">
        <f>VLOOKUP(B168,[4]应付账款明细表!$A$4:$AS$428,45,0)</f>
        <v>0</v>
      </c>
      <c r="AV168" s="42">
        <f>VLOOKUP(B168,[4]应付账款明细表!$A$4:$AT$428,46,0)</f>
        <v>24291.84</v>
      </c>
      <c r="AW168" s="42">
        <f>VLOOKUP(B168,[4]应付账款明细表!$A$4:$AU$428,47,0)</f>
        <v>0</v>
      </c>
      <c r="AX168" s="42">
        <f>VLOOKUP(B168,[4]应付账款明细表!$A$4:$AV$428,48,0)</f>
        <v>24291.84</v>
      </c>
      <c r="AY168" s="42"/>
      <c r="AZ168" s="42">
        <f>VLOOKUP(B168,[4]应付账款明细表!$A$4:$AX$428,50,0)</f>
        <v>24291.84</v>
      </c>
      <c r="BA168" s="63"/>
      <c r="BB168" s="63"/>
      <c r="BC168" s="63"/>
      <c r="BD168" s="63"/>
      <c r="BE168" s="63"/>
      <c r="BF168" s="63"/>
      <c r="BG168" s="63"/>
      <c r="BH168" s="54" t="e">
        <f t="shared" si="23"/>
        <v>#REF!</v>
      </c>
      <c r="BI168" s="54" t="e">
        <f t="shared" si="20"/>
        <v>#REF!</v>
      </c>
      <c r="BJ168" s="16" t="e">
        <f t="shared" si="22"/>
        <v>#REF!</v>
      </c>
      <c r="BK168" s="54" t="str">
        <f>VLOOKUP(B168,'[3]应付账款7月底全部明细表 (3)'!$A$4:$BI$410,61,0)</f>
        <v>发票挂账两个月付款</v>
      </c>
    </row>
    <row r="169" spans="1:63" ht="15.95" customHeight="1">
      <c r="A169" s="23">
        <f t="shared" si="26"/>
        <v>166</v>
      </c>
      <c r="B169" s="24" t="s">
        <v>438</v>
      </c>
      <c r="C169" s="24"/>
      <c r="D169" s="25" t="s">
        <v>439</v>
      </c>
      <c r="E169" s="25" t="s">
        <v>437</v>
      </c>
      <c r="F169" s="16">
        <f>VLOOKUP(B169,'[2]应付账款7月底全部明细表 (3)'!$A$4:$D$403,4)</f>
        <v>0</v>
      </c>
      <c r="G169" s="16">
        <f>VLOOKUP(B169,'[2]应付账款7月底全部明细表 (3)'!$A:$E,5,0)</f>
        <v>0</v>
      </c>
      <c r="H169" s="16">
        <f>VLOOKUP(B169,'[2]应付账款7月底全部明细表 (3)'!$A$4:$F$401,6,0)</f>
        <v>0</v>
      </c>
      <c r="I169" s="16">
        <f>VLOOKUP(B169,'[2]应付账款7月底全部明细表 (3)'!$A$4:$G$401,7,0)</f>
        <v>0</v>
      </c>
      <c r="J169" s="31">
        <f>VLOOKUP(B169,'[2]应付账款7月底全部明细表 (3)'!$A$4:$H$402,8,0)</f>
        <v>0</v>
      </c>
      <c r="K169" s="31">
        <f>VLOOKUP(B169,'[3]应付账款7月底全部明细表 (3)'!$A:$I,9,0)</f>
        <v>17824</v>
      </c>
      <c r="L169" s="31">
        <f>VLOOKUP(B169,'[3]应付账款7月底全部明细表 (3)'!$A$4:$J$410,10,0)</f>
        <v>17824</v>
      </c>
      <c r="M169" s="31">
        <f>VLOOKUP(B169,'[3]应付账款7月底全部明细表 (3)'!$A:$K,11,0)</f>
        <v>17824</v>
      </c>
      <c r="N169" s="31">
        <f>VLOOKUP(B169,'[3]应付账款7月底全部明细表 (3)'!$A:$L,12,0)</f>
        <v>0</v>
      </c>
      <c r="O169" s="31">
        <f>VLOOKUP(B169,'[3]应付账款7月底全部明细表 (3)'!$A$4:$M$410,13,0)</f>
        <v>0</v>
      </c>
      <c r="P169" s="31">
        <f>VLOOKUP(B169,'[3]应付账款7月底全部明细表 (3)'!$A$4:$N$410,14,0)</f>
        <v>0</v>
      </c>
      <c r="Q169" s="31">
        <f>VLOOKUP(B169,'[3]应付账款7月底全部明细表 (3)'!$A$4:$O$410,15,0)</f>
        <v>0</v>
      </c>
      <c r="R169" s="31">
        <f>VLOOKUP(B169,'[3]应付账款7月底全部明细表 (3)'!$A$4:$P$410,16,0)</f>
        <v>0</v>
      </c>
      <c r="S169" s="31">
        <f>VLOOKUP(B169,'[3]应付账款7月底全部明细表 (3)'!$A$4:$Q$407,17,0)</f>
        <v>0</v>
      </c>
      <c r="T169" s="31">
        <f>VLOOKUP(B169,'[3]应付账款7月底全部明细表 (3)'!$A$4:$R$387,18,0)</f>
        <v>0</v>
      </c>
      <c r="U169" s="31">
        <f>VLOOKUP(B169,'[3]应付账款7月底全部明细表 (3)'!$A$4:$S$410,19,0)</f>
        <v>0</v>
      </c>
      <c r="V169" s="31">
        <f>VLOOKUP(B169,'[3]应付账款7月底全部明细表 (3)'!$A$4:$T$410,20,0)</f>
        <v>0</v>
      </c>
      <c r="W169" s="31">
        <f>VLOOKUP(B169,'[3]应付账款7月底全部明细表 (3)'!$A$4:$U$410,21,0)</f>
        <v>0</v>
      </c>
      <c r="X169" s="31">
        <f>VLOOKUP(B169,'[3]应付账款7月底全部明细表 (3)'!$A$4:$V$410,22,0)</f>
        <v>0</v>
      </c>
      <c r="Y169" s="31">
        <f>VLOOKUP(B169,'[3]应付账款7月底全部明细表 (3)'!$A$4:$W$410,23,0)</f>
        <v>0</v>
      </c>
      <c r="Z169" s="31">
        <f>VLOOKUP(B169,'[3]应付账款7月底全部明细表 (3)'!$A$4:$X$410,24,0)</f>
        <v>0</v>
      </c>
      <c r="AA169" s="31">
        <f>VLOOKUP(B169,'[3]应付账款7月底全部明细表 (3)'!$A$4:$Y$410,25,0)</f>
        <v>0</v>
      </c>
      <c r="AB169" s="31">
        <f>VLOOKUP(B169,'[3]应付账款7月底全部明细表 (3)'!$A$4:$Z$410,26,0)</f>
        <v>0</v>
      </c>
      <c r="AC169" s="31">
        <f>VLOOKUP(B169,'[3]应付账款7月底全部明细表 (3)'!$A$4:$AA$410,27,0)</f>
        <v>0</v>
      </c>
      <c r="AD169" s="31">
        <f>VLOOKUP(B169,'[3]应付账款7月底全部明细表 (3)'!$A$4:$AB$410,28,0)</f>
        <v>0</v>
      </c>
      <c r="AE169" s="31">
        <f>VLOOKUP(B169,'[3]应付账款7月底全部明细表 (3)'!$A$4:$AC$410,29,0)</f>
        <v>0</v>
      </c>
      <c r="AF169" s="31">
        <f>VLOOKUP(B169,'[3]应付账款7月底全部明细表 (3)'!$A$4:$AD$416,30,0)</f>
        <v>0</v>
      </c>
      <c r="AG169" s="31">
        <f>VLOOKUP(B169,'[3]应付账款7月底全部明细表 (3)'!$A$4:$AE$410,31,0)</f>
        <v>0</v>
      </c>
      <c r="AH169" s="31">
        <f>VLOOKUP(B169,'[3]应付账款7月底全部明细表 (3)'!$A$4:$AF$410,32,0)</f>
        <v>0</v>
      </c>
      <c r="AI169" s="31">
        <f>VLOOKUP(B169,'[3]应付账款7月底全部明细表 (3)'!$A$4:$AG$410,33,0)</f>
        <v>0</v>
      </c>
      <c r="AJ169" s="31">
        <f>VLOOKUP(B169,'[3]应付账款7月底全部明细表 (3)'!$A$4:$AH$415,34,0)</f>
        <v>0</v>
      </c>
      <c r="AK169" s="31">
        <f>VLOOKUP(B169,'[3]应付账款7月底全部明细表 (3)'!$A$4:$AI$410,35,0)</f>
        <v>0</v>
      </c>
      <c r="AL169" s="31">
        <f>VLOOKUP(B169,'[3]应付账款7月底全部明细表 (3)'!$A$4:$AJ$410,36,0)</f>
        <v>0</v>
      </c>
      <c r="AM169" s="31">
        <f>VLOOKUP(B169,'[3]应付账款7月底全部明细表 (3)'!$A$4:$AK$410,37,0)</f>
        <v>0</v>
      </c>
      <c r="AN169" s="31">
        <f>VLOOKUP(B169,'[3]应付账款7月底全部明细表 (3)'!$A$4:$AL$415,38,0)</f>
        <v>0</v>
      </c>
      <c r="AO169" s="31" t="e">
        <f>VLOOKUP(B169,'[3]应付账款7月底全部明细表 (3)'!$A$4:$AM$410,39,0)</f>
        <v>#REF!</v>
      </c>
      <c r="AP169" s="31" t="e">
        <f>VLOOKUP(B169,'[3]应付账款7月底全部明细表 (3)'!$A$4:$AN$410,40,0)</f>
        <v>#REF!</v>
      </c>
      <c r="AQ169" s="42">
        <f>VLOOKUP(B169,'[3]应付账款7月底全部明细表 (3)'!$A$4:$AO$410,41,0)</f>
        <v>0</v>
      </c>
      <c r="AR169" s="42">
        <f>VLOOKUP(B169,[4]应付账款明细表!$A$4:$AP$428,42,0)</f>
        <v>0</v>
      </c>
      <c r="AS169" s="42">
        <f>VLOOKUP(B169,'[3]应付账款7月底全部明细表 (3)'!$A$4:$AQ$410,43,0)</f>
        <v>0</v>
      </c>
      <c r="AT169" s="42">
        <f>VLOOKUP(B169,'[3]应付账款7月底全部明细表 (3)'!$A$4:$AR$410,44,0)</f>
        <v>0</v>
      </c>
      <c r="AU169" s="42">
        <f>VLOOKUP(B169,[4]应付账款明细表!$A$4:$AS$428,45,0)</f>
        <v>0</v>
      </c>
      <c r="AV169" s="42">
        <f>VLOOKUP(B169,[4]应付账款明细表!$A$4:$AT$428,46,0)</f>
        <v>0</v>
      </c>
      <c r="AW169" s="42">
        <f>VLOOKUP(B169,[4]应付账款明细表!$A$4:$AU$428,47,0)</f>
        <v>0</v>
      </c>
      <c r="AX169" s="42">
        <f>VLOOKUP(B169,[4]应付账款明细表!$A$4:$AV$428,48,0)</f>
        <v>0</v>
      </c>
      <c r="AY169" s="42"/>
      <c r="AZ169" s="42">
        <f>VLOOKUP(B169,[4]应付账款明细表!$A$4:$AX$428,50,0)</f>
        <v>0</v>
      </c>
      <c r="BA169" s="63"/>
      <c r="BB169" s="63"/>
      <c r="BC169" s="63"/>
      <c r="BD169" s="63"/>
      <c r="BE169" s="63"/>
      <c r="BF169" s="63"/>
      <c r="BG169" s="63"/>
      <c r="BH169" s="54">
        <f t="shared" si="23"/>
        <v>17824</v>
      </c>
      <c r="BI169" s="54">
        <f t="shared" si="20"/>
        <v>1782.4</v>
      </c>
      <c r="BJ169" s="16">
        <f t="shared" si="22"/>
        <v>0</v>
      </c>
      <c r="BK169" s="54" t="str">
        <f>VLOOKUP(B169,'[3]应付账款7月底全部明细表 (3)'!$A$4:$BI$410,61,0)</f>
        <v>零购预付款</v>
      </c>
    </row>
    <row r="170" spans="1:63" ht="15.95" customHeight="1">
      <c r="A170" s="23">
        <f t="shared" si="26"/>
        <v>167</v>
      </c>
      <c r="B170" s="24" t="s">
        <v>440</v>
      </c>
      <c r="D170" s="24" t="s">
        <v>441</v>
      </c>
      <c r="E170" s="25" t="s">
        <v>350</v>
      </c>
      <c r="F170" s="16"/>
      <c r="G170" s="16"/>
      <c r="H170" s="16"/>
      <c r="I170" s="16">
        <f>VLOOKUP(B170,'[2]应付账款7月底全部明细表 (3)'!$A$4:$G$401,7,0)</f>
        <v>415</v>
      </c>
      <c r="J170" s="31">
        <f>VLOOKUP(B170,'[2]应付账款7月底全部明细表 (3)'!$A$4:$H$402,8,0)</f>
        <v>0</v>
      </c>
      <c r="K170" s="31">
        <f>VLOOKUP(B170,'[3]应付账款7月底全部明细表 (3)'!$A:$I,9,0)</f>
        <v>0</v>
      </c>
      <c r="L170" s="31">
        <f>VLOOKUP(B170,'[3]应付账款7月底全部明细表 (3)'!$A$4:$J$410,10,0)</f>
        <v>0</v>
      </c>
      <c r="M170" s="31">
        <f>VLOOKUP(B170,'[3]应付账款7月底全部明细表 (3)'!$A:$K,11,0)</f>
        <v>0</v>
      </c>
      <c r="N170" s="31">
        <f>VLOOKUP(B170,'[3]应付账款7月底全部明细表 (3)'!$A:$L,12,0)</f>
        <v>0</v>
      </c>
      <c r="O170" s="31">
        <f>VLOOKUP(B170,'[3]应付账款7月底全部明细表 (3)'!$A$4:$M$410,13,0)</f>
        <v>0</v>
      </c>
      <c r="P170" s="31">
        <f>VLOOKUP(B170,'[3]应付账款7月底全部明细表 (3)'!$A$4:$N$410,14,0)</f>
        <v>0</v>
      </c>
      <c r="Q170" s="31">
        <f>VLOOKUP(B170,'[3]应付账款7月底全部明细表 (3)'!$A$4:$O$410,15,0)</f>
        <v>0</v>
      </c>
      <c r="R170" s="31">
        <f>VLOOKUP(B170,'[3]应付账款7月底全部明细表 (3)'!$A$4:$P$410,16,0)</f>
        <v>0</v>
      </c>
      <c r="S170" s="31">
        <f>VLOOKUP(B170,'[3]应付账款7月底全部明细表 (3)'!$A$4:$Q$407,17,0)</f>
        <v>0</v>
      </c>
      <c r="T170" s="31">
        <f>VLOOKUP(B170,'[3]应付账款7月底全部明细表 (3)'!$A$4:$R$387,18,0)</f>
        <v>0</v>
      </c>
      <c r="U170" s="31">
        <f>VLOOKUP(B170,'[3]应付账款7月底全部明细表 (3)'!$A$4:$S$410,19,0)</f>
        <v>0</v>
      </c>
      <c r="V170" s="31">
        <f>VLOOKUP(B170,'[3]应付账款7月底全部明细表 (3)'!$A$4:$T$410,20,0)</f>
        <v>0</v>
      </c>
      <c r="W170" s="31">
        <f>VLOOKUP(B170,'[3]应付账款7月底全部明细表 (3)'!$A$4:$U$410,21,0)</f>
        <v>0</v>
      </c>
      <c r="X170" s="31">
        <f>VLOOKUP(B170,'[3]应付账款7月底全部明细表 (3)'!$A$4:$V$410,22,0)</f>
        <v>0</v>
      </c>
      <c r="Y170" s="31">
        <f>VLOOKUP(B170,'[3]应付账款7月底全部明细表 (3)'!$A$4:$W$410,23,0)</f>
        <v>0</v>
      </c>
      <c r="Z170" s="31">
        <f>VLOOKUP(B170,'[3]应付账款7月底全部明细表 (3)'!$A$4:$X$410,24,0)</f>
        <v>0</v>
      </c>
      <c r="AA170" s="31">
        <f>VLOOKUP(B170,'[3]应付账款7月底全部明细表 (3)'!$A$4:$Y$410,25,0)</f>
        <v>0</v>
      </c>
      <c r="AB170" s="31">
        <f>VLOOKUP(B170,'[3]应付账款7月底全部明细表 (3)'!$A$4:$Z$410,26,0)</f>
        <v>0</v>
      </c>
      <c r="AC170" s="31">
        <f>VLOOKUP(B170,'[3]应付账款7月底全部明细表 (3)'!$A$4:$AA$410,27,0)</f>
        <v>0</v>
      </c>
      <c r="AD170" s="31">
        <f>VLOOKUP(B170,'[3]应付账款7月底全部明细表 (3)'!$A$4:$AB$410,28,0)</f>
        <v>0</v>
      </c>
      <c r="AE170" s="31">
        <f>VLOOKUP(B170,'[3]应付账款7月底全部明细表 (3)'!$A$4:$AC$410,29,0)</f>
        <v>0</v>
      </c>
      <c r="AF170" s="31">
        <f>VLOOKUP(B170,'[3]应付账款7月底全部明细表 (3)'!$A$4:$AD$416,30,0)</f>
        <v>0</v>
      </c>
      <c r="AG170" s="31">
        <f>VLOOKUP(B170,'[3]应付账款7月底全部明细表 (3)'!$A$4:$AE$410,31,0)</f>
        <v>0</v>
      </c>
      <c r="AH170" s="31">
        <f>VLOOKUP(B170,'[3]应付账款7月底全部明细表 (3)'!$A$4:$AF$410,32,0)</f>
        <v>0</v>
      </c>
      <c r="AI170" s="31">
        <f>VLOOKUP(B170,'[3]应付账款7月底全部明细表 (3)'!$A$4:$AG$410,33,0)</f>
        <v>0</v>
      </c>
      <c r="AJ170" s="31">
        <f>VLOOKUP(B170,'[3]应付账款7月底全部明细表 (3)'!$A$4:$AH$415,34,0)</f>
        <v>0</v>
      </c>
      <c r="AK170" s="31">
        <f>VLOOKUP(B170,'[3]应付账款7月底全部明细表 (3)'!$A$4:$AI$410,35,0)</f>
        <v>0</v>
      </c>
      <c r="AL170" s="31">
        <f>VLOOKUP(B170,'[3]应付账款7月底全部明细表 (3)'!$A$4:$AJ$410,36,0)</f>
        <v>0</v>
      </c>
      <c r="AM170" s="31">
        <f>VLOOKUP(B170,'[3]应付账款7月底全部明细表 (3)'!$A$4:$AK$410,37,0)</f>
        <v>0</v>
      </c>
      <c r="AN170" s="31">
        <f>VLOOKUP(B170,'[3]应付账款7月底全部明细表 (3)'!$A$4:$AL$415,38,0)</f>
        <v>0</v>
      </c>
      <c r="AO170" s="31" t="e">
        <f>VLOOKUP(B170,'[3]应付账款7月底全部明细表 (3)'!$A$4:$AM$410,39,0)</f>
        <v>#REF!</v>
      </c>
      <c r="AP170" s="31" t="e">
        <f>VLOOKUP(B170,'[3]应付账款7月底全部明细表 (3)'!$A$4:$AN$410,40,0)</f>
        <v>#REF!</v>
      </c>
      <c r="AQ170" s="42">
        <f>VLOOKUP(B170,'[3]应付账款7月底全部明细表 (3)'!$A$4:$AO$410,41,0)</f>
        <v>0</v>
      </c>
      <c r="AR170" s="42">
        <f>VLOOKUP(B170,[4]应付账款明细表!$A$4:$AP$428,42,0)</f>
        <v>0</v>
      </c>
      <c r="AS170" s="42">
        <f>VLOOKUP(B170,'[3]应付账款7月底全部明细表 (3)'!$A$4:$AQ$410,43,0)</f>
        <v>0</v>
      </c>
      <c r="AT170" s="42">
        <f>VLOOKUP(B170,'[3]应付账款7月底全部明细表 (3)'!$A$4:$AR$410,44,0)</f>
        <v>0</v>
      </c>
      <c r="AU170" s="42">
        <f>VLOOKUP(B170,[4]应付账款明细表!$A$4:$AS$428,45,0)</f>
        <v>0</v>
      </c>
      <c r="AV170" s="42">
        <f>VLOOKUP(B170,[4]应付账款明细表!$A$4:$AT$428,46,0)</f>
        <v>0</v>
      </c>
      <c r="AW170" s="42">
        <f>VLOOKUP(B170,[4]应付账款明细表!$A$4:$AU$428,47,0)</f>
        <v>0</v>
      </c>
      <c r="AX170" s="42">
        <f>VLOOKUP(B170,[4]应付账款明细表!$A$4:$AV$428,48,0)</f>
        <v>0</v>
      </c>
      <c r="AY170" s="42"/>
      <c r="AZ170" s="42">
        <f>VLOOKUP(B170,[4]应付账款明细表!$A$4:$AX$428,50,0)</f>
        <v>0</v>
      </c>
      <c r="BA170" s="63"/>
      <c r="BB170" s="63"/>
      <c r="BC170" s="63"/>
      <c r="BD170" s="63"/>
      <c r="BE170" s="63"/>
      <c r="BF170" s="63"/>
      <c r="BG170" s="63"/>
      <c r="BH170" s="54">
        <f t="shared" si="23"/>
        <v>0</v>
      </c>
      <c r="BI170" s="54">
        <f t="shared" si="20"/>
        <v>0</v>
      </c>
      <c r="BJ170" s="16"/>
      <c r="BK170" s="54" t="str">
        <f>VLOOKUP(B170,'[3]应付账款7月底全部明细表 (3)'!$A$4:$BI$410,61,0)</f>
        <v>货到、票到月底付款</v>
      </c>
    </row>
    <row r="171" spans="1:63" ht="15.95" customHeight="1">
      <c r="A171" s="23">
        <f t="shared" si="26"/>
        <v>168</v>
      </c>
      <c r="B171" s="24" t="s">
        <v>442</v>
      </c>
      <c r="C171" s="24" t="str">
        <f>VLOOKUP(B171,'[1]供应商 (2)'!$A$2:$D$144,4,0)</f>
        <v>1913098</v>
      </c>
      <c r="D171" s="25" t="s">
        <v>443</v>
      </c>
      <c r="E171" s="25" t="s">
        <v>444</v>
      </c>
      <c r="F171" s="16">
        <f>VLOOKUP(B171,'[2]应付账款7月底全部明细表 (3)'!$A$4:$D$403,4)</f>
        <v>0</v>
      </c>
      <c r="G171" s="16">
        <f>VLOOKUP(B171,'[2]应付账款7月底全部明细表 (3)'!$A:$E,5,0)</f>
        <v>0</v>
      </c>
      <c r="H171" s="16">
        <f>VLOOKUP(B171,'[2]应付账款7月底全部明细表 (3)'!$A$4:$F$401,6,0)</f>
        <v>8700</v>
      </c>
      <c r="I171" s="16">
        <f>VLOOKUP(B171,'[2]应付账款7月底全部明细表 (3)'!$A$4:$G$401,7,0)</f>
        <v>0</v>
      </c>
      <c r="J171" s="31">
        <f>VLOOKUP(B171,'[2]应付账款7月底全部明细表 (3)'!$A$4:$H$402,8,0)</f>
        <v>8700</v>
      </c>
      <c r="K171" s="31">
        <f>VLOOKUP(B171,'[3]应付账款7月底全部明细表 (3)'!$A:$I,9,0)</f>
        <v>0</v>
      </c>
      <c r="L171" s="31">
        <f>VLOOKUP(B171,'[3]应付账款7月底全部明细表 (3)'!$A$4:$J$410,10,0)</f>
        <v>0</v>
      </c>
      <c r="M171" s="31">
        <f>VLOOKUP(B171,'[3]应付账款7月底全部明细表 (3)'!$A:$K,11,0)</f>
        <v>0</v>
      </c>
      <c r="N171" s="31">
        <f>VLOOKUP(B171,'[3]应付账款7月底全部明细表 (3)'!$A:$L,12,0)</f>
        <v>8700</v>
      </c>
      <c r="O171" s="31">
        <f>VLOOKUP(B171,'[3]应付账款7月底全部明细表 (3)'!$A$4:$M$410,13,0)</f>
        <v>0</v>
      </c>
      <c r="P171" s="31">
        <f>VLOOKUP(B171,'[3]应付账款7月底全部明细表 (3)'!$A$4:$N$410,14,0)</f>
        <v>8700</v>
      </c>
      <c r="Q171" s="31">
        <f>VLOOKUP(B171,'[3]应付账款7月底全部明细表 (3)'!$A$4:$O$410,15,0)</f>
        <v>0</v>
      </c>
      <c r="R171" s="31">
        <f>VLOOKUP(B171,'[3]应付账款7月底全部明细表 (3)'!$A$4:$P$410,16,0)</f>
        <v>8700</v>
      </c>
      <c r="S171" s="31">
        <f>VLOOKUP(B171,'[3]应付账款7月底全部明细表 (3)'!$A$4:$Q$407,17,0)</f>
        <v>13195</v>
      </c>
      <c r="T171" s="31">
        <f>VLOOKUP(B171,'[3]应付账款7月底全部明细表 (3)'!$A$4:$R$387,18,0)</f>
        <v>8700</v>
      </c>
      <c r="U171" s="31">
        <f>VLOOKUP(B171,'[3]应付账款7月底全部明细表 (3)'!$A$4:$S$410,19,0)</f>
        <v>0</v>
      </c>
      <c r="V171" s="31">
        <f>VLOOKUP(B171,'[3]应付账款7月底全部明细表 (3)'!$A$4:$T$410,20,0)</f>
        <v>21895</v>
      </c>
      <c r="W171" s="31">
        <f>VLOOKUP(B171,'[3]应付账款7月底全部明细表 (3)'!$A$4:$U$410,21,0)</f>
        <v>0</v>
      </c>
      <c r="X171" s="31">
        <f>VLOOKUP(B171,'[3]应付账款7月底全部明细表 (3)'!$A$4:$V$410,22,0)</f>
        <v>8700</v>
      </c>
      <c r="Y171" s="31">
        <f>VLOOKUP(B171,'[3]应付账款7月底全部明细表 (3)'!$A$4:$W$410,23,0)</f>
        <v>8700</v>
      </c>
      <c r="Z171" s="31">
        <f>VLOOKUP(B171,'[3]应付账款7月底全部明细表 (3)'!$A$4:$X$410,24,0)</f>
        <v>13195</v>
      </c>
      <c r="AA171" s="31">
        <f>VLOOKUP(B171,'[3]应付账款7月底全部明细表 (3)'!$A$4:$Y$410,25,0)</f>
        <v>0</v>
      </c>
      <c r="AB171" s="31">
        <f>VLOOKUP(B171,'[3]应付账款7月底全部明细表 (3)'!$A$4:$Z$410,26,0)</f>
        <v>0</v>
      </c>
      <c r="AC171" s="31">
        <f>VLOOKUP(B171,'[3]应付账款7月底全部明细表 (3)'!$A$4:$AA$410,27,0)</f>
        <v>0</v>
      </c>
      <c r="AD171" s="31">
        <f>VLOOKUP(B171,'[3]应付账款7月底全部明细表 (3)'!$A$4:$AB$410,28,0)</f>
        <v>13195</v>
      </c>
      <c r="AE171" s="31">
        <f>VLOOKUP(B171,'[3]应付账款7月底全部明细表 (3)'!$A$4:$AC$410,29,0)</f>
        <v>0</v>
      </c>
      <c r="AF171" s="31">
        <f>VLOOKUP(B171,'[3]应付账款7月底全部明细表 (3)'!$A$4:$AD$416,30,0)</f>
        <v>13195</v>
      </c>
      <c r="AG171" s="31">
        <f>VLOOKUP(B171,'[3]应付账款7月底全部明细表 (3)'!$A$4:$AE$410,31,0)</f>
        <v>0</v>
      </c>
      <c r="AH171" s="31">
        <f>VLOOKUP(B171,'[3]应付账款7月底全部明细表 (3)'!$A$4:$AF$410,32,0)</f>
        <v>13195</v>
      </c>
      <c r="AI171" s="31">
        <f>VLOOKUP(B171,'[3]应付账款7月底全部明细表 (3)'!$A$4:$AG$410,33,0)</f>
        <v>5800</v>
      </c>
      <c r="AJ171" s="31">
        <f>VLOOKUP(B171,'[3]应付账款7月底全部明细表 (3)'!$A$4:$AH$415,34,0)</f>
        <v>13195</v>
      </c>
      <c r="AK171" s="31">
        <f>VLOOKUP(B171,'[3]应付账款7月底全部明细表 (3)'!$A$4:$AI$410,35,0)</f>
        <v>0</v>
      </c>
      <c r="AL171" s="31">
        <f>VLOOKUP(B171,'[3]应付账款7月底全部明细表 (3)'!$A$4:$AJ$410,36,0)</f>
        <v>18995</v>
      </c>
      <c r="AM171" s="31">
        <f>VLOOKUP(B171,'[3]应付账款7月底全部明细表 (3)'!$A$4:$AK$410,37,0)</f>
        <v>0</v>
      </c>
      <c r="AN171" s="31">
        <f>VLOOKUP(B171,'[3]应付账款7月底全部明细表 (3)'!$A$4:$AL$415,38,0)</f>
        <v>13195</v>
      </c>
      <c r="AO171" s="31">
        <f>VLOOKUP(B171,'[3]应付账款7月底全部明细表 (3)'!$A$4:$AM$410,39,0)</f>
        <v>0</v>
      </c>
      <c r="AP171" s="31">
        <f>VLOOKUP(B171,'[3]应付账款7月底全部明细表 (3)'!$A$4:$AN$410,40,0)</f>
        <v>18995</v>
      </c>
      <c r="AQ171" s="42">
        <f>VLOOKUP(B171,'[3]应付账款7月底全部明细表 (3)'!$A$4:$AO$410,41,0)</f>
        <v>0</v>
      </c>
      <c r="AR171" s="42">
        <f>VLOOKUP(B171,[4]应付账款明细表!$A$4:$AP$428,42,0)</f>
        <v>13195</v>
      </c>
      <c r="AS171" s="42">
        <f>VLOOKUP(B171,'[3]应付账款7月底全部明细表 (3)'!$A$4:$AQ$410,43,0)</f>
        <v>0</v>
      </c>
      <c r="AT171" s="42">
        <f>VLOOKUP(B171,'[3]应付账款7月底全部明细表 (3)'!$A$4:$AR$410,44,0)</f>
        <v>18995</v>
      </c>
      <c r="AU171" s="42">
        <f>VLOOKUP(B171,[4]应付账款明细表!$A$4:$AS$428,45,0)</f>
        <v>0</v>
      </c>
      <c r="AV171" s="42">
        <f>VLOOKUP(B171,[4]应付账款明细表!$A$4:$AT$428,46,0)</f>
        <v>18995</v>
      </c>
      <c r="AW171" s="42">
        <f>VLOOKUP(B171,[4]应付账款明细表!$A$4:$AU$428,47,0)</f>
        <v>0</v>
      </c>
      <c r="AX171" s="42">
        <f>VLOOKUP(B171,[4]应付账款明细表!$A$4:$AV$428,48,0)</f>
        <v>18995</v>
      </c>
      <c r="AY171" s="42"/>
      <c r="AZ171" s="42">
        <f>VLOOKUP(B171,[4]应付账款明细表!$A$4:$AX$428,50,0)</f>
        <v>18995</v>
      </c>
      <c r="BA171" s="63"/>
      <c r="BB171" s="63"/>
      <c r="BC171" s="63"/>
      <c r="BD171" s="63"/>
      <c r="BE171" s="63"/>
      <c r="BF171" s="63"/>
      <c r="BG171" s="63"/>
      <c r="BH171" s="54">
        <f t="shared" si="23"/>
        <v>18995</v>
      </c>
      <c r="BI171" s="54">
        <f t="shared" si="20"/>
        <v>1899.5</v>
      </c>
      <c r="BJ171" s="16">
        <f t="shared" si="22"/>
        <v>10</v>
      </c>
      <c r="BK171" s="54" t="str">
        <f>VLOOKUP(B171,'[3]应付账款7月底全部明细表 (3)'!$A$4:$BI$410,61,0)</f>
        <v>发票挂账两个月承兑付款</v>
      </c>
    </row>
    <row r="172" spans="1:63" ht="15.95" customHeight="1">
      <c r="A172" s="23">
        <f t="shared" si="26"/>
        <v>169</v>
      </c>
      <c r="B172" s="24" t="s">
        <v>445</v>
      </c>
      <c r="C172" s="24" t="str">
        <f>VLOOKUP(B172,'[1]供应商 (2)'!$A$2:$D$144,4,0)</f>
        <v>L4376</v>
      </c>
      <c r="D172" s="25" t="s">
        <v>446</v>
      </c>
      <c r="E172" s="25" t="s">
        <v>447</v>
      </c>
      <c r="F172" s="16">
        <f>VLOOKUP(B172,'[2]应付账款7月底全部明细表 (3)'!$A$4:$D$403,4)</f>
        <v>0</v>
      </c>
      <c r="G172" s="16">
        <f>VLOOKUP(B172,'[2]应付账款7月底全部明细表 (3)'!$A:$E,5,0)</f>
        <v>0</v>
      </c>
      <c r="H172" s="16">
        <f>VLOOKUP(B172,'[2]应付账款7月底全部明细表 (3)'!$A$4:$F$401,6,0)</f>
        <v>0</v>
      </c>
      <c r="I172" s="16">
        <f>VLOOKUP(B172,'[2]应付账款7月底全部明细表 (3)'!$A$4:$G$401,7,0)</f>
        <v>0</v>
      </c>
      <c r="J172" s="31">
        <f>VLOOKUP(B172,'[2]应付账款7月底全部明细表 (3)'!$A$4:$H$402,8,0)</f>
        <v>2040</v>
      </c>
      <c r="K172" s="31">
        <f>VLOOKUP(B172,'[3]应付账款7月底全部明细表 (3)'!$A:$I,9,0)</f>
        <v>0</v>
      </c>
      <c r="L172" s="31">
        <f>VLOOKUP(B172,'[3]应付账款7月底全部明细表 (3)'!$A$4:$J$410,10,0)</f>
        <v>0</v>
      </c>
      <c r="M172" s="31">
        <f>VLOOKUP(B172,'[3]应付账款7月底全部明细表 (3)'!$A:$K,11,0)</f>
        <v>0</v>
      </c>
      <c r="N172" s="31">
        <f>VLOOKUP(B172,'[3]应付账款7月底全部明细表 (3)'!$A:$L,12,0)</f>
        <v>2040</v>
      </c>
      <c r="O172" s="31">
        <f>VLOOKUP(B172,'[3]应付账款7月底全部明细表 (3)'!$A$4:$M$410,13,0)</f>
        <v>1224</v>
      </c>
      <c r="P172" s="31">
        <f>VLOOKUP(B172,'[3]应付账款7月底全部明细表 (3)'!$A$4:$N$410,14,0)</f>
        <v>2040</v>
      </c>
      <c r="Q172" s="31">
        <f>VLOOKUP(B172,'[3]应付账款7月底全部明细表 (3)'!$A$4:$O$410,15,0)</f>
        <v>2040</v>
      </c>
      <c r="R172" s="31">
        <f>VLOOKUP(B172,'[3]应付账款7月底全部明细表 (3)'!$A$4:$P$410,16,0)</f>
        <v>1224</v>
      </c>
      <c r="S172" s="31">
        <f>VLOOKUP(B172,'[3]应付账款7月底全部明细表 (3)'!$A$4:$Q$407,17,0)</f>
        <v>0</v>
      </c>
      <c r="T172" s="31">
        <f>VLOOKUP(B172,'[3]应付账款7月底全部明细表 (3)'!$A$4:$R$387,18,0)</f>
        <v>1224</v>
      </c>
      <c r="U172" s="31">
        <f>VLOOKUP(B172,'[3]应付账款7月底全部明细表 (3)'!$A$4:$S$410,19,0)</f>
        <v>1224</v>
      </c>
      <c r="V172" s="31">
        <f>VLOOKUP(B172,'[3]应付账款7月底全部明细表 (3)'!$A$4:$T$410,20,0)</f>
        <v>0</v>
      </c>
      <c r="W172" s="31">
        <f>VLOOKUP(B172,'[3]应付账款7月底全部明细表 (3)'!$A$4:$U$410,21,0)</f>
        <v>2400</v>
      </c>
      <c r="X172" s="31">
        <f>VLOOKUP(B172,'[3]应付账款7月底全部明细表 (3)'!$A$4:$V$410,22,0)</f>
        <v>2400</v>
      </c>
      <c r="Y172" s="31">
        <f>VLOOKUP(B172,'[3]应付账款7月底全部明细表 (3)'!$A$4:$W$410,23,0)</f>
        <v>2400</v>
      </c>
      <c r="Z172" s="31">
        <f>VLOOKUP(B172,'[3]应付账款7月底全部明细表 (3)'!$A$4:$X$410,24,0)</f>
        <v>0</v>
      </c>
      <c r="AA172" s="31">
        <f>VLOOKUP(B172,'[3]应付账款7月底全部明细表 (3)'!$A$4:$Y$410,25,0)</f>
        <v>2400</v>
      </c>
      <c r="AB172" s="31">
        <f>VLOOKUP(B172,'[3]应付账款7月底全部明细表 (3)'!$A$4:$Z$410,26,0)</f>
        <v>2400</v>
      </c>
      <c r="AC172" s="31">
        <f>VLOOKUP(B172,'[3]应付账款7月底全部明细表 (3)'!$A$4:$AA$410,27,0)</f>
        <v>2400</v>
      </c>
      <c r="AD172" s="31">
        <f>VLOOKUP(B172,'[3]应付账款7月底全部明细表 (3)'!$A$4:$AB$410,28,0)</f>
        <v>0</v>
      </c>
      <c r="AE172" s="31">
        <f>VLOOKUP(B172,'[3]应付账款7月底全部明细表 (3)'!$A$4:$AC$410,29,0)</f>
        <v>0</v>
      </c>
      <c r="AF172" s="31">
        <f>VLOOKUP(B172,'[3]应付账款7月底全部明细表 (3)'!$A$4:$AD$416,30,0)</f>
        <v>0</v>
      </c>
      <c r="AG172" s="31">
        <f>VLOOKUP(B172,'[3]应付账款7月底全部明细表 (3)'!$A$4:$AE$410,31,0)</f>
        <v>0</v>
      </c>
      <c r="AH172" s="31">
        <f>VLOOKUP(B172,'[3]应付账款7月底全部明细表 (3)'!$A$4:$AF$410,32,0)</f>
        <v>0</v>
      </c>
      <c r="AI172" s="31">
        <f>VLOOKUP(B172,'[3]应付账款7月底全部明细表 (3)'!$A$4:$AG$410,33,0)</f>
        <v>0</v>
      </c>
      <c r="AJ172" s="31">
        <f>VLOOKUP(B172,'[3]应付账款7月底全部明细表 (3)'!$A$4:$AH$415,34,0)</f>
        <v>0</v>
      </c>
      <c r="AK172" s="31">
        <f>VLOOKUP(B172,'[3]应付账款7月底全部明细表 (3)'!$A$4:$AI$410,35,0)</f>
        <v>0</v>
      </c>
      <c r="AL172" s="31">
        <f>VLOOKUP(B172,'[3]应付账款7月底全部明细表 (3)'!$A$4:$AJ$410,36,0)</f>
        <v>0</v>
      </c>
      <c r="AM172" s="31">
        <f>VLOOKUP(B172,'[3]应付账款7月底全部明细表 (3)'!$A$4:$AK$410,37,0)</f>
        <v>2400</v>
      </c>
      <c r="AN172" s="31">
        <f>VLOOKUP(B172,'[3]应付账款7月底全部明细表 (3)'!$A$4:$AL$415,38,0)</f>
        <v>0</v>
      </c>
      <c r="AO172" s="31">
        <f>VLOOKUP(B172,'[3]应付账款7月底全部明细表 (3)'!$A$4:$AM$410,39,0)</f>
        <v>0</v>
      </c>
      <c r="AP172" s="31">
        <f>VLOOKUP(B172,'[3]应付账款7月底全部明细表 (3)'!$A$4:$AN$410,40,0)</f>
        <v>2400</v>
      </c>
      <c r="AQ172" s="42">
        <f>VLOOKUP(B172,'[3]应付账款7月底全部明细表 (3)'!$A$4:$AO$410,41,0)</f>
        <v>0</v>
      </c>
      <c r="AR172" s="42">
        <f>VLOOKUP(B172,[4]应付账款明细表!$A$4:$AP$428,42,0)</f>
        <v>2400</v>
      </c>
      <c r="AS172" s="42">
        <f>VLOOKUP(B172,'[3]应付账款7月底全部明细表 (3)'!$A$4:$AQ$410,43,0)</f>
        <v>2400</v>
      </c>
      <c r="AT172" s="42">
        <f>VLOOKUP(B172,'[3]应付账款7月底全部明细表 (3)'!$A$4:$AR$410,44,0)</f>
        <v>0</v>
      </c>
      <c r="AU172" s="42">
        <f>VLOOKUP(B172,[4]应付账款明细表!$A$4:$AS$428,45,0)</f>
        <v>3200</v>
      </c>
      <c r="AV172" s="42">
        <f>VLOOKUP(B172,[4]应付账款明细表!$A$4:$AT$428,46,0)</f>
        <v>0</v>
      </c>
      <c r="AW172" s="42">
        <f>VLOOKUP(B172,[4]应付账款明细表!$A$4:$AU$428,47,0)</f>
        <v>0</v>
      </c>
      <c r="AX172" s="42">
        <f>VLOOKUP(B172,[4]应付账款明细表!$A$4:$AV$428,48,0)</f>
        <v>3200</v>
      </c>
      <c r="AY172" s="42"/>
      <c r="AZ172" s="42">
        <f>VLOOKUP(B172,[4]应付账款明细表!$A$4:$AX$428,50,0)</f>
        <v>0</v>
      </c>
      <c r="BA172" s="63"/>
      <c r="BB172" s="63"/>
      <c r="BC172" s="63"/>
      <c r="BD172" s="63"/>
      <c r="BE172" s="63"/>
      <c r="BF172" s="63"/>
      <c r="BG172" s="63"/>
      <c r="BH172" s="54">
        <f t="shared" si="23"/>
        <v>11624</v>
      </c>
      <c r="BI172" s="54">
        <f t="shared" si="20"/>
        <v>1162.4000000000001</v>
      </c>
      <c r="BJ172" s="16">
        <f t="shared" si="22"/>
        <v>2.7529249827942199</v>
      </c>
      <c r="BK172" s="54" t="str">
        <f>VLOOKUP(B172,'[3]应付账款7月底全部明细表 (3)'!$A$4:$BI$410,61,0)</f>
        <v>预付款</v>
      </c>
    </row>
    <row r="173" spans="1:63" ht="15.95" customHeight="1">
      <c r="A173" s="23">
        <f t="shared" si="26"/>
        <v>170</v>
      </c>
      <c r="B173" s="24" t="s">
        <v>448</v>
      </c>
      <c r="C173" s="24" t="str">
        <f>VLOOKUP(B173,'[1]供应商 (2)'!$A$2:$D$144,4,0)</f>
        <v>1933361</v>
      </c>
      <c r="D173" s="25" t="s">
        <v>449</v>
      </c>
      <c r="E173" s="25" t="s">
        <v>450</v>
      </c>
      <c r="F173" s="16">
        <f>VLOOKUP(B173,'[2]应付账款7月底全部明细表 (3)'!$A$4:$D$403,4)</f>
        <v>0</v>
      </c>
      <c r="G173" s="16">
        <f>VLOOKUP(B173,'[2]应付账款7月底全部明细表 (3)'!$A:$E,5,0)</f>
        <v>0</v>
      </c>
      <c r="H173" s="16">
        <f>VLOOKUP(B173,'[2]应付账款7月底全部明细表 (3)'!$A$4:$F$401,6,0)</f>
        <v>450195.54</v>
      </c>
      <c r="I173" s="16">
        <f>VLOOKUP(B173,'[2]应付账款7月底全部明细表 (3)'!$A$4:$G$401,7,0)</f>
        <v>0</v>
      </c>
      <c r="J173" s="31">
        <f>VLOOKUP(B173,'[2]应付账款7月底全部明细表 (3)'!$A$4:$H$402,8,0)</f>
        <v>638579.54</v>
      </c>
      <c r="K173" s="31">
        <f>VLOOKUP(B173,'[3]应付账款7月底全部明细表 (3)'!$A:$I,9,0)</f>
        <v>286984</v>
      </c>
      <c r="L173" s="31">
        <f>VLOOKUP(B173,'[3]应付账款7月底全部明细表 (3)'!$A$4:$J$410,10,0)</f>
        <v>0</v>
      </c>
      <c r="M173" s="31">
        <f>VLOOKUP(B173,'[3]应付账款7月底全部明细表 (3)'!$A:$K,11,0)</f>
        <v>0</v>
      </c>
      <c r="N173" s="31">
        <f>VLOOKUP(B173,'[3]应付账款7月底全部明细表 (3)'!$A:$L,12,0)</f>
        <v>925563.54</v>
      </c>
      <c r="O173" s="31">
        <f>VLOOKUP(B173,'[3]应付账款7月底全部明细表 (3)'!$A$4:$M$410,13,0)</f>
        <v>108344</v>
      </c>
      <c r="P173" s="31">
        <f>VLOOKUP(B173,'[3]应付账款7月底全部明细表 (3)'!$A$4:$N$410,14,0)</f>
        <v>450195.54</v>
      </c>
      <c r="Q173" s="31">
        <f>VLOOKUP(B173,'[3]应付账款7月底全部明细表 (3)'!$A$4:$O$410,15,0)</f>
        <v>300000</v>
      </c>
      <c r="R173" s="31">
        <f>VLOOKUP(B173,'[3]应付账款7月底全部明细表 (3)'!$A$4:$P$410,16,0)</f>
        <v>733907.54</v>
      </c>
      <c r="S173" s="31">
        <f>VLOOKUP(B173,'[3]应付账款7月底全部明细表 (3)'!$A$4:$Q$407,17,0)</f>
        <v>119478.6</v>
      </c>
      <c r="T173" s="31">
        <f>VLOOKUP(B173,'[3]应付账款7月底全部明细表 (3)'!$A$4:$R$387,18,0)</f>
        <v>338579.54</v>
      </c>
      <c r="U173" s="31">
        <f>VLOOKUP(B173,'[3]应付账款7月底全部明细表 (3)'!$A$4:$S$410,19,0)</f>
        <v>0</v>
      </c>
      <c r="V173" s="31">
        <f>VLOOKUP(B173,'[3]应付账款7月底全部明细表 (3)'!$A$4:$T$410,20,0)</f>
        <v>853386.14</v>
      </c>
      <c r="W173" s="31">
        <f>VLOOKUP(B173,'[3]应付账款7月底全部明细表 (3)'!$A$4:$U$410,21,0)</f>
        <v>60907</v>
      </c>
      <c r="X173" s="31">
        <f>VLOOKUP(B173,'[3]应付账款7月底全部明细表 (3)'!$A$4:$V$410,22,0)</f>
        <v>625563.54</v>
      </c>
      <c r="Y173" s="31">
        <f>VLOOKUP(B173,'[3]应付账款7月底全部明细表 (3)'!$A$4:$W$410,23,0)</f>
        <v>375955.79</v>
      </c>
      <c r="Z173" s="31">
        <f>VLOOKUP(B173,'[3]应付账款7月底全部明细表 (3)'!$A$4:$X$410,24,0)</f>
        <v>538337.35</v>
      </c>
      <c r="AA173" s="31">
        <f>VLOOKUP(B173,'[3]应付账款7月底全部明细表 (3)'!$A$4:$Y$410,25,0)</f>
        <v>848953.41</v>
      </c>
      <c r="AB173" s="31">
        <f>VLOOKUP(B173,'[3]应付账款7月底全部明细表 (3)'!$A$4:$Z$410,26,0)</f>
        <v>357951.75</v>
      </c>
      <c r="AC173" s="31">
        <f>VLOOKUP(B173,'[3]应付账款7月底全部明细表 (3)'!$A$4:$AA$410,27,0)</f>
        <v>0</v>
      </c>
      <c r="AD173" s="31">
        <f>VLOOKUP(B173,'[3]应付账款7月底全部明细表 (3)'!$A$4:$AB$410,28,0)</f>
        <v>1387290.76</v>
      </c>
      <c r="AE173" s="31">
        <f>VLOOKUP(B173,'[3]应付账款7月底全部明细表 (3)'!$A$4:$AC$410,29,0)</f>
        <v>765952.86</v>
      </c>
      <c r="AF173" s="31">
        <f>VLOOKUP(B173,'[3]应付账款7月底全部明细表 (3)'!$A$4:$AD$416,30,0)</f>
        <v>477430.35</v>
      </c>
      <c r="AG173" s="31">
        <f>VLOOKUP(B173,'[3]应付账款7月底全部明细表 (3)'!$A$4:$AE$410,31,0)</f>
        <v>300000</v>
      </c>
      <c r="AH173" s="31">
        <f>VLOOKUP(B173,'[3]应付账款7月底全部明细表 (3)'!$A$4:$AF$410,32,0)</f>
        <v>1853243.62</v>
      </c>
      <c r="AI173" s="31">
        <f>VLOOKUP(B173,'[3]应付账款7月底全部明细表 (3)'!$A$4:$AG$410,33,0)</f>
        <v>269350.71999999997</v>
      </c>
      <c r="AJ173" s="31">
        <f>VLOOKUP(B173,'[3]应付账款7月底全部明细表 (3)'!$A$4:$AH$415,34,0)</f>
        <v>238337.35</v>
      </c>
      <c r="AK173" s="31">
        <f>VLOOKUP(B173,'[3]应付账款7月底全部明细表 (3)'!$A$4:$AI$410,35,0)</f>
        <v>300000</v>
      </c>
      <c r="AL173" s="31">
        <f>VLOOKUP(B173,'[3]应付账款7月底全部明细表 (3)'!$A$4:$AJ$410,36,0)</f>
        <v>1822594.34</v>
      </c>
      <c r="AM173" s="31">
        <f>VLOOKUP(B173,'[3]应付账款7月底全部明细表 (3)'!$A$4:$AK$410,37,0)</f>
        <v>181367.71</v>
      </c>
      <c r="AN173" s="31">
        <f>VLOOKUP(B173,'[3]应付账款7月底全部明细表 (3)'!$A$4:$AL$415,38,0)</f>
        <v>787290.76</v>
      </c>
      <c r="AO173" s="31">
        <f>VLOOKUP(B173,'[3]应付账款7月底全部明细表 (3)'!$A$4:$AM$410,39,0)</f>
        <v>0</v>
      </c>
      <c r="AP173" s="31">
        <f>VLOOKUP(B173,'[3]应付账款7月底全部明细表 (3)'!$A$4:$AN$410,40,0)</f>
        <v>2003962.05</v>
      </c>
      <c r="AQ173" s="42">
        <f>VLOOKUP(B173,'[3]应付账款7月底全部明细表 (3)'!$A$4:$AO$410,41,0)</f>
        <v>886295.8</v>
      </c>
      <c r="AR173" s="42">
        <f>VLOOKUP(B173,[4]应付账款明细表!$A$4:$AP$428,42,0)</f>
        <v>1553243.62</v>
      </c>
      <c r="AS173" s="42">
        <f>VLOOKUP(B173,'[3]应付账款7月底全部明细表 (3)'!$A$4:$AQ$410,43,0)</f>
        <v>1000000</v>
      </c>
      <c r="AT173" s="42">
        <f>VLOOKUP(B173,'[3]应付账款7月底全部明细表 (3)'!$A$4:$AR$410,44,0)</f>
        <v>1890257.85</v>
      </c>
      <c r="AU173" s="42">
        <f>VLOOKUP(B173,[4]应付账款明细表!$A$4:$AS$428,45,0)</f>
        <v>240277.57</v>
      </c>
      <c r="AV173" s="42">
        <f>VLOOKUP(B173,[4]应付账款明细表!$A$4:$AT$428,46,0)</f>
        <v>822594.34</v>
      </c>
      <c r="AW173" s="42">
        <f>VLOOKUP(B173,[4]应付账款明细表!$A$4:$AU$428,47,0)</f>
        <v>0</v>
      </c>
      <c r="AX173" s="42">
        <f>VLOOKUP(B173,[4]应付账款明细表!$A$4:$AV$428,48,0)</f>
        <v>2130535.42</v>
      </c>
      <c r="AY173" s="42"/>
      <c r="AZ173" s="42">
        <f>VLOOKUP(B173,[4]应付账款明细表!$A$4:$AX$428,50,0)</f>
        <v>1003962.05</v>
      </c>
      <c r="BA173" s="63"/>
      <c r="BB173" s="63"/>
      <c r="BC173" s="63"/>
      <c r="BD173" s="63"/>
      <c r="BE173" s="63"/>
      <c r="BF173" s="63"/>
      <c r="BG173" s="63"/>
      <c r="BH173" s="54">
        <f t="shared" si="23"/>
        <v>3767911.67</v>
      </c>
      <c r="BI173" s="54">
        <f t="shared" si="20"/>
        <v>376791.16700000002</v>
      </c>
      <c r="BJ173" s="16">
        <f t="shared" si="22"/>
        <v>5.6544197597923</v>
      </c>
      <c r="BK173" s="54" t="str">
        <f>VLOOKUP(B173,'[3]应付账款7月底全部明细表 (3)'!$A$4:$BI$410,61,0)</f>
        <v>发票挂账两个月承兑付款</v>
      </c>
    </row>
    <row r="174" spans="1:63" ht="15.95" customHeight="1">
      <c r="A174" s="23">
        <f t="shared" ref="A174:A182" si="27">ROW()-3</f>
        <v>171</v>
      </c>
      <c r="B174" s="24" t="s">
        <v>451</v>
      </c>
      <c r="C174" s="24"/>
      <c r="D174" s="25" t="s">
        <v>452</v>
      </c>
      <c r="E174" s="25" t="s">
        <v>437</v>
      </c>
      <c r="F174" s="16">
        <f>VLOOKUP(B174,'[2]应付账款7月底全部明细表 (3)'!$A$4:$D$403,4)</f>
        <v>246316.26</v>
      </c>
      <c r="G174" s="16">
        <f>VLOOKUP(B174,'[2]应付账款7月底全部明细表 (3)'!$A:$E,5,0)</f>
        <v>244996.26</v>
      </c>
      <c r="H174" s="16">
        <f>VLOOKUP(B174,'[2]应付账款7月底全部明细表 (3)'!$A$4:$F$401,6,0)</f>
        <v>109316.65</v>
      </c>
      <c r="I174" s="16">
        <f>VLOOKUP(B174,'[2]应付账款7月底全部明细表 (3)'!$A$4:$G$401,7,0)</f>
        <v>100000</v>
      </c>
      <c r="J174" s="31">
        <f>VLOOKUP(B174,'[2]应付账款7月底全部明细表 (3)'!$A$4:$H$402,8,0)</f>
        <v>137034.34</v>
      </c>
      <c r="K174" s="31">
        <f>VLOOKUP(B174,'[3]应付账款7月底全部明细表 (3)'!$A:$I,9,0)</f>
        <v>15678.4</v>
      </c>
      <c r="L174" s="31">
        <f>VLOOKUP(B174,'[3]应付账款7月底全部明细表 (3)'!$A$4:$J$410,10,0)</f>
        <v>9316.6499999999905</v>
      </c>
      <c r="M174" s="31">
        <f>VLOOKUP(B174,'[3]应付账款7月底全部明细表 (3)'!$A:$K,11,0)</f>
        <v>0</v>
      </c>
      <c r="N174" s="31">
        <f>VLOOKUP(B174,'[3]应付账款7月底全部明细表 (3)'!$A:$L,12,0)</f>
        <v>152712.74</v>
      </c>
      <c r="O174" s="31">
        <f>VLOOKUP(B174,'[3]应付账款7月底全部明细表 (3)'!$A$4:$M$410,13,0)</f>
        <v>0</v>
      </c>
      <c r="P174" s="31">
        <f>VLOOKUP(B174,'[3]应付账款7月底全部明细表 (3)'!$A$4:$N$410,14,0)</f>
        <v>137034.34</v>
      </c>
      <c r="Q174" s="31">
        <f>VLOOKUP(B174,'[3]应付账款7月底全部明细表 (3)'!$A$4:$O$410,15,0)</f>
        <v>50000</v>
      </c>
      <c r="R174" s="31">
        <f>VLOOKUP(B174,'[3]应付账款7月底全部明细表 (3)'!$A$4:$P$410,16,0)</f>
        <v>102712.74</v>
      </c>
      <c r="S174" s="31">
        <f>VLOOKUP(B174,'[3]应付账款7月底全部明细表 (3)'!$A$4:$Q$407,17,0)</f>
        <v>0</v>
      </c>
      <c r="T174" s="31">
        <f>VLOOKUP(B174,'[3]应付账款7月底全部明细表 (3)'!$A$4:$R$387,18,0)</f>
        <v>102712.74</v>
      </c>
      <c r="U174" s="31">
        <f>VLOOKUP(B174,'[3]应付账款7月底全部明细表 (3)'!$A$4:$S$410,19,0)</f>
        <v>0</v>
      </c>
      <c r="V174" s="31">
        <f>VLOOKUP(B174,'[3]应付账款7月底全部明细表 (3)'!$A$4:$T$410,20,0)</f>
        <v>102712.74</v>
      </c>
      <c r="W174" s="31">
        <f>VLOOKUP(B174,'[3]应付账款7月底全部明细表 (3)'!$A$4:$U$410,21,0)</f>
        <v>0</v>
      </c>
      <c r="X174" s="31">
        <f>VLOOKUP(B174,'[3]应付账款7月底全部明细表 (3)'!$A$4:$V$410,22,0)</f>
        <v>102712.74</v>
      </c>
      <c r="Y174" s="31">
        <f>VLOOKUP(B174,'[3]应付账款7月底全部明细表 (3)'!$A$4:$W$410,23,0)</f>
        <v>0</v>
      </c>
      <c r="Z174" s="31">
        <f>VLOOKUP(B174,'[3]应付账款7月底全部明细表 (3)'!$A$4:$X$410,24,0)</f>
        <v>102712.74</v>
      </c>
      <c r="AA174" s="31">
        <f>VLOOKUP(B174,'[3]应付账款7月底全部明细表 (3)'!$A$4:$Y$410,25,0)</f>
        <v>0</v>
      </c>
      <c r="AB174" s="31">
        <f>VLOOKUP(B174,'[3]应付账款7月底全部明细表 (3)'!$A$4:$Z$410,26,0)</f>
        <v>102712.74</v>
      </c>
      <c r="AC174" s="31">
        <f>VLOOKUP(B174,'[3]应付账款7月底全部明细表 (3)'!$A$4:$AA$410,27,0)</f>
        <v>0</v>
      </c>
      <c r="AD174" s="31">
        <f>VLOOKUP(B174,'[3]应付账款7月底全部明细表 (3)'!$A$4:$AB$410,28,0)</f>
        <v>102712.74</v>
      </c>
      <c r="AE174" s="31">
        <f>VLOOKUP(B174,'[3]应付账款7月底全部明细表 (3)'!$A$4:$AC$410,29,0)</f>
        <v>0</v>
      </c>
      <c r="AF174" s="31">
        <f>VLOOKUP(B174,'[3]应付账款7月底全部明细表 (3)'!$A$4:$AD$416,30,0)</f>
        <v>102712.74</v>
      </c>
      <c r="AG174" s="31">
        <f>VLOOKUP(B174,'[3]应付账款7月底全部明细表 (3)'!$A$4:$AE$410,31,0)</f>
        <v>102712.74</v>
      </c>
      <c r="AH174" s="31">
        <f>VLOOKUP(B174,'[3]应付账款7月底全部明细表 (3)'!$A$4:$AF$410,32,0)</f>
        <v>0</v>
      </c>
      <c r="AI174" s="31">
        <f>VLOOKUP(B174,'[3]应付账款7月底全部明细表 (3)'!$A$4:$AG$410,33,0)</f>
        <v>0</v>
      </c>
      <c r="AJ174" s="31">
        <f>VLOOKUP(B174,'[3]应付账款7月底全部明细表 (3)'!$A$4:$AH$415,34,0)</f>
        <v>0</v>
      </c>
      <c r="AK174" s="31">
        <f>VLOOKUP(B174,'[3]应付账款7月底全部明细表 (3)'!$A$4:$AI$410,35,0)</f>
        <v>0</v>
      </c>
      <c r="AL174" s="31">
        <f>VLOOKUP(B174,'[3]应付账款7月底全部明细表 (3)'!$A$4:$AJ$410,36,0)</f>
        <v>0</v>
      </c>
      <c r="AM174" s="31">
        <f>VLOOKUP(B174,'[3]应付账款7月底全部明细表 (3)'!$A$4:$AK$410,37,0)</f>
        <v>0</v>
      </c>
      <c r="AN174" s="31">
        <f>VLOOKUP(B174,'[3]应付账款7月底全部明细表 (3)'!$A$4:$AL$415,38,0)</f>
        <v>0</v>
      </c>
      <c r="AO174" s="31">
        <f>VLOOKUP(B174,'[3]应付账款7月底全部明细表 (3)'!$A$4:$AM$410,39,0)</f>
        <v>0</v>
      </c>
      <c r="AP174" s="31">
        <f>VLOOKUP(B174,'[3]应付账款7月底全部明细表 (3)'!$A$4:$AN$410,40,0)</f>
        <v>0</v>
      </c>
      <c r="AQ174" s="42">
        <f>VLOOKUP(B174,'[3]应付账款7月底全部明细表 (3)'!$A$4:$AO$410,41,0)</f>
        <v>0</v>
      </c>
      <c r="AR174" s="42">
        <f>VLOOKUP(B174,[4]应付账款明细表!$A$4:$AP$428,42,0)</f>
        <v>0</v>
      </c>
      <c r="AS174" s="42">
        <f>VLOOKUP(B174,'[3]应付账款7月底全部明细表 (3)'!$A$4:$AQ$410,43,0)</f>
        <v>0</v>
      </c>
      <c r="AT174" s="42">
        <f>VLOOKUP(B174,'[3]应付账款7月底全部明细表 (3)'!$A$4:$AR$410,44,0)</f>
        <v>0</v>
      </c>
      <c r="AU174" s="42">
        <f>VLOOKUP(B174,[4]应付账款明细表!$A$4:$AS$428,45,0)</f>
        <v>0</v>
      </c>
      <c r="AV174" s="42">
        <f>VLOOKUP(B174,[4]应付账款明细表!$A$4:$AT$428,46,0)</f>
        <v>0</v>
      </c>
      <c r="AW174" s="42">
        <f>VLOOKUP(B174,[4]应付账款明细表!$A$4:$AU$428,47,0)</f>
        <v>0</v>
      </c>
      <c r="AX174" s="42">
        <f>VLOOKUP(B174,[4]应付账款明细表!$A$4:$AV$428,48,0)</f>
        <v>0</v>
      </c>
      <c r="AY174" s="42"/>
      <c r="AZ174" s="42">
        <f>VLOOKUP(B174,[4]应付账款明细表!$A$4:$AX$428,50,0)</f>
        <v>0</v>
      </c>
      <c r="BA174" s="63"/>
      <c r="BB174" s="63"/>
      <c r="BC174" s="63"/>
      <c r="BD174" s="63"/>
      <c r="BE174" s="63"/>
      <c r="BF174" s="63"/>
      <c r="BG174" s="63"/>
      <c r="BH174" s="54">
        <f t="shared" si="23"/>
        <v>15678.4</v>
      </c>
      <c r="BI174" s="54">
        <f t="shared" si="20"/>
        <v>1567.84</v>
      </c>
      <c r="BJ174" s="16">
        <f t="shared" si="22"/>
        <v>0</v>
      </c>
      <c r="BK174" s="54" t="str">
        <f>VLOOKUP(B174,'[3]应付账款7月底全部明细表 (3)'!$A$4:$BI$410,61,0)</f>
        <v>发票挂账一个月承兑付款</v>
      </c>
    </row>
    <row r="175" spans="1:63" ht="15.95" customHeight="1">
      <c r="A175" s="23">
        <f t="shared" si="27"/>
        <v>172</v>
      </c>
      <c r="B175" s="24" t="s">
        <v>453</v>
      </c>
      <c r="C175" s="24">
        <f>VLOOKUP(B175,'[1]供应商 (2)'!$A$2:$D$144,4,0)</f>
        <v>1912010</v>
      </c>
      <c r="D175" s="25" t="s">
        <v>454</v>
      </c>
      <c r="E175" s="25" t="s">
        <v>455</v>
      </c>
      <c r="F175" s="16">
        <f>VLOOKUP(B175,'[2]应付账款7月底全部明细表 (3)'!$A$4:$D$403,4)</f>
        <v>0</v>
      </c>
      <c r="G175" s="16">
        <f>VLOOKUP(B175,'[2]应付账款7月底全部明细表 (3)'!$A:$E,5,0)</f>
        <v>0</v>
      </c>
      <c r="H175" s="16">
        <f>VLOOKUP(B175,'[2]应付账款7月底全部明细表 (3)'!$A$4:$F$401,6,0)</f>
        <v>0</v>
      </c>
      <c r="I175" s="16">
        <f>VLOOKUP(B175,'[2]应付账款7月底全部明细表 (3)'!$A$4:$G$401,7,0)</f>
        <v>0</v>
      </c>
      <c r="J175" s="31">
        <f>VLOOKUP(B175,'[2]应付账款7月底全部明细表 (3)'!$A$4:$H$402,8,0)</f>
        <v>0</v>
      </c>
      <c r="K175" s="31" t="e">
        <f>VLOOKUP(B175,'[3]应付账款7月底全部明细表 (3)'!$A:$I,9,0)</f>
        <v>#REF!</v>
      </c>
      <c r="L175" s="31">
        <f>VLOOKUP(B175,'[3]应付账款7月底全部明细表 (3)'!$A$4:$J$410,10,0)</f>
        <v>0</v>
      </c>
      <c r="M175" s="31" t="e">
        <f>VLOOKUP(B175,'[3]应付账款7月底全部明细表 (3)'!$A:$K,11,0)</f>
        <v>#REF!</v>
      </c>
      <c r="N175" s="31" t="e">
        <f>VLOOKUP(B175,'[3]应付账款7月底全部明细表 (3)'!$A:$L,12,0)</f>
        <v>#REF!</v>
      </c>
      <c r="O175" s="31">
        <f>VLOOKUP(B175,'[3]应付账款7月底全部明细表 (3)'!$A$4:$M$410,13,0)</f>
        <v>857849.99</v>
      </c>
      <c r="P175" s="31">
        <f>VLOOKUP(B175,'[3]应付账款7月底全部明细表 (3)'!$A$4:$N$410,14,0)</f>
        <v>0</v>
      </c>
      <c r="Q175" s="31">
        <f>VLOOKUP(B175,'[3]应付账款7月底全部明细表 (3)'!$A$4:$O$410,15,0)</f>
        <v>0</v>
      </c>
      <c r="R175" s="31">
        <f>VLOOKUP(B175,'[3]应付账款7月底全部明细表 (3)'!$A$4:$P$410,16,0)</f>
        <v>857849.99</v>
      </c>
      <c r="S175" s="31">
        <f>VLOOKUP(B175,'[3]应付账款7月底全部明细表 (3)'!$A$4:$Q$407,17,0)</f>
        <v>0</v>
      </c>
      <c r="T175" s="31">
        <f>VLOOKUP(B175,'[3]应付账款7月底全部明细表 (3)'!$A$4:$R$387,18,0)</f>
        <v>0</v>
      </c>
      <c r="U175" s="31">
        <f>VLOOKUP(B175,'[3]应付账款7月底全部明细表 (3)'!$A$4:$S$410,19,0)</f>
        <v>0</v>
      </c>
      <c r="V175" s="31">
        <f>VLOOKUP(B175,'[3]应付账款7月底全部明细表 (3)'!$A$4:$T$410,20,0)</f>
        <v>857849.99</v>
      </c>
      <c r="W175" s="31">
        <f>VLOOKUP(B175,'[3]应付账款7月底全部明细表 (3)'!$A$4:$U$410,21,0)</f>
        <v>783968.1</v>
      </c>
      <c r="X175" s="31">
        <f>VLOOKUP(B175,'[3]应付账款7月底全部明细表 (3)'!$A$4:$V$410,22,0)</f>
        <v>857849.99</v>
      </c>
      <c r="Y175" s="31">
        <f>VLOOKUP(B175,'[3]应付账款7月底全部明细表 (3)'!$A$4:$W$410,23,0)</f>
        <v>0</v>
      </c>
      <c r="Z175" s="31">
        <f>VLOOKUP(B175,'[3]应付账款7月底全部明细表 (3)'!$A$4:$X$410,24,0)</f>
        <v>1641818.09</v>
      </c>
      <c r="AA175" s="31">
        <f>VLOOKUP(B175,'[3]应付账款7月底全部明细表 (3)'!$A$4:$Y$410,25,0)</f>
        <v>332548.65000000002</v>
      </c>
      <c r="AB175" s="31">
        <f>VLOOKUP(B175,'[3]应付账款7月底全部明细表 (3)'!$A$4:$Z$410,26,0)</f>
        <v>857849.99</v>
      </c>
      <c r="AC175" s="31">
        <f>VLOOKUP(B175,'[3]应付账款7月底全部明细表 (3)'!$A$4:$AA$410,27,0)</f>
        <v>5000</v>
      </c>
      <c r="AD175" s="31">
        <f>VLOOKUP(B175,'[3]应付账款7月底全部明细表 (3)'!$A$4:$AB$410,28,0)</f>
        <v>1969366.74</v>
      </c>
      <c r="AE175" s="31">
        <f>VLOOKUP(B175,'[3]应付账款7月底全部明细表 (3)'!$A$4:$AC$410,29,0)</f>
        <v>260408.72</v>
      </c>
      <c r="AF175" s="31">
        <f>VLOOKUP(B175,'[3]应付账款7月底全部明细表 (3)'!$A$4:$AD$416,30,0)</f>
        <v>1636818.09</v>
      </c>
      <c r="AG175" s="31">
        <f>VLOOKUP(B175,'[3]应付账款7月底全部明细表 (3)'!$A$4:$AE$410,31,0)</f>
        <v>0</v>
      </c>
      <c r="AH175" s="31">
        <f>VLOOKUP(B175,'[3]应付账款7月底全部明细表 (3)'!$A$4:$AF$410,32,0)</f>
        <v>2229775.46</v>
      </c>
      <c r="AI175" s="31">
        <f>VLOOKUP(B175,'[3]应付账款7月底全部明细表 (3)'!$A$4:$AG$410,33,0)</f>
        <v>247202.64</v>
      </c>
      <c r="AJ175" s="31">
        <f>VLOOKUP(B175,'[3]应付账款7月底全部明细表 (3)'!$A$4:$AH$415,34,0)</f>
        <v>1969366.74</v>
      </c>
      <c r="AK175" s="31">
        <f>VLOOKUP(B175,'[3]应付账款7月底全部明细表 (3)'!$A$4:$AI$410,35,0)</f>
        <v>750000</v>
      </c>
      <c r="AL175" s="31">
        <f>VLOOKUP(B175,'[3]应付账款7月底全部明细表 (3)'!$A$4:$AJ$410,36,0)</f>
        <v>1726978.1</v>
      </c>
      <c r="AM175" s="31">
        <f>VLOOKUP(B175,'[3]应付账款7月底全部明细表 (3)'!$A$4:$AK$410,37,0)</f>
        <v>273708.78000000003</v>
      </c>
      <c r="AN175" s="31">
        <f>VLOOKUP(B175,'[3]应付账款7月底全部明细表 (3)'!$A$4:$AL$415,38,0)</f>
        <v>1479775.46</v>
      </c>
      <c r="AO175" s="31">
        <f>VLOOKUP(B175,'[3]应付账款7月底全部明细表 (3)'!$A$4:$AM$410,39,0)</f>
        <v>0</v>
      </c>
      <c r="AP175" s="31">
        <f>VLOOKUP(B175,'[3]应付账款7月底全部明细表 (3)'!$A$4:$AN$410,40,0)</f>
        <v>2000686.88</v>
      </c>
      <c r="AQ175" s="42">
        <f>VLOOKUP(B175,'[3]应付账款7月底全部明细表 (3)'!$A$4:$AO$410,41,0)</f>
        <v>301269.73</v>
      </c>
      <c r="AR175" s="42">
        <f>VLOOKUP(B175,[4]应付账款明细表!$A$4:$AP$428,42,0)</f>
        <v>1726978.1</v>
      </c>
      <c r="AS175" s="42">
        <f>VLOOKUP(B175,'[3]应付账款7月底全部明细表 (3)'!$A$4:$AQ$410,43,0)</f>
        <v>500000</v>
      </c>
      <c r="AT175" s="42">
        <f>VLOOKUP(B175,'[3]应付账款7月底全部明细表 (3)'!$A$4:$AR$410,44,0)</f>
        <v>1801956.61</v>
      </c>
      <c r="AU175" s="42">
        <f>VLOOKUP(B175,[4]应付账款明细表!$A$4:$AS$428,45,0)</f>
        <v>209652.28</v>
      </c>
      <c r="AV175" s="42">
        <f>VLOOKUP(B175,[4]应付账款明细表!$A$4:$AT$428,46,0)</f>
        <v>273708.78000000003</v>
      </c>
      <c r="AW175" s="42">
        <f>VLOOKUP(B175,[4]应付账款明细表!$A$4:$AU$428,47,0)</f>
        <v>500000</v>
      </c>
      <c r="AX175" s="42">
        <f>VLOOKUP(B175,[4]应付账款明细表!$A$4:$AV$428,48,0)</f>
        <v>1511608.89</v>
      </c>
      <c r="AY175" s="42"/>
      <c r="AZ175" s="42">
        <f>VLOOKUP(B175,[4]应付账款明细表!$A$4:$AX$428,50,0)</f>
        <v>1301956.6100000001</v>
      </c>
      <c r="BA175" s="63"/>
      <c r="BB175" s="63"/>
      <c r="BC175" s="63"/>
      <c r="BD175" s="63"/>
      <c r="BE175" s="63"/>
      <c r="BF175" s="63"/>
      <c r="BG175" s="63"/>
      <c r="BH175" s="54" t="e">
        <f t="shared" si="23"/>
        <v>#REF!</v>
      </c>
      <c r="BI175" s="54" t="e">
        <f t="shared" si="20"/>
        <v>#REF!</v>
      </c>
      <c r="BJ175" s="16" t="e">
        <f t="shared" si="22"/>
        <v>#REF!</v>
      </c>
      <c r="BK175" s="54" t="str">
        <f>VLOOKUP(B175,'[3]应付账款7月底全部明细表 (3)'!$A$4:$BI$410,61,0)</f>
        <v>发票挂账一个月承兑付款</v>
      </c>
    </row>
    <row r="176" spans="1:63" ht="15.95" customHeight="1">
      <c r="A176" s="23">
        <f t="shared" si="27"/>
        <v>173</v>
      </c>
      <c r="B176" s="24" t="s">
        <v>456</v>
      </c>
      <c r="C176" s="24">
        <f>VLOOKUP(B176,'[1]供应商 (2)'!$A$2:$D$144,4,0)</f>
        <v>1932510</v>
      </c>
      <c r="D176" s="25" t="s">
        <v>457</v>
      </c>
      <c r="E176" s="25" t="s">
        <v>450</v>
      </c>
      <c r="F176" s="16">
        <f>VLOOKUP(B176,'[2]应付账款7月底全部明细表 (3)'!$A$4:$D$403,4)</f>
        <v>0</v>
      </c>
      <c r="G176" s="16">
        <f>VLOOKUP(B176,'[2]应付账款7月底全部明细表 (3)'!$A:$E,5,0)</f>
        <v>409978.8</v>
      </c>
      <c r="H176" s="16">
        <f>VLOOKUP(B176,'[2]应付账款7月底全部明细表 (3)'!$A$4:$F$401,6,0)</f>
        <v>0</v>
      </c>
      <c r="I176" s="16">
        <f>VLOOKUP(B176,'[2]应付账款7月底全部明细表 (3)'!$A$4:$G$401,7,0)</f>
        <v>104504.4</v>
      </c>
      <c r="J176" s="31">
        <f>VLOOKUP(B176,'[2]应付账款7月底全部明细表 (3)'!$A$4:$H$402,8,0)</f>
        <v>0</v>
      </c>
      <c r="K176" s="31">
        <f>VLOOKUP(B176,'[3]应付账款7月底全部明细表 (3)'!$A:$I,9,0)</f>
        <v>104504.4</v>
      </c>
      <c r="L176" s="31">
        <f>VLOOKUP(B176,'[3]应付账款7月底全部明细表 (3)'!$A$4:$J$410,10,0)</f>
        <v>104504.4</v>
      </c>
      <c r="M176" s="31">
        <f>VLOOKUP(B176,'[3]应付账款7月底全部明细表 (3)'!$A:$K,11,0)</f>
        <v>104504.4</v>
      </c>
      <c r="N176" s="31">
        <f>VLOOKUP(B176,'[3]应付账款7月底全部明细表 (3)'!$A:$L,12,0)</f>
        <v>0</v>
      </c>
      <c r="O176" s="31">
        <f>VLOOKUP(B176,'[3]应付账款7月底全部明细表 (3)'!$A$4:$M$410,13,0)</f>
        <v>0</v>
      </c>
      <c r="P176" s="31">
        <f>VLOOKUP(B176,'[3]应付账款7月底全部明细表 (3)'!$A$4:$N$410,14,0)</f>
        <v>0</v>
      </c>
      <c r="Q176" s="31">
        <f>VLOOKUP(B176,'[3]应付账款7月底全部明细表 (3)'!$A$4:$O$410,15,0)</f>
        <v>0</v>
      </c>
      <c r="R176" s="31">
        <f>VLOOKUP(B176,'[3]应付账款7月底全部明细表 (3)'!$A$4:$P$410,16,0)</f>
        <v>0</v>
      </c>
      <c r="S176" s="31">
        <f>VLOOKUP(B176,'[3]应付账款7月底全部明细表 (3)'!$A$4:$Q$407,17,0)</f>
        <v>66502.8</v>
      </c>
      <c r="T176" s="31">
        <f>VLOOKUP(B176,'[3]应付账款7月底全部明细表 (3)'!$A$4:$R$387,18,0)</f>
        <v>66502.8</v>
      </c>
      <c r="U176" s="31">
        <f>VLOOKUP(B176,'[3]应付账款7月底全部明细表 (3)'!$A$4:$S$410,19,0)</f>
        <v>66502.8</v>
      </c>
      <c r="V176" s="31">
        <f>VLOOKUP(B176,'[3]应付账款7月底全部明细表 (3)'!$A$4:$T$410,20,0)</f>
        <v>0</v>
      </c>
      <c r="W176" s="31">
        <f>VLOOKUP(B176,'[3]应付账款7月底全部明细表 (3)'!$A$4:$U$410,21,0)</f>
        <v>317806.40000000002</v>
      </c>
      <c r="X176" s="31">
        <f>VLOOKUP(B176,'[3]应付账款7月底全部明细表 (3)'!$A$4:$V$410,22,0)</f>
        <v>317806.40000000002</v>
      </c>
      <c r="Y176" s="31">
        <f>VLOOKUP(B176,'[3]应付账款7月底全部明细表 (3)'!$A$4:$W$410,23,0)</f>
        <v>317806.40000000002</v>
      </c>
      <c r="Z176" s="31">
        <f>VLOOKUP(B176,'[3]应付账款7月底全部明细表 (3)'!$A$4:$X$410,24,0)</f>
        <v>0</v>
      </c>
      <c r="AA176" s="31">
        <f>VLOOKUP(B176,'[3]应付账款7月底全部明细表 (3)'!$A$4:$Y$410,25,0)</f>
        <v>100947.42</v>
      </c>
      <c r="AB176" s="31">
        <f>VLOOKUP(B176,'[3]应付账款7月底全部明细表 (3)'!$A$4:$Z$410,26,0)</f>
        <v>100947.42</v>
      </c>
      <c r="AC176" s="31">
        <f>VLOOKUP(B176,'[3]应付账款7月底全部明细表 (3)'!$A$4:$AA$410,27,0)</f>
        <v>100947.42</v>
      </c>
      <c r="AD176" s="31">
        <f>VLOOKUP(B176,'[3]应付账款7月底全部明细表 (3)'!$A$4:$AB$410,28,0)</f>
        <v>0</v>
      </c>
      <c r="AE176" s="31">
        <f>VLOOKUP(B176,'[3]应付账款7月底全部明细表 (3)'!$A$4:$AC$410,29,0)</f>
        <v>238913.64</v>
      </c>
      <c r="AF176" s="31">
        <f>VLOOKUP(B176,'[3]应付账款7月底全部明细表 (3)'!$A$4:$AD$416,30,0)</f>
        <v>238913.64</v>
      </c>
      <c r="AG176" s="31">
        <f>VLOOKUP(B176,'[3]应付账款7月底全部明细表 (3)'!$A$4:$AE$410,31,0)</f>
        <v>238913.64</v>
      </c>
      <c r="AH176" s="31">
        <f>VLOOKUP(B176,'[3]应付账款7月底全部明细表 (3)'!$A$4:$AF$410,32,0)</f>
        <v>0</v>
      </c>
      <c r="AI176" s="31">
        <f>VLOOKUP(B176,'[3]应付账款7月底全部明细表 (3)'!$A$4:$AG$410,33,0)</f>
        <v>100947.42</v>
      </c>
      <c r="AJ176" s="31">
        <f>VLOOKUP(B176,'[3]应付账款7月底全部明细表 (3)'!$A$4:$AH$415,34,0)</f>
        <v>100947.42</v>
      </c>
      <c r="AK176" s="31">
        <f>VLOOKUP(B176,'[3]应付账款7月底全部明细表 (3)'!$A$4:$AI$410,35,0)</f>
        <v>100947.42</v>
      </c>
      <c r="AL176" s="31">
        <f>VLOOKUP(B176,'[3]应付账款7月底全部明细表 (3)'!$A$4:$AJ$410,36,0)</f>
        <v>0</v>
      </c>
      <c r="AM176" s="31">
        <f>VLOOKUP(B176,'[3]应付账款7月底全部明细表 (3)'!$A$4:$AK$410,37,0)</f>
        <v>410908.69</v>
      </c>
      <c r="AN176" s="31">
        <f>VLOOKUP(B176,'[3]应付账款7月底全部明细表 (3)'!$A$4:$AL$415,38,0)</f>
        <v>410908.69</v>
      </c>
      <c r="AO176" s="31">
        <f>VLOOKUP(B176,'[3]应付账款7月底全部明细表 (3)'!$A$4:$AM$410,39,0)</f>
        <v>410908.69</v>
      </c>
      <c r="AP176" s="31">
        <f>VLOOKUP(B176,'[3]应付账款7月底全部明细表 (3)'!$A$4:$AN$410,40,0)</f>
        <v>0</v>
      </c>
      <c r="AQ176" s="42">
        <f>VLOOKUP(B176,'[3]应付账款7月底全部明细表 (3)'!$A$4:$AO$410,41,0)</f>
        <v>193227.46</v>
      </c>
      <c r="AR176" s="42">
        <f>VLOOKUP(B176,[4]应付账款明细表!$A$4:$AP$428,42,0)</f>
        <v>193227.46</v>
      </c>
      <c r="AS176" s="42">
        <f>VLOOKUP(B176,'[3]应付账款7月底全部明细表 (3)'!$A$4:$AQ$410,43,0)</f>
        <v>193227.46</v>
      </c>
      <c r="AT176" s="42">
        <f>VLOOKUP(B176,'[3]应付账款7月底全部明细表 (3)'!$A$4:$AR$410,44,0)</f>
        <v>0</v>
      </c>
      <c r="AU176" s="42">
        <f>VLOOKUP(B176,[4]应付账款明细表!$A$4:$AS$428,45,0)</f>
        <v>134121.96</v>
      </c>
      <c r="AV176" s="42">
        <f>VLOOKUP(B176,[4]应付账款明细表!$A$4:$AT$428,46,0)</f>
        <v>134121.96</v>
      </c>
      <c r="AW176" s="42">
        <f>VLOOKUP(B176,[4]应付账款明细表!$A$4:$AU$428,47,0)</f>
        <v>134121.96</v>
      </c>
      <c r="AX176" s="42">
        <f>VLOOKUP(B176,[4]应付账款明细表!$A$4:$AV$428,48,0)</f>
        <v>0</v>
      </c>
      <c r="AY176" s="42"/>
      <c r="AZ176" s="42">
        <f>VLOOKUP(B176,[4]应付账款明细表!$A$4:$AX$428,50,0)</f>
        <v>230655.6</v>
      </c>
      <c r="BA176" s="63"/>
      <c r="BB176" s="63"/>
      <c r="BC176" s="63"/>
      <c r="BD176" s="63"/>
      <c r="BE176" s="63"/>
      <c r="BF176" s="63"/>
      <c r="BG176" s="63"/>
      <c r="BH176" s="54">
        <f t="shared" si="23"/>
        <v>1667880.19</v>
      </c>
      <c r="BI176" s="54">
        <f t="shared" si="20"/>
        <v>166788.019</v>
      </c>
      <c r="BJ176" s="16">
        <f t="shared" si="22"/>
        <v>0</v>
      </c>
      <c r="BK176" s="54" t="str">
        <f>VLOOKUP(B176,'[3]应付账款7月底全部明细表 (3)'!$A$4:$BI$410,61,0)</f>
        <v>预付款</v>
      </c>
    </row>
    <row r="177" spans="1:63" ht="15.95" customHeight="1">
      <c r="A177" s="23">
        <f t="shared" si="27"/>
        <v>174</v>
      </c>
      <c r="B177" s="24" t="s">
        <v>458</v>
      </c>
      <c r="C177" s="24" t="str">
        <f>VLOOKUP(B177,'[1]供应商 (2)'!$A$2:$D$144,4,0)</f>
        <v>1931327</v>
      </c>
      <c r="D177" s="25" t="s">
        <v>459</v>
      </c>
      <c r="E177" s="25" t="s">
        <v>460</v>
      </c>
      <c r="F177" s="16">
        <f>VLOOKUP(B177,'[2]应付账款7月底全部明细表 (3)'!$A$4:$D$403,4)</f>
        <v>0</v>
      </c>
      <c r="G177" s="16">
        <f>VLOOKUP(B177,'[2]应付账款7月底全部明细表 (3)'!$A:$E,5,0)</f>
        <v>61319.05</v>
      </c>
      <c r="H177" s="16">
        <f>VLOOKUP(B177,'[2]应付账款7月底全部明细表 (3)'!$A$4:$F$401,6,0)</f>
        <v>63944.22</v>
      </c>
      <c r="I177" s="16">
        <f>VLOOKUP(B177,'[2]应付账款7月底全部明细表 (3)'!$A$4:$G$401,7,0)</f>
        <v>10000</v>
      </c>
      <c r="J177" s="31">
        <f>VLOOKUP(B177,'[2]应付账款7月底全部明细表 (3)'!$A$4:$H$402,8,0)</f>
        <v>109915.68</v>
      </c>
      <c r="K177" s="31">
        <f>VLOOKUP(B177,'[3]应付账款7月底全部明细表 (3)'!$A:$I,9,0)</f>
        <v>76449.41</v>
      </c>
      <c r="L177" s="31" t="e">
        <f>VLOOKUP(B177,'[3]应付账款7月底全部明细表 (3)'!$A$4:$J$410,10,0)</f>
        <v>#REF!</v>
      </c>
      <c r="M177" s="31">
        <f>VLOOKUP(B177,'[3]应付账款7月底全部明细表 (3)'!$A:$K,11,0)</f>
        <v>0</v>
      </c>
      <c r="N177" s="31">
        <f>VLOOKUP(B177,'[3]应付账款7月底全部明细表 (3)'!$A:$L,12,0)</f>
        <v>186365.09</v>
      </c>
      <c r="O177" s="31">
        <f>VLOOKUP(B177,'[3]应付账款7月底全部明细表 (3)'!$A$4:$M$410,13,0)</f>
        <v>0</v>
      </c>
      <c r="P177" s="31">
        <f>VLOOKUP(B177,'[3]应付账款7月底全部明细表 (3)'!$A$4:$N$410,14,0)</f>
        <v>53944.22</v>
      </c>
      <c r="Q177" s="31">
        <f>VLOOKUP(B177,'[3]应付账款7月底全部明细表 (3)'!$A$4:$O$410,15,0)</f>
        <v>150000</v>
      </c>
      <c r="R177" s="31">
        <f>VLOOKUP(B177,'[3]应付账款7月底全部明细表 (3)'!$A$4:$P$410,16,0)</f>
        <v>36365.089999999997</v>
      </c>
      <c r="S177" s="31">
        <f>VLOOKUP(B177,'[3]应付账款7月底全部明细表 (3)'!$A$4:$Q$407,17,0)</f>
        <v>90226.880000000005</v>
      </c>
      <c r="T177" s="31" t="e">
        <f>VLOOKUP(B177,'[3]应付账款7月底全部明细表 (3)'!$A$4:$R$387,18,0)</f>
        <v>#REF!</v>
      </c>
      <c r="U177" s="31">
        <f>VLOOKUP(B177,'[3]应付账款7月底全部明细表 (3)'!$A$4:$S$410,19,0)</f>
        <v>0</v>
      </c>
      <c r="V177" s="31">
        <f>VLOOKUP(B177,'[3]应付账款7月底全部明细表 (3)'!$A$4:$T$410,20,0)</f>
        <v>126591.97</v>
      </c>
      <c r="W177" s="31">
        <f>VLOOKUP(B177,'[3]应付账款7月底全部明细表 (3)'!$A$4:$U$410,21,0)</f>
        <v>86314.41</v>
      </c>
      <c r="X177" s="31">
        <f>VLOOKUP(B177,'[3]应付账款7月底全部明细表 (3)'!$A$4:$V$410,22,0)</f>
        <v>36365.089999999997</v>
      </c>
      <c r="Y177" s="31">
        <f>VLOOKUP(B177,'[3]应付账款7月底全部明细表 (3)'!$A$4:$W$410,23,0)</f>
        <v>68000</v>
      </c>
      <c r="Z177" s="31">
        <f>VLOOKUP(B177,'[3]应付账款7月底全部明细表 (3)'!$A$4:$X$410,24,0)</f>
        <v>144906.38</v>
      </c>
      <c r="AA177" s="31">
        <f>VLOOKUP(B177,'[3]应付账款7月底全部明细表 (3)'!$A$4:$Y$410,25,0)</f>
        <v>99302.7</v>
      </c>
      <c r="AB177" s="31" t="e">
        <f>VLOOKUP(B177,'[3]应付账款7月底全部明细表 (3)'!$A$4:$Z$410,26,0)</f>
        <v>#REF!</v>
      </c>
      <c r="AC177" s="31">
        <f>VLOOKUP(B177,'[3]应付账款7月底全部明细表 (3)'!$A$4:$AA$410,27,0)</f>
        <v>0</v>
      </c>
      <c r="AD177" s="31">
        <f>VLOOKUP(B177,'[3]应付账款7月底全部明细表 (3)'!$A$4:$AB$410,28,0)</f>
        <v>244209.08</v>
      </c>
      <c r="AE177" s="31">
        <f>VLOOKUP(B177,'[3]应付账款7月底全部明细表 (3)'!$A$4:$AC$410,29,0)</f>
        <v>95291</v>
      </c>
      <c r="AF177" s="31">
        <f>VLOOKUP(B177,'[3]应付账款7月底全部明细表 (3)'!$A$4:$AD$416,30,0)</f>
        <v>58591.97</v>
      </c>
      <c r="AG177" s="31">
        <f>VLOOKUP(B177,'[3]应付账款7月底全部明细表 (3)'!$A$4:$AE$410,31,0)</f>
        <v>0</v>
      </c>
      <c r="AH177" s="31">
        <f>VLOOKUP(B177,'[3]应付账款7月底全部明细表 (3)'!$A$4:$AF$410,32,0)</f>
        <v>339500.08</v>
      </c>
      <c r="AI177" s="31">
        <f>VLOOKUP(B177,'[3]应付账款7月底全部明细表 (3)'!$A$4:$AG$410,33,0)</f>
        <v>103401.13</v>
      </c>
      <c r="AJ177" s="31">
        <f>VLOOKUP(B177,'[3]应付账款7月底全部明细表 (3)'!$A$4:$AH$415,34,0)</f>
        <v>144906.38</v>
      </c>
      <c r="AK177" s="31">
        <f>VLOOKUP(B177,'[3]应付账款7月底全部明细表 (3)'!$A$4:$AI$410,35,0)</f>
        <v>90000</v>
      </c>
      <c r="AL177" s="31">
        <f>VLOOKUP(B177,'[3]应付账款7月底全部明细表 (3)'!$A$4:$AJ$410,36,0)</f>
        <v>352901.21</v>
      </c>
      <c r="AM177" s="31">
        <f>VLOOKUP(B177,'[3]应付账款7月底全部明细表 (3)'!$A$4:$AK$410,37,0)</f>
        <v>131994.4</v>
      </c>
      <c r="AN177" s="31">
        <f>VLOOKUP(B177,'[3]应付账款7月底全部明细表 (3)'!$A$4:$AL$415,38,0)</f>
        <v>154209.07999999999</v>
      </c>
      <c r="AO177" s="31">
        <f>VLOOKUP(B177,'[3]应付账款7月底全部明细表 (3)'!$A$4:$AM$410,39,0)</f>
        <v>0</v>
      </c>
      <c r="AP177" s="31">
        <f>VLOOKUP(B177,'[3]应付账款7月底全部明细表 (3)'!$A$4:$AN$410,40,0)</f>
        <v>484895.61</v>
      </c>
      <c r="AQ177" s="42">
        <f>VLOOKUP(B177,'[3]应付账款7月底全部明细表 (3)'!$A$4:$AO$410,41,0)</f>
        <v>179260.04</v>
      </c>
      <c r="AR177" s="42">
        <f>VLOOKUP(B177,[4]应付账款明细表!$A$4:$AP$428,42,0)</f>
        <v>249500.08</v>
      </c>
      <c r="AS177" s="42">
        <f>VLOOKUP(B177,'[3]应付账款7月底全部明细表 (3)'!$A$4:$AQ$410,43,0)</f>
        <v>100000</v>
      </c>
      <c r="AT177" s="42">
        <f>VLOOKUP(B177,'[3]应付账款7月底全部明细表 (3)'!$A$4:$AR$410,44,0)</f>
        <v>564155.65</v>
      </c>
      <c r="AU177" s="42">
        <f>VLOOKUP(B177,[4]应付账款明细表!$A$4:$AS$428,45,0)</f>
        <v>39755.89</v>
      </c>
      <c r="AV177" s="42">
        <f>VLOOKUP(B177,[4]应付账款明细表!$A$4:$AT$428,46,0)</f>
        <v>252901.21</v>
      </c>
      <c r="AW177" s="42">
        <f>VLOOKUP(B177,[4]应付账款明细表!$A$4:$AU$428,47,0)</f>
        <v>60000</v>
      </c>
      <c r="AX177" s="42">
        <f>VLOOKUP(B177,[4]应付账款明细表!$A$4:$AV$428,48,0)</f>
        <v>543911.54</v>
      </c>
      <c r="AY177" s="42"/>
      <c r="AZ177" s="42">
        <f>VLOOKUP(B177,[4]应付账款明细表!$A$4:$AX$428,50,0)</f>
        <v>324895.61</v>
      </c>
      <c r="BA177" s="63"/>
      <c r="BB177" s="63"/>
      <c r="BC177" s="63"/>
      <c r="BD177" s="63"/>
      <c r="BE177" s="63"/>
      <c r="BF177" s="63"/>
      <c r="BG177" s="63"/>
      <c r="BH177" s="54">
        <f t="shared" si="23"/>
        <v>901995.86</v>
      </c>
      <c r="BI177" s="54">
        <f t="shared" si="20"/>
        <v>90199.585999999996</v>
      </c>
      <c r="BJ177" s="16">
        <f t="shared" si="22"/>
        <v>6.0300890959743398</v>
      </c>
      <c r="BK177" s="54" t="str">
        <f>VLOOKUP(B177,'[3]应付账款7月底全部明细表 (3)'!$A$4:$BI$410,61,0)</f>
        <v>发票挂账两个月付款</v>
      </c>
    </row>
    <row r="178" spans="1:63" ht="15.95" customHeight="1">
      <c r="A178" s="23">
        <f t="shared" si="27"/>
        <v>175</v>
      </c>
      <c r="B178" s="24" t="s">
        <v>461</v>
      </c>
      <c r="C178" s="24"/>
      <c r="D178" s="25" t="s">
        <v>462</v>
      </c>
      <c r="E178" s="25" t="s">
        <v>463</v>
      </c>
      <c r="F178" s="16">
        <f>VLOOKUP(B178,'[2]应付账款7月底全部明细表 (3)'!$A$4:$D$403,4)</f>
        <v>0</v>
      </c>
      <c r="G178" s="16">
        <f>VLOOKUP(B178,'[2]应付账款7月底全部明细表 (3)'!$A:$E,5,0)</f>
        <v>0</v>
      </c>
      <c r="H178" s="16">
        <f>VLOOKUP(B178,'[2]应付账款7月底全部明细表 (3)'!$A$4:$F$401,6,0)</f>
        <v>0</v>
      </c>
      <c r="I178" s="16">
        <f>VLOOKUP(B178,'[2]应付账款7月底全部明细表 (3)'!$A$4:$G$401,7,0)</f>
        <v>0</v>
      </c>
      <c r="J178" s="31">
        <f>VLOOKUP(B178,'[2]应付账款7月底全部明细表 (3)'!$A$4:$H$402,8,0)</f>
        <v>0</v>
      </c>
      <c r="K178" s="31">
        <f>VLOOKUP(B178,'[3]应付账款7月底全部明细表 (3)'!$A:$I,9,0)</f>
        <v>0</v>
      </c>
      <c r="L178" s="31">
        <f>VLOOKUP(B178,'[3]应付账款7月底全部明细表 (3)'!$A$4:$J$410,10,0)</f>
        <v>0</v>
      </c>
      <c r="M178" s="31">
        <f>VLOOKUP(B178,'[3]应付账款7月底全部明细表 (3)'!$A:$K,11,0)</f>
        <v>0</v>
      </c>
      <c r="N178" s="31">
        <f>VLOOKUP(B178,'[3]应付账款7月底全部明细表 (3)'!$A:$L,12,0)</f>
        <v>0</v>
      </c>
      <c r="O178" s="31">
        <f>VLOOKUP(B178,'[3]应付账款7月底全部明细表 (3)'!$A$4:$M$410,13,0)</f>
        <v>0</v>
      </c>
      <c r="P178" s="31">
        <f>VLOOKUP(B178,'[3]应付账款7月底全部明细表 (3)'!$A$4:$N$410,14,0)</f>
        <v>0</v>
      </c>
      <c r="Q178" s="31">
        <f>VLOOKUP(B178,'[3]应付账款7月底全部明细表 (3)'!$A$4:$O$410,15,0)</f>
        <v>0</v>
      </c>
      <c r="R178" s="31">
        <f>VLOOKUP(B178,'[3]应付账款7月底全部明细表 (3)'!$A$4:$P$410,16,0)</f>
        <v>0</v>
      </c>
      <c r="S178" s="31">
        <f>VLOOKUP(B178,'[3]应付账款7月底全部明细表 (3)'!$A$4:$Q$407,17,0)</f>
        <v>120</v>
      </c>
      <c r="T178" s="31">
        <f>VLOOKUP(B178,'[3]应付账款7月底全部明细表 (3)'!$A$4:$R$387,18,0)</f>
        <v>120</v>
      </c>
      <c r="U178" s="31">
        <f>VLOOKUP(B178,'[3]应付账款7月底全部明细表 (3)'!$A$4:$S$410,19,0)</f>
        <v>120</v>
      </c>
      <c r="V178" s="31">
        <f>VLOOKUP(B178,'[3]应付账款7月底全部明细表 (3)'!$A$4:$T$410,20,0)</f>
        <v>0</v>
      </c>
      <c r="W178" s="31">
        <f>VLOOKUP(B178,'[3]应付账款7月底全部明细表 (3)'!$A$4:$U$410,21,0)</f>
        <v>0</v>
      </c>
      <c r="X178" s="31">
        <f>VLOOKUP(B178,'[3]应付账款7月底全部明细表 (3)'!$A$4:$V$410,22,0)</f>
        <v>0</v>
      </c>
      <c r="Y178" s="31">
        <f>VLOOKUP(B178,'[3]应付账款7月底全部明细表 (3)'!$A$4:$W$410,23,0)</f>
        <v>0</v>
      </c>
      <c r="Z178" s="31">
        <f>VLOOKUP(B178,'[3]应付账款7月底全部明细表 (3)'!$A$4:$X$410,24,0)</f>
        <v>0</v>
      </c>
      <c r="AA178" s="31">
        <f>VLOOKUP(B178,'[3]应付账款7月底全部明细表 (3)'!$A$4:$Y$410,25,0)</f>
        <v>0</v>
      </c>
      <c r="AB178" s="31">
        <f>VLOOKUP(B178,'[3]应付账款7月底全部明细表 (3)'!$A$4:$Z$410,26,0)</f>
        <v>0</v>
      </c>
      <c r="AC178" s="31">
        <f>VLOOKUP(B178,'[3]应付账款7月底全部明细表 (3)'!$A$4:$AA$410,27,0)</f>
        <v>0</v>
      </c>
      <c r="AD178" s="31">
        <f>VLOOKUP(B178,'[3]应付账款7月底全部明细表 (3)'!$A$4:$AB$410,28,0)</f>
        <v>0</v>
      </c>
      <c r="AE178" s="31">
        <f>VLOOKUP(B178,'[3]应付账款7月底全部明细表 (3)'!$A$4:$AC$410,29,0)</f>
        <v>144</v>
      </c>
      <c r="AF178" s="31">
        <f>VLOOKUP(B178,'[3]应付账款7月底全部明细表 (3)'!$A$4:$AD$416,30,0)</f>
        <v>144</v>
      </c>
      <c r="AG178" s="31">
        <f>VLOOKUP(B178,'[3]应付账款7月底全部明细表 (3)'!$A$4:$AE$410,31,0)</f>
        <v>144</v>
      </c>
      <c r="AH178" s="31">
        <f>VLOOKUP(B178,'[3]应付账款7月底全部明细表 (3)'!$A$4:$AF$410,32,0)</f>
        <v>0</v>
      </c>
      <c r="AI178" s="31">
        <f>VLOOKUP(B178,'[3]应付账款7月底全部明细表 (3)'!$A$4:$AG$410,33,0)</f>
        <v>0</v>
      </c>
      <c r="AJ178" s="31">
        <f>VLOOKUP(B178,'[3]应付账款7月底全部明细表 (3)'!$A$4:$AH$415,34,0)</f>
        <v>0</v>
      </c>
      <c r="AK178" s="31">
        <f>VLOOKUP(B178,'[3]应付账款7月底全部明细表 (3)'!$A$4:$AI$410,35,0)</f>
        <v>0</v>
      </c>
      <c r="AL178" s="31">
        <f>VLOOKUP(B178,'[3]应付账款7月底全部明细表 (3)'!$A$4:$AJ$410,36,0)</f>
        <v>0</v>
      </c>
      <c r="AM178" s="31">
        <f>VLOOKUP(B178,'[3]应付账款7月底全部明细表 (3)'!$A$4:$AK$410,37,0)</f>
        <v>0</v>
      </c>
      <c r="AN178" s="31">
        <f>VLOOKUP(B178,'[3]应付账款7月底全部明细表 (3)'!$A$4:$AL$415,38,0)</f>
        <v>0</v>
      </c>
      <c r="AO178" s="31">
        <f>VLOOKUP(B178,'[3]应付账款7月底全部明细表 (3)'!$A$4:$AM$410,39,0)</f>
        <v>0</v>
      </c>
      <c r="AP178" s="31">
        <f>VLOOKUP(B178,'[3]应付账款7月底全部明细表 (3)'!$A$4:$AN$410,40,0)</f>
        <v>0</v>
      </c>
      <c r="AQ178" s="42">
        <f>VLOOKUP(B178,'[3]应付账款7月底全部明细表 (3)'!$A$4:$AO$410,41,0)</f>
        <v>0</v>
      </c>
      <c r="AR178" s="42">
        <f>VLOOKUP(B178,[4]应付账款明细表!$A$4:$AP$428,42,0)</f>
        <v>0</v>
      </c>
      <c r="AS178" s="42">
        <f>VLOOKUP(B178,'[3]应付账款7月底全部明细表 (3)'!$A$4:$AQ$410,43,0)</f>
        <v>0</v>
      </c>
      <c r="AT178" s="42">
        <f>VLOOKUP(B178,'[3]应付账款7月底全部明细表 (3)'!$A$4:$AR$410,44,0)</f>
        <v>0</v>
      </c>
      <c r="AU178" s="42">
        <f>VLOOKUP(B178,[4]应付账款明细表!$A$4:$AS$428,45,0)</f>
        <v>1800</v>
      </c>
      <c r="AV178" s="42">
        <f>VLOOKUP(B178,[4]应付账款明细表!$A$4:$AT$428,46,0)</f>
        <v>0</v>
      </c>
      <c r="AW178" s="42">
        <f>VLOOKUP(B178,[4]应付账款明细表!$A$4:$AU$428,47,0)</f>
        <v>0</v>
      </c>
      <c r="AX178" s="42">
        <f>VLOOKUP(B178,[4]应付账款明细表!$A$4:$AV$428,48,0)</f>
        <v>1800</v>
      </c>
      <c r="AY178" s="42"/>
      <c r="AZ178" s="42">
        <f>VLOOKUP(B178,[4]应付账款明细表!$A$4:$AX$428,50,0)</f>
        <v>0</v>
      </c>
      <c r="BA178" s="63"/>
      <c r="BB178" s="63"/>
      <c r="BC178" s="63"/>
      <c r="BD178" s="63"/>
      <c r="BE178" s="63"/>
      <c r="BF178" s="63"/>
      <c r="BG178" s="63"/>
      <c r="BH178" s="54">
        <f t="shared" si="23"/>
        <v>2064</v>
      </c>
      <c r="BI178" s="54">
        <f t="shared" si="20"/>
        <v>206.4</v>
      </c>
      <c r="BJ178" s="16">
        <f t="shared" si="22"/>
        <v>8.7209302325581408</v>
      </c>
      <c r="BK178" s="54" t="str">
        <f>VLOOKUP(B178,'[3]应付账款7月底全部明细表 (3)'!$A$4:$BI$410,61,0)</f>
        <v>预付款</v>
      </c>
    </row>
    <row r="179" spans="1:63">
      <c r="A179" s="23">
        <f t="shared" si="27"/>
        <v>176</v>
      </c>
      <c r="B179" s="24" t="s">
        <v>464</v>
      </c>
      <c r="C179" s="24">
        <f>VLOOKUP(B179,'[1]供应商 (2)'!$A$2:$D$144,4,0)</f>
        <v>1911186</v>
      </c>
      <c r="D179" s="25" t="s">
        <v>465</v>
      </c>
      <c r="E179" s="25" t="s">
        <v>466</v>
      </c>
      <c r="F179" s="16">
        <f>VLOOKUP(B179,'[2]应付账款7月底全部明细表 (3)'!$A$4:$D$403,4)</f>
        <v>0</v>
      </c>
      <c r="G179" s="16">
        <f>VLOOKUP(B179,'[2]应付账款7月底全部明细表 (3)'!$A:$E,5,0)</f>
        <v>0</v>
      </c>
      <c r="H179" s="16">
        <f>VLOOKUP(B179,'[2]应付账款7月底全部明细表 (3)'!$A$4:$F$401,6,0)</f>
        <v>0</v>
      </c>
      <c r="I179" s="16">
        <f>VLOOKUP(B179,'[2]应付账款7月底全部明细表 (3)'!$A$4:$G$401,7,0)</f>
        <v>0</v>
      </c>
      <c r="J179" s="31">
        <f>VLOOKUP(B179,'[2]应付账款7月底全部明细表 (3)'!$A$4:$H$402,8,0)</f>
        <v>0</v>
      </c>
      <c r="K179" s="31">
        <f>VLOOKUP(B179,'[3]应付账款7月底全部明细表 (3)'!$A:$I,9,0)</f>
        <v>0</v>
      </c>
      <c r="L179" s="31">
        <f>VLOOKUP(B179,'[3]应付账款7月底全部明细表 (3)'!$A$4:$J$410,10,0)</f>
        <v>0</v>
      </c>
      <c r="M179" s="31">
        <f>VLOOKUP(B179,'[3]应付账款7月底全部明细表 (3)'!$A:$K,11,0)</f>
        <v>0</v>
      </c>
      <c r="N179" s="31">
        <f>VLOOKUP(B179,'[3]应付账款7月底全部明细表 (3)'!$A:$L,12,0)</f>
        <v>0</v>
      </c>
      <c r="O179" s="31">
        <f>VLOOKUP(B179,'[3]应付账款7月底全部明细表 (3)'!$A$4:$M$410,13,0)</f>
        <v>5700</v>
      </c>
      <c r="P179" s="31">
        <f>VLOOKUP(B179,'[3]应付账款7月底全部明细表 (3)'!$A$4:$N$410,14,0)</f>
        <v>5700</v>
      </c>
      <c r="Q179" s="31">
        <f>VLOOKUP(B179,'[3]应付账款7月底全部明细表 (3)'!$A$4:$O$410,15,0)</f>
        <v>5700</v>
      </c>
      <c r="R179" s="31">
        <f>VLOOKUP(B179,'[3]应付账款7月底全部明细表 (3)'!$A$4:$P$410,16,0)</f>
        <v>0</v>
      </c>
      <c r="S179" s="31">
        <f>VLOOKUP(B179,'[3]应付账款7月底全部明细表 (3)'!$A$4:$Q$407,17,0)</f>
        <v>0</v>
      </c>
      <c r="T179" s="31">
        <f>VLOOKUP(B179,'[3]应付账款7月底全部明细表 (3)'!$A$4:$R$387,18,0)</f>
        <v>0</v>
      </c>
      <c r="U179" s="31">
        <f>VLOOKUP(B179,'[3]应付账款7月底全部明细表 (3)'!$A$4:$S$410,19,0)</f>
        <v>0</v>
      </c>
      <c r="V179" s="31">
        <f>VLOOKUP(B179,'[3]应付账款7月底全部明细表 (3)'!$A$4:$T$410,20,0)</f>
        <v>0</v>
      </c>
      <c r="W179" s="31">
        <f>VLOOKUP(B179,'[3]应付账款7月底全部明细表 (3)'!$A$4:$U$410,21,0)</f>
        <v>0</v>
      </c>
      <c r="X179" s="31">
        <f>VLOOKUP(B179,'[3]应付账款7月底全部明细表 (3)'!$A$4:$V$410,22,0)</f>
        <v>0</v>
      </c>
      <c r="Y179" s="31">
        <f>VLOOKUP(B179,'[3]应付账款7月底全部明细表 (3)'!$A$4:$W$410,23,0)</f>
        <v>0</v>
      </c>
      <c r="Z179" s="31">
        <f>VLOOKUP(B179,'[3]应付账款7月底全部明细表 (3)'!$A$4:$X$410,24,0)</f>
        <v>0</v>
      </c>
      <c r="AA179" s="31">
        <f>VLOOKUP(B179,'[3]应付账款7月底全部明细表 (3)'!$A$4:$Y$410,25,0)</f>
        <v>0</v>
      </c>
      <c r="AB179" s="31">
        <f>VLOOKUP(B179,'[3]应付账款7月底全部明细表 (3)'!$A$4:$Z$410,26,0)</f>
        <v>0</v>
      </c>
      <c r="AC179" s="31">
        <f>VLOOKUP(B179,'[3]应付账款7月底全部明细表 (3)'!$A$4:$AA$410,27,0)</f>
        <v>0</v>
      </c>
      <c r="AD179" s="31">
        <f>VLOOKUP(B179,'[3]应付账款7月底全部明细表 (3)'!$A$4:$AB$410,28,0)</f>
        <v>0</v>
      </c>
      <c r="AE179" s="31">
        <f>VLOOKUP(B179,'[3]应付账款7月底全部明细表 (3)'!$A$4:$AC$410,29,0)</f>
        <v>0</v>
      </c>
      <c r="AF179" s="31">
        <f>VLOOKUP(B179,'[3]应付账款7月底全部明细表 (3)'!$A$4:$AD$416,30,0)</f>
        <v>0</v>
      </c>
      <c r="AG179" s="31">
        <f>VLOOKUP(B179,'[3]应付账款7月底全部明细表 (3)'!$A$4:$AE$410,31,0)</f>
        <v>0</v>
      </c>
      <c r="AH179" s="31">
        <f>VLOOKUP(B179,'[3]应付账款7月底全部明细表 (3)'!$A$4:$AF$410,32,0)</f>
        <v>0</v>
      </c>
      <c r="AI179" s="31">
        <f>VLOOKUP(B179,'[3]应付账款7月底全部明细表 (3)'!$A$4:$AG$410,33,0)</f>
        <v>10486.4</v>
      </c>
      <c r="AJ179" s="31">
        <f>VLOOKUP(B179,'[3]应付账款7月底全部明细表 (3)'!$A$4:$AH$415,34,0)</f>
        <v>10486.4</v>
      </c>
      <c r="AK179" s="31">
        <f>VLOOKUP(B179,'[3]应付账款7月底全部明细表 (3)'!$A$4:$AI$410,35,0)</f>
        <v>10486.4</v>
      </c>
      <c r="AL179" s="31">
        <f>VLOOKUP(B179,'[3]应付账款7月底全部明细表 (3)'!$A$4:$AJ$410,36,0)</f>
        <v>0</v>
      </c>
      <c r="AM179" s="31">
        <f>VLOOKUP(B179,'[3]应付账款7月底全部明细表 (3)'!$A$4:$AK$410,37,0)</f>
        <v>24813.5</v>
      </c>
      <c r="AN179" s="31">
        <f>VLOOKUP(B179,'[3]应付账款7月底全部明细表 (3)'!$A$4:$AL$415,38,0)</f>
        <v>24813.5</v>
      </c>
      <c r="AO179" s="31">
        <f>VLOOKUP(B179,'[3]应付账款7月底全部明细表 (3)'!$A$4:$AM$410,39,0)</f>
        <v>24813.5</v>
      </c>
      <c r="AP179" s="31">
        <f>VLOOKUP(B179,'[3]应付账款7月底全部明细表 (3)'!$A$4:$AN$410,40,0)</f>
        <v>0</v>
      </c>
      <c r="AQ179" s="42">
        <f>VLOOKUP(B179,'[3]应付账款7月底全部明细表 (3)'!$A$4:$AO$410,41,0)</f>
        <v>58073</v>
      </c>
      <c r="AR179" s="42">
        <f>VLOOKUP(B179,[4]应付账款明细表!$A$4:$AP$428,42,0)</f>
        <v>58073</v>
      </c>
      <c r="AS179" s="42">
        <f>VLOOKUP(B179,'[3]应付账款7月底全部明细表 (3)'!$A$4:$AQ$410,43,0)</f>
        <v>58073</v>
      </c>
      <c r="AT179" s="42">
        <f>VLOOKUP(B179,'[3]应付账款7月底全部明细表 (3)'!$A$4:$AR$410,44,0)</f>
        <v>0</v>
      </c>
      <c r="AU179" s="42">
        <f>VLOOKUP(B179,[4]应付账款明细表!$A$4:$AS$428,45,0)</f>
        <v>29493</v>
      </c>
      <c r="AV179" s="42">
        <f>VLOOKUP(B179,[4]应付账款明细表!$A$4:$AT$428,46,0)</f>
        <v>29493</v>
      </c>
      <c r="AW179" s="42">
        <f>VLOOKUP(B179,[4]应付账款明细表!$A$4:$AU$428,47,0)</f>
        <v>29493</v>
      </c>
      <c r="AX179" s="42">
        <f>VLOOKUP(B179,[4]应付账款明细表!$A$4:$AV$428,48,0)</f>
        <v>0</v>
      </c>
      <c r="AY179" s="42"/>
      <c r="AZ179" s="42">
        <f>VLOOKUP(B179,[4]应付账款明细表!$A$4:$AX$428,50,0)</f>
        <v>0</v>
      </c>
      <c r="BA179" s="63"/>
      <c r="BB179" s="63"/>
      <c r="BC179" s="63"/>
      <c r="BD179" s="63"/>
      <c r="BE179" s="63"/>
      <c r="BF179" s="63"/>
      <c r="BG179" s="63"/>
      <c r="BH179" s="54">
        <f t="shared" si="23"/>
        <v>128565.9</v>
      </c>
      <c r="BI179" s="54">
        <f t="shared" si="20"/>
        <v>12856.59</v>
      </c>
      <c r="BJ179" s="16">
        <f t="shared" si="22"/>
        <v>0</v>
      </c>
      <c r="BK179" s="54" t="str">
        <f>VLOOKUP(B179,'[3]应付账款7月底全部明细表 (3)'!$A$4:$BI$410,61,0)</f>
        <v>预付款</v>
      </c>
    </row>
    <row r="180" spans="1:63" ht="15.95" customHeight="1">
      <c r="A180" s="23">
        <f t="shared" si="27"/>
        <v>177</v>
      </c>
      <c r="B180" s="24" t="s">
        <v>467</v>
      </c>
      <c r="C180" s="24"/>
      <c r="D180" s="25" t="s">
        <v>468</v>
      </c>
      <c r="E180" s="25" t="s">
        <v>469</v>
      </c>
      <c r="F180" s="16">
        <f>VLOOKUP(B180,'[2]应付账款7月底全部明细表 (3)'!$A$4:$D$403,4)</f>
        <v>0</v>
      </c>
      <c r="G180" s="16">
        <f>VLOOKUP(B180,'[2]应付账款7月底全部明细表 (3)'!$A:$E,5,0)</f>
        <v>0</v>
      </c>
      <c r="H180" s="16">
        <f>VLOOKUP(B180,'[2]应付账款7月底全部明细表 (3)'!$A$4:$F$401,6,0)</f>
        <v>0</v>
      </c>
      <c r="I180" s="16">
        <f>VLOOKUP(B180,'[2]应付账款7月底全部明细表 (3)'!$A$4:$G$401,7,0)</f>
        <v>0</v>
      </c>
      <c r="J180" s="31">
        <f>VLOOKUP(B180,'[2]应付账款7月底全部明细表 (3)'!$A$4:$H$402,8,0)</f>
        <v>0</v>
      </c>
      <c r="K180" s="31">
        <f>VLOOKUP(B180,'[3]应付账款7月底全部明细表 (3)'!$A:$I,9,0)</f>
        <v>0</v>
      </c>
      <c r="L180" s="31">
        <f>VLOOKUP(B180,'[3]应付账款7月底全部明细表 (3)'!$A$4:$J$410,10,0)</f>
        <v>0</v>
      </c>
      <c r="M180" s="31">
        <f>VLOOKUP(B180,'[3]应付账款7月底全部明细表 (3)'!$A:$K,11,0)</f>
        <v>0</v>
      </c>
      <c r="N180" s="31">
        <f>VLOOKUP(B180,'[3]应付账款7月底全部明细表 (3)'!$A:$L,12,0)</f>
        <v>0</v>
      </c>
      <c r="O180" s="31">
        <f>VLOOKUP(B180,'[3]应付账款7月底全部明细表 (3)'!$A$4:$M$410,13,0)</f>
        <v>0</v>
      </c>
      <c r="P180" s="31">
        <f>VLOOKUP(B180,'[3]应付账款7月底全部明细表 (3)'!$A$4:$N$410,14,0)</f>
        <v>0</v>
      </c>
      <c r="Q180" s="31">
        <f>VLOOKUP(B180,'[3]应付账款7月底全部明细表 (3)'!$A$4:$O$410,15,0)</f>
        <v>0</v>
      </c>
      <c r="R180" s="31">
        <f>VLOOKUP(B180,'[3]应付账款7月底全部明细表 (3)'!$A$4:$P$410,16,0)</f>
        <v>0</v>
      </c>
      <c r="S180" s="31">
        <f>VLOOKUP(B180,'[3]应付账款7月底全部明细表 (3)'!$A$4:$Q$407,17,0)</f>
        <v>0</v>
      </c>
      <c r="T180" s="31">
        <f>VLOOKUP(B180,'[3]应付账款7月底全部明细表 (3)'!$A$4:$R$387,18,0)</f>
        <v>0</v>
      </c>
      <c r="U180" s="31">
        <f>VLOOKUP(B180,'[3]应付账款7月底全部明细表 (3)'!$A$4:$S$410,19,0)</f>
        <v>0</v>
      </c>
      <c r="V180" s="31">
        <f>VLOOKUP(B180,'[3]应付账款7月底全部明细表 (3)'!$A$4:$T$410,20,0)</f>
        <v>0</v>
      </c>
      <c r="W180" s="31">
        <f>VLOOKUP(B180,'[3]应付账款7月底全部明细表 (3)'!$A$4:$U$410,21,0)</f>
        <v>0</v>
      </c>
      <c r="X180" s="31">
        <f>VLOOKUP(B180,'[3]应付账款7月底全部明细表 (3)'!$A$4:$V$410,22,0)</f>
        <v>0</v>
      </c>
      <c r="Y180" s="31">
        <f>VLOOKUP(B180,'[3]应付账款7月底全部明细表 (3)'!$A$4:$W$410,23,0)</f>
        <v>0</v>
      </c>
      <c r="Z180" s="31">
        <f>VLOOKUP(B180,'[3]应付账款7月底全部明细表 (3)'!$A$4:$X$410,24,0)</f>
        <v>0</v>
      </c>
      <c r="AA180" s="31">
        <f>VLOOKUP(B180,'[3]应付账款7月底全部明细表 (3)'!$A$4:$Y$410,25,0)</f>
        <v>0</v>
      </c>
      <c r="AB180" s="31">
        <f>VLOOKUP(B180,'[3]应付账款7月底全部明细表 (3)'!$A$4:$Z$410,26,0)</f>
        <v>0</v>
      </c>
      <c r="AC180" s="31">
        <f>VLOOKUP(B180,'[3]应付账款7月底全部明细表 (3)'!$A$4:$AA$410,27,0)</f>
        <v>0</v>
      </c>
      <c r="AD180" s="31">
        <f>VLOOKUP(B180,'[3]应付账款7月底全部明细表 (3)'!$A$4:$AB$410,28,0)</f>
        <v>0</v>
      </c>
      <c r="AE180" s="31">
        <f>VLOOKUP(B180,'[3]应付账款7月底全部明细表 (3)'!$A$4:$AC$410,29,0)</f>
        <v>418</v>
      </c>
      <c r="AF180" s="31">
        <f>VLOOKUP(B180,'[3]应付账款7月底全部明细表 (3)'!$A$4:$AD$416,30,0)</f>
        <v>418</v>
      </c>
      <c r="AG180" s="31">
        <f>VLOOKUP(B180,'[3]应付账款7月底全部明细表 (3)'!$A$4:$AE$410,31,0)</f>
        <v>418</v>
      </c>
      <c r="AH180" s="31">
        <f>VLOOKUP(B180,'[3]应付账款7月底全部明细表 (3)'!$A$4:$AF$410,32,0)</f>
        <v>0</v>
      </c>
      <c r="AI180" s="31">
        <f>VLOOKUP(B180,'[3]应付账款7月底全部明细表 (3)'!$A$4:$AG$410,33,0)</f>
        <v>0</v>
      </c>
      <c r="AJ180" s="31">
        <f>VLOOKUP(B180,'[3]应付账款7月底全部明细表 (3)'!$A$4:$AH$415,34,0)</f>
        <v>0</v>
      </c>
      <c r="AK180" s="31">
        <f>VLOOKUP(B180,'[3]应付账款7月底全部明细表 (3)'!$A$4:$AI$410,35,0)</f>
        <v>0</v>
      </c>
      <c r="AL180" s="31">
        <f>VLOOKUP(B180,'[3]应付账款7月底全部明细表 (3)'!$A$4:$AJ$410,36,0)</f>
        <v>0</v>
      </c>
      <c r="AM180" s="31">
        <f>VLOOKUP(B180,'[3]应付账款7月底全部明细表 (3)'!$A$4:$AK$410,37,0)</f>
        <v>0</v>
      </c>
      <c r="AN180" s="31">
        <f>VLOOKUP(B180,'[3]应付账款7月底全部明细表 (3)'!$A$4:$AL$415,38,0)</f>
        <v>0</v>
      </c>
      <c r="AO180" s="31">
        <f>VLOOKUP(B180,'[3]应付账款7月底全部明细表 (3)'!$A$4:$AM$410,39,0)</f>
        <v>0</v>
      </c>
      <c r="AP180" s="31">
        <f>VLOOKUP(B180,'[3]应付账款7月底全部明细表 (3)'!$A$4:$AN$410,40,0)</f>
        <v>0</v>
      </c>
      <c r="AQ180" s="42">
        <f>VLOOKUP(B180,'[3]应付账款7月底全部明细表 (3)'!$A$4:$AO$410,41,0)</f>
        <v>0</v>
      </c>
      <c r="AR180" s="42">
        <f>VLOOKUP(B180,[4]应付账款明细表!$A$4:$AP$428,42,0)</f>
        <v>0</v>
      </c>
      <c r="AS180" s="42">
        <f>VLOOKUP(B180,'[3]应付账款7月底全部明细表 (3)'!$A$4:$AQ$410,43,0)</f>
        <v>0</v>
      </c>
      <c r="AT180" s="42">
        <f>VLOOKUP(B180,'[3]应付账款7月底全部明细表 (3)'!$A$4:$AR$410,44,0)</f>
        <v>0</v>
      </c>
      <c r="AU180" s="42">
        <f>VLOOKUP(B180,[4]应付账款明细表!$A$4:$AS$428,45,0)</f>
        <v>0</v>
      </c>
      <c r="AV180" s="42">
        <f>VLOOKUP(B180,[4]应付账款明细表!$A$4:$AT$428,46,0)</f>
        <v>0</v>
      </c>
      <c r="AW180" s="42">
        <f>VLOOKUP(B180,[4]应付账款明细表!$A$4:$AU$428,47,0)</f>
        <v>0</v>
      </c>
      <c r="AX180" s="42">
        <f>VLOOKUP(B180,[4]应付账款明细表!$A$4:$AV$428,48,0)</f>
        <v>0</v>
      </c>
      <c r="AY180" s="42"/>
      <c r="AZ180" s="42">
        <f>VLOOKUP(B180,[4]应付账款明细表!$A$4:$AX$428,50,0)</f>
        <v>0</v>
      </c>
      <c r="BA180" s="63"/>
      <c r="BB180" s="63"/>
      <c r="BC180" s="63"/>
      <c r="BD180" s="63"/>
      <c r="BE180" s="63"/>
      <c r="BF180" s="63"/>
      <c r="BG180" s="63"/>
      <c r="BH180" s="54">
        <f t="shared" si="23"/>
        <v>418</v>
      </c>
      <c r="BI180" s="54">
        <f t="shared" si="20"/>
        <v>41.8</v>
      </c>
      <c r="BJ180" s="16">
        <f t="shared" si="22"/>
        <v>0</v>
      </c>
      <c r="BK180" s="54" t="str">
        <f>VLOOKUP(B180,'[3]应付账款7月底全部明细表 (3)'!$A$4:$BI$410,61,0)</f>
        <v>预付款</v>
      </c>
    </row>
    <row r="181" spans="1:63">
      <c r="A181" s="23">
        <f t="shared" si="27"/>
        <v>178</v>
      </c>
      <c r="B181" s="24" t="s">
        <v>470</v>
      </c>
      <c r="C181" s="24"/>
      <c r="D181" s="25" t="s">
        <v>471</v>
      </c>
      <c r="E181" s="25" t="s">
        <v>472</v>
      </c>
      <c r="F181" s="16">
        <f>VLOOKUP(B181,'[2]应付账款7月底全部明细表 (3)'!$A$4:$D$403,4)</f>
        <v>0</v>
      </c>
      <c r="G181" s="16">
        <f>VLOOKUP(B181,'[2]应付账款7月底全部明细表 (3)'!$A:$E,5,0)</f>
        <v>0</v>
      </c>
      <c r="H181" s="16">
        <f>VLOOKUP(B181,'[2]应付账款7月底全部明细表 (3)'!$A$4:$F$401,6,0)</f>
        <v>0</v>
      </c>
      <c r="I181" s="16">
        <f>VLOOKUP(B181,'[2]应付账款7月底全部明细表 (3)'!$A$4:$G$401,7,0)</f>
        <v>0</v>
      </c>
      <c r="J181" s="31">
        <f>VLOOKUP(B181,'[2]应付账款7月底全部明细表 (3)'!$A$4:$H$402,8,0)</f>
        <v>0</v>
      </c>
      <c r="K181" s="31" t="e">
        <f>VLOOKUP(B181,'[3]应付账款7月底全部明细表 (3)'!$A:$I,9,0)</f>
        <v>#REF!</v>
      </c>
      <c r="L181" s="31">
        <f>VLOOKUP(B181,'[3]应付账款7月底全部明细表 (3)'!$A$4:$J$410,10,0)</f>
        <v>0</v>
      </c>
      <c r="M181" s="31" t="e">
        <f>VLOOKUP(B181,'[3]应付账款7月底全部明细表 (3)'!$A:$K,11,0)</f>
        <v>#REF!</v>
      </c>
      <c r="N181" s="31" t="e">
        <f>VLOOKUP(B181,'[3]应付账款7月底全部明细表 (3)'!$A:$L,12,0)</f>
        <v>#REF!</v>
      </c>
      <c r="O181" s="31" t="e">
        <f>VLOOKUP(B181,'[3]应付账款7月底全部明细表 (3)'!$A$4:$M$410,13,0)</f>
        <v>#REF!</v>
      </c>
      <c r="P181" s="31">
        <f>VLOOKUP(B181,'[3]应付账款7月底全部明细表 (3)'!$A$4:$N$410,14,0)</f>
        <v>0</v>
      </c>
      <c r="Q181" s="31" t="e">
        <f>VLOOKUP(B181,'[3]应付账款7月底全部明细表 (3)'!$A$4:$O$410,15,0)</f>
        <v>#REF!</v>
      </c>
      <c r="R181" s="31" t="e">
        <f>VLOOKUP(B181,'[3]应付账款7月底全部明细表 (3)'!$A$4:$P$410,16,0)</f>
        <v>#REF!</v>
      </c>
      <c r="S181" s="31" t="e">
        <f>VLOOKUP(B181,'[3]应付账款7月底全部明细表 (3)'!$A$4:$Q$407,17,0)</f>
        <v>#REF!</v>
      </c>
      <c r="T181" s="31">
        <f>VLOOKUP(B181,'[3]应付账款7月底全部明细表 (3)'!$A$4:$R$387,18,0)</f>
        <v>0</v>
      </c>
      <c r="U181" s="31" t="e">
        <f>VLOOKUP(B181,'[3]应付账款7月底全部明细表 (3)'!$A$4:$S$410,19,0)</f>
        <v>#REF!</v>
      </c>
      <c r="V181" s="31" t="e">
        <f>VLOOKUP(B181,'[3]应付账款7月底全部明细表 (3)'!$A$4:$T$410,20,0)</f>
        <v>#REF!</v>
      </c>
      <c r="W181" s="31" t="e">
        <f>VLOOKUP(B181,'[3]应付账款7月底全部明细表 (3)'!$A$4:$U$410,21,0)</f>
        <v>#REF!</v>
      </c>
      <c r="X181" s="31">
        <f>VLOOKUP(B181,'[3]应付账款7月底全部明细表 (3)'!$A$4:$V$410,22,0)</f>
        <v>0</v>
      </c>
      <c r="Y181" s="31" t="e">
        <f>VLOOKUP(B181,'[3]应付账款7月底全部明细表 (3)'!$A$4:$W$410,23,0)</f>
        <v>#REF!</v>
      </c>
      <c r="Z181" s="31" t="e">
        <f>VLOOKUP(B181,'[3]应付账款7月底全部明细表 (3)'!$A$4:$X$410,24,0)</f>
        <v>#REF!</v>
      </c>
      <c r="AA181" s="31" t="e">
        <f>VLOOKUP(B181,'[3]应付账款7月底全部明细表 (3)'!$A$4:$Y$410,25,0)</f>
        <v>#REF!</v>
      </c>
      <c r="AB181" s="31">
        <f>VLOOKUP(B181,'[3]应付账款7月底全部明细表 (3)'!$A$4:$Z$410,26,0)</f>
        <v>0</v>
      </c>
      <c r="AC181" s="31" t="e">
        <f>VLOOKUP(B181,'[3]应付账款7月底全部明细表 (3)'!$A$4:$AA$410,27,0)</f>
        <v>#REF!</v>
      </c>
      <c r="AD181" s="31" t="e">
        <f>VLOOKUP(B181,'[3]应付账款7月底全部明细表 (3)'!$A$4:$AB$410,28,0)</f>
        <v>#REF!</v>
      </c>
      <c r="AE181" s="31">
        <f>VLOOKUP(B181,'[3]应付账款7月底全部明细表 (3)'!$A$4:$AC$410,29,0)</f>
        <v>2000</v>
      </c>
      <c r="AF181" s="31">
        <f>VLOOKUP(B181,'[3]应付账款7月底全部明细表 (3)'!$A$4:$AD$416,30,0)</f>
        <v>2000</v>
      </c>
      <c r="AG181" s="31">
        <f>VLOOKUP(B181,'[3]应付账款7月底全部明细表 (3)'!$A$4:$AE$410,31,0)</f>
        <v>2000</v>
      </c>
      <c r="AH181" s="31">
        <f>VLOOKUP(B181,'[3]应付账款7月底全部明细表 (3)'!$A$4:$AF$410,32,0)</f>
        <v>0</v>
      </c>
      <c r="AI181" s="31">
        <f>VLOOKUP(B181,'[3]应付账款7月底全部明细表 (3)'!$A$4:$AG$410,33,0)</f>
        <v>0</v>
      </c>
      <c r="AJ181" s="31">
        <f>VLOOKUP(B181,'[3]应付账款7月底全部明细表 (3)'!$A$4:$AH$415,34,0)</f>
        <v>0</v>
      </c>
      <c r="AK181" s="31">
        <f>VLOOKUP(B181,'[3]应付账款7月底全部明细表 (3)'!$A$4:$AI$410,35,0)</f>
        <v>0</v>
      </c>
      <c r="AL181" s="31">
        <f>VLOOKUP(B181,'[3]应付账款7月底全部明细表 (3)'!$A$4:$AJ$410,36,0)</f>
        <v>0</v>
      </c>
      <c r="AM181" s="31">
        <f>VLOOKUP(B181,'[3]应付账款7月底全部明细表 (3)'!$A$4:$AK$410,37,0)</f>
        <v>0</v>
      </c>
      <c r="AN181" s="31">
        <f>VLOOKUP(B181,'[3]应付账款7月底全部明细表 (3)'!$A$4:$AL$415,38,0)</f>
        <v>0</v>
      </c>
      <c r="AO181" s="31">
        <f>VLOOKUP(B181,'[3]应付账款7月底全部明细表 (3)'!$A$4:$AM$410,39,0)</f>
        <v>0</v>
      </c>
      <c r="AP181" s="31">
        <f>VLOOKUP(B181,'[3]应付账款7月底全部明细表 (3)'!$A$4:$AN$410,40,0)</f>
        <v>0</v>
      </c>
      <c r="AQ181" s="42">
        <f>VLOOKUP(B181,'[3]应付账款7月底全部明细表 (3)'!$A$4:$AO$410,41,0)</f>
        <v>0</v>
      </c>
      <c r="AR181" s="42">
        <f>VLOOKUP(B181,[4]应付账款明细表!$A$4:$AP$428,42,0)</f>
        <v>0</v>
      </c>
      <c r="AS181" s="42">
        <f>VLOOKUP(B181,'[3]应付账款7月底全部明细表 (3)'!$A$4:$AQ$410,43,0)</f>
        <v>0</v>
      </c>
      <c r="AT181" s="42">
        <f>VLOOKUP(B181,'[3]应付账款7月底全部明细表 (3)'!$A$4:$AR$410,44,0)</f>
        <v>0</v>
      </c>
      <c r="AU181" s="42">
        <f>VLOOKUP(B181,[4]应付账款明细表!$A$4:$AS$428,45,0)</f>
        <v>0</v>
      </c>
      <c r="AV181" s="42">
        <f>VLOOKUP(B181,[4]应付账款明细表!$A$4:$AT$428,46,0)</f>
        <v>0</v>
      </c>
      <c r="AW181" s="42">
        <f>VLOOKUP(B181,[4]应付账款明细表!$A$4:$AU$428,47,0)</f>
        <v>0</v>
      </c>
      <c r="AX181" s="42">
        <f>VLOOKUP(B181,[4]应付账款明细表!$A$4:$AV$428,48,0)</f>
        <v>0</v>
      </c>
      <c r="AY181" s="42"/>
      <c r="AZ181" s="42">
        <f>VLOOKUP(B181,[4]应付账款明细表!$A$4:$AX$428,50,0)</f>
        <v>0</v>
      </c>
      <c r="BA181" s="63"/>
      <c r="BB181" s="63"/>
      <c r="BC181" s="63"/>
      <c r="BD181" s="63"/>
      <c r="BE181" s="63"/>
      <c r="BF181" s="63"/>
      <c r="BG181" s="63"/>
      <c r="BH181" s="54" t="e">
        <f t="shared" si="23"/>
        <v>#REF!</v>
      </c>
      <c r="BI181" s="54" t="e">
        <f t="shared" si="20"/>
        <v>#REF!</v>
      </c>
      <c r="BJ181" s="16" t="e">
        <f t="shared" si="22"/>
        <v>#REF!</v>
      </c>
      <c r="BK181" s="54" t="str">
        <f>VLOOKUP(B181,'[3]应付账款7月底全部明细表 (3)'!$A$4:$BI$410,61,0)</f>
        <v>预付款</v>
      </c>
    </row>
    <row r="182" spans="1:63">
      <c r="A182" s="23">
        <f t="shared" si="27"/>
        <v>179</v>
      </c>
      <c r="B182" s="24" t="s">
        <v>473</v>
      </c>
      <c r="C182" s="24">
        <f>VLOOKUP(B182,'[1]供应商 (2)'!$A$2:$D$144,4,0)</f>
        <v>1944398</v>
      </c>
      <c r="D182" s="25" t="s">
        <v>474</v>
      </c>
      <c r="E182" s="25" t="s">
        <v>116</v>
      </c>
      <c r="F182" s="16">
        <f>VLOOKUP(B182,'[2]应付账款7月底全部明细表 (3)'!$A$4:$D$403,4)</f>
        <v>0</v>
      </c>
      <c r="G182" s="16">
        <f>VLOOKUP(B182,'[2]应付账款7月底全部明细表 (3)'!$A:$E,5,0)</f>
        <v>0</v>
      </c>
      <c r="H182" s="16">
        <f>VLOOKUP(B182,'[2]应付账款7月底全部明细表 (3)'!$A$4:$F$401,6,0)</f>
        <v>0</v>
      </c>
      <c r="I182" s="16">
        <f>VLOOKUP(B182,'[2]应付账款7月底全部明细表 (3)'!$A$4:$G$401,7,0)</f>
        <v>0</v>
      </c>
      <c r="J182" s="31">
        <f>VLOOKUP(B182,'[2]应付账款7月底全部明细表 (3)'!$A$4:$H$402,8,0)</f>
        <v>0</v>
      </c>
      <c r="K182" s="31">
        <f>VLOOKUP(B182,'[3]应付账款7月底全部明细表 (3)'!$A:$I,9,0)</f>
        <v>80886.8</v>
      </c>
      <c r="L182" s="31">
        <f>VLOOKUP(B182,'[3]应付账款7月底全部明细表 (3)'!$A$4:$J$410,10,0)</f>
        <v>0</v>
      </c>
      <c r="M182" s="31">
        <f>VLOOKUP(B182,'[3]应付账款7月底全部明细表 (3)'!$A:$K,11,0)</f>
        <v>0</v>
      </c>
      <c r="N182" s="31">
        <f>VLOOKUP(B182,'[3]应付账款7月底全部明细表 (3)'!$A:$L,12,0)</f>
        <v>80886.8</v>
      </c>
      <c r="O182" s="31">
        <f>VLOOKUP(B182,'[3]应付账款7月底全部明细表 (3)'!$A$4:$M$410,13,0)</f>
        <v>15296.12</v>
      </c>
      <c r="P182" s="31">
        <f>VLOOKUP(B182,'[3]应付账款7月底全部明细表 (3)'!$A$4:$N$410,14,0)</f>
        <v>0</v>
      </c>
      <c r="Q182" s="31">
        <f>VLOOKUP(B182,'[3]应付账款7月底全部明细表 (3)'!$A$4:$O$410,15,0)</f>
        <v>0</v>
      </c>
      <c r="R182" s="31">
        <f>VLOOKUP(B182,'[3]应付账款7月底全部明细表 (3)'!$A$4:$P$410,16,0)</f>
        <v>96182.92</v>
      </c>
      <c r="S182" s="31">
        <f>VLOOKUP(B182,'[3]应付账款7月底全部明细表 (3)'!$A$4:$Q$407,17,0)</f>
        <v>0</v>
      </c>
      <c r="T182" s="31">
        <f>VLOOKUP(B182,'[3]应付账款7月底全部明细表 (3)'!$A$4:$R$387,18,0)</f>
        <v>0</v>
      </c>
      <c r="U182" s="31">
        <f>VLOOKUP(B182,'[3]应付账款7月底全部明细表 (3)'!$A$4:$S$410,19,0)</f>
        <v>0</v>
      </c>
      <c r="V182" s="31">
        <f>VLOOKUP(B182,'[3]应付账款7月底全部明细表 (3)'!$A$4:$T$410,20,0)</f>
        <v>96182.92</v>
      </c>
      <c r="W182" s="31">
        <f>VLOOKUP(B182,'[3]应付账款7月底全部明细表 (3)'!$A$4:$U$410,21,0)</f>
        <v>0</v>
      </c>
      <c r="X182" s="31">
        <f>VLOOKUP(B182,'[3]应付账款7月底全部明细表 (3)'!$A$4:$V$410,22,0)</f>
        <v>80886.8</v>
      </c>
      <c r="Y182" s="31">
        <f>VLOOKUP(B182,'[3]应付账款7月底全部明细表 (3)'!$A$4:$W$410,23,0)</f>
        <v>0</v>
      </c>
      <c r="Z182" s="31">
        <f>VLOOKUP(B182,'[3]应付账款7月底全部明细表 (3)'!$A$4:$X$410,24,0)</f>
        <v>96182.92</v>
      </c>
      <c r="AA182" s="31">
        <f>VLOOKUP(B182,'[3]应付账款7月底全部明细表 (3)'!$A$4:$Y$410,25,0)</f>
        <v>119263.4</v>
      </c>
      <c r="AB182" s="31">
        <f>VLOOKUP(B182,'[3]应付账款7月底全部明细表 (3)'!$A$4:$Z$410,26,0)</f>
        <v>96182.92</v>
      </c>
      <c r="AC182" s="31">
        <f>VLOOKUP(B182,'[3]应付账款7月底全部明细表 (3)'!$A$4:$AA$410,27,0)</f>
        <v>0</v>
      </c>
      <c r="AD182" s="31">
        <f>VLOOKUP(B182,'[3]应付账款7月底全部明细表 (3)'!$A$4:$AB$410,28,0)</f>
        <v>215446.32</v>
      </c>
      <c r="AE182" s="31">
        <f>VLOOKUP(B182,'[3]应付账款7月底全部明细表 (3)'!$A$4:$AC$410,29,0)</f>
        <v>87254.080000000002</v>
      </c>
      <c r="AF182" s="31">
        <f>VLOOKUP(B182,'[3]应付账款7月底全部明细表 (3)'!$A$4:$AD$416,30,0)</f>
        <v>96182.92</v>
      </c>
      <c r="AG182" s="31">
        <f>VLOOKUP(B182,'[3]应付账款7月底全部明细表 (3)'!$A$4:$AE$410,31,0)</f>
        <v>50000</v>
      </c>
      <c r="AH182" s="31">
        <f>VLOOKUP(B182,'[3]应付账款7月底全部明细表 (3)'!$A$4:$AF$410,32,0)</f>
        <v>252700.4</v>
      </c>
      <c r="AI182" s="31">
        <f>VLOOKUP(B182,'[3]应付账款7月底全部明细表 (3)'!$A$4:$AG$410,33,0)</f>
        <v>0</v>
      </c>
      <c r="AJ182" s="31">
        <f>VLOOKUP(B182,'[3]应付账款7月底全部明细表 (3)'!$A$4:$AH$415,34,0)</f>
        <v>46182.92</v>
      </c>
      <c r="AK182" s="31">
        <f>VLOOKUP(B182,'[3]应付账款7月底全部明细表 (3)'!$A$4:$AI$410,35,0)</f>
        <v>0</v>
      </c>
      <c r="AL182" s="31">
        <f>VLOOKUP(B182,'[3]应付账款7月底全部明细表 (3)'!$A$4:$AJ$410,36,0)</f>
        <v>252700.4</v>
      </c>
      <c r="AM182" s="31">
        <f>VLOOKUP(B182,'[3]应付账款7月底全部明细表 (3)'!$A$4:$AK$410,37,0)</f>
        <v>0</v>
      </c>
      <c r="AN182" s="31">
        <f>VLOOKUP(B182,'[3]应付账款7月底全部明细表 (3)'!$A$4:$AL$415,38,0)</f>
        <v>165446.32</v>
      </c>
      <c r="AO182" s="31">
        <f>VLOOKUP(B182,'[3]应付账款7月底全部明细表 (3)'!$A$4:$AM$410,39,0)</f>
        <v>0</v>
      </c>
      <c r="AP182" s="31">
        <f>VLOOKUP(B182,'[3]应付账款7月底全部明细表 (3)'!$A$4:$AN$410,40,0)</f>
        <v>252700.4</v>
      </c>
      <c r="AQ182" s="42">
        <f>VLOOKUP(B182,'[3]应付账款7月底全部明细表 (3)'!$A$4:$AO$410,41,0)</f>
        <v>85179.4</v>
      </c>
      <c r="AR182" s="42">
        <f>VLOOKUP(B182,[4]应付账款明细表!$A$4:$AP$428,42,0)</f>
        <v>252700.4</v>
      </c>
      <c r="AS182" s="42">
        <f>VLOOKUP(B182,'[3]应付账款7月底全部明细表 (3)'!$A$4:$AQ$410,43,0)</f>
        <v>100000</v>
      </c>
      <c r="AT182" s="42">
        <f>VLOOKUP(B182,'[3]应付账款7月底全部明细表 (3)'!$A$4:$AR$410,44,0)</f>
        <v>237879.8</v>
      </c>
      <c r="AU182" s="42">
        <f>VLOOKUP(B182,[4]应付账款明细表!$A$4:$AS$428,45,0)</f>
        <v>74509.94</v>
      </c>
      <c r="AV182" s="42">
        <f>VLOOKUP(B182,[4]应付账款明细表!$A$4:$AT$428,46,0)</f>
        <v>152700.4</v>
      </c>
      <c r="AW182" s="42">
        <f>VLOOKUP(B182,[4]应付账款明细表!$A$4:$AU$428,47,0)</f>
        <v>6715.36</v>
      </c>
      <c r="AX182" s="42">
        <f>VLOOKUP(B182,[4]应付账款明细表!$A$4:$AV$428,48,0)</f>
        <v>305674.38</v>
      </c>
      <c r="AY182" s="42"/>
      <c r="AZ182" s="42">
        <f>VLOOKUP(B182,[4]应付账款明细表!$A$4:$AX$428,50,0)</f>
        <v>145985.04</v>
      </c>
      <c r="BA182" s="63"/>
      <c r="BB182" s="63"/>
      <c r="BC182" s="63"/>
      <c r="BD182" s="63"/>
      <c r="BE182" s="63"/>
      <c r="BF182" s="63"/>
      <c r="BG182" s="63"/>
      <c r="BH182" s="54">
        <f t="shared" si="23"/>
        <v>462389.74</v>
      </c>
      <c r="BI182" s="54">
        <f t="shared" si="20"/>
        <v>46238.974000000002</v>
      </c>
      <c r="BJ182" s="16">
        <f t="shared" si="22"/>
        <v>6.6107517870098098</v>
      </c>
      <c r="BK182" s="54" t="str">
        <f>VLOOKUP(B182,'[3]应付账款7月底全部明细表 (3)'!$A$4:$BI$410,61,0)</f>
        <v>发票挂账两个月承兑付款</v>
      </c>
    </row>
    <row r="183" spans="1:63">
      <c r="A183" s="23"/>
      <c r="B183" s="130" t="s">
        <v>475</v>
      </c>
      <c r="C183" s="24"/>
      <c r="D183" s="147" t="s">
        <v>476</v>
      </c>
      <c r="E183" s="25"/>
      <c r="F183" s="16"/>
      <c r="G183" s="16"/>
      <c r="H183" s="16"/>
      <c r="I183" s="16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  <c r="AJ183" s="31"/>
      <c r="AK183" s="31"/>
      <c r="AL183" s="31"/>
      <c r="AM183" s="31"/>
      <c r="AN183" s="31"/>
      <c r="AO183" s="31"/>
      <c r="AP183" s="31"/>
      <c r="AQ183" s="42"/>
      <c r="AR183" s="42" t="e">
        <f>VLOOKUP(B183,[4]应付账款明细表!$A$4:$AP$428,42,0)</f>
        <v>#REF!</v>
      </c>
      <c r="AS183" s="42"/>
      <c r="AT183" s="42"/>
      <c r="AU183" s="42">
        <f>VLOOKUP(B183,[4]应付账款明细表!$A$4:$AS$428,45,0)</f>
        <v>9780</v>
      </c>
      <c r="AV183" s="42">
        <f>VLOOKUP(B183,[4]应付账款明细表!$A$4:$AT$428,46,0)</f>
        <v>9780</v>
      </c>
      <c r="AW183" s="42">
        <f>VLOOKUP(B183,[4]应付账款明细表!$A$4:$AU$428,47,0)</f>
        <v>9780</v>
      </c>
      <c r="AX183" s="42">
        <f>VLOOKUP(B183,[4]应付账款明细表!$A$4:$AV$428,48,0)</f>
        <v>0</v>
      </c>
      <c r="AY183" s="42"/>
      <c r="AZ183" s="42">
        <f>VLOOKUP(B183,[4]应付账款明细表!$A$4:$AX$428,50,0)</f>
        <v>0</v>
      </c>
      <c r="BA183" s="63"/>
      <c r="BB183" s="63"/>
      <c r="BC183" s="63"/>
      <c r="BD183" s="63"/>
      <c r="BE183" s="63"/>
      <c r="BF183" s="63"/>
      <c r="BG183" s="63"/>
      <c r="BH183" s="54"/>
      <c r="BI183" s="54">
        <f t="shared" si="20"/>
        <v>0</v>
      </c>
      <c r="BJ183" s="16"/>
      <c r="BK183" s="54"/>
    </row>
    <row r="184" spans="1:63">
      <c r="A184" s="23">
        <f>ROW()-3</f>
        <v>181</v>
      </c>
      <c r="B184" s="24" t="s">
        <v>477</v>
      </c>
      <c r="C184" s="24" t="str">
        <f>VLOOKUP(B184,'[1]供应商 (2)'!$A$2:$D$144,4,0)</f>
        <v>1932026</v>
      </c>
      <c r="D184" s="25" t="s">
        <v>478</v>
      </c>
      <c r="E184" s="25" t="s">
        <v>479</v>
      </c>
      <c r="F184" s="16">
        <f>VLOOKUP(B184,'[2]应付账款7月底全部明细表 (3)'!$A$4:$D$403,4)</f>
        <v>0</v>
      </c>
      <c r="G184" s="16">
        <f>VLOOKUP(B184,'[2]应付账款7月底全部明细表 (3)'!$A:$E,5,0)</f>
        <v>0</v>
      </c>
      <c r="H184" s="16">
        <f>VLOOKUP(B184,'[2]应付账款7月底全部明细表 (3)'!$A$4:$F$401,6,0)</f>
        <v>0</v>
      </c>
      <c r="I184" s="16">
        <f>VLOOKUP(B184,'[2]应付账款7月底全部明细表 (3)'!$A$4:$G$401,7,0)</f>
        <v>0</v>
      </c>
      <c r="J184" s="31">
        <f>VLOOKUP(B184,'[2]应付账款7月底全部明细表 (3)'!$A$4:$H$402,8,0)</f>
        <v>65374.98</v>
      </c>
      <c r="K184" s="31">
        <f>VLOOKUP(B184,'[3]应付账款7月底全部明细表 (3)'!$A:$I,9,0)</f>
        <v>55040.6</v>
      </c>
      <c r="L184" s="31">
        <f>VLOOKUP(B184,'[3]应付账款7月底全部明细表 (3)'!$A$4:$J$410,10,0)</f>
        <v>0</v>
      </c>
      <c r="M184" s="31">
        <f>VLOOKUP(B184,'[3]应付账款7月底全部明细表 (3)'!$A:$K,11,0)</f>
        <v>0</v>
      </c>
      <c r="N184" s="31">
        <f>VLOOKUP(B184,'[3]应付账款7月底全部明细表 (3)'!$A:$L,12,0)</f>
        <v>120415.58</v>
      </c>
      <c r="O184" s="31">
        <f>VLOOKUP(B184,'[3]应付账款7月底全部明细表 (3)'!$A$4:$M$410,13,0)</f>
        <v>0</v>
      </c>
      <c r="P184" s="31">
        <f>VLOOKUP(B184,'[3]应付账款7月底全部明细表 (3)'!$A$4:$N$410,14,0)</f>
        <v>0</v>
      </c>
      <c r="Q184" s="31">
        <f>VLOOKUP(B184,'[3]应付账款7月底全部明细表 (3)'!$A$4:$O$410,15,0)</f>
        <v>0</v>
      </c>
      <c r="R184" s="31">
        <f>VLOOKUP(B184,'[3]应付账款7月底全部明细表 (3)'!$A$4:$P$410,16,0)</f>
        <v>120415.58</v>
      </c>
      <c r="S184" s="31">
        <f>VLOOKUP(B184,'[3]应付账款7月底全部明细表 (3)'!$A$4:$Q$407,17,0)</f>
        <v>13150.28</v>
      </c>
      <c r="T184" s="31">
        <f>VLOOKUP(B184,'[3]应付账款7月底全部明细表 (3)'!$A$4:$R$387,18,0)</f>
        <v>65374.98</v>
      </c>
      <c r="U184" s="31">
        <f>VLOOKUP(B184,'[3]应付账款7月底全部明细表 (3)'!$A$4:$S$410,19,0)</f>
        <v>65000</v>
      </c>
      <c r="V184" s="31">
        <f>VLOOKUP(B184,'[3]应付账款7月底全部明细表 (3)'!$A$4:$T$410,20,0)</f>
        <v>68565.86</v>
      </c>
      <c r="W184" s="31">
        <f>VLOOKUP(B184,'[3]应付账款7月底全部明细表 (3)'!$A$4:$U$410,21,0)</f>
        <v>143915.63</v>
      </c>
      <c r="X184" s="31">
        <f>VLOOKUP(B184,'[3]应付账款7月底全部明细表 (3)'!$A$4:$V$410,22,0)</f>
        <v>55415.58</v>
      </c>
      <c r="Y184" s="31">
        <f>VLOOKUP(B184,'[3]应付账款7月底全部明细表 (3)'!$A$4:$W$410,23,0)</f>
        <v>60000</v>
      </c>
      <c r="Z184" s="31">
        <f>VLOOKUP(B184,'[3]应付账款7月底全部明细表 (3)'!$A$4:$X$410,24,0)</f>
        <v>152481.49</v>
      </c>
      <c r="AA184" s="31">
        <f>VLOOKUP(B184,'[3]应付账款7月底全部明细表 (3)'!$A$4:$Y$410,25,0)</f>
        <v>94755.6</v>
      </c>
      <c r="AB184" s="31" t="e">
        <f>VLOOKUP(B184,'[3]应付账款7月底全部明细表 (3)'!$A$4:$Z$410,26,0)</f>
        <v>#REF!</v>
      </c>
      <c r="AC184" s="31">
        <f>VLOOKUP(B184,'[3]应付账款7月底全部明细表 (3)'!$A$4:$AA$410,27,0)</f>
        <v>0</v>
      </c>
      <c r="AD184" s="31">
        <f>VLOOKUP(B184,'[3]应付账款7月底全部明细表 (3)'!$A$4:$AB$410,28,0)</f>
        <v>247237.09</v>
      </c>
      <c r="AE184" s="31">
        <f>VLOOKUP(B184,'[3]应付账款7月底全部明细表 (3)'!$A$4:$AC$410,29,0)</f>
        <v>0</v>
      </c>
      <c r="AF184" s="31">
        <f>VLOOKUP(B184,'[3]应付账款7月底全部明细表 (3)'!$A$4:$AD$416,30,0)</f>
        <v>8565.86</v>
      </c>
      <c r="AG184" s="31">
        <f>VLOOKUP(B184,'[3]应付账款7月底全部明细表 (3)'!$A$4:$AE$410,31,0)</f>
        <v>0</v>
      </c>
      <c r="AH184" s="31">
        <f>VLOOKUP(B184,'[3]应付账款7月底全部明细表 (3)'!$A$4:$AF$410,32,0)</f>
        <v>247237.09</v>
      </c>
      <c r="AI184" s="31">
        <f>VLOOKUP(B184,'[3]应付账款7月底全部明细表 (3)'!$A$4:$AG$410,33,0)</f>
        <v>228839.99</v>
      </c>
      <c r="AJ184" s="31">
        <f>VLOOKUP(B184,'[3]应付账款7月底全部明细表 (3)'!$A$4:$AH$415,34,0)</f>
        <v>152481.49</v>
      </c>
      <c r="AK184" s="31">
        <f>VLOOKUP(B184,'[3]应付账款7月底全部明细表 (3)'!$A$4:$AI$410,35,0)</f>
        <v>150000</v>
      </c>
      <c r="AL184" s="31">
        <f>VLOOKUP(B184,'[3]应付账款7月底全部明细表 (3)'!$A$4:$AJ$410,36,0)</f>
        <v>326077.08</v>
      </c>
      <c r="AM184" s="31">
        <f>VLOOKUP(B184,'[3]应付账款7月底全部明细表 (3)'!$A$4:$AK$410,37,0)</f>
        <v>51331.38</v>
      </c>
      <c r="AN184" s="31">
        <f>VLOOKUP(B184,'[3]应付账款7月底全部明细表 (3)'!$A$4:$AL$415,38,0)</f>
        <v>97237.09</v>
      </c>
      <c r="AO184" s="31">
        <f>VLOOKUP(B184,'[3]应付账款7月底全部明细表 (3)'!$A$4:$AM$410,39,0)</f>
        <v>0</v>
      </c>
      <c r="AP184" s="31">
        <f>VLOOKUP(B184,'[3]应付账款7月底全部明细表 (3)'!$A$4:$AN$410,40,0)</f>
        <v>377408.46</v>
      </c>
      <c r="AQ184" s="42">
        <f>VLOOKUP(B184,'[3]应付账款7月底全部明细表 (3)'!$A$4:$AO$410,41,0)</f>
        <v>0</v>
      </c>
      <c r="AR184" s="42">
        <f>VLOOKUP(B184,[4]应付账款明细表!$A$4:$AP$428,42,0)</f>
        <v>97237.09</v>
      </c>
      <c r="AS184" s="42">
        <f>VLOOKUP(B184,'[3]应付账款7月底全部明细表 (3)'!$A$4:$AQ$410,43,0)</f>
        <v>50000</v>
      </c>
      <c r="AT184" s="42">
        <f>VLOOKUP(B184,'[3]应付账款7月底全部明细表 (3)'!$A$4:$AR$410,44,0)</f>
        <v>327408.46000000002</v>
      </c>
      <c r="AU184" s="42">
        <f>VLOOKUP(B184,[4]应付账款明细表!$A$4:$AS$428,45,0)</f>
        <v>0</v>
      </c>
      <c r="AV184" s="42">
        <f>VLOOKUP(B184,[4]应付账款明细表!$A$4:$AT$428,46,0)</f>
        <v>276077.08</v>
      </c>
      <c r="AW184" s="42">
        <f>VLOOKUP(B184,[4]应付账款明细表!$A$4:$AU$428,47,0)</f>
        <v>0</v>
      </c>
      <c r="AX184" s="42">
        <f>VLOOKUP(B184,[4]应付账款明细表!$A$4:$AV$428,48,0)</f>
        <v>327408.46000000002</v>
      </c>
      <c r="AY184" s="42"/>
      <c r="AZ184" s="42">
        <f>VLOOKUP(B184,[4]应付账款明细表!$A$4:$AX$428,50,0)</f>
        <v>327408.46000000002</v>
      </c>
      <c r="BA184" s="63"/>
      <c r="BB184" s="63"/>
      <c r="BC184" s="63"/>
      <c r="BD184" s="63"/>
      <c r="BE184" s="63"/>
      <c r="BF184" s="63"/>
      <c r="BG184" s="63"/>
      <c r="BH184" s="54">
        <f t="shared" ref="BH184:BH199" si="28">K184+O184+S184+W184+AA184+AE184+AI184+AM184+AQ184+AU184+AY184+BC184</f>
        <v>587033.48</v>
      </c>
      <c r="BI184" s="54">
        <f t="shared" si="20"/>
        <v>58703.347999999998</v>
      </c>
      <c r="BJ184" s="16">
        <f t="shared" si="22"/>
        <v>5.5773387916477999</v>
      </c>
      <c r="BK184" s="54" t="str">
        <f>VLOOKUP(B184,'[3]应付账款7月底全部明细表 (3)'!$A$4:$BI$410,61,0)</f>
        <v>发票挂账两个月承兑付款</v>
      </c>
    </row>
    <row r="185" spans="1:63" ht="15.95" customHeight="1">
      <c r="A185" s="23">
        <f t="shared" ref="A185:A194" si="29">ROW()-3</f>
        <v>182</v>
      </c>
      <c r="B185" s="24" t="s">
        <v>480</v>
      </c>
      <c r="C185" s="24" t="str">
        <f>VLOOKUP(B185,'[1]供应商 (2)'!$A$2:$D$144,4,0)</f>
        <v>1913279</v>
      </c>
      <c r="D185" s="25" t="s">
        <v>481</v>
      </c>
      <c r="E185" s="25" t="s">
        <v>482</v>
      </c>
      <c r="F185" s="16">
        <f>VLOOKUP(B185,'[2]应付账款7月底全部明细表 (3)'!$A$4:$D$403,4)</f>
        <v>0</v>
      </c>
      <c r="G185" s="16">
        <f>VLOOKUP(B185,'[2]应付账款7月底全部明细表 (3)'!$A:$E,5,0)</f>
        <v>0</v>
      </c>
      <c r="H185" s="16">
        <f>VLOOKUP(B185,'[2]应付账款7月底全部明细表 (3)'!$A$4:$F$401,6,0)</f>
        <v>0</v>
      </c>
      <c r="I185" s="16">
        <f>VLOOKUP(B185,'[2]应付账款7月底全部明细表 (3)'!$A$4:$G$401,7,0)</f>
        <v>0</v>
      </c>
      <c r="J185" s="31">
        <f>VLOOKUP(B185,'[2]应付账款7月底全部明细表 (3)'!$A$4:$H$402,8,0)</f>
        <v>0</v>
      </c>
      <c r="K185" s="31" t="e">
        <f>VLOOKUP(B185,'[3]应付账款7月底全部明细表 (3)'!$A:$I,9,0)</f>
        <v>#REF!</v>
      </c>
      <c r="L185" s="31">
        <f>VLOOKUP(B185,'[3]应付账款7月底全部明细表 (3)'!$A$4:$J$410,10,0)</f>
        <v>0</v>
      </c>
      <c r="M185" s="31" t="e">
        <f>VLOOKUP(B185,'[3]应付账款7月底全部明细表 (3)'!$A:$K,11,0)</f>
        <v>#REF!</v>
      </c>
      <c r="N185" s="31" t="e">
        <f>VLOOKUP(B185,'[3]应付账款7月底全部明细表 (3)'!$A:$L,12,0)</f>
        <v>#REF!</v>
      </c>
      <c r="O185" s="31" t="e">
        <f>VLOOKUP(B185,'[3]应付账款7月底全部明细表 (3)'!$A$4:$M$410,13,0)</f>
        <v>#REF!</v>
      </c>
      <c r="P185" s="31">
        <f>VLOOKUP(B185,'[3]应付账款7月底全部明细表 (3)'!$A$4:$N$410,14,0)</f>
        <v>0</v>
      </c>
      <c r="Q185" s="31" t="e">
        <f>VLOOKUP(B185,'[3]应付账款7月底全部明细表 (3)'!$A$4:$O$410,15,0)</f>
        <v>#REF!</v>
      </c>
      <c r="R185" s="31" t="e">
        <f>VLOOKUP(B185,'[3]应付账款7月底全部明细表 (3)'!$A$4:$P$410,16,0)</f>
        <v>#REF!</v>
      </c>
      <c r="S185" s="31">
        <f>VLOOKUP(B185,'[3]应付账款7月底全部明细表 (3)'!$A$4:$Q$407,17,0)</f>
        <v>2800</v>
      </c>
      <c r="T185" s="31">
        <f>VLOOKUP(B185,'[3]应付账款7月底全部明细表 (3)'!$A$4:$R$387,18,0)</f>
        <v>0</v>
      </c>
      <c r="U185" s="31">
        <f>VLOOKUP(B185,'[3]应付账款7月底全部明细表 (3)'!$A$4:$S$410,19,0)</f>
        <v>0</v>
      </c>
      <c r="V185" s="31">
        <f>VLOOKUP(B185,'[3]应付账款7月底全部明细表 (3)'!$A$4:$T$410,20,0)</f>
        <v>2800</v>
      </c>
      <c r="W185" s="31">
        <f>VLOOKUP(B185,'[3]应付账款7月底全部明细表 (3)'!$A$4:$U$410,21,0)</f>
        <v>0</v>
      </c>
      <c r="X185" s="31">
        <f>VLOOKUP(B185,'[3]应付账款7月底全部明细表 (3)'!$A$4:$V$410,22,0)</f>
        <v>0</v>
      </c>
      <c r="Y185" s="31">
        <f>VLOOKUP(B185,'[3]应付账款7月底全部明细表 (3)'!$A$4:$W$410,23,0)</f>
        <v>2800</v>
      </c>
      <c r="Z185" s="31">
        <f>VLOOKUP(B185,'[3]应付账款7月底全部明细表 (3)'!$A$4:$X$410,24,0)</f>
        <v>0</v>
      </c>
      <c r="AA185" s="31">
        <f>VLOOKUP(B185,'[3]应付账款7月底全部明细表 (3)'!$A$4:$Y$410,25,0)</f>
        <v>0</v>
      </c>
      <c r="AB185" s="31" t="e">
        <f>VLOOKUP(B185,'[3]应付账款7月底全部明细表 (3)'!$A$4:$Z$410,26,0)</f>
        <v>#REF!</v>
      </c>
      <c r="AC185" s="31">
        <f>VLOOKUP(B185,'[3]应付账款7月底全部明细表 (3)'!$A$4:$AA$410,27,0)</f>
        <v>0</v>
      </c>
      <c r="AD185" s="31">
        <f>VLOOKUP(B185,'[3]应付账款7月底全部明细表 (3)'!$A$4:$AB$410,28,0)</f>
        <v>0</v>
      </c>
      <c r="AE185" s="31">
        <f>VLOOKUP(B185,'[3]应付账款7月底全部明细表 (3)'!$A$4:$AC$410,29,0)</f>
        <v>0</v>
      </c>
      <c r="AF185" s="31">
        <f>VLOOKUP(B185,'[3]应付账款7月底全部明细表 (3)'!$A$4:$AD$416,30,0)</f>
        <v>0</v>
      </c>
      <c r="AG185" s="31">
        <f>VLOOKUP(B185,'[3]应付账款7月底全部明细表 (3)'!$A$4:$AE$410,31,0)</f>
        <v>0</v>
      </c>
      <c r="AH185" s="31">
        <f>VLOOKUP(B185,'[3]应付账款7月底全部明细表 (3)'!$A$4:$AF$410,32,0)</f>
        <v>0</v>
      </c>
      <c r="AI185" s="31">
        <f>VLOOKUP(B185,'[3]应付账款7月底全部明细表 (3)'!$A$4:$AG$410,33,0)</f>
        <v>2645.33</v>
      </c>
      <c r="AJ185" s="31">
        <f>VLOOKUP(B185,'[3]应付账款7月底全部明细表 (3)'!$A$4:$AH$415,34,0)</f>
        <v>0</v>
      </c>
      <c r="AK185" s="31">
        <f>VLOOKUP(B185,'[3]应付账款7月底全部明细表 (3)'!$A$4:$AI$410,35,0)</f>
        <v>0</v>
      </c>
      <c r="AL185" s="31">
        <f>VLOOKUP(B185,'[3]应付账款7月底全部明细表 (3)'!$A$4:$AJ$410,36,0)</f>
        <v>2645.33</v>
      </c>
      <c r="AM185" s="31">
        <f>VLOOKUP(B185,'[3]应付账款7月底全部明细表 (3)'!$A$4:$AK$410,37,0)</f>
        <v>0</v>
      </c>
      <c r="AN185" s="31">
        <f>VLOOKUP(B185,'[3]应付账款7月底全部明细表 (3)'!$A$4:$AL$415,38,0)</f>
        <v>0</v>
      </c>
      <c r="AO185" s="31">
        <f>VLOOKUP(B185,'[3]应付账款7月底全部明细表 (3)'!$A$4:$AM$410,39,0)</f>
        <v>2645.33</v>
      </c>
      <c r="AP185" s="31">
        <f>VLOOKUP(B185,'[3]应付账款7月底全部明细表 (3)'!$A$4:$AN$410,40,0)</f>
        <v>0</v>
      </c>
      <c r="AQ185" s="42">
        <f>VLOOKUP(B185,'[3]应付账款7月底全部明细表 (3)'!$A$4:$AO$410,41,0)</f>
        <v>0</v>
      </c>
      <c r="AR185" s="42" t="e">
        <f>VLOOKUP(B185,[4]应付账款明细表!$A$4:$AP$428,42,0)</f>
        <v>#REF!</v>
      </c>
      <c r="AS185" s="42">
        <f>VLOOKUP(B185,'[3]应付账款7月底全部明细表 (3)'!$A$4:$AQ$410,43,0)</f>
        <v>0</v>
      </c>
      <c r="AT185" s="42">
        <f>VLOOKUP(B185,'[3]应付账款7月底全部明细表 (3)'!$A$4:$AR$410,44,0)</f>
        <v>0</v>
      </c>
      <c r="AU185" s="42">
        <f>VLOOKUP(B185,[4]应付账款明细表!$A$4:$AS$428,45,0)</f>
        <v>0</v>
      </c>
      <c r="AV185" s="42">
        <f>VLOOKUP(B185,[4]应付账款明细表!$A$4:$AT$428,46,0)</f>
        <v>0</v>
      </c>
      <c r="AW185" s="42">
        <f>VLOOKUP(B185,[4]应付账款明细表!$A$4:$AU$428,47,0)</f>
        <v>0</v>
      </c>
      <c r="AX185" s="42">
        <f>VLOOKUP(B185,[4]应付账款明细表!$A$4:$AV$428,48,0)</f>
        <v>0</v>
      </c>
      <c r="AY185" s="42"/>
      <c r="AZ185" s="42">
        <f>VLOOKUP(B185,[4]应付账款明细表!$A$4:$AX$428,50,0)</f>
        <v>0</v>
      </c>
      <c r="BA185" s="63"/>
      <c r="BB185" s="63"/>
      <c r="BC185" s="63"/>
      <c r="BD185" s="63"/>
      <c r="BE185" s="63"/>
      <c r="BF185" s="63"/>
      <c r="BG185" s="63"/>
      <c r="BH185" s="54" t="e">
        <f t="shared" si="28"/>
        <v>#REF!</v>
      </c>
      <c r="BI185" s="54" t="e">
        <f t="shared" si="20"/>
        <v>#REF!</v>
      </c>
      <c r="BJ185" s="16" t="e">
        <f t="shared" si="22"/>
        <v>#REF!</v>
      </c>
      <c r="BK185" s="54" t="str">
        <f>VLOOKUP(B185,'[3]应付账款7月底全部明细表 (3)'!$A$4:$BI$410,61,0)</f>
        <v>发票挂账两个月承兑付款</v>
      </c>
    </row>
    <row r="186" spans="1:63">
      <c r="A186" s="23">
        <f t="shared" si="29"/>
        <v>183</v>
      </c>
      <c r="B186" s="24" t="s">
        <v>483</v>
      </c>
      <c r="C186" s="24" t="str">
        <f>VLOOKUP(B186,'[1]供应商 (2)'!$A$2:$D$144,4,0)</f>
        <v>1944009</v>
      </c>
      <c r="D186" s="25" t="s">
        <v>484</v>
      </c>
      <c r="E186" s="25" t="s">
        <v>485</v>
      </c>
      <c r="F186" s="16">
        <f>VLOOKUP(B186,'[2]应付账款7月底全部明细表 (3)'!$A$4:$D$403,4)</f>
        <v>0</v>
      </c>
      <c r="G186" s="16">
        <f>VLOOKUP(B186,'[2]应付账款7月底全部明细表 (3)'!$A:$E,5,0)</f>
        <v>0</v>
      </c>
      <c r="H186" s="16">
        <f>VLOOKUP(B186,'[2]应付账款7月底全部明细表 (3)'!$A$4:$F$401,6,0)</f>
        <v>0</v>
      </c>
      <c r="I186" s="16">
        <f>VLOOKUP(B186,'[2]应付账款7月底全部明细表 (3)'!$A$4:$G$401,7,0)</f>
        <v>144211.20000000001</v>
      </c>
      <c r="J186" s="31">
        <f>VLOOKUP(B186,'[2]应付账款7月底全部明细表 (3)'!$A$4:$H$402,8,0)</f>
        <v>0</v>
      </c>
      <c r="K186" s="31">
        <f>VLOOKUP(B186,'[3]应付账款7月底全部明细表 (3)'!$A:$I,9,0)</f>
        <v>108789.32</v>
      </c>
      <c r="L186" s="31">
        <f>VLOOKUP(B186,'[3]应付账款7月底全部明细表 (3)'!$A$4:$J$410,10,0)</f>
        <v>108789.32</v>
      </c>
      <c r="M186" s="31">
        <f>VLOOKUP(B186,'[3]应付账款7月底全部明细表 (3)'!$A:$K,11,0)</f>
        <v>108789.32</v>
      </c>
      <c r="N186" s="31">
        <f>VLOOKUP(B186,'[3]应付账款7月底全部明细表 (3)'!$A:$L,12,0)</f>
        <v>0</v>
      </c>
      <c r="O186" s="31">
        <f>VLOOKUP(B186,'[3]应付账款7月底全部明细表 (3)'!$A$4:$M$410,13,0)</f>
        <v>115779.6</v>
      </c>
      <c r="P186" s="31">
        <f>VLOOKUP(B186,'[3]应付账款7月底全部明细表 (3)'!$A$4:$N$410,14,0)</f>
        <v>115779.6</v>
      </c>
      <c r="Q186" s="31">
        <f>VLOOKUP(B186,'[3]应付账款7月底全部明细表 (3)'!$A$4:$O$410,15,0)</f>
        <v>115779.6</v>
      </c>
      <c r="R186" s="31">
        <f>VLOOKUP(B186,'[3]应付账款7月底全部明细表 (3)'!$A$4:$P$410,16,0)</f>
        <v>0</v>
      </c>
      <c r="S186" s="31">
        <f>VLOOKUP(B186,'[3]应付账款7月底全部明细表 (3)'!$A$4:$Q$407,17,0)</f>
        <v>180264</v>
      </c>
      <c r="T186" s="31">
        <f>VLOOKUP(B186,'[3]应付账款7月底全部明细表 (3)'!$A$4:$R$387,18,0)</f>
        <v>180264</v>
      </c>
      <c r="U186" s="31">
        <f>VLOOKUP(B186,'[3]应付账款7月底全部明细表 (3)'!$A$4:$S$410,19,0)</f>
        <v>180264</v>
      </c>
      <c r="V186" s="31">
        <f>VLOOKUP(B186,'[3]应付账款7月底全部明细表 (3)'!$A$4:$T$410,20,0)</f>
        <v>0</v>
      </c>
      <c r="W186" s="31">
        <f>VLOOKUP(B186,'[3]应付账款7月底全部明细表 (3)'!$A$4:$U$410,21,0)</f>
        <v>88966.5</v>
      </c>
      <c r="X186" s="31">
        <f>VLOOKUP(B186,'[3]应付账款7月底全部明细表 (3)'!$A$4:$V$410,22,0)</f>
        <v>88966.5</v>
      </c>
      <c r="Y186" s="31">
        <f>VLOOKUP(B186,'[3]应付账款7月底全部明细表 (3)'!$A$4:$W$410,23,0)</f>
        <v>88966.5</v>
      </c>
      <c r="Z186" s="31">
        <f>VLOOKUP(B186,'[3]应付账款7月底全部明细表 (3)'!$A$4:$X$410,24,0)</f>
        <v>0</v>
      </c>
      <c r="AA186" s="31">
        <f>VLOOKUP(B186,'[3]应付账款7月底全部明细表 (3)'!$A$4:$Y$410,25,0)</f>
        <v>112785.3</v>
      </c>
      <c r="AB186" s="31">
        <f>VLOOKUP(B186,'[3]应付账款7月底全部明细表 (3)'!$A$4:$Z$410,26,0)</f>
        <v>117785.3</v>
      </c>
      <c r="AC186" s="31">
        <f>VLOOKUP(B186,'[3]应付账款7月底全部明细表 (3)'!$A$4:$AA$410,27,0)</f>
        <v>117785.3</v>
      </c>
      <c r="AD186" s="31">
        <f>VLOOKUP(B186,'[3]应付账款7月底全部明细表 (3)'!$A$4:$AB$410,28,0)</f>
        <v>0</v>
      </c>
      <c r="AE186" s="31">
        <f>VLOOKUP(B186,'[3]应付账款7月底全部明细表 (3)'!$A$4:$AC$410,29,0)</f>
        <v>43900.5</v>
      </c>
      <c r="AF186" s="31">
        <f>VLOOKUP(B186,'[3]应付账款7月底全部明细表 (3)'!$A$4:$AD$416,30,0)</f>
        <v>43900.5</v>
      </c>
      <c r="AG186" s="31">
        <f>VLOOKUP(B186,'[3]应付账款7月底全部明细表 (3)'!$A$4:$AE$410,31,0)</f>
        <v>43900.5</v>
      </c>
      <c r="AH186" s="31">
        <f>VLOOKUP(B186,'[3]应付账款7月底全部明细表 (3)'!$A$4:$AF$410,32,0)</f>
        <v>0</v>
      </c>
      <c r="AI186" s="31">
        <f>VLOOKUP(B186,'[3]应付账款7月底全部明细表 (3)'!$A$4:$AG$410,33,0)</f>
        <v>82796.34</v>
      </c>
      <c r="AJ186" s="31">
        <f>VLOOKUP(B186,'[3]应付账款7月底全部明细表 (3)'!$A$4:$AH$415,34,0)</f>
        <v>77796.34</v>
      </c>
      <c r="AK186" s="31">
        <f>VLOOKUP(B186,'[3]应付账款7月底全部明细表 (3)'!$A$4:$AI$410,35,0)</f>
        <v>77796.34</v>
      </c>
      <c r="AL186" s="31">
        <f>VLOOKUP(B186,'[3]应付账款7月底全部明细表 (3)'!$A$4:$AJ$410,36,0)</f>
        <v>0</v>
      </c>
      <c r="AM186" s="31">
        <f>VLOOKUP(B186,'[3]应付账款7月底全部明细表 (3)'!$A$4:$AK$410,37,0)</f>
        <v>0</v>
      </c>
      <c r="AN186" s="31">
        <f>VLOOKUP(B186,'[3]应付账款7月底全部明细表 (3)'!$A$4:$AL$415,38,0)</f>
        <v>0</v>
      </c>
      <c r="AO186" s="31">
        <f>VLOOKUP(B186,'[3]应付账款7月底全部明细表 (3)'!$A$4:$AM$410,39,0)</f>
        <v>0</v>
      </c>
      <c r="AP186" s="31">
        <f>VLOOKUP(B186,'[3]应付账款7月底全部明细表 (3)'!$A$4:$AN$410,40,0)</f>
        <v>0</v>
      </c>
      <c r="AQ186" s="42">
        <f>VLOOKUP(B186,'[3]应付账款7月底全部明细表 (3)'!$A$4:$AO$410,41,0)</f>
        <v>129436.84</v>
      </c>
      <c r="AR186" s="42">
        <f>VLOOKUP(B186,[4]应付账款明细表!$A$4:$AP$428,42,0)</f>
        <v>129436.84</v>
      </c>
      <c r="AS186" s="42">
        <f>VLOOKUP(B186,'[3]应付账款7月底全部明细表 (3)'!$A$4:$AQ$410,43,0)</f>
        <v>129436.84</v>
      </c>
      <c r="AT186" s="42">
        <f>VLOOKUP(B186,'[3]应付账款7月底全部明细表 (3)'!$A$4:$AR$410,44,0)</f>
        <v>0</v>
      </c>
      <c r="AU186" s="42">
        <f>VLOOKUP(B186,[4]应付账款明细表!$A$4:$AS$428,45,0)</f>
        <v>103030.01</v>
      </c>
      <c r="AV186" s="42">
        <f>VLOOKUP(B186,[4]应付账款明细表!$A$4:$AT$428,46,0)</f>
        <v>103030.01</v>
      </c>
      <c r="AW186" s="42">
        <f>VLOOKUP(B186,[4]应付账款明细表!$A$4:$AU$428,47,0)</f>
        <v>103030.01</v>
      </c>
      <c r="AX186" s="42">
        <f>VLOOKUP(B186,[4]应付账款明细表!$A$4:$AV$428,48,0)</f>
        <v>0</v>
      </c>
      <c r="AY186" s="42"/>
      <c r="AZ186" s="42">
        <f>VLOOKUP(B186,[4]应付账款明细表!$A$4:$AX$428,50,0)</f>
        <v>43900.5</v>
      </c>
      <c r="BA186" s="63"/>
      <c r="BB186" s="63"/>
      <c r="BC186" s="63"/>
      <c r="BD186" s="63"/>
      <c r="BE186" s="63"/>
      <c r="BF186" s="63"/>
      <c r="BG186" s="63"/>
      <c r="BH186" s="54">
        <f t="shared" si="28"/>
        <v>965748.41</v>
      </c>
      <c r="BI186" s="54">
        <f t="shared" si="20"/>
        <v>96574.841</v>
      </c>
      <c r="BJ186" s="16">
        <f t="shared" si="22"/>
        <v>0</v>
      </c>
      <c r="BK186" s="54" t="str">
        <f>VLOOKUP(B186,'[3]应付账款7月底全部明细表 (3)'!$A$4:$BI$410,61,0)</f>
        <v>预付款</v>
      </c>
    </row>
    <row r="187" spans="1:63" ht="15.95" customHeight="1">
      <c r="A187" s="23">
        <f t="shared" si="29"/>
        <v>184</v>
      </c>
      <c r="B187" s="24" t="s">
        <v>486</v>
      </c>
      <c r="C187" s="24" t="str">
        <f>VLOOKUP(B187,'[1]供应商 (2)'!$A$2:$D$144,4,0)</f>
        <v>L4315</v>
      </c>
      <c r="D187" s="25" t="s">
        <v>487</v>
      </c>
      <c r="E187" s="25" t="s">
        <v>488</v>
      </c>
      <c r="F187" s="16">
        <f>VLOOKUP(B187,'[2]应付账款7月底全部明细表 (3)'!$A$4:$D$403,4)</f>
        <v>0</v>
      </c>
      <c r="G187" s="16">
        <f>VLOOKUP(B187,'[2]应付账款7月底全部明细表 (3)'!$A:$E,5,0)</f>
        <v>0</v>
      </c>
      <c r="H187" s="16">
        <f>VLOOKUP(B187,'[2]应付账款7月底全部明细表 (3)'!$A$4:$F$401,6,0)</f>
        <v>0</v>
      </c>
      <c r="I187" s="16">
        <f>VLOOKUP(B187,'[2]应付账款7月底全部明细表 (3)'!$A$4:$G$401,7,0)</f>
        <v>640</v>
      </c>
      <c r="J187" s="31">
        <f>VLOOKUP(B187,'[2]应付账款7月底全部明细表 (3)'!$A$4:$H$402,8,0)</f>
        <v>0</v>
      </c>
      <c r="K187" s="31">
        <f>VLOOKUP(B187,'[3]应付账款7月底全部明细表 (3)'!$A:$I,9,0)</f>
        <v>0</v>
      </c>
      <c r="L187" s="31">
        <f>VLOOKUP(B187,'[3]应付账款7月底全部明细表 (3)'!$A$4:$J$410,10,0)</f>
        <v>0</v>
      </c>
      <c r="M187" s="31">
        <f>VLOOKUP(B187,'[3]应付账款7月底全部明细表 (3)'!$A:$K,11,0)</f>
        <v>0</v>
      </c>
      <c r="N187" s="31">
        <f>VLOOKUP(B187,'[3]应付账款7月底全部明细表 (3)'!$A:$L,12,0)</f>
        <v>0</v>
      </c>
      <c r="O187" s="31">
        <f>VLOOKUP(B187,'[3]应付账款7月底全部明细表 (3)'!$A$4:$M$410,13,0)</f>
        <v>160</v>
      </c>
      <c r="P187" s="31">
        <f>VLOOKUP(B187,'[3]应付账款7月底全部明细表 (3)'!$A$4:$N$410,14,0)</f>
        <v>160</v>
      </c>
      <c r="Q187" s="31">
        <f>VLOOKUP(B187,'[3]应付账款7月底全部明细表 (3)'!$A$4:$O$410,15,0)</f>
        <v>160</v>
      </c>
      <c r="R187" s="31">
        <f>VLOOKUP(B187,'[3]应付账款7月底全部明细表 (3)'!$A$4:$P$410,16,0)</f>
        <v>0</v>
      </c>
      <c r="S187" s="31">
        <f>VLOOKUP(B187,'[3]应付账款7月底全部明细表 (3)'!$A$4:$Q$407,17,0)</f>
        <v>300</v>
      </c>
      <c r="T187" s="31">
        <f>VLOOKUP(B187,'[3]应付账款7月底全部明细表 (3)'!$A$4:$R$387,18,0)</f>
        <v>300</v>
      </c>
      <c r="U187" s="31">
        <f>VLOOKUP(B187,'[3]应付账款7月底全部明细表 (3)'!$A$4:$S$410,19,0)</f>
        <v>300</v>
      </c>
      <c r="V187" s="31">
        <f>VLOOKUP(B187,'[3]应付账款7月底全部明细表 (3)'!$A$4:$T$410,20,0)</f>
        <v>0</v>
      </c>
      <c r="W187" s="31">
        <f>VLOOKUP(B187,'[3]应付账款7月底全部明细表 (3)'!$A$4:$U$410,21,0)</f>
        <v>0</v>
      </c>
      <c r="X187" s="31">
        <f>VLOOKUP(B187,'[3]应付账款7月底全部明细表 (3)'!$A$4:$V$410,22,0)</f>
        <v>0</v>
      </c>
      <c r="Y187" s="31">
        <f>VLOOKUP(B187,'[3]应付账款7月底全部明细表 (3)'!$A$4:$W$410,23,0)</f>
        <v>0</v>
      </c>
      <c r="Z187" s="31">
        <f>VLOOKUP(B187,'[3]应付账款7月底全部明细表 (3)'!$A$4:$X$410,24,0)</f>
        <v>0</v>
      </c>
      <c r="AA187" s="31">
        <f>VLOOKUP(B187,'[3]应付账款7月底全部明细表 (3)'!$A$4:$Y$410,25,0)</f>
        <v>0</v>
      </c>
      <c r="AB187" s="31">
        <f>VLOOKUP(B187,'[3]应付账款7月底全部明细表 (3)'!$A$4:$Z$410,26,0)</f>
        <v>0</v>
      </c>
      <c r="AC187" s="31">
        <f>VLOOKUP(B187,'[3]应付账款7月底全部明细表 (3)'!$A$4:$AA$410,27,0)</f>
        <v>0</v>
      </c>
      <c r="AD187" s="31">
        <f>VLOOKUP(B187,'[3]应付账款7月底全部明细表 (3)'!$A$4:$AB$410,28,0)</f>
        <v>0</v>
      </c>
      <c r="AE187" s="31">
        <f>VLOOKUP(B187,'[3]应付账款7月底全部明细表 (3)'!$A$4:$AC$410,29,0)</f>
        <v>600</v>
      </c>
      <c r="AF187" s="31">
        <f>VLOOKUP(B187,'[3]应付账款7月底全部明细表 (3)'!$A$4:$AD$416,30,0)</f>
        <v>600</v>
      </c>
      <c r="AG187" s="31">
        <f>VLOOKUP(B187,'[3]应付账款7月底全部明细表 (3)'!$A$4:$AE$410,31,0)</f>
        <v>600</v>
      </c>
      <c r="AH187" s="31">
        <f>VLOOKUP(B187,'[3]应付账款7月底全部明细表 (3)'!$A$4:$AF$410,32,0)</f>
        <v>0</v>
      </c>
      <c r="AI187" s="31">
        <f>VLOOKUP(B187,'[3]应付账款7月底全部明细表 (3)'!$A$4:$AG$410,33,0)</f>
        <v>0</v>
      </c>
      <c r="AJ187" s="31">
        <f>VLOOKUP(B187,'[3]应付账款7月底全部明细表 (3)'!$A$4:$AH$415,34,0)</f>
        <v>0</v>
      </c>
      <c r="AK187" s="31">
        <f>VLOOKUP(B187,'[3]应付账款7月底全部明细表 (3)'!$A$4:$AI$410,35,0)</f>
        <v>0</v>
      </c>
      <c r="AL187" s="31">
        <f>VLOOKUP(B187,'[3]应付账款7月底全部明细表 (3)'!$A$4:$AJ$410,36,0)</f>
        <v>0</v>
      </c>
      <c r="AM187" s="31">
        <f>VLOOKUP(B187,'[3]应付账款7月底全部明细表 (3)'!$A$4:$AK$410,37,0)</f>
        <v>0</v>
      </c>
      <c r="AN187" s="31">
        <f>VLOOKUP(B187,'[3]应付账款7月底全部明细表 (3)'!$A$4:$AL$415,38,0)</f>
        <v>0</v>
      </c>
      <c r="AO187" s="31">
        <f>VLOOKUP(B187,'[3]应付账款7月底全部明细表 (3)'!$A$4:$AM$410,39,0)</f>
        <v>0</v>
      </c>
      <c r="AP187" s="31">
        <f>VLOOKUP(B187,'[3]应付账款7月底全部明细表 (3)'!$A$4:$AN$410,40,0)</f>
        <v>0</v>
      </c>
      <c r="AQ187" s="42">
        <f>VLOOKUP(B187,'[3]应付账款7月底全部明细表 (3)'!$A$4:$AO$410,41,0)</f>
        <v>6000</v>
      </c>
      <c r="AR187" s="42">
        <f>VLOOKUP(B187,[4]应付账款明细表!$A$4:$AP$428,42,0)</f>
        <v>6000</v>
      </c>
      <c r="AS187" s="42">
        <f>VLOOKUP(B187,'[3]应付账款7月底全部明细表 (3)'!$A$4:$AQ$410,43,0)</f>
        <v>6000</v>
      </c>
      <c r="AT187" s="42">
        <f>VLOOKUP(B187,'[3]应付账款7月底全部明细表 (3)'!$A$4:$AR$410,44,0)</f>
        <v>0</v>
      </c>
      <c r="AU187" s="42">
        <f>VLOOKUP(B187,[4]应付账款明细表!$A$4:$AS$428,45,0)</f>
        <v>0</v>
      </c>
      <c r="AV187" s="42">
        <f>VLOOKUP(B187,[4]应付账款明细表!$A$4:$AT$428,46,0)</f>
        <v>0</v>
      </c>
      <c r="AW187" s="42">
        <f>VLOOKUP(B187,[4]应付账款明细表!$A$4:$AU$428,47,0)</f>
        <v>0</v>
      </c>
      <c r="AX187" s="42">
        <f>VLOOKUP(B187,[4]应付账款明细表!$A$4:$AV$428,48,0)</f>
        <v>0</v>
      </c>
      <c r="AY187" s="42"/>
      <c r="AZ187" s="42">
        <f>VLOOKUP(B187,[4]应付账款明细表!$A$4:$AX$428,50,0)</f>
        <v>0</v>
      </c>
      <c r="BA187" s="63"/>
      <c r="BB187" s="63"/>
      <c r="BC187" s="63"/>
      <c r="BD187" s="63"/>
      <c r="BE187" s="63"/>
      <c r="BF187" s="63"/>
      <c r="BG187" s="63"/>
      <c r="BH187" s="54">
        <f t="shared" si="28"/>
        <v>7060</v>
      </c>
      <c r="BI187" s="54">
        <f t="shared" si="20"/>
        <v>706</v>
      </c>
      <c r="BJ187" s="16">
        <f t="shared" si="22"/>
        <v>0</v>
      </c>
      <c r="BK187" s="54" t="str">
        <f>VLOOKUP(B187,'[3]应付账款7月底全部明细表 (3)'!$A$4:$BI$410,61,0)</f>
        <v>预付款</v>
      </c>
    </row>
    <row r="188" spans="1:63">
      <c r="A188" s="23">
        <f t="shared" si="29"/>
        <v>185</v>
      </c>
      <c r="B188" s="24" t="s">
        <v>489</v>
      </c>
      <c r="C188" s="24"/>
      <c r="D188" s="25" t="s">
        <v>490</v>
      </c>
      <c r="E188" s="25" t="s">
        <v>491</v>
      </c>
      <c r="F188" s="16">
        <f>VLOOKUP(B188,'[2]应付账款7月底全部明细表 (3)'!$A$4:$D$403,4)</f>
        <v>0</v>
      </c>
      <c r="G188" s="16">
        <f>VLOOKUP(B188,'[2]应付账款7月底全部明细表 (3)'!$A:$E,5,0)</f>
        <v>0</v>
      </c>
      <c r="H188" s="16">
        <f>VLOOKUP(B188,'[2]应付账款7月底全部明细表 (3)'!$A$4:$F$401,6,0)</f>
        <v>0</v>
      </c>
      <c r="I188" s="16">
        <f>VLOOKUP(B188,'[2]应付账款7月底全部明细表 (3)'!$A$4:$G$401,7,0)</f>
        <v>0</v>
      </c>
      <c r="J188" s="31">
        <f>VLOOKUP(B188,'[2]应付账款7月底全部明细表 (3)'!$A$4:$H$402,8,0)</f>
        <v>0</v>
      </c>
      <c r="K188" s="31" t="e">
        <f>VLOOKUP(B188,'[3]应付账款7月底全部明细表 (3)'!$A:$I,9,0)</f>
        <v>#REF!</v>
      </c>
      <c r="L188" s="31">
        <f>VLOOKUP(B188,'[3]应付账款7月底全部明细表 (3)'!$A$4:$J$410,10,0)</f>
        <v>0</v>
      </c>
      <c r="M188" s="31" t="e">
        <f>VLOOKUP(B188,'[3]应付账款7月底全部明细表 (3)'!$A:$K,11,0)</f>
        <v>#REF!</v>
      </c>
      <c r="N188" s="31" t="e">
        <f>VLOOKUP(B188,'[3]应付账款7月底全部明细表 (3)'!$A:$L,12,0)</f>
        <v>#REF!</v>
      </c>
      <c r="O188" s="31" t="e">
        <f>VLOOKUP(B188,'[3]应付账款7月底全部明细表 (3)'!$A$4:$M$410,13,0)</f>
        <v>#REF!</v>
      </c>
      <c r="P188" s="31">
        <f>VLOOKUP(B188,'[3]应付账款7月底全部明细表 (3)'!$A$4:$N$410,14,0)</f>
        <v>0</v>
      </c>
      <c r="Q188" s="31" t="e">
        <f>VLOOKUP(B188,'[3]应付账款7月底全部明细表 (3)'!$A$4:$O$410,15,0)</f>
        <v>#REF!</v>
      </c>
      <c r="R188" s="31" t="e">
        <f>VLOOKUP(B188,'[3]应付账款7月底全部明细表 (3)'!$A$4:$P$410,16,0)</f>
        <v>#REF!</v>
      </c>
      <c r="S188" s="31" t="e">
        <f>VLOOKUP(B188,'[3]应付账款7月底全部明细表 (3)'!$A$4:$Q$407,17,0)</f>
        <v>#REF!</v>
      </c>
      <c r="T188" s="31">
        <f>VLOOKUP(B188,'[3]应付账款7月底全部明细表 (3)'!$A$4:$R$387,18,0)</f>
        <v>0</v>
      </c>
      <c r="U188" s="31" t="e">
        <f>VLOOKUP(B188,'[3]应付账款7月底全部明细表 (3)'!$A$4:$S$410,19,0)</f>
        <v>#REF!</v>
      </c>
      <c r="V188" s="31" t="e">
        <f>VLOOKUP(B188,'[3]应付账款7月底全部明细表 (3)'!$A$4:$T$410,20,0)</f>
        <v>#REF!</v>
      </c>
      <c r="W188" s="31">
        <f>VLOOKUP(B188,'[3]应付账款7月底全部明细表 (3)'!$A$4:$U$410,21,0)</f>
        <v>29631.040000000001</v>
      </c>
      <c r="X188" s="31">
        <f>VLOOKUP(B188,'[3]应付账款7月底全部明细表 (3)'!$A$4:$V$410,22,0)</f>
        <v>0</v>
      </c>
      <c r="Y188" s="31">
        <f>VLOOKUP(B188,'[3]应付账款7月底全部明细表 (3)'!$A$4:$W$410,23,0)</f>
        <v>29631.040000000001</v>
      </c>
      <c r="Z188" s="31">
        <f>VLOOKUP(B188,'[3]应付账款7月底全部明细表 (3)'!$A$4:$X$410,24,0)</f>
        <v>0</v>
      </c>
      <c r="AA188" s="31">
        <f>VLOOKUP(B188,'[3]应付账款7月底全部明细表 (3)'!$A$4:$Y$410,25,0)</f>
        <v>0</v>
      </c>
      <c r="AB188" s="31">
        <f>VLOOKUP(B188,'[3]应付账款7月底全部明细表 (3)'!$A$4:$Z$410,26,0)</f>
        <v>0</v>
      </c>
      <c r="AC188" s="31">
        <f>VLOOKUP(B188,'[3]应付账款7月底全部明细表 (3)'!$A$4:$AA$410,27,0)</f>
        <v>0</v>
      </c>
      <c r="AD188" s="31">
        <f>VLOOKUP(B188,'[3]应付账款7月底全部明细表 (3)'!$A$4:$AB$410,28,0)</f>
        <v>0</v>
      </c>
      <c r="AE188" s="31">
        <f>VLOOKUP(B188,'[3]应付账款7月底全部明细表 (3)'!$A$4:$AC$410,29,0)</f>
        <v>0</v>
      </c>
      <c r="AF188" s="31">
        <f>VLOOKUP(B188,'[3]应付账款7月底全部明细表 (3)'!$A$4:$AD$416,30,0)</f>
        <v>0</v>
      </c>
      <c r="AG188" s="31">
        <f>VLOOKUP(B188,'[3]应付账款7月底全部明细表 (3)'!$A$4:$AE$410,31,0)</f>
        <v>0</v>
      </c>
      <c r="AH188" s="31">
        <f>VLOOKUP(B188,'[3]应付账款7月底全部明细表 (3)'!$A$4:$AF$410,32,0)</f>
        <v>0</v>
      </c>
      <c r="AI188" s="31">
        <f>VLOOKUP(B188,'[3]应付账款7月底全部明细表 (3)'!$A$4:$AG$410,33,0)</f>
        <v>0</v>
      </c>
      <c r="AJ188" s="31">
        <f>VLOOKUP(B188,'[3]应付账款7月底全部明细表 (3)'!$A$4:$AH$415,34,0)</f>
        <v>0</v>
      </c>
      <c r="AK188" s="31">
        <f>VLOOKUP(B188,'[3]应付账款7月底全部明细表 (3)'!$A$4:$AI$410,35,0)</f>
        <v>0</v>
      </c>
      <c r="AL188" s="31">
        <f>VLOOKUP(B188,'[3]应付账款7月底全部明细表 (3)'!$A$4:$AJ$410,36,0)</f>
        <v>0</v>
      </c>
      <c r="AM188" s="31">
        <f>VLOOKUP(B188,'[3]应付账款7月底全部明细表 (3)'!$A$4:$AK$410,37,0)</f>
        <v>0</v>
      </c>
      <c r="AN188" s="31">
        <f>VLOOKUP(B188,'[3]应付账款7月底全部明细表 (3)'!$A$4:$AL$415,38,0)</f>
        <v>0</v>
      </c>
      <c r="AO188" s="31" t="e">
        <f>VLOOKUP(B188,'[3]应付账款7月底全部明细表 (3)'!$A$4:$AM$410,39,0)</f>
        <v>#REF!</v>
      </c>
      <c r="AP188" s="31" t="e">
        <f>VLOOKUP(B188,'[3]应付账款7月底全部明细表 (3)'!$A$4:$AN$410,40,0)</f>
        <v>#REF!</v>
      </c>
      <c r="AQ188" s="42">
        <f>VLOOKUP(B188,'[3]应付账款7月底全部明细表 (3)'!$A$4:$AO$410,41,0)</f>
        <v>0</v>
      </c>
      <c r="AR188" s="42">
        <f>VLOOKUP(B188,[4]应付账款明细表!$A$4:$AP$428,42,0)</f>
        <v>0</v>
      </c>
      <c r="AS188" s="42">
        <f>VLOOKUP(B188,'[3]应付账款7月底全部明细表 (3)'!$A$4:$AQ$410,43,0)</f>
        <v>0</v>
      </c>
      <c r="AT188" s="42">
        <f>VLOOKUP(B188,'[3]应付账款7月底全部明细表 (3)'!$A$4:$AR$410,44,0)</f>
        <v>0</v>
      </c>
      <c r="AU188" s="42">
        <f>VLOOKUP(B188,[4]应付账款明细表!$A$4:$AS$428,45,0)</f>
        <v>0</v>
      </c>
      <c r="AV188" s="42">
        <f>VLOOKUP(B188,[4]应付账款明细表!$A$4:$AT$428,46,0)</f>
        <v>0</v>
      </c>
      <c r="AW188" s="42">
        <f>VLOOKUP(B188,[4]应付账款明细表!$A$4:$AU$428,47,0)</f>
        <v>0</v>
      </c>
      <c r="AX188" s="42">
        <f>VLOOKUP(B188,[4]应付账款明细表!$A$4:$AV$428,48,0)</f>
        <v>0</v>
      </c>
      <c r="AY188" s="42"/>
      <c r="AZ188" s="42">
        <f>VLOOKUP(B188,[4]应付账款明细表!$A$4:$AX$428,50,0)</f>
        <v>0</v>
      </c>
      <c r="BA188" s="63"/>
      <c r="BB188" s="63"/>
      <c r="BC188" s="63"/>
      <c r="BD188" s="63"/>
      <c r="BE188" s="63"/>
      <c r="BF188" s="63"/>
      <c r="BG188" s="63"/>
      <c r="BH188" s="54" t="e">
        <f t="shared" si="28"/>
        <v>#REF!</v>
      </c>
      <c r="BI188" s="54" t="e">
        <f t="shared" si="20"/>
        <v>#REF!</v>
      </c>
      <c r="BJ188" s="16" t="e">
        <f t="shared" si="22"/>
        <v>#REF!</v>
      </c>
      <c r="BK188" s="54" t="s">
        <v>374</v>
      </c>
    </row>
    <row r="189" spans="1:63" ht="15.95" customHeight="1">
      <c r="A189" s="23">
        <f t="shared" si="29"/>
        <v>186</v>
      </c>
      <c r="B189" s="24" t="s">
        <v>492</v>
      </c>
      <c r="C189" s="24"/>
      <c r="D189" s="25" t="s">
        <v>493</v>
      </c>
      <c r="E189" s="25" t="s">
        <v>460</v>
      </c>
      <c r="F189" s="16">
        <f>VLOOKUP(B189,'[2]应付账款7月底全部明细表 (3)'!$A$4:$D$403,4)</f>
        <v>0</v>
      </c>
      <c r="G189" s="16">
        <f>VLOOKUP(B189,'[2]应付账款7月底全部明细表 (3)'!$A:$E,5,0)</f>
        <v>2810.4</v>
      </c>
      <c r="H189" s="16">
        <f>VLOOKUP(B189,'[2]应付账款7月底全部明细表 (3)'!$A$4:$F$401,6,0)</f>
        <v>0</v>
      </c>
      <c r="I189" s="16">
        <f>VLOOKUP(B189,'[2]应付账款7月底全部明细表 (3)'!$A$4:$G$401,7,0)</f>
        <v>0</v>
      </c>
      <c r="J189" s="31">
        <f>VLOOKUP(B189,'[2]应付账款7月底全部明细表 (3)'!$A$4:$H$402,8,0)</f>
        <v>0</v>
      </c>
      <c r="K189" s="31">
        <f>VLOOKUP(B189,'[3]应付账款7月底全部明细表 (3)'!$A:$I,9,0)</f>
        <v>0</v>
      </c>
      <c r="L189" s="31">
        <f>VLOOKUP(B189,'[3]应付账款7月底全部明细表 (3)'!$A$4:$J$410,10,0)</f>
        <v>0</v>
      </c>
      <c r="M189" s="31">
        <f>VLOOKUP(B189,'[3]应付账款7月底全部明细表 (3)'!$A:$K,11,0)</f>
        <v>0</v>
      </c>
      <c r="N189" s="31">
        <f>VLOOKUP(B189,'[3]应付账款7月底全部明细表 (3)'!$A:$L,12,0)</f>
        <v>0</v>
      </c>
      <c r="O189" s="31">
        <f>VLOOKUP(B189,'[3]应付账款7月底全部明细表 (3)'!$A$4:$M$410,13,0)</f>
        <v>0</v>
      </c>
      <c r="P189" s="31">
        <f>VLOOKUP(B189,'[3]应付账款7月底全部明细表 (3)'!$A$4:$N$410,14,0)</f>
        <v>0</v>
      </c>
      <c r="Q189" s="31">
        <f>VLOOKUP(B189,'[3]应付账款7月底全部明细表 (3)'!$A$4:$O$410,15,0)</f>
        <v>0</v>
      </c>
      <c r="R189" s="31">
        <f>VLOOKUP(B189,'[3]应付账款7月底全部明细表 (3)'!$A$4:$P$410,16,0)</f>
        <v>0</v>
      </c>
      <c r="S189" s="31">
        <f>VLOOKUP(B189,'[3]应付账款7月底全部明细表 (3)'!$A$4:$Q$407,17,0)</f>
        <v>0</v>
      </c>
      <c r="T189" s="31">
        <f>VLOOKUP(B189,'[3]应付账款7月底全部明细表 (3)'!$A$4:$R$387,18,0)</f>
        <v>0</v>
      </c>
      <c r="U189" s="31">
        <f>VLOOKUP(B189,'[3]应付账款7月底全部明细表 (3)'!$A$4:$S$410,19,0)</f>
        <v>0</v>
      </c>
      <c r="V189" s="31">
        <f>VLOOKUP(B189,'[3]应付账款7月底全部明细表 (3)'!$A$4:$T$410,20,0)</f>
        <v>0</v>
      </c>
      <c r="W189" s="31">
        <f>VLOOKUP(B189,'[3]应付账款7月底全部明细表 (3)'!$A$4:$U$410,21,0)</f>
        <v>0</v>
      </c>
      <c r="X189" s="31">
        <f>VLOOKUP(B189,'[3]应付账款7月底全部明细表 (3)'!$A$4:$V$410,22,0)</f>
        <v>0</v>
      </c>
      <c r="Y189" s="31">
        <f>VLOOKUP(B189,'[3]应付账款7月底全部明细表 (3)'!$A$4:$W$410,23,0)</f>
        <v>0</v>
      </c>
      <c r="Z189" s="31">
        <f>VLOOKUP(B189,'[3]应付账款7月底全部明细表 (3)'!$A$4:$X$410,24,0)</f>
        <v>0</v>
      </c>
      <c r="AA189" s="31">
        <f>VLOOKUP(B189,'[3]应付账款7月底全部明细表 (3)'!$A$4:$Y$410,25,0)</f>
        <v>0</v>
      </c>
      <c r="AB189" s="31">
        <f>VLOOKUP(B189,'[3]应付账款7月底全部明细表 (3)'!$A$4:$Z$410,26,0)</f>
        <v>0</v>
      </c>
      <c r="AC189" s="31">
        <f>VLOOKUP(B189,'[3]应付账款7月底全部明细表 (3)'!$A$4:$AA$410,27,0)</f>
        <v>0</v>
      </c>
      <c r="AD189" s="31">
        <f>VLOOKUP(B189,'[3]应付账款7月底全部明细表 (3)'!$A$4:$AB$410,28,0)</f>
        <v>0</v>
      </c>
      <c r="AE189" s="31">
        <f>VLOOKUP(B189,'[3]应付账款7月底全部明细表 (3)'!$A$4:$AC$410,29,0)</f>
        <v>3747.2</v>
      </c>
      <c r="AF189" s="31">
        <f>VLOOKUP(B189,'[3]应付账款7月底全部明细表 (3)'!$A$4:$AD$416,30,0)</f>
        <v>3747.2</v>
      </c>
      <c r="AG189" s="31">
        <f>VLOOKUP(B189,'[3]应付账款7月底全部明细表 (3)'!$A$4:$AE$410,31,0)</f>
        <v>3747.2</v>
      </c>
      <c r="AH189" s="31">
        <f>VLOOKUP(B189,'[3]应付账款7月底全部明细表 (3)'!$A$4:$AF$410,32,0)</f>
        <v>0</v>
      </c>
      <c r="AI189" s="31">
        <f>VLOOKUP(B189,'[3]应付账款7月底全部明细表 (3)'!$A$4:$AG$410,33,0)</f>
        <v>0</v>
      </c>
      <c r="AJ189" s="31">
        <f>VLOOKUP(B189,'[3]应付账款7月底全部明细表 (3)'!$A$4:$AH$415,34,0)</f>
        <v>0</v>
      </c>
      <c r="AK189" s="31">
        <f>VLOOKUP(B189,'[3]应付账款7月底全部明细表 (3)'!$A$4:$AI$410,35,0)</f>
        <v>0</v>
      </c>
      <c r="AL189" s="31">
        <f>VLOOKUP(B189,'[3]应付账款7月底全部明细表 (3)'!$A$4:$AJ$410,36,0)</f>
        <v>0</v>
      </c>
      <c r="AM189" s="31">
        <f>VLOOKUP(B189,'[3]应付账款7月底全部明细表 (3)'!$A$4:$AK$410,37,0)</f>
        <v>0</v>
      </c>
      <c r="AN189" s="31">
        <f>VLOOKUP(B189,'[3]应付账款7月底全部明细表 (3)'!$A$4:$AL$415,38,0)</f>
        <v>0</v>
      </c>
      <c r="AO189" s="31">
        <f>VLOOKUP(B189,'[3]应付账款7月底全部明细表 (3)'!$A$4:$AM$410,39,0)</f>
        <v>0</v>
      </c>
      <c r="AP189" s="31">
        <f>VLOOKUP(B189,'[3]应付账款7月底全部明细表 (3)'!$A$4:$AN$410,40,0)</f>
        <v>0</v>
      </c>
      <c r="AQ189" s="42">
        <f>VLOOKUP(B189,'[3]应付账款7月底全部明细表 (3)'!$A$4:$AO$410,41,0)</f>
        <v>0</v>
      </c>
      <c r="AR189" s="42">
        <f>VLOOKUP(B189,[4]应付账款明细表!$A$4:$AP$428,42,0)</f>
        <v>0</v>
      </c>
      <c r="AS189" s="42">
        <f>VLOOKUP(B189,'[3]应付账款7月底全部明细表 (3)'!$A$4:$AQ$410,43,0)</f>
        <v>0</v>
      </c>
      <c r="AT189" s="42">
        <f>VLOOKUP(B189,'[3]应付账款7月底全部明细表 (3)'!$A$4:$AR$410,44,0)</f>
        <v>0</v>
      </c>
      <c r="AU189" s="42">
        <f>VLOOKUP(B189,[4]应付账款明细表!$A$4:$AS$428,45,0)</f>
        <v>0</v>
      </c>
      <c r="AV189" s="42">
        <f>VLOOKUP(B189,[4]应付账款明细表!$A$4:$AT$428,46,0)</f>
        <v>0</v>
      </c>
      <c r="AW189" s="42">
        <f>VLOOKUP(B189,[4]应付账款明细表!$A$4:$AU$428,47,0)</f>
        <v>0</v>
      </c>
      <c r="AX189" s="42">
        <f>VLOOKUP(B189,[4]应付账款明细表!$A$4:$AV$428,48,0)</f>
        <v>0</v>
      </c>
      <c r="AY189" s="42"/>
      <c r="AZ189" s="42">
        <f>VLOOKUP(B189,[4]应付账款明细表!$A$4:$AX$428,50,0)</f>
        <v>0</v>
      </c>
      <c r="BA189" s="63"/>
      <c r="BB189" s="63"/>
      <c r="BC189" s="63"/>
      <c r="BD189" s="63"/>
      <c r="BE189" s="63"/>
      <c r="BF189" s="63"/>
      <c r="BG189" s="63"/>
      <c r="BH189" s="54">
        <f t="shared" si="28"/>
        <v>3747.2</v>
      </c>
      <c r="BI189" s="54">
        <f t="shared" si="20"/>
        <v>374.72</v>
      </c>
      <c r="BJ189" s="16">
        <f t="shared" si="22"/>
        <v>0</v>
      </c>
      <c r="BK189" s="54" t="str">
        <f>VLOOKUP(B189,'[3]应付账款7月底全部明细表 (3)'!$A$4:$BI$410,61,0)</f>
        <v>预付款</v>
      </c>
    </row>
    <row r="190" spans="1:63" ht="15.95" customHeight="1">
      <c r="A190" s="23">
        <f t="shared" si="29"/>
        <v>187</v>
      </c>
      <c r="B190" s="24" t="s">
        <v>494</v>
      </c>
      <c r="C190" s="24"/>
      <c r="D190" s="25" t="s">
        <v>495</v>
      </c>
      <c r="E190" s="25" t="s">
        <v>353</v>
      </c>
      <c r="F190" s="16">
        <f>VLOOKUP(B190,'[2]应付账款7月底全部明细表 (3)'!$A$4:$D$403,4)</f>
        <v>0</v>
      </c>
      <c r="G190" s="16"/>
      <c r="H190" s="16"/>
      <c r="I190" s="16"/>
      <c r="J190" s="31"/>
      <c r="K190" s="31"/>
      <c r="L190" s="31">
        <f>VLOOKUP(B190,'[3]应付账款7月底全部明细表 (3)'!$A$4:$J$410,10,0)</f>
        <v>0</v>
      </c>
      <c r="M190" s="31"/>
      <c r="N190" s="31"/>
      <c r="O190" s="31" t="e">
        <f>VLOOKUP(B190,'[3]应付账款7月底全部明细表 (3)'!$A$4:$M$410,13,0)</f>
        <v>#REF!</v>
      </c>
      <c r="P190" s="31">
        <f>VLOOKUP(B190,'[3]应付账款7月底全部明细表 (3)'!$A$4:$N$410,14,0)</f>
        <v>0</v>
      </c>
      <c r="Q190" s="31" t="e">
        <f>VLOOKUP(B190,'[3]应付账款7月底全部明细表 (3)'!$A$4:$O$410,15,0)</f>
        <v>#REF!</v>
      </c>
      <c r="R190" s="31" t="e">
        <f>VLOOKUP(B190,'[3]应付账款7月底全部明细表 (3)'!$A$4:$P$410,16,0)</f>
        <v>#REF!</v>
      </c>
      <c r="S190" s="31" t="e">
        <f>VLOOKUP(B190,'[3]应付账款7月底全部明细表 (3)'!$A$4:$Q$407,17,0)</f>
        <v>#REF!</v>
      </c>
      <c r="T190" s="31">
        <f>VLOOKUP(B190,'[3]应付账款7月底全部明细表 (3)'!$A$4:$R$387,18,0)</f>
        <v>0</v>
      </c>
      <c r="U190" s="31" t="e">
        <f>VLOOKUP(B190,'[3]应付账款7月底全部明细表 (3)'!$A$4:$S$410,19,0)</f>
        <v>#REF!</v>
      </c>
      <c r="V190" s="31" t="e">
        <f>VLOOKUP(B190,'[3]应付账款7月底全部明细表 (3)'!$A$4:$T$410,20,0)</f>
        <v>#REF!</v>
      </c>
      <c r="W190" s="31" t="e">
        <f>VLOOKUP(B190,'[3]应付账款7月底全部明细表 (3)'!$A$4:$U$410,21,0)</f>
        <v>#REF!</v>
      </c>
      <c r="X190" s="31">
        <f>VLOOKUP(B190,'[3]应付账款7月底全部明细表 (3)'!$A$4:$V$410,22,0)</f>
        <v>0</v>
      </c>
      <c r="Y190" s="31" t="e">
        <f>VLOOKUP(B190,'[3]应付账款7月底全部明细表 (3)'!$A$4:$W$410,23,0)</f>
        <v>#REF!</v>
      </c>
      <c r="Z190" s="31" t="e">
        <f>VLOOKUP(B190,'[3]应付账款7月底全部明细表 (3)'!$A$4:$X$410,24,0)</f>
        <v>#REF!</v>
      </c>
      <c r="AA190" s="31" t="e">
        <f>VLOOKUP(B190,'[3]应付账款7月底全部明细表 (3)'!$A$4:$Y$410,25,0)</f>
        <v>#REF!</v>
      </c>
      <c r="AB190" s="31">
        <f>VLOOKUP(B190,'[3]应付账款7月底全部明细表 (3)'!$A$4:$Z$410,26,0)</f>
        <v>0</v>
      </c>
      <c r="AC190" s="31" t="e">
        <f>VLOOKUP(B190,'[3]应付账款7月底全部明细表 (3)'!$A$4:$AA$410,27,0)</f>
        <v>#REF!</v>
      </c>
      <c r="AD190" s="31" t="e">
        <f>VLOOKUP(B190,'[3]应付账款7月底全部明细表 (3)'!$A$4:$AB$410,28,0)</f>
        <v>#REF!</v>
      </c>
      <c r="AE190" s="31" t="e">
        <f>VLOOKUP(B190,'[3]应付账款7月底全部明细表 (3)'!$A$4:$AC$410,29,0)</f>
        <v>#REF!</v>
      </c>
      <c r="AF190" s="31">
        <f>VLOOKUP(B190,'[3]应付账款7月底全部明细表 (3)'!$A$4:$AD$416,30,0)</f>
        <v>0</v>
      </c>
      <c r="AG190" s="31" t="e">
        <f>VLOOKUP(B190,'[3]应付账款7月底全部明细表 (3)'!$A$4:$AE$410,31,0)</f>
        <v>#REF!</v>
      </c>
      <c r="AH190" s="31" t="e">
        <f>VLOOKUP(B190,'[3]应付账款7月底全部明细表 (3)'!$A$4:$AF$410,32,0)</f>
        <v>#REF!</v>
      </c>
      <c r="AI190" s="31" t="e">
        <f>VLOOKUP(B190,'[3]应付账款7月底全部明细表 (3)'!$A$4:$AG$410,33,0)</f>
        <v>#REF!</v>
      </c>
      <c r="AJ190" s="31">
        <f>VLOOKUP(B190,'[3]应付账款7月底全部明细表 (3)'!$A$4:$AH$415,34,0)</f>
        <v>0</v>
      </c>
      <c r="AK190" s="31" t="e">
        <f>VLOOKUP(B190,'[3]应付账款7月底全部明细表 (3)'!$A$4:$AI$410,35,0)</f>
        <v>#REF!</v>
      </c>
      <c r="AL190" s="31" t="e">
        <f>VLOOKUP(B190,'[3]应付账款7月底全部明细表 (3)'!$A$4:$AJ$410,36,0)</f>
        <v>#REF!</v>
      </c>
      <c r="AM190" s="31" t="e">
        <f>VLOOKUP(B190,'[3]应付账款7月底全部明细表 (3)'!$A$4:$AK$410,37,0)</f>
        <v>#REF!</v>
      </c>
      <c r="AN190" s="31">
        <f>VLOOKUP(B190,'[3]应付账款7月底全部明细表 (3)'!$A$4:$AL$415,38,0)</f>
        <v>0</v>
      </c>
      <c r="AO190" s="31" t="e">
        <f>VLOOKUP(B190,'[3]应付账款7月底全部明细表 (3)'!$A$4:$AM$410,39,0)</f>
        <v>#REF!</v>
      </c>
      <c r="AP190" s="31" t="e">
        <f>VLOOKUP(B190,'[3]应付账款7月底全部明细表 (3)'!$A$4:$AN$410,40,0)</f>
        <v>#REF!</v>
      </c>
      <c r="AQ190" s="42">
        <f>VLOOKUP(B190,'[3]应付账款7月底全部明细表 (3)'!$A$4:$AO$410,41,0)</f>
        <v>7545.78</v>
      </c>
      <c r="AR190" s="42">
        <f>VLOOKUP(B190,[4]应付账款明细表!$A$4:$AP$428,42,0)</f>
        <v>0</v>
      </c>
      <c r="AS190" s="42">
        <f>VLOOKUP(B190,'[3]应付账款7月底全部明细表 (3)'!$A$4:$AQ$410,43,0)</f>
        <v>0</v>
      </c>
      <c r="AT190" s="42">
        <f>VLOOKUP(B190,'[3]应付账款7月底全部明细表 (3)'!$A$4:$AR$410,44,0)</f>
        <v>7545.78</v>
      </c>
      <c r="AU190" s="42">
        <f>VLOOKUP(B190,[4]应付账款明细表!$A$4:$AS$428,45,0)</f>
        <v>28400</v>
      </c>
      <c r="AV190" s="42">
        <f>VLOOKUP(B190,[4]应付账款明细表!$A$4:$AT$428,46,0)</f>
        <v>0</v>
      </c>
      <c r="AW190" s="42">
        <f>VLOOKUP(B190,[4]应付账款明细表!$A$4:$AU$428,47,0)</f>
        <v>21745.78</v>
      </c>
      <c r="AX190" s="42">
        <f>VLOOKUP(B190,[4]应付账款明细表!$A$4:$AV$428,48,0)</f>
        <v>14200</v>
      </c>
      <c r="AY190" s="42"/>
      <c r="AZ190" s="42" t="e">
        <f>VLOOKUP(B190,[4]应付账款明细表!$A$4:$AX$428,50,0)</f>
        <v>#REF!</v>
      </c>
      <c r="BA190" s="63"/>
      <c r="BB190" s="63"/>
      <c r="BC190" s="63"/>
      <c r="BD190" s="63"/>
      <c r="BE190" s="63"/>
      <c r="BF190" s="63"/>
      <c r="BG190" s="63"/>
      <c r="BH190" s="54" t="e">
        <f t="shared" si="28"/>
        <v>#REF!</v>
      </c>
      <c r="BI190" s="54" t="e">
        <f t="shared" si="20"/>
        <v>#REF!</v>
      </c>
      <c r="BJ190" s="16" t="e">
        <f t="shared" si="22"/>
        <v>#REF!</v>
      </c>
      <c r="BK190" s="54" t="str">
        <f>VLOOKUP(B190,'[3]应付账款7月底全部明细表 (3)'!$A$4:$BI$410,61,0)</f>
        <v>发票挂账两个月付款</v>
      </c>
    </row>
    <row r="191" spans="1:63" ht="15.95" customHeight="1">
      <c r="A191" s="23">
        <f t="shared" si="29"/>
        <v>188</v>
      </c>
      <c r="B191" s="24" t="s">
        <v>496</v>
      </c>
      <c r="C191" s="24" t="str">
        <f>VLOOKUP(B191,'[1]供应商 (2)'!$A$2:$D$144,4,0)</f>
        <v>1933511</v>
      </c>
      <c r="D191" s="25" t="s">
        <v>497</v>
      </c>
      <c r="E191" s="25" t="s">
        <v>498</v>
      </c>
      <c r="F191" s="16">
        <f>VLOOKUP(B191,'[2]应付账款7月底全部明细表 (3)'!$A$4:$D$403,4)</f>
        <v>0</v>
      </c>
      <c r="G191" s="16">
        <f>VLOOKUP(B191,'[2]应付账款7月底全部明细表 (3)'!$A:$E,5,0)</f>
        <v>0</v>
      </c>
      <c r="H191" s="16">
        <f>VLOOKUP(B191,'[2]应付账款7月底全部明细表 (3)'!$A$4:$F$401,6,0)</f>
        <v>9540</v>
      </c>
      <c r="I191" s="16">
        <f>VLOOKUP(B191,'[2]应付账款7月底全部明细表 (3)'!$A$4:$G$401,7,0)</f>
        <v>0</v>
      </c>
      <c r="J191" s="31">
        <f>VLOOKUP(B191,'[2]应付账款7月底全部明细表 (3)'!$A$4:$H$402,8,0)</f>
        <v>9540</v>
      </c>
      <c r="K191" s="31">
        <f>VLOOKUP(B191,'[3]应付账款7月底全部明细表 (3)'!$A:$I,9,0)</f>
        <v>0</v>
      </c>
      <c r="L191" s="31">
        <f>VLOOKUP(B191,'[3]应付账款7月底全部明细表 (3)'!$A$4:$J$410,10,0)</f>
        <v>9540</v>
      </c>
      <c r="M191" s="31">
        <f>VLOOKUP(B191,'[3]应付账款7月底全部明细表 (3)'!$A:$K,11,0)</f>
        <v>9540</v>
      </c>
      <c r="N191" s="31">
        <f>VLOOKUP(B191,'[3]应付账款7月底全部明细表 (3)'!$A:$L,12,0)</f>
        <v>0</v>
      </c>
      <c r="O191" s="31">
        <f>VLOOKUP(B191,'[3]应付账款7月底全部明细表 (3)'!$A$4:$M$410,13,0)</f>
        <v>0</v>
      </c>
      <c r="P191" s="31">
        <f>VLOOKUP(B191,'[3]应付账款7月底全部明细表 (3)'!$A$4:$N$410,14,0)</f>
        <v>0</v>
      </c>
      <c r="Q191" s="31">
        <f>VLOOKUP(B191,'[3]应付账款7月底全部明细表 (3)'!$A$4:$O$410,15,0)</f>
        <v>0</v>
      </c>
      <c r="R191" s="31">
        <f>VLOOKUP(B191,'[3]应付账款7月底全部明细表 (3)'!$A$4:$P$410,16,0)</f>
        <v>0</v>
      </c>
      <c r="S191" s="31">
        <f>VLOOKUP(B191,'[3]应付账款7月底全部明细表 (3)'!$A$4:$Q$407,17,0)</f>
        <v>12243</v>
      </c>
      <c r="T191" s="31">
        <f>VLOOKUP(B191,'[3]应付账款7月底全部明细表 (3)'!$A$4:$R$387,18,0)</f>
        <v>0</v>
      </c>
      <c r="U191" s="31">
        <f>VLOOKUP(B191,'[3]应付账款7月底全部明细表 (3)'!$A$4:$S$410,19,0)</f>
        <v>0</v>
      </c>
      <c r="V191" s="31">
        <f>VLOOKUP(B191,'[3]应付账款7月底全部明细表 (3)'!$A$4:$T$410,20,0)</f>
        <v>12243</v>
      </c>
      <c r="W191" s="31">
        <f>VLOOKUP(B191,'[3]应付账款7月底全部明细表 (3)'!$A$4:$U$410,21,0)</f>
        <v>0</v>
      </c>
      <c r="X191" s="31">
        <f>VLOOKUP(B191,'[3]应付账款7月底全部明细表 (3)'!$A$4:$V$410,22,0)</f>
        <v>12243</v>
      </c>
      <c r="Y191" s="31">
        <f>VLOOKUP(B191,'[3]应付账款7月底全部明细表 (3)'!$A$4:$W$410,23,0)</f>
        <v>12243</v>
      </c>
      <c r="Z191" s="31">
        <f>VLOOKUP(B191,'[3]应付账款7月底全部明细表 (3)'!$A$4:$X$410,24,0)</f>
        <v>0</v>
      </c>
      <c r="AA191" s="31">
        <f>VLOOKUP(B191,'[3]应付账款7月底全部明细表 (3)'!$A$4:$Y$410,25,0)</f>
        <v>10230</v>
      </c>
      <c r="AB191" s="31">
        <f>VLOOKUP(B191,'[3]应付账款7月底全部明细表 (3)'!$A$4:$Z$410,26,0)</f>
        <v>0</v>
      </c>
      <c r="AC191" s="31">
        <f>VLOOKUP(B191,'[3]应付账款7月底全部明细表 (3)'!$A$4:$AA$410,27,0)</f>
        <v>0</v>
      </c>
      <c r="AD191" s="31">
        <f>VLOOKUP(B191,'[3]应付账款7月底全部明细表 (3)'!$A$4:$AB$410,28,0)</f>
        <v>10230</v>
      </c>
      <c r="AE191" s="31">
        <f>VLOOKUP(B191,'[3]应付账款7月底全部明细表 (3)'!$A$4:$AC$410,29,0)</f>
        <v>10230</v>
      </c>
      <c r="AF191" s="31">
        <f>VLOOKUP(B191,'[3]应付账款7月底全部明细表 (3)'!$A$4:$AD$416,30,0)</f>
        <v>10230</v>
      </c>
      <c r="AG191" s="31">
        <f>VLOOKUP(B191,'[3]应付账款7月底全部明细表 (3)'!$A$4:$AE$410,31,0)</f>
        <v>10230</v>
      </c>
      <c r="AH191" s="31">
        <f>VLOOKUP(B191,'[3]应付账款7月底全部明细表 (3)'!$A$4:$AF$410,32,0)</f>
        <v>10230</v>
      </c>
      <c r="AI191" s="31">
        <f>VLOOKUP(B191,'[3]应付账款7月底全部明细表 (3)'!$A$4:$AG$410,33,0)</f>
        <v>0</v>
      </c>
      <c r="AJ191" s="31">
        <f>VLOOKUP(B191,'[3]应付账款7月底全部明细表 (3)'!$A$4:$AH$415,34,0)</f>
        <v>10230</v>
      </c>
      <c r="AK191" s="31">
        <f>VLOOKUP(B191,'[3]应付账款7月底全部明细表 (3)'!$A$4:$AI$410,35,0)</f>
        <v>10230</v>
      </c>
      <c r="AL191" s="31">
        <f>VLOOKUP(B191,'[3]应付账款7月底全部明细表 (3)'!$A$4:$AJ$410,36,0)</f>
        <v>0</v>
      </c>
      <c r="AM191" s="31">
        <f>VLOOKUP(B191,'[3]应付账款7月底全部明细表 (3)'!$A$4:$AK$410,37,0)</f>
        <v>15742</v>
      </c>
      <c r="AN191" s="31">
        <f>VLOOKUP(B191,'[3]应付账款7月底全部明细表 (3)'!$A$4:$AL$415,38,0)</f>
        <v>0</v>
      </c>
      <c r="AO191" s="31">
        <f>VLOOKUP(B191,'[3]应付账款7月底全部明细表 (3)'!$A$4:$AM$410,39,0)</f>
        <v>0</v>
      </c>
      <c r="AP191" s="31">
        <f>VLOOKUP(B191,'[3]应付账款7月底全部明细表 (3)'!$A$4:$AN$410,40,0)</f>
        <v>15742</v>
      </c>
      <c r="AQ191" s="42">
        <f>VLOOKUP(B191,'[3]应付账款7月底全部明细表 (3)'!$A$4:$AO$410,41,0)</f>
        <v>21179</v>
      </c>
      <c r="AR191" s="42">
        <f>VLOOKUP(B191,[4]应付账款明细表!$A$4:$AP$428,42,0)</f>
        <v>0</v>
      </c>
      <c r="AS191" s="42">
        <f>VLOOKUP(B191,'[3]应付账款7月底全部明细表 (3)'!$A$4:$AQ$410,43,0)</f>
        <v>0</v>
      </c>
      <c r="AT191" s="42">
        <f>VLOOKUP(B191,'[3]应付账款7月底全部明细表 (3)'!$A$4:$AR$410,44,0)</f>
        <v>36921</v>
      </c>
      <c r="AU191" s="42">
        <f>VLOOKUP(B191,[4]应付账款明细表!$A$4:$AS$428,45,0)</f>
        <v>0</v>
      </c>
      <c r="AV191" s="42">
        <f>VLOOKUP(B191,[4]应付账款明细表!$A$4:$AT$428,46,0)</f>
        <v>15742</v>
      </c>
      <c r="AW191" s="42">
        <f>VLOOKUP(B191,[4]应付账款明细表!$A$4:$AU$428,47,0)</f>
        <v>15742</v>
      </c>
      <c r="AX191" s="42">
        <f>VLOOKUP(B191,[4]应付账款明细表!$A$4:$AV$428,48,0)</f>
        <v>21179</v>
      </c>
      <c r="AY191" s="42"/>
      <c r="AZ191" s="42">
        <f>VLOOKUP(B191,[4]应付账款明细表!$A$4:$AX$428,50,0)</f>
        <v>20000</v>
      </c>
      <c r="BA191" s="63"/>
      <c r="BB191" s="63"/>
      <c r="BC191" s="63"/>
      <c r="BD191" s="63"/>
      <c r="BE191" s="63"/>
      <c r="BF191" s="63"/>
      <c r="BG191" s="63"/>
      <c r="BH191" s="54">
        <f t="shared" si="28"/>
        <v>69624</v>
      </c>
      <c r="BI191" s="54">
        <f t="shared" si="20"/>
        <v>6962.4</v>
      </c>
      <c r="BJ191" s="16">
        <f t="shared" si="22"/>
        <v>3.04191083534413</v>
      </c>
      <c r="BK191" s="54" t="str">
        <f>VLOOKUP(B191,'[3]应付账款7月底全部明细表 (3)'!$A$4:$BI$410,61,0)</f>
        <v>预付款</v>
      </c>
    </row>
    <row r="192" spans="1:63">
      <c r="A192" s="23">
        <f t="shared" si="29"/>
        <v>189</v>
      </c>
      <c r="B192" s="24" t="s">
        <v>499</v>
      </c>
      <c r="C192" s="24"/>
      <c r="D192" s="25" t="s">
        <v>500</v>
      </c>
      <c r="E192" s="25" t="s">
        <v>501</v>
      </c>
      <c r="F192" s="16">
        <f>VLOOKUP(B192,'[2]应付账款7月底全部明细表 (3)'!$A$4:$D$403,4)</f>
        <v>0</v>
      </c>
      <c r="G192" s="16">
        <f>VLOOKUP(B192,'[2]应付账款7月底全部明细表 (3)'!$A:$E,5,0)</f>
        <v>0</v>
      </c>
      <c r="H192" s="16">
        <f>VLOOKUP(B192,'[2]应付账款7月底全部明细表 (3)'!$A$4:$F$401,6,0)</f>
        <v>0</v>
      </c>
      <c r="I192" s="16">
        <f>VLOOKUP(B192,'[2]应付账款7月底全部明细表 (3)'!$A$4:$G$401,7,0)</f>
        <v>0</v>
      </c>
      <c r="J192" s="31">
        <f>VLOOKUP(B192,'[2]应付账款7月底全部明细表 (3)'!$A$4:$H$402,8,0)</f>
        <v>0</v>
      </c>
      <c r="K192" s="31" t="e">
        <f>VLOOKUP(B192,'[3]应付账款7月底全部明细表 (3)'!$A:$I,9,0)</f>
        <v>#REF!</v>
      </c>
      <c r="L192" s="31">
        <f>VLOOKUP(B192,'[3]应付账款7月底全部明细表 (3)'!$A$4:$J$410,10,0)</f>
        <v>0</v>
      </c>
      <c r="M192" s="31" t="e">
        <f>VLOOKUP(B192,'[3]应付账款7月底全部明细表 (3)'!$A:$K,11,0)</f>
        <v>#REF!</v>
      </c>
      <c r="N192" s="31" t="e">
        <f>VLOOKUP(B192,'[3]应付账款7月底全部明细表 (3)'!$A:$L,12,0)</f>
        <v>#REF!</v>
      </c>
      <c r="O192" s="31" t="e">
        <f>VLOOKUP(B192,'[3]应付账款7月底全部明细表 (3)'!$A$4:$M$410,13,0)</f>
        <v>#REF!</v>
      </c>
      <c r="P192" s="31">
        <f>VLOOKUP(B192,'[3]应付账款7月底全部明细表 (3)'!$A$4:$N$410,14,0)</f>
        <v>0</v>
      </c>
      <c r="Q192" s="31" t="e">
        <f>VLOOKUP(B192,'[3]应付账款7月底全部明细表 (3)'!$A$4:$O$410,15,0)</f>
        <v>#REF!</v>
      </c>
      <c r="R192" s="31" t="e">
        <f>VLOOKUP(B192,'[3]应付账款7月底全部明细表 (3)'!$A$4:$P$410,16,0)</f>
        <v>#REF!</v>
      </c>
      <c r="S192" s="31" t="e">
        <f>VLOOKUP(B192,'[3]应付账款7月底全部明细表 (3)'!$A$4:$Q$407,17,0)</f>
        <v>#REF!</v>
      </c>
      <c r="T192" s="31">
        <f>VLOOKUP(B192,'[3]应付账款7月底全部明细表 (3)'!$A$4:$R$387,18,0)</f>
        <v>0</v>
      </c>
      <c r="U192" s="31" t="e">
        <f>VLOOKUP(B192,'[3]应付账款7月底全部明细表 (3)'!$A$4:$S$410,19,0)</f>
        <v>#REF!</v>
      </c>
      <c r="V192" s="31" t="e">
        <f>VLOOKUP(B192,'[3]应付账款7月底全部明细表 (3)'!$A$4:$T$410,20,0)</f>
        <v>#REF!</v>
      </c>
      <c r="W192" s="31" t="e">
        <f>VLOOKUP(B192,'[3]应付账款7月底全部明细表 (3)'!$A$4:$U$410,21,0)</f>
        <v>#REF!</v>
      </c>
      <c r="X192" s="31">
        <f>VLOOKUP(B192,'[3]应付账款7月底全部明细表 (3)'!$A$4:$V$410,22,0)</f>
        <v>0</v>
      </c>
      <c r="Y192" s="31" t="e">
        <f>VLOOKUP(B192,'[3]应付账款7月底全部明细表 (3)'!$A$4:$W$410,23,0)</f>
        <v>#REF!</v>
      </c>
      <c r="Z192" s="31" t="e">
        <f>VLOOKUP(B192,'[3]应付账款7月底全部明细表 (3)'!$A$4:$X$410,24,0)</f>
        <v>#REF!</v>
      </c>
      <c r="AA192" s="31">
        <f>VLOOKUP(B192,'[3]应付账款7月底全部明细表 (3)'!$A$4:$Y$410,25,0)</f>
        <v>4226</v>
      </c>
      <c r="AB192" s="31">
        <f>VLOOKUP(B192,'[3]应付账款7月底全部明细表 (3)'!$A$4:$Z$410,26,0)</f>
        <v>0</v>
      </c>
      <c r="AC192" s="31">
        <f>VLOOKUP(B192,'[3]应付账款7月底全部明细表 (3)'!$A$4:$AA$410,27,0)</f>
        <v>0</v>
      </c>
      <c r="AD192" s="31">
        <f>VLOOKUP(B192,'[3]应付账款7月底全部明细表 (3)'!$A$4:$AB$410,28,0)</f>
        <v>4226</v>
      </c>
      <c r="AE192" s="31">
        <f>VLOOKUP(B192,'[3]应付账款7月底全部明细表 (3)'!$A$4:$AC$410,29,0)</f>
        <v>0</v>
      </c>
      <c r="AF192" s="31">
        <f>VLOOKUP(B192,'[3]应付账款7月底全部明细表 (3)'!$A$4:$AD$416,30,0)</f>
        <v>4226</v>
      </c>
      <c r="AG192" s="31">
        <f>VLOOKUP(B192,'[3]应付账款7月底全部明细表 (3)'!$A$4:$AE$410,31,0)</f>
        <v>4226</v>
      </c>
      <c r="AH192" s="31">
        <f>VLOOKUP(B192,'[3]应付账款7月底全部明细表 (3)'!$A$4:$AF$410,32,0)</f>
        <v>0</v>
      </c>
      <c r="AI192" s="31">
        <f>VLOOKUP(B192,'[3]应付账款7月底全部明细表 (3)'!$A$4:$AG$410,33,0)</f>
        <v>0</v>
      </c>
      <c r="AJ192" s="31">
        <f>VLOOKUP(B192,'[3]应付账款7月底全部明细表 (3)'!$A$4:$AH$415,34,0)</f>
        <v>0</v>
      </c>
      <c r="AK192" s="31">
        <f>VLOOKUP(B192,'[3]应付账款7月底全部明细表 (3)'!$A$4:$AI$410,35,0)</f>
        <v>0</v>
      </c>
      <c r="AL192" s="31">
        <f>VLOOKUP(B192,'[3]应付账款7月底全部明细表 (3)'!$A$4:$AJ$410,36,0)</f>
        <v>0</v>
      </c>
      <c r="AM192" s="31">
        <f>VLOOKUP(B192,'[3]应付账款7月底全部明细表 (3)'!$A$4:$AK$410,37,0)</f>
        <v>0</v>
      </c>
      <c r="AN192" s="31">
        <f>VLOOKUP(B192,'[3]应付账款7月底全部明细表 (3)'!$A$4:$AL$415,38,0)</f>
        <v>0</v>
      </c>
      <c r="AO192" s="31">
        <f>VLOOKUP(B192,'[3]应付账款7月底全部明细表 (3)'!$A$4:$AM$410,39,0)</f>
        <v>0</v>
      </c>
      <c r="AP192" s="31">
        <f>VLOOKUP(B192,'[3]应付账款7月底全部明细表 (3)'!$A$4:$AN$410,40,0)</f>
        <v>0</v>
      </c>
      <c r="AQ192" s="42">
        <f>VLOOKUP(B192,'[3]应付账款7月底全部明细表 (3)'!$A$4:$AO$410,41,0)</f>
        <v>0</v>
      </c>
      <c r="AR192" s="42">
        <f>VLOOKUP(B192,[4]应付账款明细表!$A$4:$AP$428,42,0)</f>
        <v>0</v>
      </c>
      <c r="AS192" s="42">
        <f>VLOOKUP(B192,'[3]应付账款7月底全部明细表 (3)'!$A$4:$AQ$410,43,0)</f>
        <v>0</v>
      </c>
      <c r="AT192" s="42">
        <f>VLOOKUP(B192,'[3]应付账款7月底全部明细表 (3)'!$A$4:$AR$410,44,0)</f>
        <v>0</v>
      </c>
      <c r="AU192" s="42">
        <f>VLOOKUP(B192,[4]应付账款明细表!$A$4:$AS$428,45,0)</f>
        <v>0</v>
      </c>
      <c r="AV192" s="42">
        <f>VLOOKUP(B192,[4]应付账款明细表!$A$4:$AT$428,46,0)</f>
        <v>0</v>
      </c>
      <c r="AW192" s="42">
        <f>VLOOKUP(B192,[4]应付账款明细表!$A$4:$AU$428,47,0)</f>
        <v>0</v>
      </c>
      <c r="AX192" s="42">
        <f>VLOOKUP(B192,[4]应付账款明细表!$A$4:$AV$428,48,0)</f>
        <v>0</v>
      </c>
      <c r="AY192" s="42"/>
      <c r="AZ192" s="42">
        <f>VLOOKUP(B192,[4]应付账款明细表!$A$4:$AX$428,50,0)</f>
        <v>0</v>
      </c>
      <c r="BA192" s="63"/>
      <c r="BB192" s="63"/>
      <c r="BC192" s="63"/>
      <c r="BD192" s="63"/>
      <c r="BE192" s="63"/>
      <c r="BF192" s="63"/>
      <c r="BG192" s="63"/>
      <c r="BH192" s="54" t="e">
        <f t="shared" si="28"/>
        <v>#REF!</v>
      </c>
      <c r="BI192" s="54" t="e">
        <f t="shared" si="20"/>
        <v>#REF!</v>
      </c>
      <c r="BJ192" s="16" t="e">
        <f t="shared" si="22"/>
        <v>#REF!</v>
      </c>
      <c r="BK192" s="54" t="str">
        <f>VLOOKUP(B192,'[3]应付账款7月底全部明细表 (3)'!$A$4:$BI$410,61,0)</f>
        <v>预付款</v>
      </c>
    </row>
    <row r="193" spans="1:63" ht="15.95" customHeight="1">
      <c r="A193" s="23">
        <f t="shared" si="29"/>
        <v>190</v>
      </c>
      <c r="B193" s="24" t="s">
        <v>502</v>
      </c>
      <c r="C193" s="24"/>
      <c r="D193" s="25" t="s">
        <v>503</v>
      </c>
      <c r="E193" s="25" t="s">
        <v>167</v>
      </c>
      <c r="F193" s="16">
        <f>VLOOKUP(B193,'[2]应付账款7月底全部明细表 (3)'!$A$4:$D$403,4)</f>
        <v>0</v>
      </c>
      <c r="G193" s="16">
        <f>VLOOKUP(B193,'[2]应付账款7月底全部明细表 (3)'!$A:$E,5,0)</f>
        <v>0</v>
      </c>
      <c r="H193" s="16">
        <f>VLOOKUP(B193,'[2]应付账款7月底全部明细表 (3)'!$A$4:$F$401,6,0)</f>
        <v>0</v>
      </c>
      <c r="I193" s="16">
        <f>VLOOKUP(B193,'[2]应付账款7月底全部明细表 (3)'!$A$4:$G$401,7,0)</f>
        <v>0</v>
      </c>
      <c r="J193" s="31">
        <f>VLOOKUP(B193,'[2]应付账款7月底全部明细表 (3)'!$A$4:$H$402,8,0)</f>
        <v>80977.37</v>
      </c>
      <c r="K193" s="31">
        <f>VLOOKUP(B193,'[3]应付账款7月底全部明细表 (3)'!$A:$I,9,0)</f>
        <v>35053.32</v>
      </c>
      <c r="L193" s="31">
        <f>VLOOKUP(B193,'[3]应付账款7月底全部明细表 (3)'!$A$4:$J$410,10,0)</f>
        <v>0</v>
      </c>
      <c r="M193" s="31">
        <f>VLOOKUP(B193,'[3]应付账款7月底全部明细表 (3)'!$A:$K,11,0)</f>
        <v>0</v>
      </c>
      <c r="N193" s="31">
        <f>VLOOKUP(B193,'[3]应付账款7月底全部明细表 (3)'!$A:$L,12,0)</f>
        <v>116030.69</v>
      </c>
      <c r="O193" s="31">
        <f>VLOOKUP(B193,'[3]应付账款7月底全部明细表 (3)'!$A$4:$M$410,13,0)</f>
        <v>201294.44</v>
      </c>
      <c r="P193" s="31">
        <f>VLOOKUP(B193,'[3]应付账款7月底全部明细表 (3)'!$A$4:$N$410,14,0)</f>
        <v>0</v>
      </c>
      <c r="Q193" s="31">
        <f>VLOOKUP(B193,'[3]应付账款7月底全部明细表 (3)'!$A$4:$O$410,15,0)</f>
        <v>0</v>
      </c>
      <c r="R193" s="31">
        <f>VLOOKUP(B193,'[3]应付账款7月底全部明细表 (3)'!$A$4:$P$410,16,0)</f>
        <v>317325.13</v>
      </c>
      <c r="S193" s="31">
        <f>VLOOKUP(B193,'[3]应付账款7月底全部明细表 (3)'!$A$4:$Q$407,17,0)</f>
        <v>226138</v>
      </c>
      <c r="T193" s="31">
        <f>VLOOKUP(B193,'[3]应付账款7月底全部明细表 (3)'!$A$4:$R$387,18,0)</f>
        <v>80977.37</v>
      </c>
      <c r="U193" s="31">
        <f>VLOOKUP(B193,'[3]应付账款7月底全部明细表 (3)'!$A$4:$S$410,19,0)</f>
        <v>0</v>
      </c>
      <c r="V193" s="31">
        <f>VLOOKUP(B193,'[3]应付账款7月底全部明细表 (3)'!$A$4:$T$410,20,0)</f>
        <v>543463.13</v>
      </c>
      <c r="W193" s="31">
        <f>VLOOKUP(B193,'[3]应付账款7月底全部明细表 (3)'!$A$4:$U$410,21,0)</f>
        <v>74327.360000000001</v>
      </c>
      <c r="X193" s="31">
        <f>VLOOKUP(B193,'[3]应付账款7月底全部明细表 (3)'!$A$4:$V$410,22,0)</f>
        <v>116030.69</v>
      </c>
      <c r="Y193" s="31">
        <f>VLOOKUP(B193,'[3]应付账款7月底全部明细表 (3)'!$A$4:$W$410,23,0)</f>
        <v>0</v>
      </c>
      <c r="Z193" s="31">
        <f>VLOOKUP(B193,'[3]应付账款7月底全部明细表 (3)'!$A$4:$X$410,24,0)</f>
        <v>617790.49</v>
      </c>
      <c r="AA193" s="31">
        <f>VLOOKUP(B193,'[3]应付账款7月底全部明细表 (3)'!$A$4:$Y$410,25,0)</f>
        <v>15452.98</v>
      </c>
      <c r="AB193" s="31">
        <f>VLOOKUP(B193,'[3]应付账款7月底全部明细表 (3)'!$A$4:$Z$410,26,0)</f>
        <v>317325.13</v>
      </c>
      <c r="AC193" s="31">
        <f>VLOOKUP(B193,'[3]应付账款7月底全部明细表 (3)'!$A$4:$AA$410,27,0)</f>
        <v>0</v>
      </c>
      <c r="AD193" s="31">
        <f>VLOOKUP(B193,'[3]应付账款7月底全部明细表 (3)'!$A$4:$AB$410,28,0)</f>
        <v>633243.47</v>
      </c>
      <c r="AE193" s="31">
        <f>VLOOKUP(B193,'[3]应付账款7月底全部明细表 (3)'!$A$4:$AC$410,29,0)</f>
        <v>98251.86</v>
      </c>
      <c r="AF193" s="31">
        <f>VLOOKUP(B193,'[3]应付账款7月底全部明细表 (3)'!$A$4:$AD$416,30,0)</f>
        <v>543463.13</v>
      </c>
      <c r="AG193" s="31">
        <f>VLOOKUP(B193,'[3]应付账款7月底全部明细表 (3)'!$A$4:$AE$410,31,0)</f>
        <v>0</v>
      </c>
      <c r="AH193" s="31">
        <f>VLOOKUP(B193,'[3]应付账款7月底全部明细表 (3)'!$A$4:$AF$410,32,0)</f>
        <v>731495.33</v>
      </c>
      <c r="AI193" s="31">
        <f>VLOOKUP(B193,'[3]应付账款7月底全部明细表 (3)'!$A$4:$AG$410,33,0)</f>
        <v>0</v>
      </c>
      <c r="AJ193" s="31">
        <f>VLOOKUP(B193,'[3]应付账款7月底全部明细表 (3)'!$A$4:$AH$415,34,0)</f>
        <v>617790.49</v>
      </c>
      <c r="AK193" s="31">
        <f>VLOOKUP(B193,'[3]应付账款7月底全部明细表 (3)'!$A$4:$AI$410,35,0)</f>
        <v>0</v>
      </c>
      <c r="AL193" s="31">
        <f>VLOOKUP(B193,'[3]应付账款7月底全部明细表 (3)'!$A$4:$AJ$410,36,0)</f>
        <v>731495.33</v>
      </c>
      <c r="AM193" s="31">
        <f>VLOOKUP(B193,'[3]应付账款7月底全部明细表 (3)'!$A$4:$AK$410,37,0)</f>
        <v>0</v>
      </c>
      <c r="AN193" s="31">
        <f>VLOOKUP(B193,'[3]应付账款7月底全部明细表 (3)'!$A$4:$AL$415,38,0)</f>
        <v>633243.47</v>
      </c>
      <c r="AO193" s="31">
        <f>VLOOKUP(B193,'[3]应付账款7月底全部明细表 (3)'!$A$4:$AM$410,39,0)</f>
        <v>0</v>
      </c>
      <c r="AP193" s="31">
        <f>VLOOKUP(B193,'[3]应付账款7月底全部明细表 (3)'!$A$4:$AN$410,40,0)</f>
        <v>731495.33</v>
      </c>
      <c r="AQ193" s="42">
        <f>VLOOKUP(B193,'[3]应付账款7月底全部明细表 (3)'!$A$4:$AO$410,41,0)</f>
        <v>0</v>
      </c>
      <c r="AR193" s="42">
        <f>VLOOKUP(B193,[4]应付账款明细表!$A$4:$AP$428,42,0)</f>
        <v>731495.33</v>
      </c>
      <c r="AS193" s="42">
        <f>VLOOKUP(B193,'[3]应付账款7月底全部明细表 (3)'!$A$4:$AQ$410,43,0)</f>
        <v>0</v>
      </c>
      <c r="AT193" s="42">
        <f>VLOOKUP(B193,'[3]应付账款7月底全部明细表 (3)'!$A$4:$AR$410,44,0)</f>
        <v>731495.33</v>
      </c>
      <c r="AU193" s="42">
        <f>VLOOKUP(B193,[4]应付账款明细表!$A$4:$AS$428,45,0)</f>
        <v>0</v>
      </c>
      <c r="AV193" s="42">
        <f>VLOOKUP(B193,[4]应付账款明细表!$A$4:$AT$428,46,0)</f>
        <v>731495.33</v>
      </c>
      <c r="AW193" s="42">
        <f>VLOOKUP(B193,[4]应付账款明细表!$A$4:$AU$428,47,0)</f>
        <v>0</v>
      </c>
      <c r="AX193" s="42">
        <f>VLOOKUP(B193,[4]应付账款明细表!$A$4:$AV$428,48,0)</f>
        <v>731495.33</v>
      </c>
      <c r="AY193" s="42"/>
      <c r="AZ193" s="42">
        <f>VLOOKUP(B193,[4]应付账款明细表!$A$4:$AX$428,50,0)</f>
        <v>731495.33</v>
      </c>
      <c r="BA193" s="63"/>
      <c r="BB193" s="63"/>
      <c r="BC193" s="63"/>
      <c r="BD193" s="63"/>
      <c r="BE193" s="63"/>
      <c r="BF193" s="63"/>
      <c r="BG193" s="63"/>
      <c r="BH193" s="54">
        <f t="shared" si="28"/>
        <v>650517.96</v>
      </c>
      <c r="BI193" s="54">
        <f t="shared" si="20"/>
        <v>65051.796000000002</v>
      </c>
      <c r="BJ193" s="16">
        <f t="shared" si="22"/>
        <v>11.2448137481093</v>
      </c>
      <c r="BK193" s="54" t="str">
        <f>VLOOKUP(B193,'[3]应付账款7月底全部明细表 (3)'!$A$4:$BI$410,61,0)</f>
        <v>发票挂账两个月承兑付款</v>
      </c>
    </row>
    <row r="194" spans="1:63">
      <c r="A194" s="23">
        <f t="shared" si="29"/>
        <v>191</v>
      </c>
      <c r="B194" s="24" t="s">
        <v>504</v>
      </c>
      <c r="C194" s="24"/>
      <c r="D194" s="25" t="s">
        <v>505</v>
      </c>
      <c r="E194" s="25" t="s">
        <v>506</v>
      </c>
      <c r="F194" s="16">
        <f>VLOOKUP(B194,'[2]应付账款7月底全部明细表 (3)'!$A$4:$D$403,4)</f>
        <v>0</v>
      </c>
      <c r="G194" s="16">
        <f>VLOOKUP(B194,'[2]应付账款7月底全部明细表 (3)'!$A:$E,5,0)</f>
        <v>0</v>
      </c>
      <c r="H194" s="16">
        <f>VLOOKUP(B194,'[2]应付账款7月底全部明细表 (3)'!$A$4:$F$401,6,0)</f>
        <v>0</v>
      </c>
      <c r="I194" s="16">
        <f>VLOOKUP(B194,'[2]应付账款7月底全部明细表 (3)'!$A$4:$G$401,7,0)</f>
        <v>0</v>
      </c>
      <c r="J194" s="31">
        <f>VLOOKUP(B194,'[2]应付账款7月底全部明细表 (3)'!$A$4:$H$402,8,0)</f>
        <v>0</v>
      </c>
      <c r="K194" s="31" t="e">
        <f>VLOOKUP(B194,'[3]应付账款7月底全部明细表 (3)'!$A:$I,9,0)</f>
        <v>#REF!</v>
      </c>
      <c r="L194" s="31">
        <f>VLOOKUP(B194,'[3]应付账款7月底全部明细表 (3)'!$A$4:$J$410,10,0)</f>
        <v>0</v>
      </c>
      <c r="M194" s="31" t="e">
        <f>VLOOKUP(B194,'[3]应付账款7月底全部明细表 (3)'!$A:$K,11,0)</f>
        <v>#REF!</v>
      </c>
      <c r="N194" s="31" t="e">
        <f>VLOOKUP(B194,'[3]应付账款7月底全部明细表 (3)'!$A:$L,12,0)</f>
        <v>#REF!</v>
      </c>
      <c r="O194" s="31" t="e">
        <f>VLOOKUP(B194,'[3]应付账款7月底全部明细表 (3)'!$A$4:$M$410,13,0)</f>
        <v>#REF!</v>
      </c>
      <c r="P194" s="31">
        <f>VLOOKUP(B194,'[3]应付账款7月底全部明细表 (3)'!$A$4:$N$410,14,0)</f>
        <v>0</v>
      </c>
      <c r="Q194" s="31" t="e">
        <f>VLOOKUP(B194,'[3]应付账款7月底全部明细表 (3)'!$A$4:$O$410,15,0)</f>
        <v>#REF!</v>
      </c>
      <c r="R194" s="31" t="e">
        <f>VLOOKUP(B194,'[3]应付账款7月底全部明细表 (3)'!$A$4:$P$410,16,0)</f>
        <v>#REF!</v>
      </c>
      <c r="S194" s="31" t="e">
        <f>VLOOKUP(B194,'[3]应付账款7月底全部明细表 (3)'!$A$4:$Q$407,17,0)</f>
        <v>#REF!</v>
      </c>
      <c r="T194" s="31">
        <f>VLOOKUP(B194,'[3]应付账款7月底全部明细表 (3)'!$A$4:$R$387,18,0)</f>
        <v>0</v>
      </c>
      <c r="U194" s="31" t="e">
        <f>VLOOKUP(B194,'[3]应付账款7月底全部明细表 (3)'!$A$4:$S$410,19,0)</f>
        <v>#REF!</v>
      </c>
      <c r="V194" s="31" t="e">
        <f>VLOOKUP(B194,'[3]应付账款7月底全部明细表 (3)'!$A$4:$T$410,20,0)</f>
        <v>#REF!</v>
      </c>
      <c r="W194" s="31" t="e">
        <f>VLOOKUP(B194,'[3]应付账款7月底全部明细表 (3)'!$A$4:$U$410,21,0)</f>
        <v>#REF!</v>
      </c>
      <c r="X194" s="31">
        <f>VLOOKUP(B194,'[3]应付账款7月底全部明细表 (3)'!$A$4:$V$410,22,0)</f>
        <v>0</v>
      </c>
      <c r="Y194" s="31" t="e">
        <f>VLOOKUP(B194,'[3]应付账款7月底全部明细表 (3)'!$A$4:$W$410,23,0)</f>
        <v>#REF!</v>
      </c>
      <c r="Z194" s="31" t="e">
        <f>VLOOKUP(B194,'[3]应付账款7月底全部明细表 (3)'!$A$4:$X$410,24,0)</f>
        <v>#REF!</v>
      </c>
      <c r="AA194" s="31" t="e">
        <f>VLOOKUP(B194,'[3]应付账款7月底全部明细表 (3)'!$A$4:$Y$410,25,0)</f>
        <v>#REF!</v>
      </c>
      <c r="AB194" s="31">
        <f>VLOOKUP(B194,'[3]应付账款7月底全部明细表 (3)'!$A$4:$Z$410,26,0)</f>
        <v>0</v>
      </c>
      <c r="AC194" s="31" t="e">
        <f>VLOOKUP(B194,'[3]应付账款7月底全部明细表 (3)'!$A$4:$AA$410,27,0)</f>
        <v>#REF!</v>
      </c>
      <c r="AD194" s="31" t="e">
        <f>VLOOKUP(B194,'[3]应付账款7月底全部明细表 (3)'!$A$4:$AB$410,28,0)</f>
        <v>#REF!</v>
      </c>
      <c r="AE194" s="31">
        <f>VLOOKUP(B194,'[3]应付账款7月底全部明细表 (3)'!$A$4:$AC$410,29,0)</f>
        <v>1500</v>
      </c>
      <c r="AF194" s="31">
        <f>VLOOKUP(B194,'[3]应付账款7月底全部明细表 (3)'!$A$4:$AD$416,30,0)</f>
        <v>1500</v>
      </c>
      <c r="AG194" s="31">
        <f>VLOOKUP(B194,'[3]应付账款7月底全部明细表 (3)'!$A$4:$AE$410,31,0)</f>
        <v>1500</v>
      </c>
      <c r="AH194" s="31">
        <f>VLOOKUP(B194,'[3]应付账款7月底全部明细表 (3)'!$A$4:$AF$410,32,0)</f>
        <v>0</v>
      </c>
      <c r="AI194" s="31">
        <f>VLOOKUP(B194,'[3]应付账款7月底全部明细表 (3)'!$A$4:$AG$410,33,0)</f>
        <v>0</v>
      </c>
      <c r="AJ194" s="31">
        <f>VLOOKUP(B194,'[3]应付账款7月底全部明细表 (3)'!$A$4:$AH$415,34,0)</f>
        <v>0</v>
      </c>
      <c r="AK194" s="31">
        <f>VLOOKUP(B194,'[3]应付账款7月底全部明细表 (3)'!$A$4:$AI$410,35,0)</f>
        <v>0</v>
      </c>
      <c r="AL194" s="31">
        <f>VLOOKUP(B194,'[3]应付账款7月底全部明细表 (3)'!$A$4:$AJ$410,36,0)</f>
        <v>0</v>
      </c>
      <c r="AM194" s="31">
        <f>VLOOKUP(B194,'[3]应付账款7月底全部明细表 (3)'!$A$4:$AK$410,37,0)</f>
        <v>0</v>
      </c>
      <c r="AN194" s="31">
        <f>VLOOKUP(B194,'[3]应付账款7月底全部明细表 (3)'!$A$4:$AL$415,38,0)</f>
        <v>0</v>
      </c>
      <c r="AO194" s="31">
        <f>VLOOKUP(B194,'[3]应付账款7月底全部明细表 (3)'!$A$4:$AM$410,39,0)</f>
        <v>0</v>
      </c>
      <c r="AP194" s="31">
        <f>VLOOKUP(B194,'[3]应付账款7月底全部明细表 (3)'!$A$4:$AN$410,40,0)</f>
        <v>0</v>
      </c>
      <c r="AQ194" s="42">
        <f>VLOOKUP(B194,'[3]应付账款7月底全部明细表 (3)'!$A$4:$AO$410,41,0)</f>
        <v>0</v>
      </c>
      <c r="AR194" s="42">
        <f>VLOOKUP(B194,[4]应付账款明细表!$A$4:$AP$428,42,0)</f>
        <v>0</v>
      </c>
      <c r="AS194" s="42">
        <f>VLOOKUP(B194,'[3]应付账款7月底全部明细表 (3)'!$A$4:$AQ$410,43,0)</f>
        <v>0</v>
      </c>
      <c r="AT194" s="42">
        <f>VLOOKUP(B194,'[3]应付账款7月底全部明细表 (3)'!$A$4:$AR$410,44,0)</f>
        <v>0</v>
      </c>
      <c r="AU194" s="42">
        <f>VLOOKUP(B194,[4]应付账款明细表!$A$4:$AS$428,45,0)</f>
        <v>0</v>
      </c>
      <c r="AV194" s="42">
        <f>VLOOKUP(B194,[4]应付账款明细表!$A$4:$AT$428,46,0)</f>
        <v>0</v>
      </c>
      <c r="AW194" s="42">
        <f>VLOOKUP(B194,[4]应付账款明细表!$A$4:$AU$428,47,0)</f>
        <v>0</v>
      </c>
      <c r="AX194" s="42">
        <f>VLOOKUP(B194,[4]应付账款明细表!$A$4:$AV$428,48,0)</f>
        <v>0</v>
      </c>
      <c r="AY194" s="42"/>
      <c r="AZ194" s="42">
        <f>VLOOKUP(B194,[4]应付账款明细表!$A$4:$AX$428,50,0)</f>
        <v>0</v>
      </c>
      <c r="BA194" s="63"/>
      <c r="BB194" s="63"/>
      <c r="BC194" s="63"/>
      <c r="BD194" s="63"/>
      <c r="BE194" s="63"/>
      <c r="BF194" s="63"/>
      <c r="BG194" s="63"/>
      <c r="BH194" s="54" t="e">
        <f t="shared" si="28"/>
        <v>#REF!</v>
      </c>
      <c r="BI194" s="54" t="e">
        <f t="shared" si="20"/>
        <v>#REF!</v>
      </c>
      <c r="BJ194" s="16" t="e">
        <f t="shared" si="22"/>
        <v>#REF!</v>
      </c>
      <c r="BK194" s="54" t="str">
        <f>VLOOKUP(B194,'[3]应付账款7月底全部明细表 (3)'!$A$4:$BI$410,61,0)</f>
        <v>预付款</v>
      </c>
    </row>
    <row r="195" spans="1:63">
      <c r="A195" s="23">
        <f t="shared" ref="A195:A204" si="30">ROW()-3</f>
        <v>192</v>
      </c>
      <c r="B195" s="24" t="s">
        <v>507</v>
      </c>
      <c r="C195" s="24" t="str">
        <f>VLOOKUP(B195,'[1]供应商 (2)'!$A$2:$D$144,4,0)</f>
        <v>L4206</v>
      </c>
      <c r="D195" s="25" t="s">
        <v>508</v>
      </c>
      <c r="E195" s="25" t="s">
        <v>509</v>
      </c>
      <c r="F195" s="16">
        <f>VLOOKUP(B195,'[2]应付账款7月底全部明细表 (3)'!$A$4:$D$403,4)</f>
        <v>0</v>
      </c>
      <c r="G195" s="16">
        <f>VLOOKUP(B195,'[2]应付账款7月底全部明细表 (3)'!$A:$E,5,0)</f>
        <v>0</v>
      </c>
      <c r="H195" s="16">
        <f>VLOOKUP(B195,'[2]应付账款7月底全部明细表 (3)'!$A$4:$F$401,6,0)</f>
        <v>0</v>
      </c>
      <c r="I195" s="16">
        <f>VLOOKUP(B195,'[2]应付账款7月底全部明细表 (3)'!$A$4:$G$401,7,0)</f>
        <v>0</v>
      </c>
      <c r="J195" s="31">
        <f>VLOOKUP(B195,'[2]应付账款7月底全部明细表 (3)'!$A$4:$H$402,8,0)</f>
        <v>0</v>
      </c>
      <c r="K195" s="31">
        <f>VLOOKUP(B195,'[3]应付账款7月底全部明细表 (3)'!$A:$I,9,0)</f>
        <v>335079.11</v>
      </c>
      <c r="L195" s="31">
        <f>VLOOKUP(B195,'[3]应付账款7月底全部明细表 (3)'!$A$4:$J$410,10,0)</f>
        <v>0</v>
      </c>
      <c r="M195" s="31">
        <f>VLOOKUP(B195,'[3]应付账款7月底全部明细表 (3)'!$A:$K,11,0)</f>
        <v>0</v>
      </c>
      <c r="N195" s="31">
        <f>VLOOKUP(B195,'[3]应付账款7月底全部明细表 (3)'!$A:$L,12,0)</f>
        <v>335079.11</v>
      </c>
      <c r="O195" s="31">
        <f>VLOOKUP(B195,'[3]应付账款7月底全部明细表 (3)'!$A$4:$M$410,13,0)</f>
        <v>373417.68</v>
      </c>
      <c r="P195" s="31">
        <f>VLOOKUP(B195,'[3]应付账款7月底全部明细表 (3)'!$A$4:$N$410,14,0)</f>
        <v>0</v>
      </c>
      <c r="Q195" s="31">
        <f>VLOOKUP(B195,'[3]应付账款7月底全部明细表 (3)'!$A$4:$O$410,15,0)</f>
        <v>0</v>
      </c>
      <c r="R195" s="31">
        <f>VLOOKUP(B195,'[3]应付账款7月底全部明细表 (3)'!$A$4:$P$410,16,0)</f>
        <v>708496.79</v>
      </c>
      <c r="S195" s="31">
        <f>VLOOKUP(B195,'[3]应付账款7月底全部明细表 (3)'!$A$4:$Q$407,17,0)</f>
        <v>978510.58</v>
      </c>
      <c r="T195" s="31">
        <f>VLOOKUP(B195,'[3]应付账款7月底全部明细表 (3)'!$A$4:$R$387,18,0)</f>
        <v>0</v>
      </c>
      <c r="U195" s="31">
        <f>VLOOKUP(B195,'[3]应付账款7月底全部明细表 (3)'!$A$4:$S$410,19,0)</f>
        <v>200000</v>
      </c>
      <c r="V195" s="31">
        <f>VLOOKUP(B195,'[3]应付账款7月底全部明细表 (3)'!$A$4:$T$410,20,0)</f>
        <v>1487007.37</v>
      </c>
      <c r="W195" s="31">
        <f>VLOOKUP(B195,'[3]应付账款7月底全部明细表 (3)'!$A$4:$U$410,21,0)</f>
        <v>244690.2</v>
      </c>
      <c r="X195" s="31">
        <f>VLOOKUP(B195,'[3]应付账款7月底全部明细表 (3)'!$A$4:$V$410,22,0)</f>
        <v>135079.10999999999</v>
      </c>
      <c r="Y195" s="31">
        <f>VLOOKUP(B195,'[3]应付账款7月底全部明细表 (3)'!$A$4:$W$410,23,0)</f>
        <v>200000</v>
      </c>
      <c r="Z195" s="31">
        <f>VLOOKUP(B195,'[3]应付账款7月底全部明细表 (3)'!$A$4:$X$410,24,0)</f>
        <v>1531697.57</v>
      </c>
      <c r="AA195" s="31">
        <f>VLOOKUP(B195,'[3]应付账款7月底全部明细表 (3)'!$A$4:$Y$410,25,0)</f>
        <v>729992.43</v>
      </c>
      <c r="AB195" s="31">
        <f>VLOOKUP(B195,'[3]应付账款7月底全部明细表 (3)'!$A$4:$Z$410,26,0)</f>
        <v>308496.78999999998</v>
      </c>
      <c r="AC195" s="31">
        <f>VLOOKUP(B195,'[3]应付账款7月底全部明细表 (3)'!$A$4:$AA$410,27,0)</f>
        <v>0</v>
      </c>
      <c r="AD195" s="31">
        <f>VLOOKUP(B195,'[3]应付账款7月底全部明细表 (3)'!$A$4:$AB$410,28,0)</f>
        <v>2261690</v>
      </c>
      <c r="AE195" s="31">
        <f>VLOOKUP(B195,'[3]应付账款7月底全部明细表 (3)'!$A$4:$AC$410,29,0)</f>
        <v>247741.2</v>
      </c>
      <c r="AF195" s="31">
        <f>VLOOKUP(B195,'[3]应付账款7月底全部明细表 (3)'!$A$4:$AD$416,30,0)</f>
        <v>1287007.3700000001</v>
      </c>
      <c r="AG195" s="31">
        <f>VLOOKUP(B195,'[3]应付账款7月底全部明细表 (3)'!$A$4:$AE$410,31,0)</f>
        <v>200000</v>
      </c>
      <c r="AH195" s="31">
        <f>VLOOKUP(B195,'[3]应付账款7月底全部明细表 (3)'!$A$4:$AF$410,32,0)</f>
        <v>2309431.2000000002</v>
      </c>
      <c r="AI195" s="31">
        <f>VLOOKUP(B195,'[3]应付账款7月底全部明细表 (3)'!$A$4:$AG$410,33,0)</f>
        <v>247741.2</v>
      </c>
      <c r="AJ195" s="31">
        <f>VLOOKUP(B195,'[3]应付账款7月底全部明细表 (3)'!$A$4:$AH$415,34,0)</f>
        <v>1331697.57</v>
      </c>
      <c r="AK195" s="31">
        <f>VLOOKUP(B195,'[3]应付账款7月底全部明细表 (3)'!$A$4:$AI$410,35,0)</f>
        <v>0</v>
      </c>
      <c r="AL195" s="31">
        <f>VLOOKUP(B195,'[3]应付账款7月底全部明细表 (3)'!$A$4:$AJ$410,36,0)</f>
        <v>2557172.4</v>
      </c>
      <c r="AM195" s="31">
        <f>VLOOKUP(B195,'[3]应付账款7月底全部明细表 (3)'!$A$4:$AK$410,37,0)</f>
        <v>247741.2</v>
      </c>
      <c r="AN195" s="31">
        <f>VLOOKUP(B195,'[3]应付账款7月底全部明细表 (3)'!$A$4:$AL$415,38,0)</f>
        <v>2061690</v>
      </c>
      <c r="AO195" s="31">
        <f>VLOOKUP(B195,'[3]应付账款7月底全部明细表 (3)'!$A$4:$AM$410,39,0)</f>
        <v>880000</v>
      </c>
      <c r="AP195" s="31">
        <f>VLOOKUP(B195,'[3]应付账款7月底全部明细表 (3)'!$A$4:$AN$410,40,0)</f>
        <v>1924913.6</v>
      </c>
      <c r="AQ195" s="42">
        <f>VLOOKUP(B195,'[3]应付账款7月底全部明细表 (3)'!$A$4:$AO$410,41,0)</f>
        <v>520298.73</v>
      </c>
      <c r="AR195" s="42">
        <f>VLOOKUP(B195,[4]应付账款明细表!$A$4:$AP$428,42,0)</f>
        <v>1429431.2</v>
      </c>
      <c r="AS195" s="42">
        <f>VLOOKUP(B195,'[3]应付账款7月底全部明细表 (3)'!$A$4:$AQ$410,43,0)</f>
        <v>1390000</v>
      </c>
      <c r="AT195" s="42">
        <f>VLOOKUP(B195,'[3]应付账款7月底全部明细表 (3)'!$A$4:$AR$410,44,0)</f>
        <v>1055212.33</v>
      </c>
      <c r="AU195" s="42">
        <f>VLOOKUP(B195,[4]应付账款明细表!$A$4:$AS$428,45,0)</f>
        <v>360564.29</v>
      </c>
      <c r="AV195" s="42">
        <f>VLOOKUP(B195,[4]应付账款明细表!$A$4:$AT$428,46,0)</f>
        <v>287172.40000000002</v>
      </c>
      <c r="AW195" s="42">
        <f>VLOOKUP(B195,[4]应付账款明细表!$A$4:$AU$428,47,0)</f>
        <v>400000</v>
      </c>
      <c r="AX195" s="42">
        <f>VLOOKUP(B195,[4]应付账款明细表!$A$4:$AV$428,48,0)</f>
        <v>1015776.62</v>
      </c>
      <c r="AY195" s="42"/>
      <c r="AZ195" s="42">
        <f>VLOOKUP(B195,[4]应付账款明细表!$A$4:$AX$428,50,0)</f>
        <v>134913.60000000001</v>
      </c>
      <c r="BA195" s="63"/>
      <c r="BB195" s="63"/>
      <c r="BC195" s="63"/>
      <c r="BD195" s="63"/>
      <c r="BE195" s="63"/>
      <c r="BF195" s="63"/>
      <c r="BG195" s="63"/>
      <c r="BH195" s="54">
        <f t="shared" si="28"/>
        <v>4285776.62</v>
      </c>
      <c r="BI195" s="54">
        <f t="shared" si="20"/>
        <v>428577.66200000001</v>
      </c>
      <c r="BJ195" s="16">
        <f t="shared" si="22"/>
        <v>2.3701109741925799</v>
      </c>
      <c r="BK195" s="54" t="str">
        <f>VLOOKUP(B195,'[3]应付账款7月底全部明细表 (3)'!$A$4:$BI$410,61,0)</f>
        <v>发票挂账两个月承兑付款</v>
      </c>
    </row>
    <row r="196" spans="1:63" ht="15.95" customHeight="1">
      <c r="A196" s="23">
        <f t="shared" si="30"/>
        <v>193</v>
      </c>
      <c r="B196" s="24" t="s">
        <v>510</v>
      </c>
      <c r="C196" s="24" t="str">
        <f>VLOOKUP(B196,'[1]供应商 (2)'!$A$2:$D$144,4,0)</f>
        <v>L4661</v>
      </c>
      <c r="D196" s="25" t="s">
        <v>511</v>
      </c>
      <c r="E196" s="25" t="s">
        <v>512</v>
      </c>
      <c r="F196" s="16">
        <f>VLOOKUP(B196,'[2]应付账款7月底全部明细表 (3)'!$A$4:$D$403,4)</f>
        <v>0</v>
      </c>
      <c r="G196" s="16">
        <f>VLOOKUP(B196,'[2]应付账款7月底全部明细表 (3)'!$A:$E,5,0)</f>
        <v>0</v>
      </c>
      <c r="H196" s="16">
        <f>VLOOKUP(B196,'[2]应付账款7月底全部明细表 (3)'!$A$4:$F$401,6,0)</f>
        <v>0</v>
      </c>
      <c r="I196" s="16">
        <f>VLOOKUP(B196,'[2]应付账款7月底全部明细表 (3)'!$A$4:$G$401,7,0)</f>
        <v>0</v>
      </c>
      <c r="J196" s="31">
        <f>VLOOKUP(B196,'[2]应付账款7月底全部明细表 (3)'!$A$4:$H$402,8,0)</f>
        <v>0</v>
      </c>
      <c r="K196" s="31" t="e">
        <f>VLOOKUP(B196,'[3]应付账款7月底全部明细表 (3)'!$A:$I,9,0)</f>
        <v>#REF!</v>
      </c>
      <c r="L196" s="31">
        <f>VLOOKUP(B196,'[3]应付账款7月底全部明细表 (3)'!$A$4:$J$410,10,0)</f>
        <v>0</v>
      </c>
      <c r="M196" s="31" t="e">
        <f>VLOOKUP(B196,'[3]应付账款7月底全部明细表 (3)'!$A:$K,11,0)</f>
        <v>#REF!</v>
      </c>
      <c r="N196" s="31" t="e">
        <f>VLOOKUP(B196,'[3]应付账款7月底全部明细表 (3)'!$A:$L,12,0)</f>
        <v>#REF!</v>
      </c>
      <c r="O196" s="31">
        <f>VLOOKUP(B196,'[3]应付账款7月底全部明细表 (3)'!$A$4:$M$410,13,0)</f>
        <v>60180</v>
      </c>
      <c r="P196" s="31">
        <f>VLOOKUP(B196,'[3]应付账款7月底全部明细表 (3)'!$A$4:$N$410,14,0)</f>
        <v>0</v>
      </c>
      <c r="Q196" s="31">
        <f>VLOOKUP(B196,'[3]应付账款7月底全部明细表 (3)'!$A$4:$O$410,15,0)</f>
        <v>0</v>
      </c>
      <c r="R196" s="31">
        <f>VLOOKUP(B196,'[3]应付账款7月底全部明细表 (3)'!$A$4:$P$410,16,0)</f>
        <v>60180</v>
      </c>
      <c r="S196" s="31">
        <f>VLOOKUP(B196,'[3]应付账款7月底全部明细表 (3)'!$A$4:$Q$407,17,0)</f>
        <v>30600</v>
      </c>
      <c r="T196" s="31">
        <f>VLOOKUP(B196,'[3]应付账款7月底全部明细表 (3)'!$A$4:$R$387,18,0)</f>
        <v>60180</v>
      </c>
      <c r="U196" s="31">
        <f>VLOOKUP(B196,'[3]应付账款7月底全部明细表 (3)'!$A$4:$S$410,19,0)</f>
        <v>60180</v>
      </c>
      <c r="V196" s="31">
        <f>VLOOKUP(B196,'[3]应付账款7月底全部明细表 (3)'!$A$4:$T$410,20,0)</f>
        <v>30600</v>
      </c>
      <c r="W196" s="31">
        <f>VLOOKUP(B196,'[3]应付账款7月底全部明细表 (3)'!$A$4:$U$410,21,0)</f>
        <v>0</v>
      </c>
      <c r="X196" s="31">
        <f>VLOOKUP(B196,'[3]应付账款7月底全部明细表 (3)'!$A$4:$V$410,22,0)</f>
        <v>30600</v>
      </c>
      <c r="Y196" s="31">
        <f>VLOOKUP(B196,'[3]应付账款7月底全部明细表 (3)'!$A$4:$W$410,23,0)</f>
        <v>0</v>
      </c>
      <c r="Z196" s="31">
        <f>VLOOKUP(B196,'[3]应付账款7月底全部明细表 (3)'!$A$4:$X$410,24,0)</f>
        <v>30600</v>
      </c>
      <c r="AA196" s="31">
        <f>VLOOKUP(B196,'[3]应付账款7月底全部明细表 (3)'!$A$4:$Y$410,25,0)</f>
        <v>30600</v>
      </c>
      <c r="AB196" s="31">
        <f>VLOOKUP(B196,'[3]应付账款7月底全部明细表 (3)'!$A$4:$Z$410,26,0)</f>
        <v>30600</v>
      </c>
      <c r="AC196" s="31">
        <f>VLOOKUP(B196,'[3]应付账款7月底全部明细表 (3)'!$A$4:$AA$410,27,0)</f>
        <v>0</v>
      </c>
      <c r="AD196" s="31">
        <f>VLOOKUP(B196,'[3]应付账款7月底全部明细表 (3)'!$A$4:$AB$410,28,0)</f>
        <v>61200</v>
      </c>
      <c r="AE196" s="31">
        <f>VLOOKUP(B196,'[3]应付账款7月底全部明细表 (3)'!$A$4:$AC$410,29,0)</f>
        <v>0</v>
      </c>
      <c r="AF196" s="31">
        <f>VLOOKUP(B196,'[3]应付账款7月底全部明细表 (3)'!$A$4:$AD$416,30,0)</f>
        <v>61200</v>
      </c>
      <c r="AG196" s="31">
        <f>VLOOKUP(B196,'[3]应付账款7月底全部明细表 (3)'!$A$4:$AE$410,31,0)</f>
        <v>61200</v>
      </c>
      <c r="AH196" s="31">
        <f>VLOOKUP(B196,'[3]应付账款7月底全部明细表 (3)'!$A$4:$AF$410,32,0)</f>
        <v>0</v>
      </c>
      <c r="AI196" s="31">
        <f>VLOOKUP(B196,'[3]应付账款7月底全部明细表 (3)'!$A$4:$AG$410,33,0)</f>
        <v>0</v>
      </c>
      <c r="AJ196" s="31">
        <f>VLOOKUP(B196,'[3]应付账款7月底全部明细表 (3)'!$A$4:$AH$415,34,0)</f>
        <v>0</v>
      </c>
      <c r="AK196" s="31">
        <f>VLOOKUP(B196,'[3]应付账款7月底全部明细表 (3)'!$A$4:$AI$410,35,0)</f>
        <v>0</v>
      </c>
      <c r="AL196" s="31">
        <f>VLOOKUP(B196,'[3]应付账款7月底全部明细表 (3)'!$A$4:$AJ$410,36,0)</f>
        <v>0</v>
      </c>
      <c r="AM196" s="31">
        <f>VLOOKUP(B196,'[3]应付账款7月底全部明细表 (3)'!$A$4:$AK$410,37,0)</f>
        <v>18360</v>
      </c>
      <c r="AN196" s="31">
        <f>VLOOKUP(B196,'[3]应付账款7月底全部明细表 (3)'!$A$4:$AL$415,38,0)</f>
        <v>0</v>
      </c>
      <c r="AO196" s="31">
        <f>VLOOKUP(B196,'[3]应付账款7月底全部明细表 (3)'!$A$4:$AM$410,39,0)</f>
        <v>18360</v>
      </c>
      <c r="AP196" s="31">
        <f>VLOOKUP(B196,'[3]应付账款7月底全部明细表 (3)'!$A$4:$AN$410,40,0)</f>
        <v>18360</v>
      </c>
      <c r="AQ196" s="42">
        <f>VLOOKUP(B196,'[3]应付账款7月底全部明细表 (3)'!$A$4:$AO$410,41,0)</f>
        <v>0</v>
      </c>
      <c r="AR196" s="42">
        <f>VLOOKUP(B196,[4]应付账款明细表!$A$4:$AP$428,42,0)</f>
        <v>18360</v>
      </c>
      <c r="AS196" s="42">
        <f>VLOOKUP(B196,'[3]应付账款7月底全部明细表 (3)'!$A$4:$AQ$410,43,0)</f>
        <v>18360</v>
      </c>
      <c r="AT196" s="42">
        <f>VLOOKUP(B196,'[3]应付账款7月底全部明细表 (3)'!$A$4:$AR$410,44,0)</f>
        <v>0</v>
      </c>
      <c r="AU196" s="42">
        <f>VLOOKUP(B196,[4]应付账款明细表!$A$4:$AS$428,45,0)</f>
        <v>0</v>
      </c>
      <c r="AV196" s="42">
        <f>VLOOKUP(B196,[4]应付账款明细表!$A$4:$AT$428,46,0)</f>
        <v>0</v>
      </c>
      <c r="AW196" s="42">
        <f>VLOOKUP(B196,[4]应付账款明细表!$A$4:$AU$428,47,0)</f>
        <v>0</v>
      </c>
      <c r="AX196" s="42">
        <f>VLOOKUP(B196,[4]应付账款明细表!$A$4:$AV$428,48,0)</f>
        <v>0</v>
      </c>
      <c r="AY196" s="42"/>
      <c r="AZ196" s="42">
        <f>VLOOKUP(B196,[4]应付账款明细表!$A$4:$AX$428,50,0)</f>
        <v>0</v>
      </c>
      <c r="BA196" s="63"/>
      <c r="BB196" s="63"/>
      <c r="BC196" s="63"/>
      <c r="BD196" s="63"/>
      <c r="BE196" s="63"/>
      <c r="BF196" s="63"/>
      <c r="BG196" s="63"/>
      <c r="BH196" s="54" t="e">
        <f t="shared" si="28"/>
        <v>#REF!</v>
      </c>
      <c r="BI196" s="54" t="e">
        <f t="shared" si="20"/>
        <v>#REF!</v>
      </c>
      <c r="BJ196" s="16" t="e">
        <f t="shared" si="22"/>
        <v>#REF!</v>
      </c>
      <c r="BK196" s="54" t="str">
        <f>VLOOKUP(B196,'[3]应付账款7月底全部明细表 (3)'!$A$4:$BI$410,61,0)</f>
        <v>货到、票到月底付款</v>
      </c>
    </row>
    <row r="197" spans="1:63" ht="15.95" customHeight="1">
      <c r="A197" s="23">
        <f t="shared" si="30"/>
        <v>194</v>
      </c>
      <c r="B197" s="24" t="s">
        <v>513</v>
      </c>
      <c r="C197" s="24">
        <f>VLOOKUP(B197,'[1]供应商 (2)'!$A$2:$D$144,4,0)</f>
        <v>1931686</v>
      </c>
      <c r="D197" s="25" t="s">
        <v>514</v>
      </c>
      <c r="E197" s="25" t="s">
        <v>151</v>
      </c>
      <c r="F197" s="16">
        <f>VLOOKUP(B197,'[2]应付账款7月底全部明细表 (3)'!$A$4:$D$403,4)</f>
        <v>0</v>
      </c>
      <c r="G197" s="16">
        <f>VLOOKUP(B197,'[2]应付账款7月底全部明细表 (3)'!$A:$E,5,0)</f>
        <v>0</v>
      </c>
      <c r="H197" s="16">
        <f>VLOOKUP(B197,'[2]应付账款7月底全部明细表 (3)'!$A$4:$F$401,6,0)</f>
        <v>0</v>
      </c>
      <c r="I197" s="16">
        <f>VLOOKUP(B197,'[2]应付账款7月底全部明细表 (3)'!$A$4:$G$401,7,0)</f>
        <v>0</v>
      </c>
      <c r="J197" s="31">
        <f>VLOOKUP(B197,'[2]应付账款7月底全部明细表 (3)'!$A$4:$H$402,8,0)</f>
        <v>0</v>
      </c>
      <c r="K197" s="31">
        <f>VLOOKUP(B197,'[3]应付账款7月底全部明细表 (3)'!$A:$I,9,0)</f>
        <v>35958.6</v>
      </c>
      <c r="L197" s="31">
        <f>VLOOKUP(B197,'[3]应付账款7月底全部明细表 (3)'!$A$4:$J$410,10,0)</f>
        <v>0</v>
      </c>
      <c r="M197" s="31">
        <f>VLOOKUP(B197,'[3]应付账款7月底全部明细表 (3)'!$A:$K,11,0)</f>
        <v>0</v>
      </c>
      <c r="N197" s="31">
        <f>VLOOKUP(B197,'[3]应付账款7月底全部明细表 (3)'!$A:$L,12,0)</f>
        <v>35958.6</v>
      </c>
      <c r="O197" s="31">
        <f>VLOOKUP(B197,'[3]应付账款7月底全部明细表 (3)'!$A$4:$M$410,13,0)</f>
        <v>0</v>
      </c>
      <c r="P197" s="31">
        <f>VLOOKUP(B197,'[3]应付账款7月底全部明细表 (3)'!$A$4:$N$410,14,0)</f>
        <v>0</v>
      </c>
      <c r="Q197" s="31">
        <f>VLOOKUP(B197,'[3]应付账款7月底全部明细表 (3)'!$A$4:$O$410,15,0)</f>
        <v>35958.6</v>
      </c>
      <c r="R197" s="31">
        <f>VLOOKUP(B197,'[3]应付账款7月底全部明细表 (3)'!$A$4:$P$410,16,0)</f>
        <v>0</v>
      </c>
      <c r="S197" s="31">
        <f>VLOOKUP(B197,'[3]应付账款7月底全部明细表 (3)'!$A$4:$Q$407,17,0)</f>
        <v>10036.799999999999</v>
      </c>
      <c r="T197" s="31">
        <f>VLOOKUP(B197,'[3]应付账款7月底全部明细表 (3)'!$A$4:$R$387,18,0)</f>
        <v>0</v>
      </c>
      <c r="U197" s="31">
        <f>VLOOKUP(B197,'[3]应付账款7月底全部明细表 (3)'!$A$4:$S$410,19,0)</f>
        <v>0</v>
      </c>
      <c r="V197" s="31">
        <f>VLOOKUP(B197,'[3]应付账款7月底全部明细表 (3)'!$A$4:$T$410,20,0)</f>
        <v>10036.799999999999</v>
      </c>
      <c r="W197" s="31">
        <f>VLOOKUP(B197,'[3]应付账款7月底全部明细表 (3)'!$A$4:$U$410,21,0)</f>
        <v>27479.7</v>
      </c>
      <c r="X197" s="31">
        <f>VLOOKUP(B197,'[3]应付账款7月底全部明细表 (3)'!$A$4:$V$410,22,0)</f>
        <v>0</v>
      </c>
      <c r="Y197" s="31">
        <f>VLOOKUP(B197,'[3]应付账款7月底全部明细表 (3)'!$A$4:$W$410,23,0)</f>
        <v>10036.799999999999</v>
      </c>
      <c r="Z197" s="31">
        <f>VLOOKUP(B197,'[3]应付账款7月底全部明细表 (3)'!$A$4:$X$410,24,0)</f>
        <v>27479.7</v>
      </c>
      <c r="AA197" s="31">
        <f>VLOOKUP(B197,'[3]应付账款7月底全部明细表 (3)'!$A$4:$Y$410,25,0)</f>
        <v>17379.2</v>
      </c>
      <c r="AB197" s="31">
        <f>VLOOKUP(B197,'[3]应付账款7月底全部明细表 (3)'!$A$4:$Z$410,26,0)</f>
        <v>0</v>
      </c>
      <c r="AC197" s="31">
        <f>VLOOKUP(B197,'[3]应付账款7月底全部明细表 (3)'!$A$4:$AA$410,27,0)</f>
        <v>0</v>
      </c>
      <c r="AD197" s="31">
        <f>VLOOKUP(B197,'[3]应付账款7月底全部明细表 (3)'!$A$4:$AB$410,28,0)</f>
        <v>44858.9</v>
      </c>
      <c r="AE197" s="31">
        <f>VLOOKUP(B197,'[3]应付账款7月底全部明细表 (3)'!$A$4:$AC$410,29,0)</f>
        <v>8080.4</v>
      </c>
      <c r="AF197" s="31">
        <f>VLOOKUP(B197,'[3]应付账款7月底全部明细表 (3)'!$A$4:$AD$416,30,0)</f>
        <v>27479.7</v>
      </c>
      <c r="AG197" s="31">
        <f>VLOOKUP(B197,'[3]应付账款7月底全部明细表 (3)'!$A$4:$AE$410,31,0)</f>
        <v>44858.9</v>
      </c>
      <c r="AH197" s="31">
        <f>VLOOKUP(B197,'[3]应付账款7月底全部明细表 (3)'!$A$4:$AF$410,32,0)</f>
        <v>8080.4</v>
      </c>
      <c r="AI197" s="31">
        <f>VLOOKUP(B197,'[3]应付账款7月底全部明细表 (3)'!$A$4:$AG$410,33,0)</f>
        <v>0</v>
      </c>
      <c r="AJ197" s="31">
        <f>VLOOKUP(B197,'[3]应付账款7月底全部明细表 (3)'!$A$4:$AH$415,34,0)</f>
        <v>0</v>
      </c>
      <c r="AK197" s="31">
        <f>VLOOKUP(B197,'[3]应付账款7月底全部明细表 (3)'!$A$4:$AI$410,35,0)</f>
        <v>0</v>
      </c>
      <c r="AL197" s="31">
        <f>VLOOKUP(B197,'[3]应付账款7月底全部明细表 (3)'!$A$4:$AJ$410,36,0)</f>
        <v>8080.4</v>
      </c>
      <c r="AM197" s="31">
        <f>VLOOKUP(B197,'[3]应付账款7月底全部明细表 (3)'!$A$4:$AK$410,37,0)</f>
        <v>16949.54</v>
      </c>
      <c r="AN197" s="31">
        <f>VLOOKUP(B197,'[3]应付账款7月底全部明细表 (3)'!$A$4:$AL$415,38,0)</f>
        <v>8080.4</v>
      </c>
      <c r="AO197" s="31">
        <f>VLOOKUP(B197,'[3]应付账款7月底全部明细表 (3)'!$A$4:$AM$410,39,0)</f>
        <v>0</v>
      </c>
      <c r="AP197" s="31">
        <f>VLOOKUP(B197,'[3]应付账款7月底全部明细表 (3)'!$A$4:$AN$410,40,0)</f>
        <v>8080.4</v>
      </c>
      <c r="AQ197" s="42">
        <f>VLOOKUP(B197,'[3]应付账款7月底全部明细表 (3)'!$A$4:$AO$410,41,0)</f>
        <v>14724.4</v>
      </c>
      <c r="AR197" s="42">
        <f>VLOOKUP(B197,[4]应付账款明细表!$A$4:$AP$428,42,0)</f>
        <v>8080.4</v>
      </c>
      <c r="AS197" s="42">
        <f>VLOOKUP(B197,'[3]应付账款7月底全部明细表 (3)'!$A$4:$AQ$410,43,0)</f>
        <v>8080.4</v>
      </c>
      <c r="AT197" s="42">
        <f>VLOOKUP(B197,'[3]应付账款7月底全部明细表 (3)'!$A$4:$AR$410,44,0)</f>
        <v>31673.94</v>
      </c>
      <c r="AU197" s="42">
        <f>VLOOKUP(B197,[4]应付账款明细表!$A$4:$AS$428,45,0)</f>
        <v>0</v>
      </c>
      <c r="AV197" s="42">
        <f>VLOOKUP(B197,[4]应付账款明细表!$A$4:$AT$428,46,0)</f>
        <v>0</v>
      </c>
      <c r="AW197" s="42">
        <f>VLOOKUP(B197,[4]应付账款明细表!$A$4:$AU$428,47,0)</f>
        <v>0</v>
      </c>
      <c r="AX197" s="42">
        <f>VLOOKUP(B197,[4]应付账款明细表!$A$4:$AV$428,48,0)</f>
        <v>31673.94</v>
      </c>
      <c r="AY197" s="42"/>
      <c r="AZ197" s="42">
        <f>VLOOKUP(B197,[4]应付账款明细表!$A$4:$AX$428,50,0)</f>
        <v>31673.94</v>
      </c>
      <c r="BA197" s="63"/>
      <c r="BB197" s="63"/>
      <c r="BC197" s="63"/>
      <c r="BD197" s="63"/>
      <c r="BE197" s="63"/>
      <c r="BF197" s="63"/>
      <c r="BG197" s="63"/>
      <c r="BH197" s="54">
        <f t="shared" si="28"/>
        <v>130608.64</v>
      </c>
      <c r="BI197" s="54">
        <f t="shared" ref="BI197:BI229" si="31">BH197/10</f>
        <v>13060.864</v>
      </c>
      <c r="BJ197" s="16">
        <f t="shared" ref="BJ197:BJ229" si="32">AX197/BI197</f>
        <v>2.4251029640918098</v>
      </c>
      <c r="BK197" s="54" t="str">
        <f>VLOOKUP(B197,'[3]应付账款7月底全部明细表 (3)'!$A$4:$BI$410,61,0)</f>
        <v>发票挂账一个月付款</v>
      </c>
    </row>
    <row r="198" spans="1:63" ht="15.95" customHeight="1">
      <c r="A198" s="23">
        <f t="shared" si="30"/>
        <v>195</v>
      </c>
      <c r="B198" s="24" t="s">
        <v>515</v>
      </c>
      <c r="C198" s="24" t="str">
        <f>VLOOKUP(B198,'[1]供应商 (2)'!$A$2:$D$144,4,0)</f>
        <v>L4662</v>
      </c>
      <c r="D198" s="25" t="s">
        <v>516</v>
      </c>
      <c r="E198" s="25" t="s">
        <v>517</v>
      </c>
      <c r="F198" s="16">
        <f>VLOOKUP(B198,'[2]应付账款7月底全部明细表 (3)'!$A$4:$D$403,4)</f>
        <v>0</v>
      </c>
      <c r="G198" s="16">
        <f>VLOOKUP(B198,'[2]应付账款7月底全部明细表 (3)'!$A:$E,5,0)</f>
        <v>0</v>
      </c>
      <c r="H198" s="16">
        <f>VLOOKUP(B198,'[2]应付账款7月底全部明细表 (3)'!$A$4:$F$401,6,0)</f>
        <v>0</v>
      </c>
      <c r="I198" s="16">
        <f>VLOOKUP(B198,'[2]应付账款7月底全部明细表 (3)'!$A$4:$G$401,7,0)</f>
        <v>0</v>
      </c>
      <c r="J198" s="31">
        <f>VLOOKUP(B198,'[2]应付账款7月底全部明细表 (3)'!$A$4:$H$402,8,0)</f>
        <v>0</v>
      </c>
      <c r="K198" s="31" t="e">
        <f>VLOOKUP(B198,'[3]应付账款7月底全部明细表 (3)'!$A:$I,9,0)</f>
        <v>#REF!</v>
      </c>
      <c r="L198" s="31">
        <f>VLOOKUP(B198,'[3]应付账款7月底全部明细表 (3)'!$A$4:$J$410,10,0)</f>
        <v>0</v>
      </c>
      <c r="M198" s="31" t="e">
        <f>VLOOKUP(B198,'[3]应付账款7月底全部明细表 (3)'!$A:$K,11,0)</f>
        <v>#REF!</v>
      </c>
      <c r="N198" s="31" t="e">
        <f>VLOOKUP(B198,'[3]应付账款7月底全部明细表 (3)'!$A:$L,12,0)</f>
        <v>#REF!</v>
      </c>
      <c r="O198" s="31">
        <f>VLOOKUP(B198,'[3]应付账款7月底全部明细表 (3)'!$A$4:$M$410,13,0)</f>
        <v>44780</v>
      </c>
      <c r="P198" s="31">
        <f>VLOOKUP(B198,'[3]应付账款7月底全部明细表 (3)'!$A$4:$N$410,14,0)</f>
        <v>44740</v>
      </c>
      <c r="Q198" s="31">
        <f>VLOOKUP(B198,'[3]应付账款7月底全部明细表 (3)'!$A$4:$O$410,15,0)</f>
        <v>44740</v>
      </c>
      <c r="R198" s="31">
        <f>VLOOKUP(B198,'[3]应付账款7月底全部明细表 (3)'!$A$4:$P$410,16,0)</f>
        <v>40</v>
      </c>
      <c r="S198" s="31">
        <f>VLOOKUP(B198,'[3]应付账款7月底全部明细表 (3)'!$A$4:$Q$407,17,0)</f>
        <v>0</v>
      </c>
      <c r="T198" s="31">
        <f>VLOOKUP(B198,'[3]应付账款7月底全部明细表 (3)'!$A$4:$R$387,18,0)</f>
        <v>0</v>
      </c>
      <c r="U198" s="31">
        <f>VLOOKUP(B198,'[3]应付账款7月底全部明细表 (3)'!$A$4:$S$410,19,0)</f>
        <v>0</v>
      </c>
      <c r="V198" s="31">
        <f>VLOOKUP(B198,'[3]应付账款7月底全部明细表 (3)'!$A$4:$T$410,20,0)</f>
        <v>40</v>
      </c>
      <c r="W198" s="31">
        <f>VLOOKUP(B198,'[3]应付账款7月底全部明细表 (3)'!$A$4:$U$410,21,0)</f>
        <v>0</v>
      </c>
      <c r="X198" s="31">
        <f>VLOOKUP(B198,'[3]应付账款7月底全部明细表 (3)'!$A$4:$V$410,22,0)</f>
        <v>40</v>
      </c>
      <c r="Y198" s="31">
        <f>VLOOKUP(B198,'[3]应付账款7月底全部明细表 (3)'!$A$4:$W$410,23,0)</f>
        <v>40</v>
      </c>
      <c r="Z198" s="31">
        <f>VLOOKUP(B198,'[3]应付账款7月底全部明细表 (3)'!$A$4:$X$410,24,0)</f>
        <v>0</v>
      </c>
      <c r="AA198" s="31">
        <f>VLOOKUP(B198,'[3]应付账款7月底全部明细表 (3)'!$A$4:$Y$410,25,0)</f>
        <v>100000</v>
      </c>
      <c r="AB198" s="31">
        <f>VLOOKUP(B198,'[3]应付账款7月底全部明细表 (3)'!$A$4:$Z$410,26,0)</f>
        <v>99960</v>
      </c>
      <c r="AC198" s="31">
        <f>VLOOKUP(B198,'[3]应付账款7月底全部明细表 (3)'!$A$4:$AA$410,27,0)</f>
        <v>99960</v>
      </c>
      <c r="AD198" s="31">
        <f>VLOOKUP(B198,'[3]应付账款7月底全部明细表 (3)'!$A$4:$AB$410,28,0)</f>
        <v>40</v>
      </c>
      <c r="AE198" s="31">
        <f>VLOOKUP(B198,'[3]应付账款7月底全部明细表 (3)'!$A$4:$AC$410,29,0)</f>
        <v>0</v>
      </c>
      <c r="AF198" s="31">
        <f>VLOOKUP(B198,'[3]应付账款7月底全部明细表 (3)'!$A$4:$AD$416,30,0)</f>
        <v>0</v>
      </c>
      <c r="AG198" s="31">
        <f>VLOOKUP(B198,'[3]应付账款7月底全部明细表 (3)'!$A$4:$AE$410,31,0)</f>
        <v>0</v>
      </c>
      <c r="AH198" s="31">
        <f>VLOOKUP(B198,'[3]应付账款7月底全部明细表 (3)'!$A$4:$AF$410,32,0)</f>
        <v>40</v>
      </c>
      <c r="AI198" s="31">
        <f>VLOOKUP(B198,'[3]应付账款7月底全部明细表 (3)'!$A$4:$AG$410,33,0)</f>
        <v>0</v>
      </c>
      <c r="AJ198" s="31">
        <f>VLOOKUP(B198,'[3]应付账款7月底全部明细表 (3)'!$A$4:$AH$415,34,0)</f>
        <v>0</v>
      </c>
      <c r="AK198" s="31">
        <f>VLOOKUP(B198,'[3]应付账款7月底全部明细表 (3)'!$A$4:$AI$410,35,0)</f>
        <v>0</v>
      </c>
      <c r="AL198" s="31">
        <f>VLOOKUP(B198,'[3]应付账款7月底全部明细表 (3)'!$A$4:$AJ$410,36,0)</f>
        <v>40</v>
      </c>
      <c r="AM198" s="31">
        <f>VLOOKUP(B198,'[3]应付账款7月底全部明细表 (3)'!$A$4:$AK$410,37,0)</f>
        <v>0</v>
      </c>
      <c r="AN198" s="31">
        <f>VLOOKUP(B198,'[3]应付账款7月底全部明细表 (3)'!$A$4:$AL$415,38,0)</f>
        <v>0</v>
      </c>
      <c r="AO198" s="31">
        <f>VLOOKUP(B198,'[3]应付账款7月底全部明细表 (3)'!$A$4:$AM$410,39,0)</f>
        <v>0</v>
      </c>
      <c r="AP198" s="31">
        <f>VLOOKUP(B198,'[3]应付账款7月底全部明细表 (3)'!$A$4:$AN$410,40,0)</f>
        <v>40</v>
      </c>
      <c r="AQ198" s="42">
        <f>VLOOKUP(B198,'[3]应付账款7月底全部明细表 (3)'!$A$4:$AO$410,41,0)</f>
        <v>30000</v>
      </c>
      <c r="AR198" s="42">
        <f>VLOOKUP(B198,[4]应付账款明细表!$A$4:$AP$428,42,0)</f>
        <v>30000</v>
      </c>
      <c r="AS198" s="42">
        <f>VLOOKUP(B198,'[3]应付账款7月底全部明细表 (3)'!$A$4:$AQ$410,43,0)</f>
        <v>30000</v>
      </c>
      <c r="AT198" s="42">
        <f>VLOOKUP(B198,'[3]应付账款7月底全部明细表 (3)'!$A$4:$AR$410,44,0)</f>
        <v>40</v>
      </c>
      <c r="AU198" s="42">
        <f>VLOOKUP(B198,[4]应付账款明细表!$A$4:$AS$428,45,0)</f>
        <v>0</v>
      </c>
      <c r="AV198" s="42">
        <f>VLOOKUP(B198,[4]应付账款明细表!$A$4:$AT$428,46,0)</f>
        <v>0</v>
      </c>
      <c r="AW198" s="42">
        <f>VLOOKUP(B198,[4]应付账款明细表!$A$4:$AU$428,47,0)</f>
        <v>0</v>
      </c>
      <c r="AX198" s="42">
        <f>VLOOKUP(B198,[4]应付账款明细表!$A$4:$AV$428,48,0)</f>
        <v>40</v>
      </c>
      <c r="AY198" s="42"/>
      <c r="AZ198" s="42">
        <f>VLOOKUP(B198,[4]应付账款明细表!$A$4:$AX$428,50,0)</f>
        <v>0</v>
      </c>
      <c r="BA198" s="63"/>
      <c r="BB198" s="63"/>
      <c r="BC198" s="63"/>
      <c r="BD198" s="63"/>
      <c r="BE198" s="63"/>
      <c r="BF198" s="63"/>
      <c r="BG198" s="63"/>
      <c r="BH198" s="54" t="e">
        <f t="shared" si="28"/>
        <v>#REF!</v>
      </c>
      <c r="BI198" s="54" t="e">
        <f t="shared" si="31"/>
        <v>#REF!</v>
      </c>
      <c r="BJ198" s="16" t="e">
        <f t="shared" si="32"/>
        <v>#REF!</v>
      </c>
      <c r="BK198" s="54" t="str">
        <f>VLOOKUP(B198,'[3]应付账款7月底全部明细表 (3)'!$A$4:$BI$410,61,0)</f>
        <v>预付款</v>
      </c>
    </row>
    <row r="199" spans="1:63">
      <c r="A199" s="23">
        <f t="shared" si="30"/>
        <v>196</v>
      </c>
      <c r="B199" s="24" t="s">
        <v>518</v>
      </c>
      <c r="C199" s="24">
        <f>VLOOKUP(B199,'[1]供应商 (2)'!$A$2:$D$144,4,0)</f>
        <v>1913260</v>
      </c>
      <c r="D199" s="25" t="s">
        <v>519</v>
      </c>
      <c r="E199" s="25" t="s">
        <v>520</v>
      </c>
      <c r="F199" s="16">
        <f>VLOOKUP(B199,'[2]应付账款7月底全部明细表 (3)'!$A$4:$D$403,4)</f>
        <v>0</v>
      </c>
      <c r="G199" s="16">
        <f>VLOOKUP(B199,'[2]应付账款7月底全部明细表 (3)'!$A:$E,5,0)</f>
        <v>0</v>
      </c>
      <c r="H199" s="16">
        <f>VLOOKUP(B199,'[2]应付账款7月底全部明细表 (3)'!$A$4:$F$401,6,0)</f>
        <v>0</v>
      </c>
      <c r="I199" s="16">
        <f>VLOOKUP(B199,'[2]应付账款7月底全部明细表 (3)'!$A$4:$G$401,7,0)</f>
        <v>0</v>
      </c>
      <c r="J199" s="31">
        <f>VLOOKUP(B199,'[2]应付账款7月底全部明细表 (3)'!$A$4:$H$402,8,0)</f>
        <v>0</v>
      </c>
      <c r="K199" s="31">
        <f>VLOOKUP(B199,'[3]应付账款7月底全部明细表 (3)'!$A:$I,9,0)</f>
        <v>33906.300000000003</v>
      </c>
      <c r="L199" s="31">
        <f>VLOOKUP(B199,'[3]应付账款7月底全部明细表 (3)'!$A$4:$J$410,10,0)</f>
        <v>0</v>
      </c>
      <c r="M199" s="31">
        <f>VLOOKUP(B199,'[3]应付账款7月底全部明细表 (3)'!$A:$K,11,0)</f>
        <v>0</v>
      </c>
      <c r="N199" s="31">
        <f>VLOOKUP(B199,'[3]应付账款7月底全部明细表 (3)'!$A:$L,12,0)</f>
        <v>33906.300000000003</v>
      </c>
      <c r="O199" s="31">
        <f>VLOOKUP(B199,'[3]应付账款7月底全部明细表 (3)'!$A$4:$M$410,13,0)</f>
        <v>0</v>
      </c>
      <c r="P199" s="31">
        <f>VLOOKUP(B199,'[3]应付账款7月底全部明细表 (3)'!$A$4:$N$410,14,0)</f>
        <v>33906.300000000003</v>
      </c>
      <c r="Q199" s="31">
        <f>VLOOKUP(B199,'[3]应付账款7月底全部明细表 (3)'!$A$4:$O$410,15,0)</f>
        <v>33906.300000000003</v>
      </c>
      <c r="R199" s="31">
        <f>VLOOKUP(B199,'[3]应付账款7月底全部明细表 (3)'!$A$4:$P$410,16,0)</f>
        <v>0</v>
      </c>
      <c r="S199" s="31">
        <f>VLOOKUP(B199,'[3]应付账款7月底全部明细表 (3)'!$A$4:$Q$407,17,0)</f>
        <v>0</v>
      </c>
      <c r="T199" s="31">
        <f>VLOOKUP(B199,'[3]应付账款7月底全部明细表 (3)'!$A$4:$R$387,18,0)</f>
        <v>0</v>
      </c>
      <c r="U199" s="31">
        <f>VLOOKUP(B199,'[3]应付账款7月底全部明细表 (3)'!$A$4:$S$410,19,0)</f>
        <v>0</v>
      </c>
      <c r="V199" s="31">
        <f>VLOOKUP(B199,'[3]应付账款7月底全部明细表 (3)'!$A$4:$T$410,20,0)</f>
        <v>0</v>
      </c>
      <c r="W199" s="31">
        <f>VLOOKUP(B199,'[3]应付账款7月底全部明细表 (3)'!$A$4:$U$410,21,0)</f>
        <v>0</v>
      </c>
      <c r="X199" s="31">
        <f>VLOOKUP(B199,'[3]应付账款7月底全部明细表 (3)'!$A$4:$V$410,22,0)</f>
        <v>0</v>
      </c>
      <c r="Y199" s="31">
        <f>VLOOKUP(B199,'[3]应付账款7月底全部明细表 (3)'!$A$4:$W$410,23,0)</f>
        <v>0</v>
      </c>
      <c r="Z199" s="31">
        <f>VLOOKUP(B199,'[3]应付账款7月底全部明细表 (3)'!$A$4:$X$410,24,0)</f>
        <v>0</v>
      </c>
      <c r="AA199" s="31">
        <f>VLOOKUP(B199,'[3]应付账款7月底全部明细表 (3)'!$A$4:$Y$410,25,0)</f>
        <v>0</v>
      </c>
      <c r="AB199" s="31">
        <f>VLOOKUP(B199,'[3]应付账款7月底全部明细表 (3)'!$A$4:$Z$410,26,0)</f>
        <v>0</v>
      </c>
      <c r="AC199" s="31">
        <f>VLOOKUP(B199,'[3]应付账款7月底全部明细表 (3)'!$A$4:$AA$410,27,0)</f>
        <v>0</v>
      </c>
      <c r="AD199" s="31">
        <f>VLOOKUP(B199,'[3]应付账款7月底全部明细表 (3)'!$A$4:$AB$410,28,0)</f>
        <v>0</v>
      </c>
      <c r="AE199" s="31">
        <f>VLOOKUP(B199,'[3]应付账款7月底全部明细表 (3)'!$A$4:$AC$410,29,0)</f>
        <v>0</v>
      </c>
      <c r="AF199" s="31">
        <f>VLOOKUP(B199,'[3]应付账款7月底全部明细表 (3)'!$A$4:$AD$416,30,0)</f>
        <v>0</v>
      </c>
      <c r="AG199" s="31">
        <f>VLOOKUP(B199,'[3]应付账款7月底全部明细表 (3)'!$A$4:$AE$410,31,0)</f>
        <v>0</v>
      </c>
      <c r="AH199" s="31">
        <f>VLOOKUP(B199,'[3]应付账款7月底全部明细表 (3)'!$A$4:$AF$410,32,0)</f>
        <v>0</v>
      </c>
      <c r="AI199" s="31">
        <f>VLOOKUP(B199,'[3]应付账款7月底全部明细表 (3)'!$A$4:$AG$410,33,0)</f>
        <v>0</v>
      </c>
      <c r="AJ199" s="31">
        <f>VLOOKUP(B199,'[3]应付账款7月底全部明细表 (3)'!$A$4:$AH$415,34,0)</f>
        <v>0</v>
      </c>
      <c r="AK199" s="31">
        <f>VLOOKUP(B199,'[3]应付账款7月底全部明细表 (3)'!$A$4:$AI$410,35,0)</f>
        <v>0</v>
      </c>
      <c r="AL199" s="31">
        <f>VLOOKUP(B199,'[3]应付账款7月底全部明细表 (3)'!$A$4:$AJ$410,36,0)</f>
        <v>0</v>
      </c>
      <c r="AM199" s="31">
        <f>VLOOKUP(B199,'[3]应付账款7月底全部明细表 (3)'!$A$4:$AK$410,37,0)</f>
        <v>0</v>
      </c>
      <c r="AN199" s="31">
        <f>VLOOKUP(B199,'[3]应付账款7月底全部明细表 (3)'!$A$4:$AL$415,38,0)</f>
        <v>0</v>
      </c>
      <c r="AO199" s="31" t="e">
        <f>VLOOKUP(B199,'[3]应付账款7月底全部明细表 (3)'!$A$4:$AM$410,39,0)</f>
        <v>#REF!</v>
      </c>
      <c r="AP199" s="31" t="e">
        <f>VLOOKUP(B199,'[3]应付账款7月底全部明细表 (3)'!$A$4:$AN$410,40,0)</f>
        <v>#REF!</v>
      </c>
      <c r="AQ199" s="42">
        <f>VLOOKUP(B199,'[3]应付账款7月底全部明细表 (3)'!$A$4:$AO$410,41,0)</f>
        <v>0</v>
      </c>
      <c r="AR199" s="42">
        <f>VLOOKUP(B199,[4]应付账款明细表!$A$4:$AP$428,42,0)</f>
        <v>0</v>
      </c>
      <c r="AS199" s="42">
        <f>VLOOKUP(B199,'[3]应付账款7月底全部明细表 (3)'!$A$4:$AQ$410,43,0)</f>
        <v>0</v>
      </c>
      <c r="AT199" s="42">
        <f>VLOOKUP(B199,'[3]应付账款7月底全部明细表 (3)'!$A$4:$AR$410,44,0)</f>
        <v>0</v>
      </c>
      <c r="AU199" s="42">
        <f>VLOOKUP(B199,[4]应付账款明细表!$A$4:$AS$428,45,0)</f>
        <v>0</v>
      </c>
      <c r="AV199" s="42">
        <f>VLOOKUP(B199,[4]应付账款明细表!$A$4:$AT$428,46,0)</f>
        <v>0</v>
      </c>
      <c r="AW199" s="42">
        <f>VLOOKUP(B199,[4]应付账款明细表!$A$4:$AU$428,47,0)</f>
        <v>0</v>
      </c>
      <c r="AX199" s="42">
        <f>VLOOKUP(B199,[4]应付账款明细表!$A$4:$AV$428,48,0)</f>
        <v>0</v>
      </c>
      <c r="AY199" s="42"/>
      <c r="AZ199" s="42">
        <f>VLOOKUP(B199,[4]应付账款明细表!$A$4:$AX$428,50,0)</f>
        <v>0</v>
      </c>
      <c r="BA199" s="63"/>
      <c r="BB199" s="63"/>
      <c r="BC199" s="63"/>
      <c r="BD199" s="63"/>
      <c r="BE199" s="63"/>
      <c r="BF199" s="63"/>
      <c r="BG199" s="63"/>
      <c r="BH199" s="54">
        <f t="shared" si="28"/>
        <v>33906.300000000003</v>
      </c>
      <c r="BI199" s="54">
        <f t="shared" si="31"/>
        <v>3390.63</v>
      </c>
      <c r="BJ199" s="16">
        <f t="shared" si="32"/>
        <v>0</v>
      </c>
      <c r="BK199" s="54" t="str">
        <f>VLOOKUP(B199,'[3]应付账款7月底全部明细表 (3)'!$A$4:$BI$410,61,0)</f>
        <v>零购预付款</v>
      </c>
    </row>
    <row r="200" spans="1:63" ht="15.95" customHeight="1">
      <c r="A200" s="23">
        <f t="shared" si="30"/>
        <v>197</v>
      </c>
      <c r="B200" s="24" t="s">
        <v>521</v>
      </c>
      <c r="C200" s="24"/>
      <c r="D200" s="25" t="s">
        <v>522</v>
      </c>
      <c r="E200" s="25" t="s">
        <v>523</v>
      </c>
      <c r="F200" s="16">
        <f>VLOOKUP(B200,'[2]应付账款7月底全部明细表 (3)'!$A$4:$D$403,4)</f>
        <v>0</v>
      </c>
      <c r="G200" s="16">
        <f>VLOOKUP(B200,'[2]应付账款7月底全部明细表 (3)'!$A:$E,5,0)</f>
        <v>0</v>
      </c>
      <c r="H200" s="16">
        <f>VLOOKUP(B200,'[2]应付账款7月底全部明细表 (3)'!$A$4:$F$401,6,0)</f>
        <v>0</v>
      </c>
      <c r="I200" s="16">
        <f>VLOOKUP(B200,'[2]应付账款7月底全部明细表 (3)'!$A$4:$G$401,7,0)</f>
        <v>0</v>
      </c>
      <c r="J200" s="31">
        <f>VLOOKUP(B200,'[2]应付账款7月底全部明细表 (3)'!$A$4:$H$402,8,0)</f>
        <v>0</v>
      </c>
      <c r="K200" s="31" t="e">
        <f>VLOOKUP(B200,'[3]应付账款7月底全部明细表 (3)'!$A:$I,9,0)</f>
        <v>#REF!</v>
      </c>
      <c r="L200" s="31">
        <f>VLOOKUP(B200,'[3]应付账款7月底全部明细表 (3)'!$A$4:$J$410,10,0)</f>
        <v>0</v>
      </c>
      <c r="M200" s="31" t="e">
        <f>VLOOKUP(B200,'[3]应付账款7月底全部明细表 (3)'!$A:$K,11,0)</f>
        <v>#REF!</v>
      </c>
      <c r="N200" s="31" t="e">
        <f>VLOOKUP(B200,'[3]应付账款7月底全部明细表 (3)'!$A:$L,12,0)</f>
        <v>#REF!</v>
      </c>
      <c r="O200" s="31" t="e">
        <f>VLOOKUP(B200,'[3]应付账款7月底全部明细表 (3)'!$A$4:$M$410,13,0)</f>
        <v>#REF!</v>
      </c>
      <c r="P200" s="31">
        <f>VLOOKUP(B200,'[3]应付账款7月底全部明细表 (3)'!$A$4:$N$410,14,0)</f>
        <v>0</v>
      </c>
      <c r="Q200" s="31" t="e">
        <f>VLOOKUP(B200,'[3]应付账款7月底全部明细表 (3)'!$A$4:$O$410,15,0)</f>
        <v>#REF!</v>
      </c>
      <c r="R200" s="31" t="e">
        <f>VLOOKUP(B200,'[3]应付账款7月底全部明细表 (3)'!$A$4:$P$410,16,0)</f>
        <v>#REF!</v>
      </c>
      <c r="S200" s="31" t="e">
        <f>VLOOKUP(B200,'[3]应付账款7月底全部明细表 (3)'!$A$4:$Q$407,17,0)</f>
        <v>#REF!</v>
      </c>
      <c r="T200" s="31">
        <f>VLOOKUP(B200,'[3]应付账款7月底全部明细表 (3)'!$A$4:$R$387,18,0)</f>
        <v>0</v>
      </c>
      <c r="U200" s="31" t="e">
        <f>VLOOKUP(B200,'[3]应付账款7月底全部明细表 (3)'!$A$4:$S$410,19,0)</f>
        <v>#REF!</v>
      </c>
      <c r="V200" s="31" t="e">
        <f>VLOOKUP(B200,'[3]应付账款7月底全部明细表 (3)'!$A$4:$T$410,20,0)</f>
        <v>#REF!</v>
      </c>
      <c r="W200" s="31" t="e">
        <f>VLOOKUP(B200,'[3]应付账款7月底全部明细表 (3)'!$A$4:$U$410,21,0)</f>
        <v>#REF!</v>
      </c>
      <c r="X200" s="31">
        <f>VLOOKUP(B200,'[3]应付账款7月底全部明细表 (3)'!$A$4:$V$410,22,0)</f>
        <v>0</v>
      </c>
      <c r="Y200" s="31" t="e">
        <f>VLOOKUP(B200,'[3]应付账款7月底全部明细表 (3)'!$A$4:$W$410,23,0)</f>
        <v>#REF!</v>
      </c>
      <c r="Z200" s="31" t="e">
        <f>VLOOKUP(B200,'[3]应付账款7月底全部明细表 (3)'!$A$4:$X$410,24,0)</f>
        <v>#REF!</v>
      </c>
      <c r="AA200" s="31" t="e">
        <f>VLOOKUP(B200,'[3]应付账款7月底全部明细表 (3)'!$A$4:$Y$410,25,0)</f>
        <v>#REF!</v>
      </c>
      <c r="AB200" s="31">
        <f>VLOOKUP(B200,'[3]应付账款7月底全部明细表 (3)'!$A$4:$Z$410,26,0)</f>
        <v>0</v>
      </c>
      <c r="AC200" s="31" t="e">
        <f>VLOOKUP(B200,'[3]应付账款7月底全部明细表 (3)'!$A$4:$AA$410,27,0)</f>
        <v>#REF!</v>
      </c>
      <c r="AD200" s="31" t="e">
        <f>VLOOKUP(B200,'[3]应付账款7月底全部明细表 (3)'!$A$4:$AB$410,28,0)</f>
        <v>#REF!</v>
      </c>
      <c r="AE200" s="31" t="e">
        <f>VLOOKUP(B200,'[3]应付账款7月底全部明细表 (3)'!$A$4:$AC$410,29,0)</f>
        <v>#REF!</v>
      </c>
      <c r="AF200" s="31">
        <f>VLOOKUP(B200,'[3]应付账款7月底全部明细表 (3)'!$A$4:$AD$416,30,0)</f>
        <v>0</v>
      </c>
      <c r="AG200" s="31" t="e">
        <f>VLOOKUP(B200,'[3]应付账款7月底全部明细表 (3)'!$A$4:$AE$410,31,0)</f>
        <v>#REF!</v>
      </c>
      <c r="AH200" s="31" t="e">
        <f>VLOOKUP(B200,'[3]应付账款7月底全部明细表 (3)'!$A$4:$AF$410,32,0)</f>
        <v>#REF!</v>
      </c>
      <c r="AI200" s="31">
        <f>VLOOKUP(B200,'[3]应付账款7月底全部明细表 (3)'!$A$4:$AG$410,33,0)</f>
        <v>550</v>
      </c>
      <c r="AJ200" s="31">
        <f>VLOOKUP(B200,'[3]应付账款7月底全部明细表 (3)'!$A$4:$AH$415,34,0)</f>
        <v>550</v>
      </c>
      <c r="AK200" s="31">
        <f>VLOOKUP(B200,'[3]应付账款7月底全部明细表 (3)'!$A$4:$AI$410,35,0)</f>
        <v>550</v>
      </c>
      <c r="AL200" s="31">
        <f>VLOOKUP(B200,'[3]应付账款7月底全部明细表 (3)'!$A$4:$AJ$410,36,0)</f>
        <v>0</v>
      </c>
      <c r="AM200" s="31">
        <f>VLOOKUP(B200,'[3]应付账款7月底全部明细表 (3)'!$A$4:$AK$410,37,0)</f>
        <v>0</v>
      </c>
      <c r="AN200" s="31">
        <f>VLOOKUP(B200,'[3]应付账款7月底全部明细表 (3)'!$A$4:$AL$415,38,0)</f>
        <v>0</v>
      </c>
      <c r="AO200" s="31">
        <f>VLOOKUP(B200,'[3]应付账款7月底全部明细表 (3)'!$A$4:$AM$410,39,0)</f>
        <v>0</v>
      </c>
      <c r="AP200" s="31">
        <f>VLOOKUP(B200,'[3]应付账款7月底全部明细表 (3)'!$A$4:$AN$410,40,0)</f>
        <v>0</v>
      </c>
      <c r="AQ200" s="42">
        <f>VLOOKUP(B200,'[3]应付账款7月底全部明细表 (3)'!$A$4:$AO$410,41,0)</f>
        <v>0</v>
      </c>
      <c r="AR200" s="42">
        <f>VLOOKUP(B200,[4]应付账款明细表!$A$4:$AP$428,42,0)</f>
        <v>0</v>
      </c>
      <c r="AS200" s="42">
        <f>VLOOKUP(B200,'[3]应付账款7月底全部明细表 (3)'!$A$4:$AQ$410,43,0)</f>
        <v>0</v>
      </c>
      <c r="AT200" s="42">
        <f>VLOOKUP(B200,'[3]应付账款7月底全部明细表 (3)'!$A$4:$AR$410,44,0)</f>
        <v>0</v>
      </c>
      <c r="AU200" s="42">
        <f>VLOOKUP(B200,[4]应付账款明细表!$A$4:$AS$428,45,0)</f>
        <v>0</v>
      </c>
      <c r="AV200" s="42">
        <f>VLOOKUP(B200,[4]应付账款明细表!$A$4:$AT$428,46,0)</f>
        <v>0</v>
      </c>
      <c r="AW200" s="42">
        <f>VLOOKUP(B200,[4]应付账款明细表!$A$4:$AU$428,47,0)</f>
        <v>0</v>
      </c>
      <c r="AX200" s="42">
        <f>VLOOKUP(B200,[4]应付账款明细表!$A$4:$AV$428,48,0)</f>
        <v>0</v>
      </c>
      <c r="AY200" s="42"/>
      <c r="AZ200" s="42">
        <f>VLOOKUP(B200,[4]应付账款明细表!$A$4:$AX$428,50,0)</f>
        <v>0</v>
      </c>
      <c r="BA200" s="63"/>
      <c r="BB200" s="63"/>
      <c r="BC200" s="63"/>
      <c r="BD200" s="63"/>
      <c r="BE200" s="63"/>
      <c r="BF200" s="63"/>
      <c r="BG200" s="63"/>
      <c r="BH200" s="54" t="e">
        <f t="shared" ref="BH200:BH229" si="33">K200+O200+S200+W200+AA200+AE200+AI200+AM200+AQ200+AU200+AY200+BC200</f>
        <v>#REF!</v>
      </c>
      <c r="BI200" s="54" t="e">
        <f t="shared" si="31"/>
        <v>#REF!</v>
      </c>
      <c r="BJ200" s="16" t="e">
        <f t="shared" si="32"/>
        <v>#REF!</v>
      </c>
      <c r="BK200" s="54" t="str">
        <f>VLOOKUP(B200,'[3]应付账款7月底全部明细表 (3)'!$A$4:$BI$410,61,0)</f>
        <v>零购预付款</v>
      </c>
    </row>
    <row r="201" spans="1:63" ht="15.95" customHeight="1">
      <c r="A201" s="23">
        <f t="shared" si="30"/>
        <v>198</v>
      </c>
      <c r="B201" s="24" t="s">
        <v>524</v>
      </c>
      <c r="C201" s="24" t="str">
        <f>VLOOKUP(B201,'[1]供应商 (2)'!$A$2:$D$144,4,0)</f>
        <v>L2112</v>
      </c>
      <c r="D201" s="25" t="s">
        <v>525</v>
      </c>
      <c r="E201" s="25" t="s">
        <v>167</v>
      </c>
      <c r="F201" s="16">
        <f>VLOOKUP(B201,'[2]应付账款7月底全部明细表 (3)'!$A$4:$D$403,4)</f>
        <v>0</v>
      </c>
      <c r="G201" s="16">
        <f>VLOOKUP(B201,'[2]应付账款7月底全部明细表 (3)'!$A:$E,5,0)</f>
        <v>0</v>
      </c>
      <c r="H201" s="16">
        <f>VLOOKUP(B201,'[2]应付账款7月底全部明细表 (3)'!$A$4:$F$401,6,0)</f>
        <v>0</v>
      </c>
      <c r="I201" s="16">
        <f>VLOOKUP(B201,'[2]应付账款7月底全部明细表 (3)'!$A$4:$G$401,7,0)</f>
        <v>0</v>
      </c>
      <c r="J201" s="31">
        <f>VLOOKUP(B201,'[2]应付账款7月底全部明细表 (3)'!$A$4:$H$402,8,0)</f>
        <v>0</v>
      </c>
      <c r="K201" s="31" t="e">
        <f>VLOOKUP(B201,'[3]应付账款7月底全部明细表 (3)'!$A:$I,9,0)</f>
        <v>#REF!</v>
      </c>
      <c r="L201" s="31">
        <f>VLOOKUP(B201,'[3]应付账款7月底全部明细表 (3)'!$A$4:$J$410,10,0)</f>
        <v>0</v>
      </c>
      <c r="M201" s="31" t="e">
        <f>VLOOKUP(B201,'[3]应付账款7月底全部明细表 (3)'!$A:$K,11,0)</f>
        <v>#REF!</v>
      </c>
      <c r="N201" s="31" t="e">
        <f>VLOOKUP(B201,'[3]应付账款7月底全部明细表 (3)'!$A:$L,12,0)</f>
        <v>#REF!</v>
      </c>
      <c r="O201" s="31" t="e">
        <f>VLOOKUP(B201,'[3]应付账款7月底全部明细表 (3)'!$A$4:$M$410,13,0)</f>
        <v>#REF!</v>
      </c>
      <c r="P201" s="31">
        <f>VLOOKUP(B201,'[3]应付账款7月底全部明细表 (3)'!$A$4:$N$410,14,0)</f>
        <v>0</v>
      </c>
      <c r="Q201" s="31" t="e">
        <f>VLOOKUP(B201,'[3]应付账款7月底全部明细表 (3)'!$A$4:$O$410,15,0)</f>
        <v>#REF!</v>
      </c>
      <c r="R201" s="31" t="e">
        <f>VLOOKUP(B201,'[3]应付账款7月底全部明细表 (3)'!$A$4:$P$410,16,0)</f>
        <v>#REF!</v>
      </c>
      <c r="S201" s="31">
        <f>VLOOKUP(B201,'[3]应付账款7月底全部明细表 (3)'!$A$4:$Q$407,17,0)</f>
        <v>33408</v>
      </c>
      <c r="T201" s="31">
        <f>VLOOKUP(B201,'[3]应付账款7月底全部明细表 (3)'!$A$4:$R$387,18,0)</f>
        <v>0</v>
      </c>
      <c r="U201" s="31">
        <f>VLOOKUP(B201,'[3]应付账款7月底全部明细表 (3)'!$A$4:$S$410,19,0)</f>
        <v>33408</v>
      </c>
      <c r="V201" s="31">
        <f>VLOOKUP(B201,'[3]应付账款7月底全部明细表 (3)'!$A$4:$T$410,20,0)</f>
        <v>0</v>
      </c>
      <c r="W201" s="31">
        <f>VLOOKUP(B201,'[3]应付账款7月底全部明细表 (3)'!$A$4:$U$410,21,0)</f>
        <v>0</v>
      </c>
      <c r="X201" s="31" t="e">
        <f>VLOOKUP(B201,'[3]应付账款7月底全部明细表 (3)'!$A$4:$V$410,22,0)</f>
        <v>#REF!</v>
      </c>
      <c r="Y201" s="31">
        <f>VLOOKUP(B201,'[3]应付账款7月底全部明细表 (3)'!$A$4:$W$410,23,0)</f>
        <v>0</v>
      </c>
      <c r="Z201" s="31">
        <f>VLOOKUP(B201,'[3]应付账款7月底全部明细表 (3)'!$A$4:$X$410,24,0)</f>
        <v>0</v>
      </c>
      <c r="AA201" s="31">
        <f>VLOOKUP(B201,'[3]应付账款7月底全部明细表 (3)'!$A$4:$Y$410,25,0)</f>
        <v>108480</v>
      </c>
      <c r="AB201" s="31" t="e">
        <f>VLOOKUP(B201,'[3]应付账款7月底全部明细表 (3)'!$A$4:$Z$410,26,0)</f>
        <v>#REF!</v>
      </c>
      <c r="AC201" s="31">
        <f>VLOOKUP(B201,'[3]应付账款7月底全部明细表 (3)'!$A$4:$AA$410,27,0)</f>
        <v>108480</v>
      </c>
      <c r="AD201" s="31">
        <f>VLOOKUP(B201,'[3]应付账款7月底全部明细表 (3)'!$A$4:$AB$410,28,0)</f>
        <v>0</v>
      </c>
      <c r="AE201" s="31">
        <f>VLOOKUP(B201,'[3]应付账款7月底全部明细表 (3)'!$A$4:$AC$410,29,0)</f>
        <v>40454</v>
      </c>
      <c r="AF201" s="31" t="e">
        <f>VLOOKUP(B201,'[3]应付账款7月底全部明细表 (3)'!$A$4:$AD$416,30,0)</f>
        <v>#REF!</v>
      </c>
      <c r="AG201" s="31">
        <f>VLOOKUP(B201,'[3]应付账款7月底全部明细表 (3)'!$A$4:$AE$410,31,0)</f>
        <v>0</v>
      </c>
      <c r="AH201" s="31">
        <f>VLOOKUP(B201,'[3]应付账款7月底全部明细表 (3)'!$A$4:$AF$410,32,0)</f>
        <v>40454</v>
      </c>
      <c r="AI201" s="31">
        <f>VLOOKUP(B201,'[3]应付账款7月底全部明细表 (3)'!$A$4:$AG$410,33,0)</f>
        <v>38193.99</v>
      </c>
      <c r="AJ201" s="31" t="e">
        <f>VLOOKUP(B201,'[3]应付账款7月底全部明细表 (3)'!$A$4:$AH$415,34,0)</f>
        <v>#REF!</v>
      </c>
      <c r="AK201" s="31">
        <f>VLOOKUP(B201,'[3]应付账款7月底全部明细表 (3)'!$A$4:$AI$410,35,0)</f>
        <v>0</v>
      </c>
      <c r="AL201" s="31">
        <f>VLOOKUP(B201,'[3]应付账款7月底全部明细表 (3)'!$A$4:$AJ$410,36,0)</f>
        <v>78647.990000000005</v>
      </c>
      <c r="AM201" s="31">
        <f>VLOOKUP(B201,'[3]应付账款7月底全部明细表 (3)'!$A$4:$AK$410,37,0)</f>
        <v>114582</v>
      </c>
      <c r="AN201" s="31">
        <f>VLOOKUP(B201,'[3]应付账款7月底全部明细表 (3)'!$A$4:$AL$415,38,0)</f>
        <v>0</v>
      </c>
      <c r="AO201" s="31">
        <f>VLOOKUP(B201,'[3]应付账款7月底全部明细表 (3)'!$A$4:$AM$410,39,0)</f>
        <v>0</v>
      </c>
      <c r="AP201" s="31">
        <f>VLOOKUP(B201,'[3]应付账款7月底全部明细表 (3)'!$A$4:$AN$410,40,0)</f>
        <v>193229.99</v>
      </c>
      <c r="AQ201" s="42">
        <f>VLOOKUP(B201,'[3]应付账款7月底全部明细表 (3)'!$A$4:$AO$410,41,0)</f>
        <v>171873</v>
      </c>
      <c r="AR201" s="42">
        <f>VLOOKUP(B201,[4]应付账款明细表!$A$4:$AP$428,42,0)</f>
        <v>40454</v>
      </c>
      <c r="AS201" s="42">
        <f>VLOOKUP(B201,'[3]应付账款7月底全部明细表 (3)'!$A$4:$AQ$410,43,0)</f>
        <v>40454</v>
      </c>
      <c r="AT201" s="42">
        <f>VLOOKUP(B201,'[3]应付账款7月底全部明细表 (3)'!$A$4:$AR$410,44,0)</f>
        <v>324648.99</v>
      </c>
      <c r="AU201" s="42">
        <f>VLOOKUP(B201,[4]应付账款明细表!$A$4:$AS$428,45,0)</f>
        <v>267358</v>
      </c>
      <c r="AV201" s="42">
        <f>VLOOKUP(B201,[4]应付账款明细表!$A$4:$AT$428,46,0)</f>
        <v>38193.99</v>
      </c>
      <c r="AW201" s="42">
        <f>VLOOKUP(B201,[4]应付账款明细表!$A$4:$AU$428,47,0)</f>
        <v>133678.99</v>
      </c>
      <c r="AX201" s="42">
        <f>VLOOKUP(B201,[4]应付账款明细表!$A$4:$AV$428,48,0)</f>
        <v>458328</v>
      </c>
      <c r="AY201" s="42"/>
      <c r="AZ201" s="42">
        <f>VLOOKUP(B201,[4]应付账款明细表!$A$4:$AX$428,50,0)</f>
        <v>19097</v>
      </c>
      <c r="BA201" s="63"/>
      <c r="BB201" s="63"/>
      <c r="BC201" s="63"/>
      <c r="BD201" s="63"/>
      <c r="BE201" s="63"/>
      <c r="BF201" s="63"/>
      <c r="BG201" s="63"/>
      <c r="BH201" s="54" t="e">
        <f t="shared" si="33"/>
        <v>#REF!</v>
      </c>
      <c r="BI201" s="54" t="e">
        <f t="shared" si="31"/>
        <v>#REF!</v>
      </c>
      <c r="BJ201" s="16" t="e">
        <f t="shared" si="32"/>
        <v>#REF!</v>
      </c>
      <c r="BK201" s="54" t="str">
        <f>VLOOKUP(B201,'[3]应付账款7月底全部明细表 (3)'!$A$4:$BI$410,61,0)</f>
        <v>发票挂账两个月付款</v>
      </c>
    </row>
    <row r="202" spans="1:63" ht="15.95" customHeight="1">
      <c r="A202" s="23">
        <f t="shared" si="30"/>
        <v>199</v>
      </c>
      <c r="B202" s="24" t="s">
        <v>526</v>
      </c>
      <c r="C202" s="24"/>
      <c r="D202" s="25" t="s">
        <v>527</v>
      </c>
      <c r="E202" s="25" t="s">
        <v>260</v>
      </c>
      <c r="F202" s="16">
        <f>VLOOKUP(B202,'[2]应付账款7月底全部明细表 (3)'!$A$4:$D$403,4)</f>
        <v>0</v>
      </c>
      <c r="G202" s="16">
        <f>VLOOKUP(B202,'[2]应付账款7月底全部明细表 (3)'!$A:$E,5,0)</f>
        <v>0</v>
      </c>
      <c r="H202" s="16">
        <f>VLOOKUP(B202,'[2]应付账款7月底全部明细表 (3)'!$A$4:$F$401,6,0)</f>
        <v>0</v>
      </c>
      <c r="I202" s="16">
        <f>VLOOKUP(B202,'[2]应付账款7月底全部明细表 (3)'!$A$4:$G$401,7,0)</f>
        <v>0</v>
      </c>
      <c r="J202" s="31">
        <f>VLOOKUP(B202,'[2]应付账款7月底全部明细表 (3)'!$A$4:$H$402,8,0)</f>
        <v>0</v>
      </c>
      <c r="K202" s="31" t="e">
        <f>VLOOKUP(B202,'[3]应付账款7月底全部明细表 (3)'!$A:$I,9,0)</f>
        <v>#REF!</v>
      </c>
      <c r="L202" s="31">
        <f>VLOOKUP(B202,'[3]应付账款7月底全部明细表 (3)'!$A$4:$J$410,10,0)</f>
        <v>0</v>
      </c>
      <c r="M202" s="31" t="e">
        <f>VLOOKUP(B202,'[3]应付账款7月底全部明细表 (3)'!$A:$K,11,0)</f>
        <v>#REF!</v>
      </c>
      <c r="N202" s="31" t="e">
        <f>VLOOKUP(B202,'[3]应付账款7月底全部明细表 (3)'!$A:$L,12,0)</f>
        <v>#REF!</v>
      </c>
      <c r="O202" s="31" t="e">
        <f>VLOOKUP(B202,'[3]应付账款7月底全部明细表 (3)'!$A$4:$M$410,13,0)</f>
        <v>#REF!</v>
      </c>
      <c r="P202" s="31">
        <f>VLOOKUP(B202,'[3]应付账款7月底全部明细表 (3)'!$A$4:$N$410,14,0)</f>
        <v>0</v>
      </c>
      <c r="Q202" s="31" t="e">
        <f>VLOOKUP(B202,'[3]应付账款7月底全部明细表 (3)'!$A$4:$O$410,15,0)</f>
        <v>#REF!</v>
      </c>
      <c r="R202" s="31" t="e">
        <f>VLOOKUP(B202,'[3]应付账款7月底全部明细表 (3)'!$A$4:$P$410,16,0)</f>
        <v>#REF!</v>
      </c>
      <c r="S202" s="31">
        <f>VLOOKUP(B202,'[3]应付账款7月底全部明细表 (3)'!$A$4:$Q$407,17,0)</f>
        <v>78320</v>
      </c>
      <c r="T202" s="31">
        <f>VLOOKUP(B202,'[3]应付账款7月底全部明细表 (3)'!$A$4:$R$387,18,0)</f>
        <v>78320</v>
      </c>
      <c r="U202" s="31">
        <f>VLOOKUP(B202,'[3]应付账款7月底全部明细表 (3)'!$A$4:$S$410,19,0)</f>
        <v>78320</v>
      </c>
      <c r="V202" s="31">
        <f>VLOOKUP(B202,'[3]应付账款7月底全部明细表 (3)'!$A$4:$T$410,20,0)</f>
        <v>0</v>
      </c>
      <c r="W202" s="31">
        <f>VLOOKUP(B202,'[3]应付账款7月底全部明细表 (3)'!$A$4:$U$410,21,0)</f>
        <v>0</v>
      </c>
      <c r="X202" s="31">
        <f>VLOOKUP(B202,'[3]应付账款7月底全部明细表 (3)'!$A$4:$V$410,22,0)</f>
        <v>0</v>
      </c>
      <c r="Y202" s="31">
        <f>VLOOKUP(B202,'[3]应付账款7月底全部明细表 (3)'!$A$4:$W$410,23,0)</f>
        <v>0</v>
      </c>
      <c r="Z202" s="31">
        <f>VLOOKUP(B202,'[3]应付账款7月底全部明细表 (3)'!$A$4:$X$410,24,0)</f>
        <v>0</v>
      </c>
      <c r="AA202" s="31">
        <f>VLOOKUP(B202,'[3]应付账款7月底全部明细表 (3)'!$A$4:$Y$410,25,0)</f>
        <v>0</v>
      </c>
      <c r="AB202" s="31">
        <f>VLOOKUP(B202,'[3]应付账款7月底全部明细表 (3)'!$A$4:$Z$410,26,0)</f>
        <v>0</v>
      </c>
      <c r="AC202" s="31">
        <f>VLOOKUP(B202,'[3]应付账款7月底全部明细表 (3)'!$A$4:$AA$410,27,0)</f>
        <v>0</v>
      </c>
      <c r="AD202" s="31">
        <f>VLOOKUP(B202,'[3]应付账款7月底全部明细表 (3)'!$A$4:$AB$410,28,0)</f>
        <v>0</v>
      </c>
      <c r="AE202" s="31">
        <f>VLOOKUP(B202,'[3]应付账款7月底全部明细表 (3)'!$A$4:$AC$410,29,0)</f>
        <v>0</v>
      </c>
      <c r="AF202" s="31">
        <f>VLOOKUP(B202,'[3]应付账款7月底全部明细表 (3)'!$A$4:$AD$416,30,0)</f>
        <v>0</v>
      </c>
      <c r="AG202" s="31">
        <f>VLOOKUP(B202,'[3]应付账款7月底全部明细表 (3)'!$A$4:$AE$410,31,0)</f>
        <v>0</v>
      </c>
      <c r="AH202" s="31">
        <f>VLOOKUP(B202,'[3]应付账款7月底全部明细表 (3)'!$A$4:$AF$410,32,0)</f>
        <v>0</v>
      </c>
      <c r="AI202" s="31">
        <f>VLOOKUP(B202,'[3]应付账款7月底全部明细表 (3)'!$A$4:$AG$410,33,0)</f>
        <v>0</v>
      </c>
      <c r="AJ202" s="31">
        <f>VLOOKUP(B202,'[3]应付账款7月底全部明细表 (3)'!$A$4:$AH$415,34,0)</f>
        <v>0</v>
      </c>
      <c r="AK202" s="31">
        <f>VLOOKUP(B202,'[3]应付账款7月底全部明细表 (3)'!$A$4:$AI$410,35,0)</f>
        <v>0</v>
      </c>
      <c r="AL202" s="31">
        <f>VLOOKUP(B202,'[3]应付账款7月底全部明细表 (3)'!$A$4:$AJ$410,36,0)</f>
        <v>0</v>
      </c>
      <c r="AM202" s="31">
        <f>VLOOKUP(B202,'[3]应付账款7月底全部明细表 (3)'!$A$4:$AK$410,37,0)</f>
        <v>0</v>
      </c>
      <c r="AN202" s="31">
        <f>VLOOKUP(B202,'[3]应付账款7月底全部明细表 (3)'!$A$4:$AL$415,38,0)</f>
        <v>0</v>
      </c>
      <c r="AO202" s="31" t="e">
        <f>VLOOKUP(B202,'[3]应付账款7月底全部明细表 (3)'!$A$4:$AM$410,39,0)</f>
        <v>#REF!</v>
      </c>
      <c r="AP202" s="31" t="e">
        <f>VLOOKUP(B202,'[3]应付账款7月底全部明细表 (3)'!$A$4:$AN$410,40,0)</f>
        <v>#REF!</v>
      </c>
      <c r="AQ202" s="42">
        <f>VLOOKUP(B202,'[3]应付账款7月底全部明细表 (3)'!$A$4:$AO$410,41,0)</f>
        <v>0</v>
      </c>
      <c r="AR202" s="42">
        <f>VLOOKUP(B202,[4]应付账款明细表!$A$4:$AP$428,42,0)</f>
        <v>0</v>
      </c>
      <c r="AS202" s="42">
        <f>VLOOKUP(B202,'[3]应付账款7月底全部明细表 (3)'!$A$4:$AQ$410,43,0)</f>
        <v>0</v>
      </c>
      <c r="AT202" s="42">
        <f>VLOOKUP(B202,'[3]应付账款7月底全部明细表 (3)'!$A$4:$AR$410,44,0)</f>
        <v>0</v>
      </c>
      <c r="AU202" s="42">
        <f>VLOOKUP(B202,[4]应付账款明细表!$A$4:$AS$428,45,0)</f>
        <v>0</v>
      </c>
      <c r="AV202" s="42">
        <f>VLOOKUP(B202,[4]应付账款明细表!$A$4:$AT$428,46,0)</f>
        <v>0</v>
      </c>
      <c r="AW202" s="42">
        <f>VLOOKUP(B202,[4]应付账款明细表!$A$4:$AU$428,47,0)</f>
        <v>0</v>
      </c>
      <c r="AX202" s="42">
        <f>VLOOKUP(B202,[4]应付账款明细表!$A$4:$AV$428,48,0)</f>
        <v>0</v>
      </c>
      <c r="AY202" s="42"/>
      <c r="AZ202" s="42">
        <f>VLOOKUP(B202,[4]应付账款明细表!$A$4:$AX$428,50,0)</f>
        <v>0</v>
      </c>
      <c r="BA202" s="63"/>
      <c r="BB202" s="63"/>
      <c r="BC202" s="63"/>
      <c r="BD202" s="63"/>
      <c r="BE202" s="63"/>
      <c r="BF202" s="63"/>
      <c r="BG202" s="63"/>
      <c r="BH202" s="54" t="e">
        <f t="shared" si="33"/>
        <v>#REF!</v>
      </c>
      <c r="BI202" s="54" t="e">
        <f t="shared" si="31"/>
        <v>#REF!</v>
      </c>
      <c r="BJ202" s="16" t="e">
        <f t="shared" si="32"/>
        <v>#REF!</v>
      </c>
      <c r="BK202" s="54" t="str">
        <f>VLOOKUP(B202,'[3]应付账款7月底全部明细表 (3)'!$A$4:$BI$410,61,0)</f>
        <v>零购预付款</v>
      </c>
    </row>
    <row r="203" spans="1:63" ht="15.95" customHeight="1">
      <c r="A203" s="23">
        <f t="shared" si="30"/>
        <v>200</v>
      </c>
      <c r="B203" s="24" t="s">
        <v>528</v>
      </c>
      <c r="C203" s="24"/>
      <c r="D203" s="25" t="s">
        <v>529</v>
      </c>
      <c r="E203" s="25" t="s">
        <v>51</v>
      </c>
      <c r="F203" s="16">
        <f>VLOOKUP(B203,'[2]应付账款7月底全部明细表 (3)'!$A$4:$D$403,4)</f>
        <v>0</v>
      </c>
      <c r="G203" s="16">
        <f>VLOOKUP(B203,'[2]应付账款7月底全部明细表 (3)'!$A:$E,5,0)</f>
        <v>0</v>
      </c>
      <c r="H203" s="16">
        <f>VLOOKUP(B203,'[2]应付账款7月底全部明细表 (3)'!$A$4:$F$401,6,0)</f>
        <v>0</v>
      </c>
      <c r="I203" s="16">
        <f>VLOOKUP(B203,'[2]应付账款7月底全部明细表 (3)'!$A$4:$G$401,7,0)</f>
        <v>0</v>
      </c>
      <c r="J203" s="31">
        <f>VLOOKUP(B203,'[2]应付账款7月底全部明细表 (3)'!$A$4:$H$402,8,0)</f>
        <v>0</v>
      </c>
      <c r="K203" s="31" t="e">
        <f>VLOOKUP(B203,'[3]应付账款7月底全部明细表 (3)'!$A:$I,9,0)</f>
        <v>#REF!</v>
      </c>
      <c r="L203" s="31">
        <f>VLOOKUP(B203,'[3]应付账款7月底全部明细表 (3)'!$A$4:$J$410,10,0)</f>
        <v>0</v>
      </c>
      <c r="M203" s="31" t="e">
        <f>VLOOKUP(B203,'[3]应付账款7月底全部明细表 (3)'!$A:$K,11,0)</f>
        <v>#REF!</v>
      </c>
      <c r="N203" s="31" t="e">
        <f>VLOOKUP(B203,'[3]应付账款7月底全部明细表 (3)'!$A:$L,12,0)</f>
        <v>#REF!</v>
      </c>
      <c r="O203" s="31" t="e">
        <f>VLOOKUP(B203,'[3]应付账款7月底全部明细表 (3)'!$A$4:$M$410,13,0)</f>
        <v>#REF!</v>
      </c>
      <c r="P203" s="31">
        <f>VLOOKUP(B203,'[3]应付账款7月底全部明细表 (3)'!$A$4:$N$410,14,0)</f>
        <v>0</v>
      </c>
      <c r="Q203" s="31" t="e">
        <f>VLOOKUP(B203,'[3]应付账款7月底全部明细表 (3)'!$A$4:$O$410,15,0)</f>
        <v>#REF!</v>
      </c>
      <c r="R203" s="31" t="e">
        <f>VLOOKUP(B203,'[3]应付账款7月底全部明细表 (3)'!$A$4:$P$410,16,0)</f>
        <v>#REF!</v>
      </c>
      <c r="S203" s="31" t="e">
        <f>VLOOKUP(B203,'[3]应付账款7月底全部明细表 (3)'!$A$4:$Q$407,17,0)</f>
        <v>#REF!</v>
      </c>
      <c r="T203" s="31">
        <f>VLOOKUP(B203,'[3]应付账款7月底全部明细表 (3)'!$A$4:$R$387,18,0)</f>
        <v>0</v>
      </c>
      <c r="U203" s="31" t="e">
        <f>VLOOKUP(B203,'[3]应付账款7月底全部明细表 (3)'!$A$4:$S$410,19,0)</f>
        <v>#REF!</v>
      </c>
      <c r="V203" s="31" t="e">
        <f>VLOOKUP(B203,'[3]应付账款7月底全部明细表 (3)'!$A$4:$T$410,20,0)</f>
        <v>#REF!</v>
      </c>
      <c r="W203" s="31" t="e">
        <f>VLOOKUP(B203,'[3]应付账款7月底全部明细表 (3)'!$A$4:$U$410,21,0)</f>
        <v>#REF!</v>
      </c>
      <c r="X203" s="31">
        <f>VLOOKUP(B203,'[3]应付账款7月底全部明细表 (3)'!$A$4:$V$410,22,0)</f>
        <v>0</v>
      </c>
      <c r="Y203" s="31" t="e">
        <f>VLOOKUP(B203,'[3]应付账款7月底全部明细表 (3)'!$A$4:$W$410,23,0)</f>
        <v>#REF!</v>
      </c>
      <c r="Z203" s="31" t="e">
        <f>VLOOKUP(B203,'[3]应付账款7月底全部明细表 (3)'!$A$4:$X$410,24,0)</f>
        <v>#REF!</v>
      </c>
      <c r="AA203" s="31" t="e">
        <f>VLOOKUP(B203,'[3]应付账款7月底全部明细表 (3)'!$A$4:$Y$410,25,0)</f>
        <v>#REF!</v>
      </c>
      <c r="AB203" s="31">
        <f>VLOOKUP(B203,'[3]应付账款7月底全部明细表 (3)'!$A$4:$Z$410,26,0)</f>
        <v>0</v>
      </c>
      <c r="AC203" s="31" t="e">
        <f>VLOOKUP(B203,'[3]应付账款7月底全部明细表 (3)'!$A$4:$AA$410,27,0)</f>
        <v>#REF!</v>
      </c>
      <c r="AD203" s="31" t="e">
        <f>VLOOKUP(B203,'[3]应付账款7月底全部明细表 (3)'!$A$4:$AB$410,28,0)</f>
        <v>#REF!</v>
      </c>
      <c r="AE203" s="31" t="e">
        <f>VLOOKUP(B203,'[3]应付账款7月底全部明细表 (3)'!$A$4:$AC$410,29,0)</f>
        <v>#REF!</v>
      </c>
      <c r="AF203" s="31">
        <f>VLOOKUP(B203,'[3]应付账款7月底全部明细表 (3)'!$A$4:$AD$416,30,0)</f>
        <v>0</v>
      </c>
      <c r="AG203" s="31" t="e">
        <f>VLOOKUP(B203,'[3]应付账款7月底全部明细表 (3)'!$A$4:$AE$410,31,0)</f>
        <v>#REF!</v>
      </c>
      <c r="AH203" s="31" t="e">
        <f>VLOOKUP(B203,'[3]应付账款7月底全部明细表 (3)'!$A$4:$AF$410,32,0)</f>
        <v>#REF!</v>
      </c>
      <c r="AI203" s="31">
        <f>VLOOKUP(B203,'[3]应付账款7月底全部明细表 (3)'!$A$4:$AG$410,33,0)</f>
        <v>45195.199999999997</v>
      </c>
      <c r="AJ203" s="31">
        <f>VLOOKUP(B203,'[3]应付账款7月底全部明细表 (3)'!$A$4:$AH$415,34,0)</f>
        <v>0</v>
      </c>
      <c r="AK203" s="31">
        <f>VLOOKUP(B203,'[3]应付账款7月底全部明细表 (3)'!$A$4:$AI$410,35,0)</f>
        <v>45195.199999999997</v>
      </c>
      <c r="AL203" s="31">
        <f>VLOOKUP(B203,'[3]应付账款7月底全部明细表 (3)'!$A$4:$AJ$410,36,0)</f>
        <v>0</v>
      </c>
      <c r="AM203" s="31">
        <f>VLOOKUP(B203,'[3]应付账款7月底全部明细表 (3)'!$A$4:$AK$410,37,0)</f>
        <v>0</v>
      </c>
      <c r="AN203" s="31">
        <f>VLOOKUP(B203,'[3]应付账款7月底全部明细表 (3)'!$A$4:$AL$415,38,0)</f>
        <v>0</v>
      </c>
      <c r="AO203" s="31">
        <f>VLOOKUP(B203,'[3]应付账款7月底全部明细表 (3)'!$A$4:$AM$410,39,0)</f>
        <v>0</v>
      </c>
      <c r="AP203" s="31">
        <f>VLOOKUP(B203,'[3]应付账款7月底全部明细表 (3)'!$A$4:$AN$410,40,0)</f>
        <v>0</v>
      </c>
      <c r="AQ203" s="42">
        <f>VLOOKUP(B203,'[3]应付账款7月底全部明细表 (3)'!$A$4:$AO$410,41,0)</f>
        <v>0</v>
      </c>
      <c r="AR203" s="42">
        <f>VLOOKUP(B203,[4]应付账款明细表!$A$4:$AP$428,42,0)</f>
        <v>0</v>
      </c>
      <c r="AS203" s="42">
        <f>VLOOKUP(B203,'[3]应付账款7月底全部明细表 (3)'!$A$4:$AQ$410,43,0)</f>
        <v>0</v>
      </c>
      <c r="AT203" s="42">
        <f>VLOOKUP(B203,'[3]应付账款7月底全部明细表 (3)'!$A$4:$AR$410,44,0)</f>
        <v>0</v>
      </c>
      <c r="AU203" s="42">
        <f>VLOOKUP(B203,[4]应付账款明细表!$A$4:$AS$428,45,0)</f>
        <v>0</v>
      </c>
      <c r="AV203" s="42">
        <f>VLOOKUP(B203,[4]应付账款明细表!$A$4:$AT$428,46,0)</f>
        <v>0</v>
      </c>
      <c r="AW203" s="42">
        <f>VLOOKUP(B203,[4]应付账款明细表!$A$4:$AU$428,47,0)</f>
        <v>0</v>
      </c>
      <c r="AX203" s="42">
        <f>VLOOKUP(B203,[4]应付账款明细表!$A$4:$AV$428,48,0)</f>
        <v>0</v>
      </c>
      <c r="AY203" s="42"/>
      <c r="AZ203" s="42">
        <f>VLOOKUP(B203,[4]应付账款明细表!$A$4:$AX$428,50,0)</f>
        <v>0</v>
      </c>
      <c r="BA203" s="63"/>
      <c r="BB203" s="63"/>
      <c r="BC203" s="63"/>
      <c r="BD203" s="63"/>
      <c r="BE203" s="63"/>
      <c r="BF203" s="63"/>
      <c r="BG203" s="63"/>
      <c r="BH203" s="54" t="e">
        <f t="shared" si="33"/>
        <v>#REF!</v>
      </c>
      <c r="BI203" s="54" t="e">
        <f t="shared" si="31"/>
        <v>#REF!</v>
      </c>
      <c r="BJ203" s="16" t="e">
        <f t="shared" si="32"/>
        <v>#REF!</v>
      </c>
      <c r="BK203" s="54" t="str">
        <f>VLOOKUP(B203,'[3]应付账款7月底全部明细表 (3)'!$A$4:$BI$410,61,0)</f>
        <v>货到、票到付款</v>
      </c>
    </row>
    <row r="204" spans="1:63" ht="15.95" customHeight="1">
      <c r="A204" s="23">
        <f t="shared" si="30"/>
        <v>201</v>
      </c>
      <c r="B204" s="24" t="s">
        <v>530</v>
      </c>
      <c r="C204" s="24"/>
      <c r="D204" s="25" t="s">
        <v>531</v>
      </c>
      <c r="E204" s="25" t="s">
        <v>366</v>
      </c>
      <c r="F204" s="16">
        <f>VLOOKUP(B204,'[2]应付账款7月底全部明细表 (3)'!$A$4:$D$403,4)</f>
        <v>0</v>
      </c>
      <c r="G204" s="16">
        <f>VLOOKUP(B204,'[2]应付账款7月底全部明细表 (3)'!$A:$E,5,0)</f>
        <v>0</v>
      </c>
      <c r="H204" s="16">
        <f>VLOOKUP(B204,'[2]应付账款7月底全部明细表 (3)'!$A$4:$F$401,6,0)</f>
        <v>0</v>
      </c>
      <c r="I204" s="16">
        <f>VLOOKUP(B204,'[2]应付账款7月底全部明细表 (3)'!$A$4:$G$401,7,0)</f>
        <v>0</v>
      </c>
      <c r="J204" s="31">
        <f>VLOOKUP(B204,'[2]应付账款7月底全部明细表 (3)'!$A$4:$H$402,8,0)</f>
        <v>0</v>
      </c>
      <c r="K204" s="31" t="e">
        <f>VLOOKUP(B204,'[3]应付账款7月底全部明细表 (3)'!$A:$I,9,0)</f>
        <v>#REF!</v>
      </c>
      <c r="L204" s="31">
        <f>VLOOKUP(B204,'[3]应付账款7月底全部明细表 (3)'!$A$4:$J$410,10,0)</f>
        <v>0</v>
      </c>
      <c r="M204" s="31" t="e">
        <f>VLOOKUP(B204,'[3]应付账款7月底全部明细表 (3)'!$A:$K,11,0)</f>
        <v>#REF!</v>
      </c>
      <c r="N204" s="31" t="e">
        <f>VLOOKUP(B204,'[3]应付账款7月底全部明细表 (3)'!$A:$L,12,0)</f>
        <v>#REF!</v>
      </c>
      <c r="O204" s="31" t="e">
        <f>VLOOKUP(B204,'[3]应付账款7月底全部明细表 (3)'!$A$4:$M$410,13,0)</f>
        <v>#REF!</v>
      </c>
      <c r="P204" s="31">
        <f>VLOOKUP(B204,'[3]应付账款7月底全部明细表 (3)'!$A$4:$N$410,14,0)</f>
        <v>0</v>
      </c>
      <c r="Q204" s="31" t="e">
        <f>VLOOKUP(B204,'[3]应付账款7月底全部明细表 (3)'!$A$4:$O$410,15,0)</f>
        <v>#REF!</v>
      </c>
      <c r="R204" s="31" t="e">
        <f>VLOOKUP(B204,'[3]应付账款7月底全部明细表 (3)'!$A$4:$P$410,16,0)</f>
        <v>#REF!</v>
      </c>
      <c r="S204" s="31">
        <f>VLOOKUP(B204,'[3]应付账款7月底全部明细表 (3)'!$A$4:$Q$407,17,0)</f>
        <v>500</v>
      </c>
      <c r="T204" s="31">
        <f>VLOOKUP(B204,'[3]应付账款7月底全部明细表 (3)'!$A$4:$R$387,18,0)</f>
        <v>500</v>
      </c>
      <c r="U204" s="31">
        <f>VLOOKUP(B204,'[3]应付账款7月底全部明细表 (3)'!$A$4:$S$410,19,0)</f>
        <v>500</v>
      </c>
      <c r="V204" s="31">
        <f>VLOOKUP(B204,'[3]应付账款7月底全部明细表 (3)'!$A$4:$T$410,20,0)</f>
        <v>0</v>
      </c>
      <c r="W204" s="31">
        <f>VLOOKUP(B204,'[3]应付账款7月底全部明细表 (3)'!$A$4:$U$410,21,0)</f>
        <v>0</v>
      </c>
      <c r="X204" s="31">
        <f>VLOOKUP(B204,'[3]应付账款7月底全部明细表 (3)'!$A$4:$V$410,22,0)</f>
        <v>0</v>
      </c>
      <c r="Y204" s="31">
        <f>VLOOKUP(B204,'[3]应付账款7月底全部明细表 (3)'!$A$4:$W$410,23,0)</f>
        <v>0</v>
      </c>
      <c r="Z204" s="31">
        <f>VLOOKUP(B204,'[3]应付账款7月底全部明细表 (3)'!$A$4:$X$410,24,0)</f>
        <v>0</v>
      </c>
      <c r="AA204" s="31">
        <f>VLOOKUP(B204,'[3]应付账款7月底全部明细表 (3)'!$A$4:$Y$410,25,0)</f>
        <v>0</v>
      </c>
      <c r="AB204" s="31">
        <f>VLOOKUP(B204,'[3]应付账款7月底全部明细表 (3)'!$A$4:$Z$410,26,0)</f>
        <v>0</v>
      </c>
      <c r="AC204" s="31">
        <f>VLOOKUP(B204,'[3]应付账款7月底全部明细表 (3)'!$A$4:$AA$410,27,0)</f>
        <v>0</v>
      </c>
      <c r="AD204" s="31">
        <f>VLOOKUP(B204,'[3]应付账款7月底全部明细表 (3)'!$A$4:$AB$410,28,0)</f>
        <v>0</v>
      </c>
      <c r="AE204" s="31">
        <f>VLOOKUP(B204,'[3]应付账款7月底全部明细表 (3)'!$A$4:$AC$410,29,0)</f>
        <v>0</v>
      </c>
      <c r="AF204" s="31">
        <f>VLOOKUP(B204,'[3]应付账款7月底全部明细表 (3)'!$A$4:$AD$416,30,0)</f>
        <v>0</v>
      </c>
      <c r="AG204" s="31">
        <f>VLOOKUP(B204,'[3]应付账款7月底全部明细表 (3)'!$A$4:$AE$410,31,0)</f>
        <v>0</v>
      </c>
      <c r="AH204" s="31">
        <f>VLOOKUP(B204,'[3]应付账款7月底全部明细表 (3)'!$A$4:$AF$410,32,0)</f>
        <v>0</v>
      </c>
      <c r="AI204" s="31">
        <f>VLOOKUP(B204,'[3]应付账款7月底全部明细表 (3)'!$A$4:$AG$410,33,0)</f>
        <v>0</v>
      </c>
      <c r="AJ204" s="31">
        <f>VLOOKUP(B204,'[3]应付账款7月底全部明细表 (3)'!$A$4:$AH$415,34,0)</f>
        <v>0</v>
      </c>
      <c r="AK204" s="31">
        <f>VLOOKUP(B204,'[3]应付账款7月底全部明细表 (3)'!$A$4:$AI$410,35,0)</f>
        <v>0</v>
      </c>
      <c r="AL204" s="31">
        <f>VLOOKUP(B204,'[3]应付账款7月底全部明细表 (3)'!$A$4:$AJ$410,36,0)</f>
        <v>0</v>
      </c>
      <c r="AM204" s="31">
        <f>VLOOKUP(B204,'[3]应付账款7月底全部明细表 (3)'!$A$4:$AK$410,37,0)</f>
        <v>0</v>
      </c>
      <c r="AN204" s="31">
        <f>VLOOKUP(B204,'[3]应付账款7月底全部明细表 (3)'!$A$4:$AL$415,38,0)</f>
        <v>0</v>
      </c>
      <c r="AO204" s="31" t="e">
        <f>VLOOKUP(B204,'[3]应付账款7月底全部明细表 (3)'!$A$4:$AM$410,39,0)</f>
        <v>#REF!</v>
      </c>
      <c r="AP204" s="31" t="e">
        <f>VLOOKUP(B204,'[3]应付账款7月底全部明细表 (3)'!$A$4:$AN$410,40,0)</f>
        <v>#REF!</v>
      </c>
      <c r="AQ204" s="42">
        <f>VLOOKUP(B204,'[3]应付账款7月底全部明细表 (3)'!$A$4:$AO$410,41,0)</f>
        <v>0</v>
      </c>
      <c r="AR204" s="42">
        <f>VLOOKUP(B204,[4]应付账款明细表!$A$4:$AP$428,42,0)</f>
        <v>0</v>
      </c>
      <c r="AS204" s="42">
        <f>VLOOKUP(B204,'[3]应付账款7月底全部明细表 (3)'!$A$4:$AQ$410,43,0)</f>
        <v>0</v>
      </c>
      <c r="AT204" s="42">
        <f>VLOOKUP(B204,'[3]应付账款7月底全部明细表 (3)'!$A$4:$AR$410,44,0)</f>
        <v>0</v>
      </c>
      <c r="AU204" s="42">
        <f>VLOOKUP(B204,[4]应付账款明细表!$A$4:$AS$428,45,0)</f>
        <v>3000</v>
      </c>
      <c r="AV204" s="42">
        <f>VLOOKUP(B204,[4]应付账款明细表!$A$4:$AT$428,46,0)</f>
        <v>3000</v>
      </c>
      <c r="AW204" s="42">
        <f>VLOOKUP(B204,[4]应付账款明细表!$A$4:$AU$428,47,0)</f>
        <v>3000</v>
      </c>
      <c r="AX204" s="42">
        <f>VLOOKUP(B204,[4]应付账款明细表!$A$4:$AV$428,48,0)</f>
        <v>0</v>
      </c>
      <c r="AY204" s="42"/>
      <c r="AZ204" s="42">
        <f>VLOOKUP(B204,[4]应付账款明细表!$A$4:$AX$428,50,0)</f>
        <v>0</v>
      </c>
      <c r="BA204" s="63"/>
      <c r="BB204" s="63"/>
      <c r="BC204" s="63"/>
      <c r="BD204" s="63"/>
      <c r="BE204" s="63"/>
      <c r="BF204" s="63"/>
      <c r="BG204" s="63"/>
      <c r="BH204" s="54" t="e">
        <f t="shared" si="33"/>
        <v>#REF!</v>
      </c>
      <c r="BI204" s="54" t="e">
        <f t="shared" si="31"/>
        <v>#REF!</v>
      </c>
      <c r="BJ204" s="16" t="e">
        <f t="shared" si="32"/>
        <v>#REF!</v>
      </c>
      <c r="BK204" s="54" t="str">
        <f>VLOOKUP(B204,'[3]应付账款7月底全部明细表 (3)'!$A$4:$BI$410,61,0)</f>
        <v>零购预付款</v>
      </c>
    </row>
    <row r="205" spans="1:63">
      <c r="A205" s="23">
        <f t="shared" ref="A205:A214" si="34">ROW()-3</f>
        <v>202</v>
      </c>
      <c r="B205" s="24" t="s">
        <v>532</v>
      </c>
      <c r="C205" s="24"/>
      <c r="D205" s="25" t="s">
        <v>533</v>
      </c>
      <c r="E205" s="25" t="s">
        <v>218</v>
      </c>
      <c r="F205" s="16">
        <f>VLOOKUP(B205,'[2]应付账款7月底全部明细表 (3)'!$A$4:$D$403,4)</f>
        <v>0</v>
      </c>
      <c r="G205" s="16">
        <f>VLOOKUP(B205,'[2]应付账款7月底全部明细表 (3)'!$A:$E,5,0)</f>
        <v>0</v>
      </c>
      <c r="H205" s="16">
        <f>VLOOKUP(B205,'[2]应付账款7月底全部明细表 (3)'!$A$4:$F$401,6,0)</f>
        <v>0</v>
      </c>
      <c r="I205" s="16">
        <f>VLOOKUP(B205,'[2]应付账款7月底全部明细表 (3)'!$A$4:$G$401,7,0)</f>
        <v>0</v>
      </c>
      <c r="J205" s="31">
        <f>VLOOKUP(B205,'[2]应付账款7月底全部明细表 (3)'!$A$4:$H$402,8,0)</f>
        <v>0</v>
      </c>
      <c r="K205" s="31" t="e">
        <f>VLOOKUP(B205,'[3]应付账款7月底全部明细表 (3)'!$A:$I,9,0)</f>
        <v>#REF!</v>
      </c>
      <c r="L205" s="31">
        <f>VLOOKUP(B205,'[3]应付账款7月底全部明细表 (3)'!$A$4:$J$410,10,0)</f>
        <v>0</v>
      </c>
      <c r="M205" s="31" t="e">
        <f>VLOOKUP(B205,'[3]应付账款7月底全部明细表 (3)'!$A:$K,11,0)</f>
        <v>#REF!</v>
      </c>
      <c r="N205" s="31" t="e">
        <f>VLOOKUP(B205,'[3]应付账款7月底全部明细表 (3)'!$A:$L,12,0)</f>
        <v>#REF!</v>
      </c>
      <c r="O205" s="31" t="e">
        <f>VLOOKUP(B205,'[3]应付账款7月底全部明细表 (3)'!$A$4:$M$410,13,0)</f>
        <v>#REF!</v>
      </c>
      <c r="P205" s="31">
        <f>VLOOKUP(B205,'[3]应付账款7月底全部明细表 (3)'!$A$4:$N$410,14,0)</f>
        <v>0</v>
      </c>
      <c r="Q205" s="31" t="e">
        <f>VLOOKUP(B205,'[3]应付账款7月底全部明细表 (3)'!$A$4:$O$410,15,0)</f>
        <v>#REF!</v>
      </c>
      <c r="R205" s="31" t="e">
        <f>VLOOKUP(B205,'[3]应付账款7月底全部明细表 (3)'!$A$4:$P$410,16,0)</f>
        <v>#REF!</v>
      </c>
      <c r="S205" s="31" t="e">
        <f>VLOOKUP(B205,'[3]应付账款7月底全部明细表 (3)'!$A$4:$Q$407,17,0)</f>
        <v>#REF!</v>
      </c>
      <c r="T205" s="31">
        <f>VLOOKUP(B205,'[3]应付账款7月底全部明细表 (3)'!$A$4:$R$387,18,0)</f>
        <v>0</v>
      </c>
      <c r="U205" s="31" t="e">
        <f>VLOOKUP(B205,'[3]应付账款7月底全部明细表 (3)'!$A$4:$S$410,19,0)</f>
        <v>#REF!</v>
      </c>
      <c r="V205" s="31" t="e">
        <f>VLOOKUP(B205,'[3]应付账款7月底全部明细表 (3)'!$A$4:$T$410,20,0)</f>
        <v>#REF!</v>
      </c>
      <c r="W205" s="31">
        <f>VLOOKUP(B205,'[3]应付账款7月底全部明细表 (3)'!$A$4:$U$410,21,0)</f>
        <v>4326</v>
      </c>
      <c r="X205" s="31">
        <f>VLOOKUP(B205,'[3]应付账款7月底全部明细表 (3)'!$A$4:$V$410,22,0)</f>
        <v>4326</v>
      </c>
      <c r="Y205" s="31">
        <f>VLOOKUP(B205,'[3]应付账款7月底全部明细表 (3)'!$A$4:$W$410,23,0)</f>
        <v>4326</v>
      </c>
      <c r="Z205" s="31">
        <f>VLOOKUP(B205,'[3]应付账款7月底全部明细表 (3)'!$A$4:$X$410,24,0)</f>
        <v>0</v>
      </c>
      <c r="AA205" s="31">
        <f>VLOOKUP(B205,'[3]应付账款7月底全部明细表 (3)'!$A$4:$Y$410,25,0)</f>
        <v>6327</v>
      </c>
      <c r="AB205" s="31">
        <f>VLOOKUP(B205,'[3]应付账款7月底全部明细表 (3)'!$A$4:$Z$410,26,0)</f>
        <v>6327</v>
      </c>
      <c r="AC205" s="31">
        <f>VLOOKUP(B205,'[3]应付账款7月底全部明细表 (3)'!$A$4:$AA$410,27,0)</f>
        <v>6327</v>
      </c>
      <c r="AD205" s="31">
        <f>VLOOKUP(B205,'[3]应付账款7月底全部明细表 (3)'!$A$4:$AB$410,28,0)</f>
        <v>0</v>
      </c>
      <c r="AE205" s="31">
        <f>VLOOKUP(B205,'[3]应付账款7月底全部明细表 (3)'!$A$4:$AC$410,29,0)</f>
        <v>0</v>
      </c>
      <c r="AF205" s="31">
        <f>VLOOKUP(B205,'[3]应付账款7月底全部明细表 (3)'!$A$4:$AD$416,30,0)</f>
        <v>0</v>
      </c>
      <c r="AG205" s="31">
        <f>VLOOKUP(B205,'[3]应付账款7月底全部明细表 (3)'!$A$4:$AE$410,31,0)</f>
        <v>0</v>
      </c>
      <c r="AH205" s="31">
        <f>VLOOKUP(B205,'[3]应付账款7月底全部明细表 (3)'!$A$4:$AF$410,32,0)</f>
        <v>0</v>
      </c>
      <c r="AI205" s="31">
        <f>VLOOKUP(B205,'[3]应付账款7月底全部明细表 (3)'!$A$4:$AG$410,33,0)</f>
        <v>0</v>
      </c>
      <c r="AJ205" s="31">
        <f>VLOOKUP(B205,'[3]应付账款7月底全部明细表 (3)'!$A$4:$AH$415,34,0)</f>
        <v>0</v>
      </c>
      <c r="AK205" s="31">
        <f>VLOOKUP(B205,'[3]应付账款7月底全部明细表 (3)'!$A$4:$AI$410,35,0)</f>
        <v>0</v>
      </c>
      <c r="AL205" s="31">
        <f>VLOOKUP(B205,'[3]应付账款7月底全部明细表 (3)'!$A$4:$AJ$410,36,0)</f>
        <v>0</v>
      </c>
      <c r="AM205" s="31">
        <f>VLOOKUP(B205,'[3]应付账款7月底全部明细表 (3)'!$A$4:$AK$410,37,0)</f>
        <v>0</v>
      </c>
      <c r="AN205" s="31">
        <f>VLOOKUP(B205,'[3]应付账款7月底全部明细表 (3)'!$A$4:$AL$415,38,0)</f>
        <v>0</v>
      </c>
      <c r="AO205" s="31" t="e">
        <f>VLOOKUP(B205,'[3]应付账款7月底全部明细表 (3)'!$A$4:$AM$410,39,0)</f>
        <v>#REF!</v>
      </c>
      <c r="AP205" s="31" t="e">
        <f>VLOOKUP(B205,'[3]应付账款7月底全部明细表 (3)'!$A$4:$AN$410,40,0)</f>
        <v>#REF!</v>
      </c>
      <c r="AQ205" s="42">
        <f>VLOOKUP(B205,'[3]应付账款7月底全部明细表 (3)'!$A$4:$AO$410,41,0)</f>
        <v>3424.4</v>
      </c>
      <c r="AR205" s="42">
        <f>VLOOKUP(B205,[4]应付账款明细表!$A$4:$AP$428,42,0)</f>
        <v>3424.4</v>
      </c>
      <c r="AS205" s="42">
        <f>VLOOKUP(B205,'[3]应付账款7月底全部明细表 (3)'!$A$4:$AQ$410,43,0)</f>
        <v>3424.4</v>
      </c>
      <c r="AT205" s="42">
        <f>VLOOKUP(B205,'[3]应付账款7月底全部明细表 (3)'!$A$4:$AR$410,44,0)</f>
        <v>0</v>
      </c>
      <c r="AU205" s="42">
        <f>VLOOKUP(B205,[4]应付账款明细表!$A$4:$AS$428,45,0)</f>
        <v>5121.6000000000004</v>
      </c>
      <c r="AV205" s="42">
        <f>VLOOKUP(B205,[4]应付账款明细表!$A$4:$AT$428,46,0)</f>
        <v>5121.6000000000004</v>
      </c>
      <c r="AW205" s="42">
        <f>VLOOKUP(B205,[4]应付账款明细表!$A$4:$AU$428,47,0)</f>
        <v>5121.6000000000004</v>
      </c>
      <c r="AX205" s="42">
        <f>VLOOKUP(B205,[4]应付账款明细表!$A$4:$AV$428,48,0)</f>
        <v>0</v>
      </c>
      <c r="AY205" s="42"/>
      <c r="AZ205" s="42">
        <f>VLOOKUP(B205,[4]应付账款明细表!$A$4:$AX$428,50,0)</f>
        <v>0</v>
      </c>
      <c r="BA205" s="63"/>
      <c r="BB205" s="63"/>
      <c r="BC205" s="63"/>
      <c r="BD205" s="63"/>
      <c r="BE205" s="63"/>
      <c r="BF205" s="63"/>
      <c r="BG205" s="63"/>
      <c r="BH205" s="54" t="e">
        <f t="shared" si="33"/>
        <v>#REF!</v>
      </c>
      <c r="BI205" s="54" t="e">
        <f t="shared" si="31"/>
        <v>#REF!</v>
      </c>
      <c r="BJ205" s="16" t="e">
        <f t="shared" si="32"/>
        <v>#REF!</v>
      </c>
      <c r="BK205" s="54" t="str">
        <f>VLOOKUP(B205,'[3]应付账款7月底全部明细表 (3)'!$A$4:$BI$410,61,0)</f>
        <v>零购预付款</v>
      </c>
    </row>
    <row r="206" spans="1:63">
      <c r="A206" s="23">
        <f t="shared" si="34"/>
        <v>203</v>
      </c>
      <c r="B206" s="24" t="s">
        <v>534</v>
      </c>
      <c r="C206" s="24">
        <f>VLOOKUP(B206,'[1]供应商 (2)'!$A$2:$D$144,4,0)</f>
        <v>1932039</v>
      </c>
      <c r="D206" s="25" t="s">
        <v>535</v>
      </c>
      <c r="E206" s="25" t="s">
        <v>353</v>
      </c>
      <c r="F206" s="16">
        <f>VLOOKUP(B206,'[2]应付账款7月底全部明细表 (3)'!$A$4:$D$403,4)</f>
        <v>0</v>
      </c>
      <c r="G206" s="16"/>
      <c r="H206" s="16"/>
      <c r="I206" s="16"/>
      <c r="J206" s="31"/>
      <c r="K206" s="31"/>
      <c r="L206" s="31" t="e">
        <f>VLOOKUP(B206,'[3]应付账款7月底全部明细表 (3)'!$A$4:$J$410,10,0)</f>
        <v>#REF!</v>
      </c>
      <c r="M206" s="31"/>
      <c r="N206" s="31"/>
      <c r="O206" s="31" t="e">
        <f>VLOOKUP(B206,'[3]应付账款7月底全部明细表 (3)'!$A$4:$M$410,13,0)</f>
        <v>#REF!</v>
      </c>
      <c r="P206" s="31" t="e">
        <f>VLOOKUP(B206,'[3]应付账款7月底全部明细表 (3)'!$A$4:$N$410,14,0)</f>
        <v>#REF!</v>
      </c>
      <c r="Q206" s="31" t="e">
        <f>VLOOKUP(B206,'[3]应付账款7月底全部明细表 (3)'!$A$4:$O$410,15,0)</f>
        <v>#REF!</v>
      </c>
      <c r="R206" s="31" t="e">
        <f>VLOOKUP(B206,'[3]应付账款7月底全部明细表 (3)'!$A$4:$P$410,16,0)</f>
        <v>#REF!</v>
      </c>
      <c r="S206" s="31" t="e">
        <f>VLOOKUP(B206,'[3]应付账款7月底全部明细表 (3)'!$A$4:$Q$407,17,0)</f>
        <v>#REF!</v>
      </c>
      <c r="T206" s="31" t="e">
        <f>VLOOKUP(B206,'[3]应付账款7月底全部明细表 (3)'!$A$4:$R$387,18,0)</f>
        <v>#REF!</v>
      </c>
      <c r="U206" s="31" t="e">
        <f>VLOOKUP(B206,'[3]应付账款7月底全部明细表 (3)'!$A$4:$S$410,19,0)</f>
        <v>#REF!</v>
      </c>
      <c r="V206" s="31" t="e">
        <f>VLOOKUP(B206,'[3]应付账款7月底全部明细表 (3)'!$A$4:$T$410,20,0)</f>
        <v>#REF!</v>
      </c>
      <c r="W206" s="31" t="e">
        <f>VLOOKUP(B206,'[3]应付账款7月底全部明细表 (3)'!$A$4:$U$410,21,0)</f>
        <v>#REF!</v>
      </c>
      <c r="X206" s="31" t="e">
        <f>VLOOKUP(B206,'[3]应付账款7月底全部明细表 (3)'!$A$4:$V$410,22,0)</f>
        <v>#REF!</v>
      </c>
      <c r="Y206" s="31" t="e">
        <f>VLOOKUP(B206,'[3]应付账款7月底全部明细表 (3)'!$A$4:$W$410,23,0)</f>
        <v>#REF!</v>
      </c>
      <c r="Z206" s="31" t="e">
        <f>VLOOKUP(B206,'[3]应付账款7月底全部明细表 (3)'!$A$4:$X$410,24,0)</f>
        <v>#REF!</v>
      </c>
      <c r="AA206" s="31" t="e">
        <f>VLOOKUP(B206,'[3]应付账款7月底全部明细表 (3)'!$A$4:$Y$410,25,0)</f>
        <v>#REF!</v>
      </c>
      <c r="AB206" s="31" t="e">
        <f>VLOOKUP(B206,'[3]应付账款7月底全部明细表 (3)'!$A$4:$Z$410,26,0)</f>
        <v>#REF!</v>
      </c>
      <c r="AC206" s="31" t="e">
        <f>VLOOKUP(B206,'[3]应付账款7月底全部明细表 (3)'!$A$4:$AA$410,27,0)</f>
        <v>#REF!</v>
      </c>
      <c r="AD206" s="31" t="e">
        <f>VLOOKUP(B206,'[3]应付账款7月底全部明细表 (3)'!$A$4:$AB$410,28,0)</f>
        <v>#REF!</v>
      </c>
      <c r="AE206" s="31" t="e">
        <f>VLOOKUP(B206,'[3]应付账款7月底全部明细表 (3)'!$A$4:$AC$410,29,0)</f>
        <v>#REF!</v>
      </c>
      <c r="AF206" s="31" t="e">
        <f>VLOOKUP(B206,'[3]应付账款7月底全部明细表 (3)'!$A$4:$AD$416,30,0)</f>
        <v>#REF!</v>
      </c>
      <c r="AG206" s="31" t="e">
        <f>VLOOKUP(B206,'[3]应付账款7月底全部明细表 (3)'!$A$4:$AE$410,31,0)</f>
        <v>#REF!</v>
      </c>
      <c r="AH206" s="31" t="e">
        <f>VLOOKUP(B206,'[3]应付账款7月底全部明细表 (3)'!$A$4:$AF$410,32,0)</f>
        <v>#REF!</v>
      </c>
      <c r="AI206" s="31" t="e">
        <f>VLOOKUP(B206,'[3]应付账款7月底全部明细表 (3)'!$A$4:$AG$410,33,0)</f>
        <v>#REF!</v>
      </c>
      <c r="AJ206" s="31" t="e">
        <f>VLOOKUP(B206,'[3]应付账款7月底全部明细表 (3)'!$A$4:$AH$415,34,0)</f>
        <v>#REF!</v>
      </c>
      <c r="AK206" s="31" t="e">
        <f>VLOOKUP(B206,'[3]应付账款7月底全部明细表 (3)'!$A$4:$AI$410,35,0)</f>
        <v>#REF!</v>
      </c>
      <c r="AL206" s="31" t="e">
        <f>VLOOKUP(B206,'[3]应付账款7月底全部明细表 (3)'!$A$4:$AJ$410,36,0)</f>
        <v>#REF!</v>
      </c>
      <c r="AM206" s="31" t="e">
        <f>VLOOKUP(B206,'[3]应付账款7月底全部明细表 (3)'!$A$4:$AK$410,37,0)</f>
        <v>#REF!</v>
      </c>
      <c r="AN206" s="31" t="e">
        <f>VLOOKUP(B206,'[3]应付账款7月底全部明细表 (3)'!$A$4:$AL$415,38,0)</f>
        <v>#REF!</v>
      </c>
      <c r="AO206" s="31" t="e">
        <f>VLOOKUP(B206,'[3]应付账款7月底全部明细表 (3)'!$A$4:$AM$410,39,0)</f>
        <v>#REF!</v>
      </c>
      <c r="AP206" s="31" t="e">
        <f>VLOOKUP(B206,'[3]应付账款7月底全部明细表 (3)'!$A$4:$AN$410,40,0)</f>
        <v>#REF!</v>
      </c>
      <c r="AQ206" s="42">
        <f>VLOOKUP(B206,'[3]应付账款7月底全部明细表 (3)'!$A$4:$AO$410,41,0)</f>
        <v>550022.98</v>
      </c>
      <c r="AR206" s="42" t="e">
        <f>VLOOKUP(B206,[4]应付账款明细表!$A$4:$AP$428,42,0)</f>
        <v>#REF!</v>
      </c>
      <c r="AS206" s="42">
        <f>VLOOKUP(B206,'[3]应付账款7月底全部明细表 (3)'!$A$4:$AQ$410,43,0)</f>
        <v>0</v>
      </c>
      <c r="AT206" s="42">
        <f>VLOOKUP(B206,'[3]应付账款7月底全部明细表 (3)'!$A$4:$AR$410,44,0)</f>
        <v>550022.98</v>
      </c>
      <c r="AU206" s="42">
        <f>VLOOKUP(B206,[4]应付账款明细表!$A$4:$AS$428,45,0)</f>
        <v>0</v>
      </c>
      <c r="AV206" s="42">
        <f>VLOOKUP(B206,[4]应付账款明细表!$A$4:$AT$428,46,0)</f>
        <v>0</v>
      </c>
      <c r="AW206" s="42">
        <f>VLOOKUP(B206,[4]应付账款明细表!$A$4:$AU$428,47,0)</f>
        <v>0</v>
      </c>
      <c r="AX206" s="42">
        <f>VLOOKUP(B206,[4]应付账款明细表!$A$4:$AV$428,48,0)</f>
        <v>550022.98</v>
      </c>
      <c r="AY206" s="42"/>
      <c r="AZ206" s="42">
        <f>VLOOKUP(B206,[4]应付账款明细表!$A$4:$AX$428,50,0)</f>
        <v>0</v>
      </c>
      <c r="BA206" s="63"/>
      <c r="BB206" s="63"/>
      <c r="BC206" s="63"/>
      <c r="BD206" s="63"/>
      <c r="BE206" s="63"/>
      <c r="BF206" s="63"/>
      <c r="BG206" s="63"/>
      <c r="BH206" s="54" t="e">
        <f t="shared" si="33"/>
        <v>#REF!</v>
      </c>
      <c r="BI206" s="54" t="e">
        <f t="shared" si="31"/>
        <v>#REF!</v>
      </c>
      <c r="BJ206" s="16" t="e">
        <f t="shared" si="32"/>
        <v>#REF!</v>
      </c>
      <c r="BK206" s="54" t="str">
        <f>VLOOKUP(B206,'[3]应付账款7月底全部明细表 (3)'!$A$4:$BI$410,61,0)</f>
        <v>按主机厂要求</v>
      </c>
    </row>
    <row r="207" spans="1:63" ht="15.95" customHeight="1">
      <c r="A207" s="23">
        <f t="shared" si="34"/>
        <v>204</v>
      </c>
      <c r="B207" s="24" t="s">
        <v>536</v>
      </c>
      <c r="C207" s="24" t="str">
        <f>VLOOKUP(B207,'[1]供应商 (2)'!$A$2:$D$144,4,0)</f>
        <v>1933516</v>
      </c>
      <c r="D207" s="25" t="s">
        <v>537</v>
      </c>
      <c r="E207" s="25" t="s">
        <v>68</v>
      </c>
      <c r="F207" s="16">
        <f>VLOOKUP(B207,'[2]应付账款7月底全部明细表 (3)'!$A$4:$D$403,4)</f>
        <v>0</v>
      </c>
      <c r="G207" s="16">
        <f>VLOOKUP(B207,'[2]应付账款7月底全部明细表 (3)'!$A:$E,5,0)</f>
        <v>0</v>
      </c>
      <c r="H207" s="16">
        <f>VLOOKUP(B207,'[2]应付账款7月底全部明细表 (3)'!$A$4:$F$401,6,0)</f>
        <v>0</v>
      </c>
      <c r="I207" s="16">
        <f>VLOOKUP(B207,'[2]应付账款7月底全部明细表 (3)'!$A$4:$G$401,7,0)</f>
        <v>0</v>
      </c>
      <c r="J207" s="31">
        <f>VLOOKUP(B207,'[2]应付账款7月底全部明细表 (3)'!$A$4:$H$402,8,0)</f>
        <v>0</v>
      </c>
      <c r="K207" s="31" t="e">
        <f>VLOOKUP(B207,'[3]应付账款7月底全部明细表 (3)'!$A:$I,9,0)</f>
        <v>#REF!</v>
      </c>
      <c r="L207" s="31">
        <f>VLOOKUP(B207,'[3]应付账款7月底全部明细表 (3)'!$A$4:$J$410,10,0)</f>
        <v>0</v>
      </c>
      <c r="M207" s="31" t="e">
        <f>VLOOKUP(B207,'[3]应付账款7月底全部明细表 (3)'!$A:$K,11,0)</f>
        <v>#REF!</v>
      </c>
      <c r="N207" s="31" t="e">
        <f>VLOOKUP(B207,'[3]应付账款7月底全部明细表 (3)'!$A:$L,12,0)</f>
        <v>#REF!</v>
      </c>
      <c r="O207" s="31" t="e">
        <f>VLOOKUP(B207,'[3]应付账款7月底全部明细表 (3)'!$A$4:$M$410,13,0)</f>
        <v>#REF!</v>
      </c>
      <c r="P207" s="31">
        <f>VLOOKUP(B207,'[3]应付账款7月底全部明细表 (3)'!$A$4:$N$410,14,0)</f>
        <v>0</v>
      </c>
      <c r="Q207" s="31" t="e">
        <f>VLOOKUP(B207,'[3]应付账款7月底全部明细表 (3)'!$A$4:$O$410,15,0)</f>
        <v>#REF!</v>
      </c>
      <c r="R207" s="31" t="e">
        <f>VLOOKUP(B207,'[3]应付账款7月底全部明细表 (3)'!$A$4:$P$410,16,0)</f>
        <v>#REF!</v>
      </c>
      <c r="S207" s="31" t="e">
        <f>VLOOKUP(B207,'[3]应付账款7月底全部明细表 (3)'!$A$4:$Q$407,17,0)</f>
        <v>#REF!</v>
      </c>
      <c r="T207" s="31">
        <f>VLOOKUP(B207,'[3]应付账款7月底全部明细表 (3)'!$A$4:$R$387,18,0)</f>
        <v>0</v>
      </c>
      <c r="U207" s="31" t="e">
        <f>VLOOKUP(B207,'[3]应付账款7月底全部明细表 (3)'!$A$4:$S$410,19,0)</f>
        <v>#REF!</v>
      </c>
      <c r="V207" s="31" t="e">
        <f>VLOOKUP(B207,'[3]应付账款7月底全部明细表 (3)'!$A$4:$T$410,20,0)</f>
        <v>#REF!</v>
      </c>
      <c r="W207" s="31" t="e">
        <f>VLOOKUP(B207,'[3]应付账款7月底全部明细表 (3)'!$A$4:$U$410,21,0)</f>
        <v>#REF!</v>
      </c>
      <c r="X207" s="31">
        <f>VLOOKUP(B207,'[3]应付账款7月底全部明细表 (3)'!$A$4:$V$410,22,0)</f>
        <v>0</v>
      </c>
      <c r="Y207" s="31" t="e">
        <f>VLOOKUP(B207,'[3]应付账款7月底全部明细表 (3)'!$A$4:$W$410,23,0)</f>
        <v>#REF!</v>
      </c>
      <c r="Z207" s="31" t="e">
        <f>VLOOKUP(B207,'[3]应付账款7月底全部明细表 (3)'!$A$4:$X$410,24,0)</f>
        <v>#REF!</v>
      </c>
      <c r="AA207" s="31" t="e">
        <f>VLOOKUP(B207,'[3]应付账款7月底全部明细表 (3)'!$A$4:$Y$410,25,0)</f>
        <v>#REF!</v>
      </c>
      <c r="AB207" s="31">
        <f>VLOOKUP(B207,'[3]应付账款7月底全部明细表 (3)'!$A$4:$Z$410,26,0)</f>
        <v>0</v>
      </c>
      <c r="AC207" s="31" t="e">
        <f>VLOOKUP(B207,'[3]应付账款7月底全部明细表 (3)'!$A$4:$AA$410,27,0)</f>
        <v>#REF!</v>
      </c>
      <c r="AD207" s="31" t="e">
        <f>VLOOKUP(B207,'[3]应付账款7月底全部明细表 (3)'!$A$4:$AB$410,28,0)</f>
        <v>#REF!</v>
      </c>
      <c r="AE207" s="31" t="e">
        <f>VLOOKUP(B207,'[3]应付账款7月底全部明细表 (3)'!$A$4:$AC$410,29,0)</f>
        <v>#REF!</v>
      </c>
      <c r="AF207" s="31">
        <f>VLOOKUP(B207,'[3]应付账款7月底全部明细表 (3)'!$A$4:$AD$416,30,0)</f>
        <v>0</v>
      </c>
      <c r="AG207" s="31" t="e">
        <f>VLOOKUP(B207,'[3]应付账款7月底全部明细表 (3)'!$A$4:$AE$410,31,0)</f>
        <v>#REF!</v>
      </c>
      <c r="AH207" s="31" t="e">
        <f>VLOOKUP(B207,'[3]应付账款7月底全部明细表 (3)'!$A$4:$AF$410,32,0)</f>
        <v>#REF!</v>
      </c>
      <c r="AI207" s="31" t="e">
        <f>VLOOKUP(B207,'[3]应付账款7月底全部明细表 (3)'!$A$4:$AG$410,33,0)</f>
        <v>#REF!</v>
      </c>
      <c r="AJ207" s="31">
        <f>VLOOKUP(B207,'[3]应付账款7月底全部明细表 (3)'!$A$4:$AH$415,34,0)</f>
        <v>0</v>
      </c>
      <c r="AK207" s="31" t="e">
        <f>VLOOKUP(B207,'[3]应付账款7月底全部明细表 (3)'!$A$4:$AI$410,35,0)</f>
        <v>#REF!</v>
      </c>
      <c r="AL207" s="31" t="e">
        <f>VLOOKUP(B207,'[3]应付账款7月底全部明细表 (3)'!$A$4:$AJ$410,36,0)</f>
        <v>#REF!</v>
      </c>
      <c r="AM207" s="31">
        <f>VLOOKUP(B207,'[3]应付账款7月底全部明细表 (3)'!$A$4:$AK$410,37,0)</f>
        <v>31577.62</v>
      </c>
      <c r="AN207" s="31">
        <f>VLOOKUP(B207,'[3]应付账款7月底全部明细表 (3)'!$A$4:$AL$415,38,0)</f>
        <v>0</v>
      </c>
      <c r="AO207" s="31">
        <f>VLOOKUP(B207,'[3]应付账款7月底全部明细表 (3)'!$A$4:$AM$410,39,0)</f>
        <v>0</v>
      </c>
      <c r="AP207" s="31">
        <f>VLOOKUP(B207,'[3]应付账款7月底全部明细表 (3)'!$A$4:$AN$410,40,0)</f>
        <v>31577.62</v>
      </c>
      <c r="AQ207" s="42">
        <f>VLOOKUP(B207,'[3]应付账款7月底全部明细表 (3)'!$A$4:$AO$410,41,0)</f>
        <v>6321.26</v>
      </c>
      <c r="AR207" s="42">
        <f>VLOOKUP(B207,[4]应付账款明细表!$A$4:$AP$428,42,0)</f>
        <v>0</v>
      </c>
      <c r="AS207" s="42">
        <f>VLOOKUP(B207,'[3]应付账款7月底全部明细表 (3)'!$A$4:$AQ$410,43,0)</f>
        <v>0</v>
      </c>
      <c r="AT207" s="42">
        <f>VLOOKUP(B207,'[3]应付账款7月底全部明细表 (3)'!$A$4:$AR$410,44,0)</f>
        <v>37898.879999999997</v>
      </c>
      <c r="AU207" s="42">
        <f>VLOOKUP(B207,[4]应付账款明细表!$A$4:$AS$428,45,0)</f>
        <v>7811.63</v>
      </c>
      <c r="AV207" s="42">
        <f>VLOOKUP(B207,[4]应付账款明细表!$A$4:$AT$428,46,0)</f>
        <v>0</v>
      </c>
      <c r="AW207" s="42">
        <f>VLOOKUP(B207,[4]应付账款明细表!$A$4:$AU$428,47,0)</f>
        <v>0</v>
      </c>
      <c r="AX207" s="42">
        <f>VLOOKUP(B207,[4]应付账款明细表!$A$4:$AV$428,48,0)</f>
        <v>45710.51</v>
      </c>
      <c r="AY207" s="42"/>
      <c r="AZ207" s="42">
        <f>VLOOKUP(B207,[4]应付账款明细表!$A$4:$AX$428,50,0)</f>
        <v>31577.62</v>
      </c>
      <c r="BA207" s="63"/>
      <c r="BB207" s="63"/>
      <c r="BC207" s="63"/>
      <c r="BD207" s="63"/>
      <c r="BE207" s="63"/>
      <c r="BF207" s="63"/>
      <c r="BG207" s="63"/>
      <c r="BH207" s="54" t="e">
        <f t="shared" si="33"/>
        <v>#REF!</v>
      </c>
      <c r="BI207" s="54" t="e">
        <f t="shared" si="31"/>
        <v>#REF!</v>
      </c>
      <c r="BJ207" s="16" t="e">
        <f t="shared" si="32"/>
        <v>#REF!</v>
      </c>
      <c r="BK207" s="54" t="str">
        <f>VLOOKUP(B207,'[3]应付账款7月底全部明细表 (3)'!$A$4:$BI$410,61,0)</f>
        <v>发票挂账两个月付款</v>
      </c>
    </row>
    <row r="208" spans="1:63">
      <c r="A208" s="23">
        <f t="shared" si="34"/>
        <v>205</v>
      </c>
      <c r="B208" s="24" t="s">
        <v>538</v>
      </c>
      <c r="C208" s="24" t="str">
        <f>VLOOKUP(B208,'[1]供应商 (2)'!$A$2:$D$144,4,0)</f>
        <v>1932523</v>
      </c>
      <c r="D208" s="25" t="s">
        <v>539</v>
      </c>
      <c r="E208" s="25" t="s">
        <v>167</v>
      </c>
      <c r="F208" s="16">
        <f>VLOOKUP(B208,'[2]应付账款7月底全部明细表 (3)'!$A$4:$D$403,4)</f>
        <v>0</v>
      </c>
      <c r="G208" s="16">
        <f>VLOOKUP(B208,'[2]应付账款7月底全部明细表 (3)'!$A:$E,5,0)</f>
        <v>0</v>
      </c>
      <c r="H208" s="16">
        <f>VLOOKUP(B208,'[2]应付账款7月底全部明细表 (3)'!$A$4:$F$401,6,0)</f>
        <v>0</v>
      </c>
      <c r="I208" s="16">
        <f>VLOOKUP(B208,'[2]应付账款7月底全部明细表 (3)'!$A$4:$G$401,7,0)</f>
        <v>0</v>
      </c>
      <c r="J208" s="31">
        <f>VLOOKUP(B208,'[2]应付账款7月底全部明细表 (3)'!$A$4:$H$402,8,0)</f>
        <v>0</v>
      </c>
      <c r="K208" s="31" t="e">
        <f>VLOOKUP(B208,'[3]应付账款7月底全部明细表 (3)'!$A:$I,9,0)</f>
        <v>#REF!</v>
      </c>
      <c r="L208" s="31">
        <f>VLOOKUP(B208,'[3]应付账款7月底全部明细表 (3)'!$A$4:$J$410,10,0)</f>
        <v>0</v>
      </c>
      <c r="M208" s="31" t="e">
        <f>VLOOKUP(B208,'[3]应付账款7月底全部明细表 (3)'!$A:$K,11,0)</f>
        <v>#REF!</v>
      </c>
      <c r="N208" s="31" t="e">
        <f>VLOOKUP(B208,'[3]应付账款7月底全部明细表 (3)'!$A:$L,12,0)</f>
        <v>#REF!</v>
      </c>
      <c r="O208" s="31" t="e">
        <f>VLOOKUP(B208,'[3]应付账款7月底全部明细表 (3)'!$A$4:$M$410,13,0)</f>
        <v>#REF!</v>
      </c>
      <c r="P208" s="31">
        <f>VLOOKUP(B208,'[3]应付账款7月底全部明细表 (3)'!$A$4:$N$410,14,0)</f>
        <v>0</v>
      </c>
      <c r="Q208" s="31" t="e">
        <f>VLOOKUP(B208,'[3]应付账款7月底全部明细表 (3)'!$A$4:$O$410,15,0)</f>
        <v>#REF!</v>
      </c>
      <c r="R208" s="31" t="e">
        <f>VLOOKUP(B208,'[3]应付账款7月底全部明细表 (3)'!$A$4:$P$410,16,0)</f>
        <v>#REF!</v>
      </c>
      <c r="S208" s="31" t="e">
        <f>VLOOKUP(B208,'[3]应付账款7月底全部明细表 (3)'!$A$4:$Q$407,17,0)</f>
        <v>#REF!</v>
      </c>
      <c r="T208" s="31">
        <f>VLOOKUP(B208,'[3]应付账款7月底全部明细表 (3)'!$A$4:$R$387,18,0)</f>
        <v>0</v>
      </c>
      <c r="U208" s="31" t="e">
        <f>VLOOKUP(B208,'[3]应付账款7月底全部明细表 (3)'!$A$4:$S$410,19,0)</f>
        <v>#REF!</v>
      </c>
      <c r="V208" s="31" t="e">
        <f>VLOOKUP(B208,'[3]应付账款7月底全部明细表 (3)'!$A$4:$T$410,20,0)</f>
        <v>#REF!</v>
      </c>
      <c r="W208" s="31">
        <f>VLOOKUP(B208,'[3]应付账款7月底全部明细表 (3)'!$A$4:$U$410,21,0)</f>
        <v>0</v>
      </c>
      <c r="X208" s="31">
        <f>VLOOKUP(B208,'[3]应付账款7月底全部明细表 (3)'!$A$4:$V$410,22,0)</f>
        <v>50000</v>
      </c>
      <c r="Y208" s="31">
        <f>VLOOKUP(B208,'[3]应付账款7月底全部明细表 (3)'!$A$4:$W$410,23,0)</f>
        <v>50000</v>
      </c>
      <c r="Z208" s="31">
        <f>VLOOKUP(B208,'[3]应付账款7月底全部明细表 (3)'!$A$4:$X$410,24,0)</f>
        <v>0</v>
      </c>
      <c r="AA208" s="31">
        <f>VLOOKUP(B208,'[3]应付账款7月底全部明细表 (3)'!$A$4:$Y$410,25,0)</f>
        <v>50000</v>
      </c>
      <c r="AB208" s="31">
        <f>VLOOKUP(B208,'[3]应付账款7月底全部明细表 (3)'!$A$4:$Z$410,26,0)</f>
        <v>0</v>
      </c>
      <c r="AC208" s="31">
        <f>VLOOKUP(B208,'[3]应付账款7月底全部明细表 (3)'!$A$4:$AA$410,27,0)</f>
        <v>0</v>
      </c>
      <c r="AD208" s="31">
        <f>VLOOKUP(B208,'[3]应付账款7月底全部明细表 (3)'!$A$4:$AB$410,28,0)</f>
        <v>0</v>
      </c>
      <c r="AE208" s="31">
        <f>VLOOKUP(B208,'[3]应付账款7月底全部明细表 (3)'!$A$4:$AC$410,29,0)</f>
        <v>0</v>
      </c>
      <c r="AF208" s="31">
        <f>VLOOKUP(B208,'[3]应付账款7月底全部明细表 (3)'!$A$4:$AD$416,30,0)</f>
        <v>0</v>
      </c>
      <c r="AG208" s="31">
        <f>VLOOKUP(B208,'[3]应付账款7月底全部明细表 (3)'!$A$4:$AE$410,31,0)</f>
        <v>0</v>
      </c>
      <c r="AH208" s="31">
        <f>VLOOKUP(B208,'[3]应付账款7月底全部明细表 (3)'!$A$4:$AF$410,32,0)</f>
        <v>0</v>
      </c>
      <c r="AI208" s="31">
        <f>VLOOKUP(B208,'[3]应付账款7月底全部明细表 (3)'!$A$4:$AG$410,33,0)</f>
        <v>0</v>
      </c>
      <c r="AJ208" s="31">
        <f>VLOOKUP(B208,'[3]应付账款7月底全部明细表 (3)'!$A$4:$AH$415,34,0)</f>
        <v>0</v>
      </c>
      <c r="AK208" s="31">
        <f>VLOOKUP(B208,'[3]应付账款7月底全部明细表 (3)'!$A$4:$AI$410,35,0)</f>
        <v>0</v>
      </c>
      <c r="AL208" s="31">
        <f>VLOOKUP(B208,'[3]应付账款7月底全部明细表 (3)'!$A$4:$AJ$410,36,0)</f>
        <v>0</v>
      </c>
      <c r="AM208" s="31">
        <f>VLOOKUP(B208,'[3]应付账款7月底全部明细表 (3)'!$A$4:$AK$410,37,0)</f>
        <v>0</v>
      </c>
      <c r="AN208" s="31">
        <f>VLOOKUP(B208,'[3]应付账款7月底全部明细表 (3)'!$A$4:$AL$415,38,0)</f>
        <v>0</v>
      </c>
      <c r="AO208" s="31" t="e">
        <f>VLOOKUP(B208,'[3]应付账款7月底全部明细表 (3)'!$A$4:$AM$410,39,0)</f>
        <v>#REF!</v>
      </c>
      <c r="AP208" s="31" t="e">
        <f>VLOOKUP(B208,'[3]应付账款7月底全部明细表 (3)'!$A$4:$AN$410,40,0)</f>
        <v>#REF!</v>
      </c>
      <c r="AQ208" s="42">
        <f>VLOOKUP(B208,'[3]应付账款7月底全部明细表 (3)'!$A$4:$AO$410,41,0)</f>
        <v>0</v>
      </c>
      <c r="AR208" s="42">
        <f>VLOOKUP(B208,[4]应付账款明细表!$A$4:$AP$428,42,0)</f>
        <v>0</v>
      </c>
      <c r="AS208" s="42">
        <f>VLOOKUP(B208,'[3]应付账款7月底全部明细表 (3)'!$A$4:$AQ$410,43,0)</f>
        <v>0</v>
      </c>
      <c r="AT208" s="42">
        <f>VLOOKUP(B208,'[3]应付账款7月底全部明细表 (3)'!$A$4:$AR$410,44,0)</f>
        <v>0</v>
      </c>
      <c r="AU208" s="42">
        <f>VLOOKUP(B208,[4]应付账款明细表!$A$4:$AS$428,45,0)</f>
        <v>0</v>
      </c>
      <c r="AV208" s="42">
        <f>VLOOKUP(B208,[4]应付账款明细表!$A$4:$AT$428,46,0)</f>
        <v>0</v>
      </c>
      <c r="AW208" s="42">
        <f>VLOOKUP(B208,[4]应付账款明细表!$A$4:$AU$428,47,0)</f>
        <v>0</v>
      </c>
      <c r="AX208" s="42">
        <f>VLOOKUP(B208,[4]应付账款明细表!$A$4:$AV$428,48,0)</f>
        <v>0</v>
      </c>
      <c r="AY208" s="42"/>
      <c r="AZ208" s="42">
        <f>VLOOKUP(B208,[4]应付账款明细表!$A$4:$AX$428,50,0)</f>
        <v>0</v>
      </c>
      <c r="BA208" s="63"/>
      <c r="BB208" s="63"/>
      <c r="BC208" s="63"/>
      <c r="BD208" s="63"/>
      <c r="BE208" s="63"/>
      <c r="BF208" s="63"/>
      <c r="BG208" s="63"/>
      <c r="BH208" s="54" t="e">
        <f t="shared" si="33"/>
        <v>#REF!</v>
      </c>
      <c r="BI208" s="54" t="e">
        <f t="shared" si="31"/>
        <v>#REF!</v>
      </c>
      <c r="BJ208" s="16" t="e">
        <f t="shared" si="32"/>
        <v>#REF!</v>
      </c>
      <c r="BK208" s="54" t="str">
        <f>VLOOKUP(B208,'[3]应付账款7月底全部明细表 (3)'!$A$4:$BI$410,61,0)</f>
        <v>零购预付款</v>
      </c>
    </row>
    <row r="209" spans="1:63">
      <c r="A209" s="23">
        <f t="shared" si="34"/>
        <v>206</v>
      </c>
      <c r="B209" s="24" t="s">
        <v>540</v>
      </c>
      <c r="C209" s="24" t="str">
        <f>VLOOKUP(B209,'[1]供应商 (2)'!$A$2:$D$144,4,0)</f>
        <v>1912022</v>
      </c>
      <c r="D209" s="25" t="s">
        <v>541</v>
      </c>
      <c r="E209" s="25" t="s">
        <v>167</v>
      </c>
      <c r="F209" s="16">
        <f>VLOOKUP(B209,'[2]应付账款7月底全部明细表 (3)'!$A$4:$D$403,4)</f>
        <v>0</v>
      </c>
      <c r="G209" s="16">
        <f>VLOOKUP(B209,'[2]应付账款7月底全部明细表 (3)'!$A:$E,5,0)</f>
        <v>0</v>
      </c>
      <c r="H209" s="16">
        <f>VLOOKUP(B209,'[2]应付账款7月底全部明细表 (3)'!$A$4:$F$401,6,0)</f>
        <v>0</v>
      </c>
      <c r="I209" s="16">
        <f>VLOOKUP(B209,'[2]应付账款7月底全部明细表 (3)'!$A$4:$G$401,7,0)</f>
        <v>0</v>
      </c>
      <c r="J209" s="31">
        <f>VLOOKUP(B209,'[2]应付账款7月底全部明细表 (3)'!$A$4:$H$402,8,0)</f>
        <v>0</v>
      </c>
      <c r="K209" s="31" t="e">
        <f>VLOOKUP(B209,'[3]应付账款7月底全部明细表 (3)'!$A:$I,9,0)</f>
        <v>#REF!</v>
      </c>
      <c r="L209" s="31">
        <f>VLOOKUP(B209,'[3]应付账款7月底全部明细表 (3)'!$A$4:$J$410,10,0)</f>
        <v>0</v>
      </c>
      <c r="M209" s="31" t="e">
        <f>VLOOKUP(B209,'[3]应付账款7月底全部明细表 (3)'!$A:$K,11,0)</f>
        <v>#REF!</v>
      </c>
      <c r="N209" s="31" t="e">
        <f>VLOOKUP(B209,'[3]应付账款7月底全部明细表 (3)'!$A:$L,12,0)</f>
        <v>#REF!</v>
      </c>
      <c r="O209" s="31" t="e">
        <f>VLOOKUP(B209,'[3]应付账款7月底全部明细表 (3)'!$A$4:$M$410,13,0)</f>
        <v>#REF!</v>
      </c>
      <c r="P209" s="31">
        <f>VLOOKUP(B209,'[3]应付账款7月底全部明细表 (3)'!$A$4:$N$410,14,0)</f>
        <v>0</v>
      </c>
      <c r="Q209" s="31" t="e">
        <f>VLOOKUP(B209,'[3]应付账款7月底全部明细表 (3)'!$A$4:$O$410,15,0)</f>
        <v>#REF!</v>
      </c>
      <c r="R209" s="31" t="e">
        <f>VLOOKUP(B209,'[3]应付账款7月底全部明细表 (3)'!$A$4:$P$410,16,0)</f>
        <v>#REF!</v>
      </c>
      <c r="S209" s="31" t="e">
        <f>VLOOKUP(B209,'[3]应付账款7月底全部明细表 (3)'!$A$4:$Q$407,17,0)</f>
        <v>#REF!</v>
      </c>
      <c r="T209" s="31">
        <f>VLOOKUP(B209,'[3]应付账款7月底全部明细表 (3)'!$A$4:$R$387,18,0)</f>
        <v>0</v>
      </c>
      <c r="U209" s="31" t="e">
        <f>VLOOKUP(B209,'[3]应付账款7月底全部明细表 (3)'!$A$4:$S$410,19,0)</f>
        <v>#REF!</v>
      </c>
      <c r="V209" s="31" t="e">
        <f>VLOOKUP(B209,'[3]应付账款7月底全部明细表 (3)'!$A$4:$T$410,20,0)</f>
        <v>#REF!</v>
      </c>
      <c r="W209" s="31">
        <f>VLOOKUP(B209,'[3]应付账款7月底全部明细表 (3)'!$A$4:$U$410,21,0)</f>
        <v>260000</v>
      </c>
      <c r="X209" s="31">
        <f>VLOOKUP(B209,'[3]应付账款7月底全部明细表 (3)'!$A$4:$V$410,22,0)</f>
        <v>0</v>
      </c>
      <c r="Y209" s="31">
        <f>VLOOKUP(B209,'[3]应付账款7月底全部明细表 (3)'!$A$4:$W$410,23,0)</f>
        <v>0</v>
      </c>
      <c r="Z209" s="31">
        <f>VLOOKUP(B209,'[3]应付账款7月底全部明细表 (3)'!$A$4:$X$410,24,0)</f>
        <v>260000</v>
      </c>
      <c r="AA209" s="31">
        <f>VLOOKUP(B209,'[3]应付账款7月底全部明细表 (3)'!$A$4:$Y$410,25,0)</f>
        <v>385000</v>
      </c>
      <c r="AB209" s="31">
        <f>VLOOKUP(B209,'[3]应付账款7月底全部明细表 (3)'!$A$4:$Z$410,26,0)</f>
        <v>0</v>
      </c>
      <c r="AC209" s="31">
        <f>VLOOKUP(B209,'[3]应付账款7月底全部明细表 (3)'!$A$4:$AA$410,27,0)</f>
        <v>0</v>
      </c>
      <c r="AD209" s="31">
        <f>VLOOKUP(B209,'[3]应付账款7月底全部明细表 (3)'!$A$4:$AB$410,28,0)</f>
        <v>645000</v>
      </c>
      <c r="AE209" s="31">
        <f>VLOOKUP(B209,'[3]应付账款7月底全部明细表 (3)'!$A$4:$AC$410,29,0)</f>
        <v>0</v>
      </c>
      <c r="AF209" s="31">
        <f>VLOOKUP(B209,'[3]应付账款7月底全部明细表 (3)'!$A$4:$AD$416,30,0)</f>
        <v>0</v>
      </c>
      <c r="AG209" s="31">
        <f>VLOOKUP(B209,'[3]应付账款7月底全部明细表 (3)'!$A$4:$AE$410,31,0)</f>
        <v>250000</v>
      </c>
      <c r="AH209" s="31">
        <f>VLOOKUP(B209,'[3]应付账款7月底全部明细表 (3)'!$A$4:$AF$410,32,0)</f>
        <v>395000</v>
      </c>
      <c r="AI209" s="31">
        <f>VLOOKUP(B209,'[3]应付账款7月底全部明细表 (3)'!$A$4:$AG$410,33,0)</f>
        <v>192500</v>
      </c>
      <c r="AJ209" s="31">
        <f>VLOOKUP(B209,'[3]应付账款7月底全部明细表 (3)'!$A$4:$AH$415,34,0)</f>
        <v>10000</v>
      </c>
      <c r="AK209" s="31">
        <f>VLOOKUP(B209,'[3]应付账款7月底全部明细表 (3)'!$A$4:$AI$410,35,0)</f>
        <v>0</v>
      </c>
      <c r="AL209" s="31">
        <f>VLOOKUP(B209,'[3]应付账款7月底全部明细表 (3)'!$A$4:$AJ$410,36,0)</f>
        <v>587500</v>
      </c>
      <c r="AM209" s="31">
        <f>VLOOKUP(B209,'[3]应付账款7月底全部明细表 (3)'!$A$4:$AK$410,37,0)</f>
        <v>0</v>
      </c>
      <c r="AN209" s="31">
        <f>VLOOKUP(B209,'[3]应付账款7月底全部明细表 (3)'!$A$4:$AL$415,38,0)</f>
        <v>395000</v>
      </c>
      <c r="AO209" s="31">
        <f>VLOOKUP(B209,'[3]应付账款7月底全部明细表 (3)'!$A$4:$AM$410,39,0)</f>
        <v>299315.56</v>
      </c>
      <c r="AP209" s="31">
        <f>VLOOKUP(B209,'[3]应付账款7月底全部明细表 (3)'!$A$4:$AN$410,40,0)</f>
        <v>288184.44</v>
      </c>
      <c r="AQ209" s="42">
        <f>VLOOKUP(B209,'[3]应付账款7月底全部明细表 (3)'!$A$4:$AO$410,41,0)</f>
        <v>271000</v>
      </c>
      <c r="AR209" s="42">
        <f>VLOOKUP(B209,[4]应付账款明细表!$A$4:$AP$428,42,0)</f>
        <v>95684.44</v>
      </c>
      <c r="AS209" s="42">
        <f>VLOOKUP(B209,'[3]应付账款7月底全部明细表 (3)'!$A$4:$AQ$410,43,0)</f>
        <v>98000</v>
      </c>
      <c r="AT209" s="42">
        <f>VLOOKUP(B209,'[3]应付账款7月底全部明细表 (3)'!$A$4:$AR$410,44,0)</f>
        <v>461184.44</v>
      </c>
      <c r="AU209" s="42">
        <f>VLOOKUP(B209,[4]应付账款明细表!$A$4:$AS$428,45,0)</f>
        <v>704325</v>
      </c>
      <c r="AV209" s="42">
        <f>VLOOKUP(B209,[4]应付账款明细表!$A$4:$AT$428,46,0)</f>
        <v>190184.44</v>
      </c>
      <c r="AW209" s="42">
        <f>VLOOKUP(B209,[4]应付账款明细表!$A$4:$AU$428,47,0)</f>
        <v>190000</v>
      </c>
      <c r="AX209" s="42">
        <f>VLOOKUP(B209,[4]应付账款明细表!$A$4:$AV$428,48,0)</f>
        <v>975509.44</v>
      </c>
      <c r="AY209" s="42"/>
      <c r="AZ209" s="42">
        <f>VLOOKUP(B209,[4]应付账款明细表!$A$4:$AX$428,50,0)</f>
        <v>184.44000000000199</v>
      </c>
      <c r="BA209" s="63"/>
      <c r="BB209" s="63"/>
      <c r="BC209" s="63"/>
      <c r="BD209" s="63"/>
      <c r="BE209" s="63"/>
      <c r="BF209" s="63"/>
      <c r="BG209" s="63"/>
      <c r="BH209" s="54" t="e">
        <f t="shared" si="33"/>
        <v>#REF!</v>
      </c>
      <c r="BI209" s="54" t="e">
        <f t="shared" si="31"/>
        <v>#REF!</v>
      </c>
      <c r="BJ209" s="16" t="e">
        <f t="shared" si="32"/>
        <v>#REF!</v>
      </c>
      <c r="BK209" s="54" t="str">
        <f>VLOOKUP(B209,'[3]应付账款7月底全部明细表 (3)'!$A$4:$BI$410,61,0)</f>
        <v>发票挂账两个月付款</v>
      </c>
    </row>
    <row r="210" spans="1:63" ht="15.95" customHeight="1">
      <c r="A210" s="23">
        <f t="shared" si="34"/>
        <v>207</v>
      </c>
      <c r="B210" s="24" t="s">
        <v>542</v>
      </c>
      <c r="C210" s="24">
        <f>VLOOKUP(B210,'[1]供应商 (2)'!$A$2:$D$144,4,0)</f>
        <v>1932040</v>
      </c>
      <c r="D210" s="25" t="s">
        <v>543</v>
      </c>
      <c r="E210" s="25" t="s">
        <v>68</v>
      </c>
      <c r="F210" s="16">
        <f>VLOOKUP(B210,'[2]应付账款7月底全部明细表 (3)'!$A$4:$D$403,4)</f>
        <v>0</v>
      </c>
      <c r="G210" s="16">
        <f>VLOOKUP(B210,'[2]应付账款7月底全部明细表 (3)'!$A:$E,5,0)</f>
        <v>0</v>
      </c>
      <c r="H210" s="16">
        <f>VLOOKUP(B210,'[2]应付账款7月底全部明细表 (3)'!$A$4:$F$401,6,0)</f>
        <v>0</v>
      </c>
      <c r="I210" s="16">
        <f>VLOOKUP(B210,'[2]应付账款7月底全部明细表 (3)'!$A$4:$G$401,7,0)</f>
        <v>0</v>
      </c>
      <c r="J210" s="31">
        <f>VLOOKUP(B210,'[2]应付账款7月底全部明细表 (3)'!$A$4:$H$402,8,0)</f>
        <v>0</v>
      </c>
      <c r="K210" s="31" t="e">
        <f>VLOOKUP(B210,'[3]应付账款7月底全部明细表 (3)'!$A:$I,9,0)</f>
        <v>#REF!</v>
      </c>
      <c r="L210" s="31">
        <f>VLOOKUP(B210,'[3]应付账款7月底全部明细表 (3)'!$A$4:$J$410,10,0)</f>
        <v>0</v>
      </c>
      <c r="M210" s="31" t="e">
        <f>VLOOKUP(B210,'[3]应付账款7月底全部明细表 (3)'!$A:$K,11,0)</f>
        <v>#REF!</v>
      </c>
      <c r="N210" s="31" t="e">
        <f>VLOOKUP(B210,'[3]应付账款7月底全部明细表 (3)'!$A:$L,12,0)</f>
        <v>#REF!</v>
      </c>
      <c r="O210" s="31" t="e">
        <f>VLOOKUP(B210,'[3]应付账款7月底全部明细表 (3)'!$A$4:$M$410,13,0)</f>
        <v>#REF!</v>
      </c>
      <c r="P210" s="31">
        <f>VLOOKUP(B210,'[3]应付账款7月底全部明细表 (3)'!$A$4:$N$410,14,0)</f>
        <v>0</v>
      </c>
      <c r="Q210" s="31" t="e">
        <f>VLOOKUP(B210,'[3]应付账款7月底全部明细表 (3)'!$A$4:$O$410,15,0)</f>
        <v>#REF!</v>
      </c>
      <c r="R210" s="31" t="e">
        <f>VLOOKUP(B210,'[3]应付账款7月底全部明细表 (3)'!$A$4:$P$410,16,0)</f>
        <v>#REF!</v>
      </c>
      <c r="S210" s="31" t="e">
        <f>VLOOKUP(B210,'[3]应付账款7月底全部明细表 (3)'!$A$4:$Q$407,17,0)</f>
        <v>#REF!</v>
      </c>
      <c r="T210" s="31">
        <f>VLOOKUP(B210,'[3]应付账款7月底全部明细表 (3)'!$A$4:$R$387,18,0)</f>
        <v>0</v>
      </c>
      <c r="U210" s="31" t="e">
        <f>VLOOKUP(B210,'[3]应付账款7月底全部明细表 (3)'!$A$4:$S$410,19,0)</f>
        <v>#REF!</v>
      </c>
      <c r="V210" s="31" t="e">
        <f>VLOOKUP(B210,'[3]应付账款7月底全部明细表 (3)'!$A$4:$T$410,20,0)</f>
        <v>#REF!</v>
      </c>
      <c r="W210" s="31" t="e">
        <f>VLOOKUP(B210,'[3]应付账款7月底全部明细表 (3)'!$A$4:$U$410,21,0)</f>
        <v>#REF!</v>
      </c>
      <c r="X210" s="31">
        <f>VLOOKUP(B210,'[3]应付账款7月底全部明细表 (3)'!$A$4:$V$410,22,0)</f>
        <v>0</v>
      </c>
      <c r="Y210" s="31" t="e">
        <f>VLOOKUP(B210,'[3]应付账款7月底全部明细表 (3)'!$A$4:$W$410,23,0)</f>
        <v>#REF!</v>
      </c>
      <c r="Z210" s="31" t="e">
        <f>VLOOKUP(B210,'[3]应付账款7月底全部明细表 (3)'!$A$4:$X$410,24,0)</f>
        <v>#REF!</v>
      </c>
      <c r="AA210" s="31">
        <f>VLOOKUP(B210,'[3]应付账款7月底全部明细表 (3)'!$A$4:$Y$410,25,0)</f>
        <v>67544.06</v>
      </c>
      <c r="AB210" s="31">
        <f>VLOOKUP(B210,'[3]应付账款7月底全部明细表 (3)'!$A$4:$Z$410,26,0)</f>
        <v>0</v>
      </c>
      <c r="AC210" s="31">
        <f>VLOOKUP(B210,'[3]应付账款7月底全部明细表 (3)'!$A$4:$AA$410,27,0)</f>
        <v>0</v>
      </c>
      <c r="AD210" s="31">
        <f>VLOOKUP(B210,'[3]应付账款7月底全部明细表 (3)'!$A$4:$AB$410,28,0)</f>
        <v>67544.06</v>
      </c>
      <c r="AE210" s="31">
        <f>VLOOKUP(B210,'[3]应付账款7月底全部明细表 (3)'!$A$4:$AC$410,29,0)</f>
        <v>161000.15</v>
      </c>
      <c r="AF210" s="31">
        <f>VLOOKUP(B210,'[3]应付账款7月底全部明细表 (3)'!$A$4:$AD$416,30,0)</f>
        <v>0</v>
      </c>
      <c r="AG210" s="31">
        <f>VLOOKUP(B210,'[3]应付账款7月底全部明细表 (3)'!$A$4:$AE$410,31,0)</f>
        <v>0</v>
      </c>
      <c r="AH210" s="31">
        <f>VLOOKUP(B210,'[3]应付账款7月底全部明细表 (3)'!$A$4:$AF$410,32,0)</f>
        <v>228544.21</v>
      </c>
      <c r="AI210" s="31">
        <f>VLOOKUP(B210,'[3]应付账款7月底全部明细表 (3)'!$A$4:$AG$410,33,0)</f>
        <v>173181.55</v>
      </c>
      <c r="AJ210" s="31">
        <f>VLOOKUP(B210,'[3]应付账款7月底全部明细表 (3)'!$A$4:$AH$415,34,0)</f>
        <v>0</v>
      </c>
      <c r="AK210" s="31">
        <f>VLOOKUP(B210,'[3]应付账款7月底全部明细表 (3)'!$A$4:$AI$410,35,0)</f>
        <v>0</v>
      </c>
      <c r="AL210" s="31">
        <f>VLOOKUP(B210,'[3]应付账款7月底全部明细表 (3)'!$A$4:$AJ$410,36,0)</f>
        <v>401725.76</v>
      </c>
      <c r="AM210" s="31">
        <f>VLOOKUP(B210,'[3]应付账款7月底全部明细表 (3)'!$A$4:$AK$410,37,0)</f>
        <v>34758.800000000003</v>
      </c>
      <c r="AN210" s="31">
        <f>VLOOKUP(B210,'[3]应付账款7月底全部明细表 (3)'!$A$4:$AL$415,38,0)</f>
        <v>67544.06</v>
      </c>
      <c r="AO210" s="31">
        <f>VLOOKUP(B210,'[3]应付账款7月底全部明细表 (3)'!$A$4:$AM$410,39,0)</f>
        <v>0</v>
      </c>
      <c r="AP210" s="31">
        <f>VLOOKUP(B210,'[3]应付账款7月底全部明细表 (3)'!$A$4:$AN$410,40,0)</f>
        <v>436484.56</v>
      </c>
      <c r="AQ210" s="42">
        <f>VLOOKUP(B210,'[3]应付账款7月底全部明细表 (3)'!$A$4:$AO$410,41,0)</f>
        <v>46736.800000000003</v>
      </c>
      <c r="AR210" s="42">
        <f>VLOOKUP(B210,[4]应付账款明细表!$A$4:$AP$428,42,0)</f>
        <v>228544.21</v>
      </c>
      <c r="AS210" s="42">
        <f>VLOOKUP(B210,'[3]应付账款7月底全部明细表 (3)'!$A$4:$AQ$410,43,0)</f>
        <v>50000</v>
      </c>
      <c r="AT210" s="42">
        <f>VLOOKUP(B210,'[3]应付账款7月底全部明细表 (3)'!$A$4:$AR$410,44,0)</f>
        <v>433221.36</v>
      </c>
      <c r="AU210" s="42">
        <f>VLOOKUP(B210,[4]应付账款明细表!$A$4:$AS$428,45,0)</f>
        <v>0</v>
      </c>
      <c r="AV210" s="42">
        <f>VLOOKUP(B210,[4]应付账款明细表!$A$4:$AT$428,46,0)</f>
        <v>351725.76</v>
      </c>
      <c r="AW210" s="42">
        <f>VLOOKUP(B210,[4]应付账款明细表!$A$4:$AU$428,47,0)</f>
        <v>0</v>
      </c>
      <c r="AX210" s="42">
        <f>VLOOKUP(B210,[4]应付账款明细表!$A$4:$AV$428,48,0)</f>
        <v>433221.36</v>
      </c>
      <c r="AY210" s="42"/>
      <c r="AZ210" s="42">
        <f>VLOOKUP(B210,[4]应付账款明细表!$A$4:$AX$428,50,0)</f>
        <v>386484.56</v>
      </c>
      <c r="BA210" s="63"/>
      <c r="BB210" s="63"/>
      <c r="BC210" s="63"/>
      <c r="BD210" s="63"/>
      <c r="BE210" s="63"/>
      <c r="BF210" s="63"/>
      <c r="BG210" s="63"/>
      <c r="BH210" s="54" t="e">
        <f t="shared" si="33"/>
        <v>#REF!</v>
      </c>
      <c r="BI210" s="54" t="e">
        <f t="shared" si="31"/>
        <v>#REF!</v>
      </c>
      <c r="BJ210" s="16" t="e">
        <f t="shared" si="32"/>
        <v>#REF!</v>
      </c>
      <c r="BK210" s="54" t="str">
        <f>VLOOKUP(B210,'[3]应付账款7月底全部明细表 (3)'!$A$4:$BI$410,61,0)</f>
        <v>发票挂账两个月付款</v>
      </c>
    </row>
    <row r="211" spans="1:63" ht="15.95" customHeight="1">
      <c r="A211" s="23">
        <f t="shared" si="34"/>
        <v>208</v>
      </c>
      <c r="B211" s="24" t="s">
        <v>544</v>
      </c>
      <c r="C211" s="24"/>
      <c r="D211" s="25" t="s">
        <v>545</v>
      </c>
      <c r="E211" s="25" t="s">
        <v>68</v>
      </c>
      <c r="F211" s="16">
        <f>VLOOKUP(B211,'[2]应付账款7月底全部明细表 (3)'!$A$4:$D$403,4)</f>
        <v>0</v>
      </c>
      <c r="G211" s="16">
        <f>VLOOKUP(B211,'[2]应付账款7月底全部明细表 (3)'!$A:$E,5,0)</f>
        <v>0</v>
      </c>
      <c r="H211" s="16">
        <f>VLOOKUP(B211,'[2]应付账款7月底全部明细表 (3)'!$A$4:$F$401,6,0)</f>
        <v>0</v>
      </c>
      <c r="I211" s="16">
        <f>VLOOKUP(B211,'[2]应付账款7月底全部明细表 (3)'!$A$4:$G$401,7,0)</f>
        <v>0</v>
      </c>
      <c r="J211" s="31">
        <f>VLOOKUP(B211,'[2]应付账款7月底全部明细表 (3)'!$A$4:$H$402,8,0)</f>
        <v>0</v>
      </c>
      <c r="K211" s="31" t="e">
        <f>VLOOKUP(B211,'[3]应付账款7月底全部明细表 (3)'!$A:$I,9,0)</f>
        <v>#REF!</v>
      </c>
      <c r="L211" s="31">
        <f>VLOOKUP(B211,'[3]应付账款7月底全部明细表 (3)'!$A$4:$J$410,10,0)</f>
        <v>0</v>
      </c>
      <c r="M211" s="31" t="e">
        <f>VLOOKUP(B211,'[3]应付账款7月底全部明细表 (3)'!$A:$K,11,0)</f>
        <v>#REF!</v>
      </c>
      <c r="N211" s="31" t="e">
        <f>VLOOKUP(B211,'[3]应付账款7月底全部明细表 (3)'!$A:$L,12,0)</f>
        <v>#REF!</v>
      </c>
      <c r="O211" s="31" t="e">
        <f>VLOOKUP(B211,'[3]应付账款7月底全部明细表 (3)'!$A$4:$M$410,13,0)</f>
        <v>#REF!</v>
      </c>
      <c r="P211" s="31">
        <f>VLOOKUP(B211,'[3]应付账款7月底全部明细表 (3)'!$A$4:$N$410,14,0)</f>
        <v>0</v>
      </c>
      <c r="Q211" s="31" t="e">
        <f>VLOOKUP(B211,'[3]应付账款7月底全部明细表 (3)'!$A$4:$O$410,15,0)</f>
        <v>#REF!</v>
      </c>
      <c r="R211" s="31" t="e">
        <f>VLOOKUP(B211,'[3]应付账款7月底全部明细表 (3)'!$A$4:$P$410,16,0)</f>
        <v>#REF!</v>
      </c>
      <c r="S211" s="31" t="e">
        <f>VLOOKUP(B211,'[3]应付账款7月底全部明细表 (3)'!$A$4:$Q$407,17,0)</f>
        <v>#REF!</v>
      </c>
      <c r="T211" s="31">
        <f>VLOOKUP(B211,'[3]应付账款7月底全部明细表 (3)'!$A$4:$R$387,18,0)</f>
        <v>0</v>
      </c>
      <c r="U211" s="31" t="e">
        <f>VLOOKUP(B211,'[3]应付账款7月底全部明细表 (3)'!$A$4:$S$410,19,0)</f>
        <v>#REF!</v>
      </c>
      <c r="V211" s="31" t="e">
        <f>VLOOKUP(B211,'[3]应付账款7月底全部明细表 (3)'!$A$4:$T$410,20,0)</f>
        <v>#REF!</v>
      </c>
      <c r="W211" s="31" t="e">
        <f>VLOOKUP(B211,'[3]应付账款7月底全部明细表 (3)'!$A$4:$U$410,21,0)</f>
        <v>#REF!</v>
      </c>
      <c r="X211" s="31">
        <f>VLOOKUP(B211,'[3]应付账款7月底全部明细表 (3)'!$A$4:$V$410,22,0)</f>
        <v>0</v>
      </c>
      <c r="Y211" s="31" t="e">
        <f>VLOOKUP(B211,'[3]应付账款7月底全部明细表 (3)'!$A$4:$W$410,23,0)</f>
        <v>#REF!</v>
      </c>
      <c r="Z211" s="31" t="e">
        <f>VLOOKUP(B211,'[3]应付账款7月底全部明细表 (3)'!$A$4:$X$410,24,0)</f>
        <v>#REF!</v>
      </c>
      <c r="AA211" s="31" t="e">
        <f>VLOOKUP(B211,'[3]应付账款7月底全部明细表 (3)'!$A$4:$Y$410,25,0)</f>
        <v>#REF!</v>
      </c>
      <c r="AB211" s="31">
        <f>VLOOKUP(B211,'[3]应付账款7月底全部明细表 (3)'!$A$4:$Z$410,26,0)</f>
        <v>0</v>
      </c>
      <c r="AC211" s="31" t="e">
        <f>VLOOKUP(B211,'[3]应付账款7月底全部明细表 (3)'!$A$4:$AA$410,27,0)</f>
        <v>#REF!</v>
      </c>
      <c r="AD211" s="31" t="e">
        <f>VLOOKUP(B211,'[3]应付账款7月底全部明细表 (3)'!$A$4:$AB$410,28,0)</f>
        <v>#REF!</v>
      </c>
      <c r="AE211" s="31">
        <f>VLOOKUP(B211,'[3]应付账款7月底全部明细表 (3)'!$A$4:$AC$410,29,0)</f>
        <v>52884</v>
      </c>
      <c r="AF211" s="31">
        <f>VLOOKUP(B211,'[3]应付账款7月底全部明细表 (3)'!$A$4:$AD$416,30,0)</f>
        <v>52884</v>
      </c>
      <c r="AG211" s="31">
        <f>VLOOKUP(B211,'[3]应付账款7月底全部明细表 (3)'!$A$4:$AE$410,31,0)</f>
        <v>52884</v>
      </c>
      <c r="AH211" s="31">
        <f>VLOOKUP(B211,'[3]应付账款7月底全部明细表 (3)'!$A$4:$AF$410,32,0)</f>
        <v>0</v>
      </c>
      <c r="AI211" s="31">
        <f>VLOOKUP(B211,'[3]应付账款7月底全部明细表 (3)'!$A$4:$AG$410,33,0)</f>
        <v>0</v>
      </c>
      <c r="AJ211" s="31">
        <f>VLOOKUP(B211,'[3]应付账款7月底全部明细表 (3)'!$A$4:$AH$415,34,0)</f>
        <v>0</v>
      </c>
      <c r="AK211" s="31">
        <f>VLOOKUP(B211,'[3]应付账款7月底全部明细表 (3)'!$A$4:$AI$410,35,0)</f>
        <v>0</v>
      </c>
      <c r="AL211" s="31">
        <f>VLOOKUP(B211,'[3]应付账款7月底全部明细表 (3)'!$A$4:$AJ$410,36,0)</f>
        <v>0</v>
      </c>
      <c r="AM211" s="31">
        <f>VLOOKUP(B211,'[3]应付账款7月底全部明细表 (3)'!$A$4:$AK$410,37,0)</f>
        <v>0</v>
      </c>
      <c r="AN211" s="31">
        <f>VLOOKUP(B211,'[3]应付账款7月底全部明细表 (3)'!$A$4:$AL$415,38,0)</f>
        <v>0</v>
      </c>
      <c r="AO211" s="31">
        <f>VLOOKUP(B211,'[3]应付账款7月底全部明细表 (3)'!$A$4:$AM$410,39,0)</f>
        <v>0</v>
      </c>
      <c r="AP211" s="31">
        <f>VLOOKUP(B211,'[3]应付账款7月底全部明细表 (3)'!$A$4:$AN$410,40,0)</f>
        <v>0</v>
      </c>
      <c r="AQ211" s="42">
        <f>VLOOKUP(B211,'[3]应付账款7月底全部明细表 (3)'!$A$4:$AO$410,41,0)</f>
        <v>0</v>
      </c>
      <c r="AR211" s="42">
        <f>VLOOKUP(B211,[4]应付账款明细表!$A$4:$AP$428,42,0)</f>
        <v>0</v>
      </c>
      <c r="AS211" s="42">
        <f>VLOOKUP(B211,'[3]应付账款7月底全部明细表 (3)'!$A$4:$AQ$410,43,0)</f>
        <v>0</v>
      </c>
      <c r="AT211" s="42">
        <f>VLOOKUP(B211,'[3]应付账款7月底全部明细表 (3)'!$A$4:$AR$410,44,0)</f>
        <v>0</v>
      </c>
      <c r="AU211" s="42">
        <f>VLOOKUP(B211,[4]应付账款明细表!$A$4:$AS$428,45,0)</f>
        <v>0</v>
      </c>
      <c r="AV211" s="42">
        <f>VLOOKUP(B211,[4]应付账款明细表!$A$4:$AT$428,46,0)</f>
        <v>0</v>
      </c>
      <c r="AW211" s="42">
        <f>VLOOKUP(B211,[4]应付账款明细表!$A$4:$AU$428,47,0)</f>
        <v>0</v>
      </c>
      <c r="AX211" s="42">
        <f>VLOOKUP(B211,[4]应付账款明细表!$A$4:$AV$428,48,0)</f>
        <v>0</v>
      </c>
      <c r="AY211" s="42"/>
      <c r="AZ211" s="42">
        <f>VLOOKUP(B211,[4]应付账款明细表!$A$4:$AX$428,50,0)</f>
        <v>0</v>
      </c>
      <c r="BA211" s="63"/>
      <c r="BB211" s="63"/>
      <c r="BC211" s="63"/>
      <c r="BD211" s="63"/>
      <c r="BE211" s="63"/>
      <c r="BF211" s="63"/>
      <c r="BG211" s="63"/>
      <c r="BH211" s="54" t="e">
        <f t="shared" si="33"/>
        <v>#REF!</v>
      </c>
      <c r="BI211" s="54" t="e">
        <f t="shared" si="31"/>
        <v>#REF!</v>
      </c>
      <c r="BJ211" s="16" t="e">
        <f t="shared" si="32"/>
        <v>#REF!</v>
      </c>
      <c r="BK211" s="54" t="str">
        <f>VLOOKUP(B211,'[3]应付账款7月底全部明细表 (3)'!$A$4:$BI$410,61,0)</f>
        <v>零购预付款</v>
      </c>
    </row>
    <row r="212" spans="1:63" ht="15.95" customHeight="1">
      <c r="A212" s="23">
        <f t="shared" si="34"/>
        <v>209</v>
      </c>
      <c r="B212" s="24" t="s">
        <v>546</v>
      </c>
      <c r="C212" s="24">
        <f>VLOOKUP(B212,'[1]供应商 (2)'!$A$2:$D$144,4,0)</f>
        <v>1932027</v>
      </c>
      <c r="D212" s="25" t="s">
        <v>547</v>
      </c>
      <c r="E212" s="25" t="s">
        <v>68</v>
      </c>
      <c r="F212" s="16">
        <f>VLOOKUP(B212,'[2]应付账款7月底全部明细表 (3)'!$A$4:$D$403,4)</f>
        <v>0</v>
      </c>
      <c r="G212" s="16">
        <f>VLOOKUP(B212,'[2]应付账款7月底全部明细表 (3)'!$A:$E,5,0)</f>
        <v>0</v>
      </c>
      <c r="H212" s="16">
        <f>VLOOKUP(B212,'[2]应付账款7月底全部明细表 (3)'!$A$4:$F$401,6,0)</f>
        <v>0</v>
      </c>
      <c r="I212" s="16">
        <f>VLOOKUP(B212,'[2]应付账款7月底全部明细表 (3)'!$A$4:$G$401,7,0)</f>
        <v>0</v>
      </c>
      <c r="J212" s="31">
        <f>VLOOKUP(B212,'[2]应付账款7月底全部明细表 (3)'!$A$4:$H$402,8,0)</f>
        <v>0</v>
      </c>
      <c r="K212" s="31" t="e">
        <f>VLOOKUP(B212,'[3]应付账款7月底全部明细表 (3)'!$A:$I,9,0)</f>
        <v>#REF!</v>
      </c>
      <c r="L212" s="31">
        <f>VLOOKUP(B212,'[3]应付账款7月底全部明细表 (3)'!$A$4:$J$410,10,0)</f>
        <v>0</v>
      </c>
      <c r="M212" s="31" t="e">
        <f>VLOOKUP(B212,'[3]应付账款7月底全部明细表 (3)'!$A:$K,11,0)</f>
        <v>#REF!</v>
      </c>
      <c r="N212" s="31" t="e">
        <f>VLOOKUP(B212,'[3]应付账款7月底全部明细表 (3)'!$A:$L,12,0)</f>
        <v>#REF!</v>
      </c>
      <c r="O212" s="31" t="e">
        <f>VLOOKUP(B212,'[3]应付账款7月底全部明细表 (3)'!$A$4:$M$410,13,0)</f>
        <v>#REF!</v>
      </c>
      <c r="P212" s="31">
        <f>VLOOKUP(B212,'[3]应付账款7月底全部明细表 (3)'!$A$4:$N$410,14,0)</f>
        <v>0</v>
      </c>
      <c r="Q212" s="31" t="e">
        <f>VLOOKUP(B212,'[3]应付账款7月底全部明细表 (3)'!$A$4:$O$410,15,0)</f>
        <v>#REF!</v>
      </c>
      <c r="R212" s="31" t="e">
        <f>VLOOKUP(B212,'[3]应付账款7月底全部明细表 (3)'!$A$4:$P$410,16,0)</f>
        <v>#REF!</v>
      </c>
      <c r="S212" s="31" t="e">
        <f>VLOOKUP(B212,'[3]应付账款7月底全部明细表 (3)'!$A$4:$Q$407,17,0)</f>
        <v>#REF!</v>
      </c>
      <c r="T212" s="31">
        <f>VLOOKUP(B212,'[3]应付账款7月底全部明细表 (3)'!$A$4:$R$387,18,0)</f>
        <v>0</v>
      </c>
      <c r="U212" s="31" t="e">
        <f>VLOOKUP(B212,'[3]应付账款7月底全部明细表 (3)'!$A$4:$S$410,19,0)</f>
        <v>#REF!</v>
      </c>
      <c r="V212" s="31" t="e">
        <f>VLOOKUP(B212,'[3]应付账款7月底全部明细表 (3)'!$A$4:$T$410,20,0)</f>
        <v>#REF!</v>
      </c>
      <c r="W212" s="31" t="e">
        <f>VLOOKUP(B212,'[3]应付账款7月底全部明细表 (3)'!$A$4:$U$410,21,0)</f>
        <v>#REF!</v>
      </c>
      <c r="X212" s="31">
        <f>VLOOKUP(B212,'[3]应付账款7月底全部明细表 (3)'!$A$4:$V$410,22,0)</f>
        <v>0</v>
      </c>
      <c r="Y212" s="31" t="e">
        <f>VLOOKUP(B212,'[3]应付账款7月底全部明细表 (3)'!$A$4:$W$410,23,0)</f>
        <v>#REF!</v>
      </c>
      <c r="Z212" s="31" t="e">
        <f>VLOOKUP(B212,'[3]应付账款7月底全部明细表 (3)'!$A$4:$X$410,24,0)</f>
        <v>#REF!</v>
      </c>
      <c r="AA212" s="31" t="e">
        <f>VLOOKUP(B212,'[3]应付账款7月底全部明细表 (3)'!$A$4:$Y$410,25,0)</f>
        <v>#REF!</v>
      </c>
      <c r="AB212" s="31">
        <f>VLOOKUP(B212,'[3]应付账款7月底全部明细表 (3)'!$A$4:$Z$410,26,0)</f>
        <v>0</v>
      </c>
      <c r="AC212" s="31" t="e">
        <f>VLOOKUP(B212,'[3]应付账款7月底全部明细表 (3)'!$A$4:$AA$410,27,0)</f>
        <v>#REF!</v>
      </c>
      <c r="AD212" s="31" t="e">
        <f>VLOOKUP(B212,'[3]应付账款7月底全部明细表 (3)'!$A$4:$AB$410,28,0)</f>
        <v>#REF!</v>
      </c>
      <c r="AE212" s="31" t="e">
        <f>VLOOKUP(B212,'[3]应付账款7月底全部明细表 (3)'!$A$4:$AC$410,29,0)</f>
        <v>#REF!</v>
      </c>
      <c r="AF212" s="31">
        <f>VLOOKUP(B212,'[3]应付账款7月底全部明细表 (3)'!$A$4:$AD$416,30,0)</f>
        <v>0</v>
      </c>
      <c r="AG212" s="31" t="e">
        <f>VLOOKUP(B212,'[3]应付账款7月底全部明细表 (3)'!$A$4:$AE$410,31,0)</f>
        <v>#REF!</v>
      </c>
      <c r="AH212" s="31" t="e">
        <f>VLOOKUP(B212,'[3]应付账款7月底全部明细表 (3)'!$A$4:$AF$410,32,0)</f>
        <v>#REF!</v>
      </c>
      <c r="AI212" s="31">
        <f>VLOOKUP(B212,'[3]应付账款7月底全部明细表 (3)'!$A$4:$AG$410,33,0)</f>
        <v>87365.96</v>
      </c>
      <c r="AJ212" s="31">
        <f>VLOOKUP(B212,'[3]应付账款7月底全部明细表 (3)'!$A$4:$AH$415,34,0)</f>
        <v>0</v>
      </c>
      <c r="AK212" s="31">
        <f>VLOOKUP(B212,'[3]应付账款7月底全部明细表 (3)'!$A$4:$AI$410,35,0)</f>
        <v>0</v>
      </c>
      <c r="AL212" s="31">
        <f>VLOOKUP(B212,'[3]应付账款7月底全部明细表 (3)'!$A$4:$AJ$410,36,0)</f>
        <v>87365.96</v>
      </c>
      <c r="AM212" s="31">
        <f>VLOOKUP(B212,'[3]应付账款7月底全部明细表 (3)'!$A$4:$AK$410,37,0)</f>
        <v>128613.89</v>
      </c>
      <c r="AN212" s="31">
        <f>VLOOKUP(B212,'[3]应付账款7月底全部明细表 (3)'!$A$4:$AL$415,38,0)</f>
        <v>0</v>
      </c>
      <c r="AO212" s="31">
        <f>VLOOKUP(B212,'[3]应付账款7月底全部明细表 (3)'!$A$4:$AM$410,39,0)</f>
        <v>42845.760000000002</v>
      </c>
      <c r="AP212" s="31">
        <f>VLOOKUP(B212,'[3]应付账款7月底全部明细表 (3)'!$A$4:$AN$410,40,0)</f>
        <v>173134.09</v>
      </c>
      <c r="AQ212" s="42">
        <f>VLOOKUP(B212,'[3]应付账款7月底全部明细表 (3)'!$A$4:$AO$410,41,0)</f>
        <v>0</v>
      </c>
      <c r="AR212" s="42">
        <f>VLOOKUP(B212,[4]应付账款明细表!$A$4:$AP$428,42,0)</f>
        <v>44520.2</v>
      </c>
      <c r="AS212" s="42">
        <f>VLOOKUP(B212,'[3]应付账款7月底全部明细表 (3)'!$A$4:$AQ$410,43,0)</f>
        <v>0</v>
      </c>
      <c r="AT212" s="42">
        <f>VLOOKUP(B212,'[3]应付账款7月底全部明细表 (3)'!$A$4:$AR$410,44,0)</f>
        <v>173134.09</v>
      </c>
      <c r="AU212" s="42">
        <f>VLOOKUP(B212,[4]应付账款明细表!$A$4:$AS$428,45,0)</f>
        <v>0</v>
      </c>
      <c r="AV212" s="42">
        <f>VLOOKUP(B212,[4]应付账款明细表!$A$4:$AT$428,46,0)</f>
        <v>44520.2</v>
      </c>
      <c r="AW212" s="42">
        <f>VLOOKUP(B212,[4]应付账款明细表!$A$4:$AU$428,47,0)</f>
        <v>10000</v>
      </c>
      <c r="AX212" s="42">
        <f>VLOOKUP(B212,[4]应付账款明细表!$A$4:$AV$428,48,0)</f>
        <v>163134.09</v>
      </c>
      <c r="AY212" s="42"/>
      <c r="AZ212" s="42">
        <f>VLOOKUP(B212,[4]应付账款明细表!$A$4:$AX$428,50,0)</f>
        <v>163134.09</v>
      </c>
      <c r="BA212" s="63"/>
      <c r="BB212" s="63"/>
      <c r="BC212" s="63"/>
      <c r="BD212" s="63"/>
      <c r="BE212" s="63"/>
      <c r="BF212" s="63"/>
      <c r="BG212" s="63"/>
      <c r="BH212" s="54" t="e">
        <f t="shared" si="33"/>
        <v>#REF!</v>
      </c>
      <c r="BI212" s="54" t="e">
        <f t="shared" si="31"/>
        <v>#REF!</v>
      </c>
      <c r="BJ212" s="16" t="e">
        <f t="shared" si="32"/>
        <v>#REF!</v>
      </c>
      <c r="BK212" s="54" t="str">
        <f>VLOOKUP(B212,'[3]应付账款7月底全部明细表 (3)'!$A$4:$BI$410,61,0)</f>
        <v>发票挂账45天付款</v>
      </c>
    </row>
    <row r="213" spans="1:63" ht="15.95" customHeight="1">
      <c r="A213" s="23">
        <f t="shared" si="34"/>
        <v>210</v>
      </c>
      <c r="B213" s="24" t="s">
        <v>548</v>
      </c>
      <c r="C213" s="24" t="str">
        <f>VLOOKUP(B213,'[1]供应商 (2)'!$A$2:$D$144,4,0)</f>
        <v>1911172A</v>
      </c>
      <c r="D213" s="25" t="s">
        <v>549</v>
      </c>
      <c r="E213" s="25" t="s">
        <v>68</v>
      </c>
      <c r="F213" s="16">
        <f>VLOOKUP(B213,'[2]应付账款7月底全部明细表 (3)'!$A$4:$D$403,4)</f>
        <v>0</v>
      </c>
      <c r="G213" s="16">
        <f>VLOOKUP(B213,'[2]应付账款7月底全部明细表 (3)'!$A:$E,5,0)</f>
        <v>0</v>
      </c>
      <c r="H213" s="16">
        <f>VLOOKUP(B213,'[2]应付账款7月底全部明细表 (3)'!$A$4:$F$401,6,0)</f>
        <v>0</v>
      </c>
      <c r="I213" s="16">
        <f>VLOOKUP(B213,'[2]应付账款7月底全部明细表 (3)'!$A$4:$G$401,7,0)</f>
        <v>0</v>
      </c>
      <c r="J213" s="31">
        <f>VLOOKUP(B213,'[2]应付账款7月底全部明细表 (3)'!$A$4:$H$402,8,0)</f>
        <v>0</v>
      </c>
      <c r="K213" s="31" t="e">
        <f>VLOOKUP(B213,'[3]应付账款7月底全部明细表 (3)'!$A:$I,9,0)</f>
        <v>#REF!</v>
      </c>
      <c r="L213" s="31">
        <f>VLOOKUP(B213,'[3]应付账款7月底全部明细表 (3)'!$A$4:$J$410,10,0)</f>
        <v>0</v>
      </c>
      <c r="M213" s="31" t="e">
        <f>VLOOKUP(B213,'[3]应付账款7月底全部明细表 (3)'!$A:$K,11,0)</f>
        <v>#REF!</v>
      </c>
      <c r="N213" s="31" t="e">
        <f>VLOOKUP(B213,'[3]应付账款7月底全部明细表 (3)'!$A:$L,12,0)</f>
        <v>#REF!</v>
      </c>
      <c r="O213" s="31" t="e">
        <f>VLOOKUP(B213,'[3]应付账款7月底全部明细表 (3)'!$A$4:$M$410,13,0)</f>
        <v>#REF!</v>
      </c>
      <c r="P213" s="31">
        <f>VLOOKUP(B213,'[3]应付账款7月底全部明细表 (3)'!$A$4:$N$410,14,0)</f>
        <v>0</v>
      </c>
      <c r="Q213" s="31" t="e">
        <f>VLOOKUP(B213,'[3]应付账款7月底全部明细表 (3)'!$A$4:$O$410,15,0)</f>
        <v>#REF!</v>
      </c>
      <c r="R213" s="31" t="e">
        <f>VLOOKUP(B213,'[3]应付账款7月底全部明细表 (3)'!$A$4:$P$410,16,0)</f>
        <v>#REF!</v>
      </c>
      <c r="S213" s="31" t="e">
        <f>VLOOKUP(B213,'[3]应付账款7月底全部明细表 (3)'!$A$4:$Q$407,17,0)</f>
        <v>#REF!</v>
      </c>
      <c r="T213" s="31">
        <f>VLOOKUP(B213,'[3]应付账款7月底全部明细表 (3)'!$A$4:$R$387,18,0)</f>
        <v>0</v>
      </c>
      <c r="U213" s="31" t="e">
        <f>VLOOKUP(B213,'[3]应付账款7月底全部明细表 (3)'!$A$4:$S$410,19,0)</f>
        <v>#REF!</v>
      </c>
      <c r="V213" s="31" t="e">
        <f>VLOOKUP(B213,'[3]应付账款7月底全部明细表 (3)'!$A$4:$T$410,20,0)</f>
        <v>#REF!</v>
      </c>
      <c r="W213" s="31" t="e">
        <f>VLOOKUP(B213,'[3]应付账款7月底全部明细表 (3)'!$A$4:$U$410,21,0)</f>
        <v>#REF!</v>
      </c>
      <c r="X213" s="31">
        <f>VLOOKUP(B213,'[3]应付账款7月底全部明细表 (3)'!$A$4:$V$410,22,0)</f>
        <v>0</v>
      </c>
      <c r="Y213" s="31" t="e">
        <f>VLOOKUP(B213,'[3]应付账款7月底全部明细表 (3)'!$A$4:$W$410,23,0)</f>
        <v>#REF!</v>
      </c>
      <c r="Z213" s="31" t="e">
        <f>VLOOKUP(B213,'[3]应付账款7月底全部明细表 (3)'!$A$4:$X$410,24,0)</f>
        <v>#REF!</v>
      </c>
      <c r="AA213" s="31">
        <f>VLOOKUP(B213,'[3]应付账款7月底全部明细表 (3)'!$A$4:$Y$410,25,0)</f>
        <v>17534.439999999999</v>
      </c>
      <c r="AB213" s="31">
        <f>VLOOKUP(B213,'[3]应付账款7月底全部明细表 (3)'!$A$4:$Z$410,26,0)</f>
        <v>0</v>
      </c>
      <c r="AC213" s="31">
        <f>VLOOKUP(B213,'[3]应付账款7月底全部明细表 (3)'!$A$4:$AA$410,27,0)</f>
        <v>0</v>
      </c>
      <c r="AD213" s="31">
        <f>VLOOKUP(B213,'[3]应付账款7月底全部明细表 (3)'!$A$4:$AB$410,28,0)</f>
        <v>17534.439999999999</v>
      </c>
      <c r="AE213" s="31">
        <f>VLOOKUP(B213,'[3]应付账款7月底全部明细表 (3)'!$A$4:$AC$410,29,0)</f>
        <v>0</v>
      </c>
      <c r="AF213" s="31">
        <f>VLOOKUP(B213,'[3]应付账款7月底全部明细表 (3)'!$A$4:$AD$416,30,0)</f>
        <v>0</v>
      </c>
      <c r="AG213" s="31">
        <f>VLOOKUP(B213,'[3]应付账款7月底全部明细表 (3)'!$A$4:$AE$410,31,0)</f>
        <v>0</v>
      </c>
      <c r="AH213" s="31">
        <f>VLOOKUP(B213,'[3]应付账款7月底全部明细表 (3)'!$A$4:$AF$410,32,0)</f>
        <v>17534.439999999999</v>
      </c>
      <c r="AI213" s="31">
        <f>VLOOKUP(B213,'[3]应付账款7月底全部明细表 (3)'!$A$4:$AG$410,33,0)</f>
        <v>19638.560000000001</v>
      </c>
      <c r="AJ213" s="31">
        <f>VLOOKUP(B213,'[3]应付账款7月底全部明细表 (3)'!$A$4:$AH$415,34,0)</f>
        <v>0</v>
      </c>
      <c r="AK213" s="31">
        <f>VLOOKUP(B213,'[3]应付账款7月底全部明细表 (3)'!$A$4:$AI$410,35,0)</f>
        <v>0</v>
      </c>
      <c r="AL213" s="31">
        <f>VLOOKUP(B213,'[3]应付账款7月底全部明细表 (3)'!$A$4:$AJ$410,36,0)</f>
        <v>37173</v>
      </c>
      <c r="AM213" s="31">
        <f>VLOOKUP(B213,'[3]应付账款7月底全部明细表 (3)'!$A$4:$AK$410,37,0)</f>
        <v>0</v>
      </c>
      <c r="AN213" s="31">
        <f>VLOOKUP(B213,'[3]应付账款7月底全部明细表 (3)'!$A$4:$AL$415,38,0)</f>
        <v>17534.439999999999</v>
      </c>
      <c r="AO213" s="31">
        <f>VLOOKUP(B213,'[3]应付账款7月底全部明细表 (3)'!$A$4:$AM$410,39,0)</f>
        <v>0</v>
      </c>
      <c r="AP213" s="31">
        <f>VLOOKUP(B213,'[3]应付账款7月底全部明细表 (3)'!$A$4:$AN$410,40,0)</f>
        <v>37173</v>
      </c>
      <c r="AQ213" s="42">
        <f>VLOOKUP(B213,'[3]应付账款7月底全部明细表 (3)'!$A$4:$AO$410,41,0)</f>
        <v>0</v>
      </c>
      <c r="AR213" s="42">
        <f>VLOOKUP(B213,[4]应付账款明细表!$A$4:$AP$428,42,0)</f>
        <v>17534.439999999999</v>
      </c>
      <c r="AS213" s="42">
        <f>VLOOKUP(B213,'[3]应付账款7月底全部明细表 (3)'!$A$4:$AQ$410,43,0)</f>
        <v>0</v>
      </c>
      <c r="AT213" s="42">
        <f>VLOOKUP(B213,'[3]应付账款7月底全部明细表 (3)'!$A$4:$AR$410,44,0)</f>
        <v>37173</v>
      </c>
      <c r="AU213" s="42">
        <f>VLOOKUP(B213,[4]应付账款明细表!$A$4:$AS$428,45,0)</f>
        <v>0</v>
      </c>
      <c r="AV213" s="42">
        <f>VLOOKUP(B213,[4]应付账款明细表!$A$4:$AT$428,46,0)</f>
        <v>37173</v>
      </c>
      <c r="AW213" s="42">
        <f>VLOOKUP(B213,[4]应付账款明细表!$A$4:$AU$428,47,0)</f>
        <v>0</v>
      </c>
      <c r="AX213" s="42">
        <f>VLOOKUP(B213,[4]应付账款明细表!$A$4:$AV$428,48,0)</f>
        <v>37173</v>
      </c>
      <c r="AY213" s="42"/>
      <c r="AZ213" s="42">
        <f>VLOOKUP(B213,[4]应付账款明细表!$A$4:$AX$428,50,0)</f>
        <v>37173</v>
      </c>
      <c r="BA213" s="63"/>
      <c r="BB213" s="63"/>
      <c r="BC213" s="63"/>
      <c r="BD213" s="63"/>
      <c r="BE213" s="63"/>
      <c r="BF213" s="63"/>
      <c r="BG213" s="63"/>
      <c r="BH213" s="54" t="e">
        <f t="shared" si="33"/>
        <v>#REF!</v>
      </c>
      <c r="BI213" s="54" t="e">
        <f t="shared" si="31"/>
        <v>#REF!</v>
      </c>
      <c r="BJ213" s="16" t="e">
        <f t="shared" si="32"/>
        <v>#REF!</v>
      </c>
      <c r="BK213" s="54" t="str">
        <f>VLOOKUP(B213,'[3]应付账款7月底全部明细表 (3)'!$A$4:$BI$410,61,0)</f>
        <v>发票挂账两个月付款</v>
      </c>
    </row>
    <row r="214" spans="1:63" ht="15.95" customHeight="1">
      <c r="A214" s="23">
        <f t="shared" si="34"/>
        <v>211</v>
      </c>
      <c r="B214" s="24" t="s">
        <v>550</v>
      </c>
      <c r="C214" s="24">
        <f>VLOOKUP(B214,'[1]供应商 (2)'!$A$2:$D$144,4,0)</f>
        <v>1944692</v>
      </c>
      <c r="D214" s="25" t="s">
        <v>551</v>
      </c>
      <c r="E214" s="25" t="s">
        <v>167</v>
      </c>
      <c r="F214" s="16">
        <f>VLOOKUP(B214,'[2]应付账款7月底全部明细表 (3)'!$A$4:$D$403,4)</f>
        <v>0</v>
      </c>
      <c r="G214" s="16">
        <f>VLOOKUP(B214,'[2]应付账款7月底全部明细表 (3)'!$A:$E,5,0)</f>
        <v>0</v>
      </c>
      <c r="H214" s="16">
        <f>VLOOKUP(B214,'[2]应付账款7月底全部明细表 (3)'!$A$4:$F$401,6,0)</f>
        <v>0</v>
      </c>
      <c r="I214" s="16">
        <f>VLOOKUP(B214,'[2]应付账款7月底全部明细表 (3)'!$A$4:$G$401,7,0)</f>
        <v>0</v>
      </c>
      <c r="J214" s="31">
        <f>VLOOKUP(B214,'[2]应付账款7月底全部明细表 (3)'!$A$4:$H$402,8,0)</f>
        <v>0</v>
      </c>
      <c r="K214" s="31" t="e">
        <f>VLOOKUP(B214,'[3]应付账款7月底全部明细表 (3)'!$A:$I,9,0)</f>
        <v>#REF!</v>
      </c>
      <c r="L214" s="31">
        <f>VLOOKUP(B214,'[3]应付账款7月底全部明细表 (3)'!$A$4:$J$410,10,0)</f>
        <v>0</v>
      </c>
      <c r="M214" s="31" t="e">
        <f>VLOOKUP(B214,'[3]应付账款7月底全部明细表 (3)'!$A:$K,11,0)</f>
        <v>#REF!</v>
      </c>
      <c r="N214" s="31" t="e">
        <f>VLOOKUP(B214,'[3]应付账款7月底全部明细表 (3)'!$A:$L,12,0)</f>
        <v>#REF!</v>
      </c>
      <c r="O214" s="31" t="e">
        <f>VLOOKUP(B214,'[3]应付账款7月底全部明细表 (3)'!$A$4:$M$410,13,0)</f>
        <v>#REF!</v>
      </c>
      <c r="P214" s="31">
        <f>VLOOKUP(B214,'[3]应付账款7月底全部明细表 (3)'!$A$4:$N$410,14,0)</f>
        <v>0</v>
      </c>
      <c r="Q214" s="31" t="e">
        <f>VLOOKUP(B214,'[3]应付账款7月底全部明细表 (3)'!$A$4:$O$410,15,0)</f>
        <v>#REF!</v>
      </c>
      <c r="R214" s="31" t="e">
        <f>VLOOKUP(B214,'[3]应付账款7月底全部明细表 (3)'!$A$4:$P$410,16,0)</f>
        <v>#REF!</v>
      </c>
      <c r="S214" s="31" t="e">
        <f>VLOOKUP(B214,'[3]应付账款7月底全部明细表 (3)'!$A$4:$Q$407,17,0)</f>
        <v>#REF!</v>
      </c>
      <c r="T214" s="31">
        <f>VLOOKUP(B214,'[3]应付账款7月底全部明细表 (3)'!$A$4:$R$387,18,0)</f>
        <v>0</v>
      </c>
      <c r="U214" s="31" t="e">
        <f>VLOOKUP(B214,'[3]应付账款7月底全部明细表 (3)'!$A$4:$S$410,19,0)</f>
        <v>#REF!</v>
      </c>
      <c r="V214" s="31" t="e">
        <f>VLOOKUP(B214,'[3]应付账款7月底全部明细表 (3)'!$A$4:$T$410,20,0)</f>
        <v>#REF!</v>
      </c>
      <c r="W214" s="31" t="e">
        <f>VLOOKUP(B214,'[3]应付账款7月底全部明细表 (3)'!$A$4:$U$410,21,0)</f>
        <v>#REF!</v>
      </c>
      <c r="X214" s="31">
        <f>VLOOKUP(B214,'[3]应付账款7月底全部明细表 (3)'!$A$4:$V$410,22,0)</f>
        <v>0</v>
      </c>
      <c r="Y214" s="31" t="e">
        <f>VLOOKUP(B214,'[3]应付账款7月底全部明细表 (3)'!$A$4:$W$410,23,0)</f>
        <v>#REF!</v>
      </c>
      <c r="Z214" s="31" t="e">
        <f>VLOOKUP(B214,'[3]应付账款7月底全部明细表 (3)'!$A$4:$X$410,24,0)</f>
        <v>#REF!</v>
      </c>
      <c r="AA214" s="31" t="e">
        <f>VLOOKUP(B214,'[3]应付账款7月底全部明细表 (3)'!$A$4:$Y$410,25,0)</f>
        <v>#REF!</v>
      </c>
      <c r="AB214" s="31">
        <f>VLOOKUP(B214,'[3]应付账款7月底全部明细表 (3)'!$A$4:$Z$410,26,0)</f>
        <v>0</v>
      </c>
      <c r="AC214" s="31" t="e">
        <f>VLOOKUP(B214,'[3]应付账款7月底全部明细表 (3)'!$A$4:$AA$410,27,0)</f>
        <v>#REF!</v>
      </c>
      <c r="AD214" s="31" t="e">
        <f>VLOOKUP(B214,'[3]应付账款7月底全部明细表 (3)'!$A$4:$AB$410,28,0)</f>
        <v>#REF!</v>
      </c>
      <c r="AE214" s="31" t="e">
        <f>VLOOKUP(B214,'[3]应付账款7月底全部明细表 (3)'!$A$4:$AC$410,29,0)</f>
        <v>#REF!</v>
      </c>
      <c r="AF214" s="31">
        <f>VLOOKUP(B214,'[3]应付账款7月底全部明细表 (3)'!$A$4:$AD$416,30,0)</f>
        <v>0</v>
      </c>
      <c r="AG214" s="31" t="e">
        <f>VLOOKUP(B214,'[3]应付账款7月底全部明细表 (3)'!$A$4:$AE$410,31,0)</f>
        <v>#REF!</v>
      </c>
      <c r="AH214" s="31" t="e">
        <f>VLOOKUP(B214,'[3]应付账款7月底全部明细表 (3)'!$A$4:$AF$410,32,0)</f>
        <v>#REF!</v>
      </c>
      <c r="AI214" s="31">
        <f>VLOOKUP(B214,'[3]应付账款7月底全部明细表 (3)'!$A$4:$AG$410,33,0)</f>
        <v>14000</v>
      </c>
      <c r="AJ214" s="31">
        <f>VLOOKUP(B214,'[3]应付账款7月底全部明细表 (3)'!$A$4:$AH$415,34,0)</f>
        <v>14000</v>
      </c>
      <c r="AK214" s="31">
        <f>VLOOKUP(B214,'[3]应付账款7月底全部明细表 (3)'!$A$4:$AI$410,35,0)</f>
        <v>14000</v>
      </c>
      <c r="AL214" s="31">
        <f>VLOOKUP(B214,'[3]应付账款7月底全部明细表 (3)'!$A$4:$AJ$410,36,0)</f>
        <v>0</v>
      </c>
      <c r="AM214" s="31">
        <f>VLOOKUP(B214,'[3]应付账款7月底全部明细表 (3)'!$A$4:$AK$410,37,0)</f>
        <v>0</v>
      </c>
      <c r="AN214" s="31">
        <f>VLOOKUP(B214,'[3]应付账款7月底全部明细表 (3)'!$A$4:$AL$415,38,0)</f>
        <v>0</v>
      </c>
      <c r="AO214" s="31">
        <f>VLOOKUP(B214,'[3]应付账款7月底全部明细表 (3)'!$A$4:$AM$410,39,0)</f>
        <v>0</v>
      </c>
      <c r="AP214" s="31">
        <f>VLOOKUP(B214,'[3]应付账款7月底全部明细表 (3)'!$A$4:$AN$410,40,0)</f>
        <v>0</v>
      </c>
      <c r="AQ214" s="42">
        <f>VLOOKUP(B214,'[3]应付账款7月底全部明细表 (3)'!$A$4:$AO$410,41,0)</f>
        <v>0</v>
      </c>
      <c r="AR214" s="42">
        <f>VLOOKUP(B214,[4]应付账款明细表!$A$4:$AP$428,42,0)</f>
        <v>0</v>
      </c>
      <c r="AS214" s="42">
        <f>VLOOKUP(B214,'[3]应付账款7月底全部明细表 (3)'!$A$4:$AQ$410,43,0)</f>
        <v>0</v>
      </c>
      <c r="AT214" s="42">
        <f>VLOOKUP(B214,'[3]应付账款7月底全部明细表 (3)'!$A$4:$AR$410,44,0)</f>
        <v>0</v>
      </c>
      <c r="AU214" s="42">
        <f>VLOOKUP(B214,[4]应付账款明细表!$A$4:$AS$428,45,0)</f>
        <v>0</v>
      </c>
      <c r="AV214" s="42">
        <f>VLOOKUP(B214,[4]应付账款明细表!$A$4:$AT$428,46,0)</f>
        <v>0</v>
      </c>
      <c r="AW214" s="42">
        <f>VLOOKUP(B214,[4]应付账款明细表!$A$4:$AU$428,47,0)</f>
        <v>0</v>
      </c>
      <c r="AX214" s="42">
        <f>VLOOKUP(B214,[4]应付账款明细表!$A$4:$AV$428,48,0)</f>
        <v>0</v>
      </c>
      <c r="AY214" s="42"/>
      <c r="AZ214" s="42">
        <f>VLOOKUP(B214,[4]应付账款明细表!$A$4:$AX$428,50,0)</f>
        <v>42000</v>
      </c>
      <c r="BA214" s="63"/>
      <c r="BB214" s="63"/>
      <c r="BC214" s="63"/>
      <c r="BD214" s="63"/>
      <c r="BE214" s="63"/>
      <c r="BF214" s="63"/>
      <c r="BG214" s="63"/>
      <c r="BH214" s="54" t="e">
        <f t="shared" si="33"/>
        <v>#REF!</v>
      </c>
      <c r="BI214" s="54" t="e">
        <f t="shared" si="31"/>
        <v>#REF!</v>
      </c>
      <c r="BJ214" s="16" t="e">
        <f t="shared" si="32"/>
        <v>#REF!</v>
      </c>
      <c r="BK214" s="54" t="str">
        <f>VLOOKUP(B214,'[3]应付账款7月底全部明细表 (3)'!$A$4:$BI$410,61,0)</f>
        <v>预付款</v>
      </c>
    </row>
    <row r="215" spans="1:63" ht="15.95" customHeight="1">
      <c r="A215" s="23">
        <f t="shared" ref="A215:A229" si="35">ROW()-3</f>
        <v>212</v>
      </c>
      <c r="B215" s="24" t="s">
        <v>552</v>
      </c>
      <c r="C215" s="24"/>
      <c r="D215" s="25" t="s">
        <v>553</v>
      </c>
      <c r="E215" s="25" t="s">
        <v>30</v>
      </c>
      <c r="F215" s="16">
        <f>VLOOKUP(B215,'[2]应付账款7月底全部明细表 (3)'!$A$4:$D$403,4)</f>
        <v>0</v>
      </c>
      <c r="G215" s="16">
        <f>VLOOKUP(B215,'[2]应付账款7月底全部明细表 (3)'!$A:$E,5,0)</f>
        <v>0</v>
      </c>
      <c r="H215" s="16">
        <f>VLOOKUP(B215,'[2]应付账款7月底全部明细表 (3)'!$A$4:$F$401,6,0)</f>
        <v>0</v>
      </c>
      <c r="I215" s="16">
        <f>VLOOKUP(B215,'[2]应付账款7月底全部明细表 (3)'!$A$4:$G$401,7,0)</f>
        <v>0</v>
      </c>
      <c r="J215" s="31">
        <f>VLOOKUP(B215,'[2]应付账款7月底全部明细表 (3)'!$A$4:$H$402,8,0)</f>
        <v>0</v>
      </c>
      <c r="K215" s="31" t="e">
        <f>VLOOKUP(B215,'[3]应付账款7月底全部明细表 (3)'!$A:$I,9,0)</f>
        <v>#REF!</v>
      </c>
      <c r="L215" s="31">
        <f>VLOOKUP(B215,'[3]应付账款7月底全部明细表 (3)'!$A$4:$J$410,10,0)</f>
        <v>0</v>
      </c>
      <c r="M215" s="31" t="e">
        <f>VLOOKUP(B215,'[3]应付账款7月底全部明细表 (3)'!$A:$K,11,0)</f>
        <v>#REF!</v>
      </c>
      <c r="N215" s="31" t="e">
        <f>VLOOKUP(B215,'[3]应付账款7月底全部明细表 (3)'!$A:$L,12,0)</f>
        <v>#REF!</v>
      </c>
      <c r="O215" s="31" t="e">
        <f>VLOOKUP(B215,'[3]应付账款7月底全部明细表 (3)'!$A$4:$M$410,13,0)</f>
        <v>#REF!</v>
      </c>
      <c r="P215" s="31">
        <f>VLOOKUP(B215,'[3]应付账款7月底全部明细表 (3)'!$A$4:$N$410,14,0)</f>
        <v>0</v>
      </c>
      <c r="Q215" s="31" t="e">
        <f>VLOOKUP(B215,'[3]应付账款7月底全部明细表 (3)'!$A$4:$O$410,15,0)</f>
        <v>#REF!</v>
      </c>
      <c r="R215" s="31" t="e">
        <f>VLOOKUP(B215,'[3]应付账款7月底全部明细表 (3)'!$A$4:$P$410,16,0)</f>
        <v>#REF!</v>
      </c>
      <c r="S215" s="31" t="e">
        <f>VLOOKUP(B215,'[3]应付账款7月底全部明细表 (3)'!$A$4:$Q$407,17,0)</f>
        <v>#REF!</v>
      </c>
      <c r="T215" s="31">
        <f>VLOOKUP(B215,'[3]应付账款7月底全部明细表 (3)'!$A$4:$R$387,18,0)</f>
        <v>0</v>
      </c>
      <c r="U215" s="31" t="e">
        <f>VLOOKUP(B215,'[3]应付账款7月底全部明细表 (3)'!$A$4:$S$410,19,0)</f>
        <v>#REF!</v>
      </c>
      <c r="V215" s="31" t="e">
        <f>VLOOKUP(B215,'[3]应付账款7月底全部明细表 (3)'!$A$4:$T$410,20,0)</f>
        <v>#REF!</v>
      </c>
      <c r="W215" s="31" t="e">
        <f>VLOOKUP(B215,'[3]应付账款7月底全部明细表 (3)'!$A$4:$U$410,21,0)</f>
        <v>#REF!</v>
      </c>
      <c r="X215" s="31">
        <f>VLOOKUP(B215,'[3]应付账款7月底全部明细表 (3)'!$A$4:$V$410,22,0)</f>
        <v>0</v>
      </c>
      <c r="Y215" s="31" t="e">
        <f>VLOOKUP(B215,'[3]应付账款7月底全部明细表 (3)'!$A$4:$W$410,23,0)</f>
        <v>#REF!</v>
      </c>
      <c r="Z215" s="31" t="e">
        <f>VLOOKUP(B215,'[3]应付账款7月底全部明细表 (3)'!$A$4:$X$410,24,0)</f>
        <v>#REF!</v>
      </c>
      <c r="AA215" s="31">
        <f>VLOOKUP(B215,'[3]应付账款7月底全部明细表 (3)'!$A$4:$Y$410,25,0)</f>
        <v>230289.99</v>
      </c>
      <c r="AB215" s="31">
        <f>VLOOKUP(B215,'[3]应付账款7月底全部明细表 (3)'!$A$4:$Z$410,26,0)</f>
        <v>0</v>
      </c>
      <c r="AC215" s="31">
        <f>VLOOKUP(B215,'[3]应付账款7月底全部明细表 (3)'!$A$4:$AA$410,27,0)</f>
        <v>0</v>
      </c>
      <c r="AD215" s="31">
        <f>VLOOKUP(B215,'[3]应付账款7月底全部明细表 (3)'!$A$4:$AB$410,28,0)</f>
        <v>230289.99</v>
      </c>
      <c r="AE215" s="31">
        <f>VLOOKUP(B215,'[3]应付账款7月底全部明细表 (3)'!$A$4:$AC$410,29,0)</f>
        <v>0</v>
      </c>
      <c r="AF215" s="31">
        <f>VLOOKUP(B215,'[3]应付账款7月底全部明细表 (3)'!$A$4:$AD$416,30,0)</f>
        <v>0</v>
      </c>
      <c r="AG215" s="31">
        <f>VLOOKUP(B215,'[3]应付账款7月底全部明细表 (3)'!$A$4:$AE$410,31,0)</f>
        <v>120000</v>
      </c>
      <c r="AH215" s="31">
        <f>VLOOKUP(B215,'[3]应付账款7月底全部明细表 (3)'!$A$4:$AF$410,32,0)</f>
        <v>110289.99</v>
      </c>
      <c r="AI215" s="31">
        <f>VLOOKUP(B215,'[3]应付账款7月底全部明细表 (3)'!$A$4:$AG$410,33,0)</f>
        <v>0</v>
      </c>
      <c r="AJ215" s="31" t="e">
        <f>VLOOKUP(B215,'[3]应付账款7月底全部明细表 (3)'!$A$4:$AH$415,34,0)</f>
        <v>#REF!</v>
      </c>
      <c r="AK215" s="31">
        <f>VLOOKUP(B215,'[3]应付账款7月底全部明细表 (3)'!$A$4:$AI$410,35,0)</f>
        <v>0</v>
      </c>
      <c r="AL215" s="31">
        <f>VLOOKUP(B215,'[3]应付账款7月底全部明细表 (3)'!$A$4:$AJ$410,36,0)</f>
        <v>110289.99</v>
      </c>
      <c r="AM215" s="31">
        <f>VLOOKUP(B215,'[3]应付账款7月底全部明细表 (3)'!$A$4:$AK$410,37,0)</f>
        <v>0</v>
      </c>
      <c r="AN215" s="31">
        <f>VLOOKUP(B215,'[3]应付账款7月底全部明细表 (3)'!$A$4:$AL$415,38,0)</f>
        <v>110289.99</v>
      </c>
      <c r="AO215" s="31">
        <f>VLOOKUP(B215,'[3]应付账款7月底全部明细表 (3)'!$A$4:$AM$410,39,0)</f>
        <v>0</v>
      </c>
      <c r="AP215" s="31">
        <f>VLOOKUP(B215,'[3]应付账款7月底全部明细表 (3)'!$A$4:$AN$410,40,0)</f>
        <v>110289.99</v>
      </c>
      <c r="AQ215" s="42">
        <f>VLOOKUP(B215,'[3]应付账款7月底全部明细表 (3)'!$A$4:$AO$410,41,0)</f>
        <v>30613.62</v>
      </c>
      <c r="AR215" s="42">
        <f>VLOOKUP(B215,[4]应付账款明细表!$A$4:$AP$428,42,0)</f>
        <v>110289.99</v>
      </c>
      <c r="AS215" s="42">
        <f>VLOOKUP(B215,'[3]应付账款7月底全部明细表 (3)'!$A$4:$AQ$410,43,0)</f>
        <v>50000</v>
      </c>
      <c r="AT215" s="42">
        <f>VLOOKUP(B215,'[3]应付账款7月底全部明细表 (3)'!$A$4:$AR$410,44,0)</f>
        <v>90903.61</v>
      </c>
      <c r="AU215" s="42">
        <f>VLOOKUP(B215,[4]应付账款明细表!$A$4:$AS$428,45,0)</f>
        <v>0</v>
      </c>
      <c r="AV215" s="42">
        <f>VLOOKUP(B215,[4]应付账款明细表!$A$4:$AT$428,46,0)</f>
        <v>60289.99</v>
      </c>
      <c r="AW215" s="42">
        <f>VLOOKUP(B215,[4]应付账款明细表!$A$4:$AU$428,47,0)</f>
        <v>10000</v>
      </c>
      <c r="AX215" s="42">
        <f>VLOOKUP(B215,[4]应付账款明细表!$A$4:$AV$428,48,0)</f>
        <v>80903.61</v>
      </c>
      <c r="AY215" s="42"/>
      <c r="AZ215" s="42">
        <f>VLOOKUP(B215,[4]应付账款明细表!$A$4:$AX$428,50,0)</f>
        <v>50289.99</v>
      </c>
      <c r="BA215" s="63"/>
      <c r="BB215" s="63"/>
      <c r="BC215" s="63"/>
      <c r="BD215" s="63"/>
      <c r="BE215" s="63"/>
      <c r="BF215" s="63"/>
      <c r="BG215" s="63"/>
      <c r="BH215" s="54" t="e">
        <f t="shared" si="33"/>
        <v>#REF!</v>
      </c>
      <c r="BI215" s="54" t="e">
        <f t="shared" si="31"/>
        <v>#REF!</v>
      </c>
      <c r="BJ215" s="16" t="e">
        <f t="shared" si="32"/>
        <v>#REF!</v>
      </c>
      <c r="BK215" s="54" t="str">
        <f>VLOOKUP(B215,'[3]应付账款7月底全部明细表 (3)'!$A$4:$BI$410,61,0)</f>
        <v>发票挂账两个月付款</v>
      </c>
    </row>
    <row r="216" spans="1:63" ht="15.95" customHeight="1">
      <c r="A216" s="23">
        <f t="shared" si="35"/>
        <v>213</v>
      </c>
      <c r="B216" s="24" t="s">
        <v>554</v>
      </c>
      <c r="C216" s="24"/>
      <c r="D216" s="25" t="s">
        <v>555</v>
      </c>
      <c r="E216" s="25" t="s">
        <v>60</v>
      </c>
      <c r="F216" s="16">
        <f>VLOOKUP(B216,'[2]应付账款7月底全部明细表 (3)'!$A$4:$D$403,4)</f>
        <v>0</v>
      </c>
      <c r="G216" s="16">
        <f>VLOOKUP(B216,'[2]应付账款7月底全部明细表 (3)'!$A:$E,5,0)</f>
        <v>0</v>
      </c>
      <c r="H216" s="16">
        <f>VLOOKUP(B216,'[2]应付账款7月底全部明细表 (3)'!$A$4:$F$401,6,0)</f>
        <v>0</v>
      </c>
      <c r="I216" s="16">
        <f>VLOOKUP(B216,'[2]应付账款7月底全部明细表 (3)'!$A$4:$G$401,7,0)</f>
        <v>0</v>
      </c>
      <c r="J216" s="31">
        <f>VLOOKUP(B216,'[2]应付账款7月底全部明细表 (3)'!$A$4:$H$402,8,0)</f>
        <v>0</v>
      </c>
      <c r="K216" s="31" t="e">
        <f>VLOOKUP(B216,'[3]应付账款7月底全部明细表 (3)'!$A:$I,9,0)</f>
        <v>#REF!</v>
      </c>
      <c r="L216" s="31">
        <f>VLOOKUP(B216,'[3]应付账款7月底全部明细表 (3)'!$A$4:$J$410,10,0)</f>
        <v>0</v>
      </c>
      <c r="M216" s="31" t="e">
        <f>VLOOKUP(B216,'[3]应付账款7月底全部明细表 (3)'!$A:$K,11,0)</f>
        <v>#REF!</v>
      </c>
      <c r="N216" s="31" t="e">
        <f>VLOOKUP(B216,'[3]应付账款7月底全部明细表 (3)'!$A:$L,12,0)</f>
        <v>#REF!</v>
      </c>
      <c r="O216" s="31" t="e">
        <f>VLOOKUP(B216,'[3]应付账款7月底全部明细表 (3)'!$A$4:$M$410,13,0)</f>
        <v>#REF!</v>
      </c>
      <c r="P216" s="31">
        <f>VLOOKUP(B216,'[3]应付账款7月底全部明细表 (3)'!$A$4:$N$410,14,0)</f>
        <v>0</v>
      </c>
      <c r="Q216" s="31" t="e">
        <f>VLOOKUP(B216,'[3]应付账款7月底全部明细表 (3)'!$A$4:$O$410,15,0)</f>
        <v>#REF!</v>
      </c>
      <c r="R216" s="31" t="e">
        <f>VLOOKUP(B216,'[3]应付账款7月底全部明细表 (3)'!$A$4:$P$410,16,0)</f>
        <v>#REF!</v>
      </c>
      <c r="S216" s="31" t="e">
        <f>VLOOKUP(B216,'[3]应付账款7月底全部明细表 (3)'!$A$4:$Q$407,17,0)</f>
        <v>#REF!</v>
      </c>
      <c r="T216" s="31">
        <f>VLOOKUP(B216,'[3]应付账款7月底全部明细表 (3)'!$A$4:$R$387,18,0)</f>
        <v>0</v>
      </c>
      <c r="U216" s="31" t="e">
        <f>VLOOKUP(B216,'[3]应付账款7月底全部明细表 (3)'!$A$4:$S$410,19,0)</f>
        <v>#REF!</v>
      </c>
      <c r="V216" s="31" t="e">
        <f>VLOOKUP(B216,'[3]应付账款7月底全部明细表 (3)'!$A$4:$T$410,20,0)</f>
        <v>#REF!</v>
      </c>
      <c r="W216" s="31" t="e">
        <f>VLOOKUP(B216,'[3]应付账款7月底全部明细表 (3)'!$A$4:$U$410,21,0)</f>
        <v>#REF!</v>
      </c>
      <c r="X216" s="31">
        <f>VLOOKUP(B216,'[3]应付账款7月底全部明细表 (3)'!$A$4:$V$410,22,0)</f>
        <v>0</v>
      </c>
      <c r="Y216" s="31" t="e">
        <f>VLOOKUP(B216,'[3]应付账款7月底全部明细表 (3)'!$A$4:$W$410,23,0)</f>
        <v>#REF!</v>
      </c>
      <c r="Z216" s="31" t="e">
        <f>VLOOKUP(B216,'[3]应付账款7月底全部明细表 (3)'!$A$4:$X$410,24,0)</f>
        <v>#REF!</v>
      </c>
      <c r="AA216" s="31">
        <f>VLOOKUP(B216,'[3]应付账款7月底全部明细表 (3)'!$A$4:$Y$410,25,0)</f>
        <v>1020</v>
      </c>
      <c r="AB216" s="31">
        <f>VLOOKUP(B216,'[3]应付账款7月底全部明细表 (3)'!$A$4:$Z$410,26,0)</f>
        <v>0</v>
      </c>
      <c r="AC216" s="31">
        <f>VLOOKUP(B216,'[3]应付账款7月底全部明细表 (3)'!$A$4:$AA$410,27,0)</f>
        <v>0</v>
      </c>
      <c r="AD216" s="31">
        <f>VLOOKUP(B216,'[3]应付账款7月底全部明细表 (3)'!$A$4:$AB$410,28,0)</f>
        <v>1020</v>
      </c>
      <c r="AE216" s="31">
        <f>VLOOKUP(B216,'[3]应付账款7月底全部明细表 (3)'!$A$4:$AC$410,29,0)</f>
        <v>0</v>
      </c>
      <c r="AF216" s="31">
        <f>VLOOKUP(B216,'[3]应付账款7月底全部明细表 (3)'!$A$4:$AD$416,30,0)</f>
        <v>1020</v>
      </c>
      <c r="AG216" s="31">
        <f>VLOOKUP(B216,'[3]应付账款7月底全部明细表 (3)'!$A$4:$AE$410,31,0)</f>
        <v>1020</v>
      </c>
      <c r="AH216" s="31">
        <f>VLOOKUP(B216,'[3]应付账款7月底全部明细表 (3)'!$A$4:$AF$410,32,0)</f>
        <v>0</v>
      </c>
      <c r="AI216" s="31">
        <f>VLOOKUP(B216,'[3]应付账款7月底全部明细表 (3)'!$A$4:$AG$410,33,0)</f>
        <v>0</v>
      </c>
      <c r="AJ216" s="31">
        <f>VLOOKUP(B216,'[3]应付账款7月底全部明细表 (3)'!$A$4:$AH$415,34,0)</f>
        <v>0</v>
      </c>
      <c r="AK216" s="31">
        <f>VLOOKUP(B216,'[3]应付账款7月底全部明细表 (3)'!$A$4:$AI$410,35,0)</f>
        <v>0</v>
      </c>
      <c r="AL216" s="31">
        <f>VLOOKUP(B216,'[3]应付账款7月底全部明细表 (3)'!$A$4:$AJ$410,36,0)</f>
        <v>0</v>
      </c>
      <c r="AM216" s="31">
        <f>VLOOKUP(B216,'[3]应付账款7月底全部明细表 (3)'!$A$4:$AK$410,37,0)</f>
        <v>2000</v>
      </c>
      <c r="AN216" s="31">
        <f>VLOOKUP(B216,'[3]应付账款7月底全部明细表 (3)'!$A$4:$AL$415,38,0)</f>
        <v>0</v>
      </c>
      <c r="AO216" s="31">
        <f>VLOOKUP(B216,'[3]应付账款7月底全部明细表 (3)'!$A$4:$AM$410,39,0)</f>
        <v>0</v>
      </c>
      <c r="AP216" s="31">
        <f>VLOOKUP(B216,'[3]应付账款7月底全部明细表 (3)'!$A$4:$AN$410,40,0)</f>
        <v>2000</v>
      </c>
      <c r="AQ216" s="42">
        <f>VLOOKUP(B216,'[3]应付账款7月底全部明细表 (3)'!$A$4:$AO$410,41,0)</f>
        <v>0</v>
      </c>
      <c r="AR216" s="42">
        <f>VLOOKUP(B216,[4]应付账款明细表!$A$4:$AP$428,42,0)</f>
        <v>0</v>
      </c>
      <c r="AS216" s="42">
        <f>VLOOKUP(B216,'[3]应付账款7月底全部明细表 (3)'!$A$4:$AQ$410,43,0)</f>
        <v>0</v>
      </c>
      <c r="AT216" s="42">
        <f>VLOOKUP(B216,'[3]应付账款7月底全部明细表 (3)'!$A$4:$AR$410,44,0)</f>
        <v>0</v>
      </c>
      <c r="AU216" s="42">
        <f>VLOOKUP(B216,[4]应付账款明细表!$A$4:$AS$428,45,0)</f>
        <v>0</v>
      </c>
      <c r="AV216" s="42">
        <f>VLOOKUP(B216,[4]应付账款明细表!$A$4:$AT$428,46,0)</f>
        <v>0</v>
      </c>
      <c r="AW216" s="42">
        <f>VLOOKUP(B216,[4]应付账款明细表!$A$4:$AU$428,47,0)</f>
        <v>0</v>
      </c>
      <c r="AX216" s="42">
        <f>VLOOKUP(B216,[4]应付账款明细表!$A$4:$AV$428,48,0)</f>
        <v>0</v>
      </c>
      <c r="AY216" s="42"/>
      <c r="AZ216" s="42">
        <f>VLOOKUP(B216,[4]应付账款明细表!$A$4:$AX$428,50,0)</f>
        <v>0</v>
      </c>
      <c r="BA216" s="63"/>
      <c r="BB216" s="63"/>
      <c r="BC216" s="63"/>
      <c r="BD216" s="63"/>
      <c r="BE216" s="63"/>
      <c r="BF216" s="63"/>
      <c r="BG216" s="63"/>
      <c r="BH216" s="54" t="e">
        <f t="shared" si="33"/>
        <v>#REF!</v>
      </c>
      <c r="BI216" s="54" t="e">
        <f t="shared" si="31"/>
        <v>#REF!</v>
      </c>
      <c r="BJ216" s="16" t="e">
        <f t="shared" si="32"/>
        <v>#REF!</v>
      </c>
      <c r="BK216" s="54" t="str">
        <f>VLOOKUP(B216,'[3]应付账款7月底全部明细表 (3)'!$A$4:$BI$410,61,0)</f>
        <v>零购预付款</v>
      </c>
    </row>
    <row r="217" spans="1:63" ht="15.95" customHeight="1">
      <c r="A217" s="23">
        <f t="shared" si="35"/>
        <v>214</v>
      </c>
      <c r="B217" s="24" t="s">
        <v>556</v>
      </c>
      <c r="C217" s="24"/>
      <c r="D217" s="25" t="s">
        <v>557</v>
      </c>
      <c r="E217" s="25" t="s">
        <v>218</v>
      </c>
      <c r="F217" s="16">
        <f>VLOOKUP(B217,'[2]应付账款7月底全部明细表 (3)'!$A$4:$D$403,4)</f>
        <v>0</v>
      </c>
      <c r="G217" s="16">
        <f>VLOOKUP(B217,'[2]应付账款7月底全部明细表 (3)'!$A:$E,5,0)</f>
        <v>0</v>
      </c>
      <c r="H217" s="16">
        <f>VLOOKUP(B217,'[2]应付账款7月底全部明细表 (3)'!$A$4:$F$401,6,0)</f>
        <v>0</v>
      </c>
      <c r="I217" s="16">
        <f>VLOOKUP(B217,'[2]应付账款7月底全部明细表 (3)'!$A$4:$G$401,7,0)</f>
        <v>0</v>
      </c>
      <c r="J217" s="31">
        <f>VLOOKUP(B217,'[2]应付账款7月底全部明细表 (3)'!$A$4:$H$402,8,0)</f>
        <v>0</v>
      </c>
      <c r="K217" s="31" t="e">
        <f>VLOOKUP(B217,'[3]应付账款7月底全部明细表 (3)'!$A:$I,9,0)</f>
        <v>#REF!</v>
      </c>
      <c r="L217" s="31">
        <f>VLOOKUP(B217,'[3]应付账款7月底全部明细表 (3)'!$A$4:$J$410,10,0)</f>
        <v>0</v>
      </c>
      <c r="M217" s="31" t="e">
        <f>VLOOKUP(B217,'[3]应付账款7月底全部明细表 (3)'!$A:$K,11,0)</f>
        <v>#REF!</v>
      </c>
      <c r="N217" s="31" t="e">
        <f>VLOOKUP(B217,'[3]应付账款7月底全部明细表 (3)'!$A:$L,12,0)</f>
        <v>#REF!</v>
      </c>
      <c r="O217" s="31" t="e">
        <f>VLOOKUP(B217,'[3]应付账款7月底全部明细表 (3)'!$A$4:$M$410,13,0)</f>
        <v>#REF!</v>
      </c>
      <c r="P217" s="31">
        <f>VLOOKUP(B217,'[3]应付账款7月底全部明细表 (3)'!$A$4:$N$410,14,0)</f>
        <v>0</v>
      </c>
      <c r="Q217" s="31" t="e">
        <f>VLOOKUP(B217,'[3]应付账款7月底全部明细表 (3)'!$A$4:$O$410,15,0)</f>
        <v>#REF!</v>
      </c>
      <c r="R217" s="31" t="e">
        <f>VLOOKUP(B217,'[3]应付账款7月底全部明细表 (3)'!$A$4:$P$410,16,0)</f>
        <v>#REF!</v>
      </c>
      <c r="S217" s="31" t="e">
        <f>VLOOKUP(B217,'[3]应付账款7月底全部明细表 (3)'!$A$4:$Q$407,17,0)</f>
        <v>#REF!</v>
      </c>
      <c r="T217" s="31"/>
      <c r="U217" s="31" t="e">
        <f>VLOOKUP(B217,'[3]应付账款7月底全部明细表 (3)'!$A$4:$S$410,19,0)</f>
        <v>#REF!</v>
      </c>
      <c r="V217" s="31" t="e">
        <f>VLOOKUP(B217,'[3]应付账款7月底全部明细表 (3)'!$A$4:$T$410,20,0)</f>
        <v>#REF!</v>
      </c>
      <c r="W217" s="31" t="e">
        <f>VLOOKUP(B217,'[3]应付账款7月底全部明细表 (3)'!$A$4:$U$410,21,0)</f>
        <v>#REF!</v>
      </c>
      <c r="X217" s="31">
        <f>VLOOKUP(B217,'[3]应付账款7月底全部明细表 (3)'!$A$4:$V$410,22,0)</f>
        <v>0</v>
      </c>
      <c r="Y217" s="31" t="e">
        <f>VLOOKUP(B217,'[3]应付账款7月底全部明细表 (3)'!$A$4:$W$410,23,0)</f>
        <v>#REF!</v>
      </c>
      <c r="Z217" s="31" t="e">
        <f>VLOOKUP(B217,'[3]应付账款7月底全部明细表 (3)'!$A$4:$X$410,24,0)</f>
        <v>#REF!</v>
      </c>
      <c r="AA217" s="31" t="e">
        <f>VLOOKUP(B217,'[3]应付账款7月底全部明细表 (3)'!$A$4:$Y$410,25,0)</f>
        <v>#REF!</v>
      </c>
      <c r="AB217" s="31">
        <f>VLOOKUP(B217,'[3]应付账款7月底全部明细表 (3)'!$A$4:$Z$410,26,0)</f>
        <v>0</v>
      </c>
      <c r="AC217" s="31" t="e">
        <f>VLOOKUP(B217,'[3]应付账款7月底全部明细表 (3)'!$A$4:$AA$410,27,0)</f>
        <v>#REF!</v>
      </c>
      <c r="AD217" s="31" t="e">
        <f>VLOOKUP(B217,'[3]应付账款7月底全部明细表 (3)'!$A$4:$AB$410,28,0)</f>
        <v>#REF!</v>
      </c>
      <c r="AE217" s="31">
        <f>VLOOKUP(B217,'[3]应付账款7月底全部明细表 (3)'!$A$4:$AC$410,29,0)</f>
        <v>3822.79</v>
      </c>
      <c r="AF217" s="31">
        <f>VLOOKUP(B217,'[3]应付账款7月底全部明细表 (3)'!$A$4:$AD$416,30,0)</f>
        <v>0</v>
      </c>
      <c r="AG217" s="31">
        <f>VLOOKUP(B217,'[3]应付账款7月底全部明细表 (3)'!$A$4:$AE$410,31,0)</f>
        <v>0</v>
      </c>
      <c r="AH217" s="31">
        <f>VLOOKUP(B217,'[3]应付账款7月底全部明细表 (3)'!$A$4:$AF$410,32,0)</f>
        <v>3822.79</v>
      </c>
      <c r="AI217" s="31">
        <f>VLOOKUP(B217,'[3]应付账款7月底全部明细表 (3)'!$A$4:$AG$410,33,0)</f>
        <v>0</v>
      </c>
      <c r="AJ217" s="31">
        <f>VLOOKUP(B217,'[3]应付账款7月底全部明细表 (3)'!$A$4:$AH$415,34,0)</f>
        <v>0</v>
      </c>
      <c r="AK217" s="31">
        <f>VLOOKUP(B217,'[3]应付账款7月底全部明细表 (3)'!$A$4:$AI$410,35,0)</f>
        <v>0</v>
      </c>
      <c r="AL217" s="31">
        <f>VLOOKUP(B217,'[3]应付账款7月底全部明细表 (3)'!$A$4:$AJ$410,36,0)</f>
        <v>3822.79</v>
      </c>
      <c r="AM217" s="31">
        <f>VLOOKUP(B217,'[3]应付账款7月底全部明细表 (3)'!$A$4:$AK$410,37,0)</f>
        <v>0</v>
      </c>
      <c r="AN217" s="31">
        <f>VLOOKUP(B217,'[3]应付账款7月底全部明细表 (3)'!$A$4:$AL$415,38,0)</f>
        <v>0</v>
      </c>
      <c r="AO217" s="31">
        <f>VLOOKUP(B217,'[3]应付账款7月底全部明细表 (3)'!$A$4:$AM$410,39,0)</f>
        <v>0</v>
      </c>
      <c r="AP217" s="31">
        <f>VLOOKUP(B217,'[3]应付账款7月底全部明细表 (3)'!$A$4:$AN$410,40,0)</f>
        <v>3822.79</v>
      </c>
      <c r="AQ217" s="42">
        <f>VLOOKUP(B217,'[3]应付账款7月底全部明细表 (3)'!$A$4:$AO$410,41,0)</f>
        <v>0</v>
      </c>
      <c r="AR217" s="42">
        <f>VLOOKUP(B217,[4]应付账款明细表!$A$4:$AP$428,42,0)</f>
        <v>3822.79</v>
      </c>
      <c r="AS217" s="42">
        <f>VLOOKUP(B217,'[3]应付账款7月底全部明细表 (3)'!$A$4:$AQ$410,43,0)</f>
        <v>3822.79</v>
      </c>
      <c r="AT217" s="42">
        <f>VLOOKUP(B217,'[3]应付账款7月底全部明细表 (3)'!$A$4:$AR$410,44,0)</f>
        <v>0</v>
      </c>
      <c r="AU217" s="42">
        <f>VLOOKUP(B217,[4]应付账款明细表!$A$4:$AS$428,45,0)</f>
        <v>0</v>
      </c>
      <c r="AV217" s="42">
        <f>VLOOKUP(B217,[4]应付账款明细表!$A$4:$AT$428,46,0)</f>
        <v>0</v>
      </c>
      <c r="AW217" s="42">
        <f>VLOOKUP(B217,[4]应付账款明细表!$A$4:$AU$428,47,0)</f>
        <v>0</v>
      </c>
      <c r="AX217" s="42">
        <f>VLOOKUP(B217,[4]应付账款明细表!$A$4:$AV$428,48,0)</f>
        <v>0</v>
      </c>
      <c r="AY217" s="42"/>
      <c r="AZ217" s="42">
        <f>VLOOKUP(B217,[4]应付账款明细表!$A$4:$AX$428,50,0)</f>
        <v>0</v>
      </c>
      <c r="BA217" s="63"/>
      <c r="BB217" s="63"/>
      <c r="BC217" s="63"/>
      <c r="BD217" s="63"/>
      <c r="BE217" s="63"/>
      <c r="BF217" s="63"/>
      <c r="BG217" s="63"/>
      <c r="BH217" s="54" t="e">
        <f t="shared" si="33"/>
        <v>#REF!</v>
      </c>
      <c r="BI217" s="54" t="e">
        <f t="shared" si="31"/>
        <v>#REF!</v>
      </c>
      <c r="BJ217" s="16" t="e">
        <f t="shared" si="32"/>
        <v>#REF!</v>
      </c>
      <c r="BK217" s="54" t="str">
        <f>VLOOKUP(B217,'[3]应付账款7月底全部明细表 (3)'!$A$4:$BI$410,61,0)</f>
        <v>零购预付款</v>
      </c>
    </row>
    <row r="218" spans="1:63" ht="15.95" customHeight="1">
      <c r="A218" s="23">
        <f t="shared" si="35"/>
        <v>215</v>
      </c>
      <c r="B218" s="24" t="s">
        <v>558</v>
      </c>
      <c r="C218" s="24" t="str">
        <f>VLOOKUP(B218,'[1]供应商 (2)'!$A$2:$D$144,4,0)</f>
        <v>1935367</v>
      </c>
      <c r="D218" s="25" t="s">
        <v>559</v>
      </c>
      <c r="E218" s="25" t="s">
        <v>260</v>
      </c>
      <c r="F218" s="16">
        <f>VLOOKUP(B218,'[2]应付账款7月底全部明细表 (3)'!$A$4:$D$403,4)</f>
        <v>0</v>
      </c>
      <c r="G218" s="16">
        <f>VLOOKUP(B218,'[2]应付账款7月底全部明细表 (3)'!$A:$E,5,0)</f>
        <v>0</v>
      </c>
      <c r="H218" s="16">
        <f>VLOOKUP(B218,'[2]应付账款7月底全部明细表 (3)'!$A$4:$F$401,6,0)</f>
        <v>0</v>
      </c>
      <c r="I218" s="16">
        <f>VLOOKUP(B218,'[2]应付账款7月底全部明细表 (3)'!$A$4:$G$401,7,0)</f>
        <v>0</v>
      </c>
      <c r="J218" s="31">
        <f>VLOOKUP(B218,'[2]应付账款7月底全部明细表 (3)'!$A$4:$H$402,8,0)</f>
        <v>0</v>
      </c>
      <c r="K218" s="31" t="e">
        <f>VLOOKUP(B218,'[3]应付账款7月底全部明细表 (3)'!$A:$I,9,0)</f>
        <v>#REF!</v>
      </c>
      <c r="L218" s="31">
        <f>VLOOKUP(B218,'[3]应付账款7月底全部明细表 (3)'!$A$4:$J$410,10,0)</f>
        <v>0</v>
      </c>
      <c r="M218" s="31" t="e">
        <f>VLOOKUP(B218,'[3]应付账款7月底全部明细表 (3)'!$A:$K,11,0)</f>
        <v>#REF!</v>
      </c>
      <c r="N218" s="31" t="e">
        <f>VLOOKUP(B218,'[3]应付账款7月底全部明细表 (3)'!$A:$L,12,0)</f>
        <v>#REF!</v>
      </c>
      <c r="O218" s="31" t="e">
        <f>VLOOKUP(B218,'[3]应付账款7月底全部明细表 (3)'!$A$4:$M$410,13,0)</f>
        <v>#REF!</v>
      </c>
      <c r="P218" s="31">
        <f>VLOOKUP(B218,'[3]应付账款7月底全部明细表 (3)'!$A$4:$N$410,14,0)</f>
        <v>0</v>
      </c>
      <c r="Q218" s="31" t="e">
        <f>VLOOKUP(B218,'[3]应付账款7月底全部明细表 (3)'!$A$4:$O$410,15,0)</f>
        <v>#REF!</v>
      </c>
      <c r="R218" s="31" t="e">
        <f>VLOOKUP(B218,'[3]应付账款7月底全部明细表 (3)'!$A$4:$P$410,16,0)</f>
        <v>#REF!</v>
      </c>
      <c r="S218" s="31" t="e">
        <f>VLOOKUP(B218,'[3]应付账款7月底全部明细表 (3)'!$A$4:$Q$407,17,0)</f>
        <v>#REF!</v>
      </c>
      <c r="T218" s="31"/>
      <c r="U218" s="31" t="e">
        <f>VLOOKUP(B218,'[3]应付账款7月底全部明细表 (3)'!$A$4:$S$410,19,0)</f>
        <v>#REF!</v>
      </c>
      <c r="V218" s="31" t="e">
        <f>VLOOKUP(B218,'[3]应付账款7月底全部明细表 (3)'!$A$4:$T$410,20,0)</f>
        <v>#REF!</v>
      </c>
      <c r="W218" s="31" t="e">
        <f>VLOOKUP(B218,'[3]应付账款7月底全部明细表 (3)'!$A$4:$U$410,21,0)</f>
        <v>#REF!</v>
      </c>
      <c r="X218" s="31">
        <f>VLOOKUP(B218,'[3]应付账款7月底全部明细表 (3)'!$A$4:$V$410,22,0)</f>
        <v>0</v>
      </c>
      <c r="Y218" s="31" t="e">
        <f>VLOOKUP(B218,'[3]应付账款7月底全部明细表 (3)'!$A$4:$W$410,23,0)</f>
        <v>#REF!</v>
      </c>
      <c r="Z218" s="31" t="e">
        <f>VLOOKUP(B218,'[3]应付账款7月底全部明细表 (3)'!$A$4:$X$410,24,0)</f>
        <v>#REF!</v>
      </c>
      <c r="AA218" s="31" t="e">
        <f>VLOOKUP(B218,'[3]应付账款7月底全部明细表 (3)'!$A$4:$Y$410,25,0)</f>
        <v>#REF!</v>
      </c>
      <c r="AB218" s="31">
        <f>VLOOKUP(B218,'[3]应付账款7月底全部明细表 (3)'!$A$4:$Z$410,26,0)</f>
        <v>0</v>
      </c>
      <c r="AC218" s="31" t="e">
        <f>VLOOKUP(B218,'[3]应付账款7月底全部明细表 (3)'!$A$4:$AA$410,27,0)</f>
        <v>#REF!</v>
      </c>
      <c r="AD218" s="31" t="e">
        <f>VLOOKUP(B218,'[3]应付账款7月底全部明细表 (3)'!$A$4:$AB$410,28,0)</f>
        <v>#REF!</v>
      </c>
      <c r="AE218" s="31">
        <f>VLOOKUP(B218,'[3]应付账款7月底全部明细表 (3)'!$A$4:$AC$410,29,0)</f>
        <v>25904.69</v>
      </c>
      <c r="AF218" s="31">
        <f>VLOOKUP(B218,'[3]应付账款7月底全部明细表 (3)'!$A$4:$AD$416,30,0)</f>
        <v>0</v>
      </c>
      <c r="AG218" s="31">
        <f>VLOOKUP(B218,'[3]应付账款7月底全部明细表 (3)'!$A$4:$AE$410,31,0)</f>
        <v>0</v>
      </c>
      <c r="AH218" s="31">
        <f>VLOOKUP(B218,'[3]应付账款7月底全部明细表 (3)'!$A$4:$AF$410,32,0)</f>
        <v>25904.69</v>
      </c>
      <c r="AI218" s="31">
        <f>VLOOKUP(B218,'[3]应付账款7月底全部明细表 (3)'!$A$4:$AG$410,33,0)</f>
        <v>0</v>
      </c>
      <c r="AJ218" s="31">
        <f>VLOOKUP(B218,'[3]应付账款7月底全部明细表 (3)'!$A$4:$AH$415,34,0)</f>
        <v>0</v>
      </c>
      <c r="AK218" s="31">
        <f>VLOOKUP(B218,'[3]应付账款7月底全部明细表 (3)'!$A$4:$AI$410,35,0)</f>
        <v>0</v>
      </c>
      <c r="AL218" s="31">
        <f>VLOOKUP(B218,'[3]应付账款7月底全部明细表 (3)'!$A$4:$AJ$410,36,0)</f>
        <v>25904.69</v>
      </c>
      <c r="AM218" s="31">
        <f>VLOOKUP(B218,'[3]应付账款7月底全部明细表 (3)'!$A$4:$AK$410,37,0)</f>
        <v>129523.43</v>
      </c>
      <c r="AN218" s="31">
        <f>VLOOKUP(B218,'[3]应付账款7月底全部明细表 (3)'!$A$4:$AL$415,38,0)</f>
        <v>0</v>
      </c>
      <c r="AO218" s="31">
        <f>VLOOKUP(B218,'[3]应付账款7月底全部明细表 (3)'!$A$4:$AM$410,39,0)</f>
        <v>0</v>
      </c>
      <c r="AP218" s="31">
        <f>VLOOKUP(B218,'[3]应付账款7月底全部明细表 (3)'!$A$4:$AN$410,40,0)</f>
        <v>155428.12</v>
      </c>
      <c r="AQ218" s="42">
        <f>VLOOKUP(B218,'[3]应付账款7月底全部明细表 (3)'!$A$4:$AO$410,41,0)</f>
        <v>0</v>
      </c>
      <c r="AR218" s="42">
        <f>VLOOKUP(B218,[4]应付账款明细表!$A$4:$AP$428,42,0)</f>
        <v>0</v>
      </c>
      <c r="AS218" s="42">
        <f>VLOOKUP(B218,'[3]应付账款7月底全部明细表 (3)'!$A$4:$AQ$410,43,0)</f>
        <v>0</v>
      </c>
      <c r="AT218" s="42">
        <f>VLOOKUP(B218,'[3]应付账款7月底全部明细表 (3)'!$A$4:$AR$410,44,0)</f>
        <v>155428.12</v>
      </c>
      <c r="AU218" s="42">
        <f>VLOOKUP(B218,[4]应付账款明细表!$A$4:$AS$428,45,0)</f>
        <v>259046.85</v>
      </c>
      <c r="AV218" s="42">
        <f>VLOOKUP(B218,[4]应付账款明细表!$A$4:$AT$428,46,0)</f>
        <v>0</v>
      </c>
      <c r="AW218" s="42">
        <f>VLOOKUP(B218,[4]应付账款明细表!$A$4:$AU$428,47,0)</f>
        <v>0</v>
      </c>
      <c r="AX218" s="42">
        <f>VLOOKUP(B218,[4]应付账款明细表!$A$4:$AV$428,48,0)</f>
        <v>414474.97</v>
      </c>
      <c r="AY218" s="42"/>
      <c r="AZ218" s="42">
        <f>VLOOKUP(B218,[4]应付账款明细表!$A$4:$AX$428,50,0)</f>
        <v>100000</v>
      </c>
      <c r="BA218" s="63"/>
      <c r="BB218" s="63"/>
      <c r="BC218" s="63"/>
      <c r="BD218" s="63"/>
      <c r="BE218" s="63"/>
      <c r="BF218" s="63"/>
      <c r="BG218" s="63"/>
      <c r="BH218" s="54" t="e">
        <f t="shared" si="33"/>
        <v>#REF!</v>
      </c>
      <c r="BI218" s="54" t="e">
        <f t="shared" si="31"/>
        <v>#REF!</v>
      </c>
      <c r="BJ218" s="16" t="e">
        <f t="shared" si="32"/>
        <v>#REF!</v>
      </c>
      <c r="BK218" s="54" t="str">
        <f>VLOOKUP(B218,'[3]应付账款7月底全部明细表 (3)'!$A$4:$BI$410,61,0)</f>
        <v>零购预付款</v>
      </c>
    </row>
    <row r="219" spans="1:63" ht="15.95" customHeight="1">
      <c r="A219" s="23">
        <f t="shared" si="35"/>
        <v>216</v>
      </c>
      <c r="B219" s="24" t="s">
        <v>560</v>
      </c>
      <c r="C219" s="24"/>
      <c r="D219" s="25" t="s">
        <v>561</v>
      </c>
      <c r="E219" s="25" t="s">
        <v>562</v>
      </c>
      <c r="F219" s="16">
        <f>VLOOKUP(B219,'[2]应付账款7月底全部明细表 (3)'!$A$4:$D$403,4)</f>
        <v>0</v>
      </c>
      <c r="G219" s="16"/>
      <c r="H219" s="16"/>
      <c r="I219" s="16"/>
      <c r="J219" s="31"/>
      <c r="K219" s="31"/>
      <c r="L219" s="31">
        <f>VLOOKUP(B219,'[3]应付账款7月底全部明细表 (3)'!$A$4:$J$410,10,0)</f>
        <v>0</v>
      </c>
      <c r="M219" s="31"/>
      <c r="N219" s="31"/>
      <c r="O219" s="31" t="e">
        <f>VLOOKUP(B219,'[3]应付账款7月底全部明细表 (3)'!$A$4:$M$410,13,0)</f>
        <v>#REF!</v>
      </c>
      <c r="P219" s="31">
        <f>VLOOKUP(B219,'[3]应付账款7月底全部明细表 (3)'!$A$4:$N$410,14,0)</f>
        <v>0</v>
      </c>
      <c r="Q219" s="31" t="e">
        <f>VLOOKUP(B219,'[3]应付账款7月底全部明细表 (3)'!$A$4:$O$410,15,0)</f>
        <v>#REF!</v>
      </c>
      <c r="R219" s="31" t="e">
        <f>VLOOKUP(B219,'[3]应付账款7月底全部明细表 (3)'!$A$4:$P$410,16,0)</f>
        <v>#REF!</v>
      </c>
      <c r="S219" s="31" t="e">
        <f>VLOOKUP(B219,'[3]应付账款7月底全部明细表 (3)'!$A$4:$Q$407,17,0)</f>
        <v>#REF!</v>
      </c>
      <c r="T219" s="31"/>
      <c r="U219" s="31" t="e">
        <f>VLOOKUP(B219,'[3]应付账款7月底全部明细表 (3)'!$A$4:$S$410,19,0)</f>
        <v>#REF!</v>
      </c>
      <c r="V219" s="31" t="e">
        <f>VLOOKUP(B219,'[3]应付账款7月底全部明细表 (3)'!$A$4:$T$410,20,0)</f>
        <v>#REF!</v>
      </c>
      <c r="W219" s="31" t="e">
        <f>VLOOKUP(B219,'[3]应付账款7月底全部明细表 (3)'!$A$4:$U$410,21,0)</f>
        <v>#REF!</v>
      </c>
      <c r="X219" s="31">
        <f>VLOOKUP(B219,'[3]应付账款7月底全部明细表 (3)'!$A$4:$V$410,22,0)</f>
        <v>0</v>
      </c>
      <c r="Y219" s="31" t="e">
        <f>VLOOKUP(B219,'[3]应付账款7月底全部明细表 (3)'!$A$4:$W$410,23,0)</f>
        <v>#REF!</v>
      </c>
      <c r="Z219" s="31" t="e">
        <f>VLOOKUP(B219,'[3]应付账款7月底全部明细表 (3)'!$A$4:$X$410,24,0)</f>
        <v>#REF!</v>
      </c>
      <c r="AA219" s="31" t="e">
        <f>VLOOKUP(B219,'[3]应付账款7月底全部明细表 (3)'!$A$4:$Y$410,25,0)</f>
        <v>#REF!</v>
      </c>
      <c r="AB219" s="31">
        <f>VLOOKUP(B219,'[3]应付账款7月底全部明细表 (3)'!$A$4:$Z$410,26,0)</f>
        <v>0</v>
      </c>
      <c r="AC219" s="31" t="e">
        <f>VLOOKUP(B219,'[3]应付账款7月底全部明细表 (3)'!$A$4:$AA$410,27,0)</f>
        <v>#REF!</v>
      </c>
      <c r="AD219" s="31" t="e">
        <f>VLOOKUP(B219,'[3]应付账款7月底全部明细表 (3)'!$A$4:$AB$410,28,0)</f>
        <v>#REF!</v>
      </c>
      <c r="AE219" s="31" t="e">
        <f>VLOOKUP(B219,'[3]应付账款7月底全部明细表 (3)'!$A$4:$AC$410,29,0)</f>
        <v>#REF!</v>
      </c>
      <c r="AF219" s="31">
        <f>VLOOKUP(B219,'[3]应付账款7月底全部明细表 (3)'!$A$4:$AD$416,30,0)</f>
        <v>0</v>
      </c>
      <c r="AG219" s="31" t="e">
        <f>VLOOKUP(B219,'[3]应付账款7月底全部明细表 (3)'!$A$4:$AE$410,31,0)</f>
        <v>#REF!</v>
      </c>
      <c r="AH219" s="31" t="e">
        <f>VLOOKUP(B219,'[3]应付账款7月底全部明细表 (3)'!$A$4:$AF$410,32,0)</f>
        <v>#REF!</v>
      </c>
      <c r="AI219" s="31" t="e">
        <f>VLOOKUP(B219,'[3]应付账款7月底全部明细表 (3)'!$A$4:$AG$410,33,0)</f>
        <v>#REF!</v>
      </c>
      <c r="AJ219" s="31">
        <f>VLOOKUP(B219,'[3]应付账款7月底全部明细表 (3)'!$A$4:$AH$415,34,0)</f>
        <v>0</v>
      </c>
      <c r="AK219" s="31" t="e">
        <f>VLOOKUP(B219,'[3]应付账款7月底全部明细表 (3)'!$A$4:$AI$410,35,0)</f>
        <v>#REF!</v>
      </c>
      <c r="AL219" s="31" t="e">
        <f>VLOOKUP(B219,'[3]应付账款7月底全部明细表 (3)'!$A$4:$AJ$410,36,0)</f>
        <v>#REF!</v>
      </c>
      <c r="AM219" s="31" t="e">
        <f>VLOOKUP(B219,'[3]应付账款7月底全部明细表 (3)'!$A$4:$AK$410,37,0)</f>
        <v>#REF!</v>
      </c>
      <c r="AN219" s="31">
        <f>VLOOKUP(B219,'[3]应付账款7月底全部明细表 (3)'!$A$4:$AL$415,38,0)</f>
        <v>0</v>
      </c>
      <c r="AO219" s="31" t="e">
        <f>VLOOKUP(B219,'[3]应付账款7月底全部明细表 (3)'!$A$4:$AM$410,39,0)</f>
        <v>#REF!</v>
      </c>
      <c r="AP219" s="31" t="e">
        <f>VLOOKUP(B219,'[3]应付账款7月底全部明细表 (3)'!$A$4:$AN$410,40,0)</f>
        <v>#REF!</v>
      </c>
      <c r="AQ219" s="42">
        <f>VLOOKUP(B219,'[3]应付账款7月底全部明细表 (3)'!$A$4:$AO$410,41,0)</f>
        <v>164308.20000000001</v>
      </c>
      <c r="AR219" s="42">
        <f>VLOOKUP(B219,[4]应付账款明细表!$A$4:$AP$428,42,0)</f>
        <v>0</v>
      </c>
      <c r="AS219" s="42">
        <f>VLOOKUP(B219,'[3]应付账款7月底全部明细表 (3)'!$A$4:$AQ$410,43,0)</f>
        <v>0</v>
      </c>
      <c r="AT219" s="42">
        <f>VLOOKUP(B219,'[3]应付账款7月底全部明细表 (3)'!$A$4:$AR$410,44,0)</f>
        <v>164308.20000000001</v>
      </c>
      <c r="AU219" s="42">
        <f>VLOOKUP(B219,[4]应付账款明细表!$A$4:$AS$428,45,0)</f>
        <v>0</v>
      </c>
      <c r="AV219" s="42">
        <f>VLOOKUP(B219,[4]应付账款明细表!$A$4:$AT$428,46,0)</f>
        <v>0</v>
      </c>
      <c r="AW219" s="42">
        <f>VLOOKUP(B219,[4]应付账款明细表!$A$4:$AU$428,47,0)</f>
        <v>0</v>
      </c>
      <c r="AX219" s="42">
        <f>VLOOKUP(B219,[4]应付账款明细表!$A$4:$AV$428,48,0)</f>
        <v>164308.20000000001</v>
      </c>
      <c r="AY219" s="42"/>
      <c r="AZ219" s="42">
        <f>VLOOKUP(B219,[4]应付账款明细表!$A$4:$AX$428,50,0)</f>
        <v>0</v>
      </c>
      <c r="BA219" s="63"/>
      <c r="BB219" s="63"/>
      <c r="BC219" s="63"/>
      <c r="BD219" s="63"/>
      <c r="BE219" s="63"/>
      <c r="BF219" s="63"/>
      <c r="BG219" s="63"/>
      <c r="BH219" s="54" t="e">
        <f t="shared" si="33"/>
        <v>#REF!</v>
      </c>
      <c r="BI219" s="54" t="e">
        <f t="shared" si="31"/>
        <v>#REF!</v>
      </c>
      <c r="BJ219" s="16" t="e">
        <f t="shared" si="32"/>
        <v>#REF!</v>
      </c>
      <c r="BK219" s="54" t="str">
        <f>VLOOKUP(B219,'[3]应付账款7月底全部明细表 (3)'!$A$4:$BI$410,61,0)</f>
        <v>发票挂账两个月付款</v>
      </c>
    </row>
    <row r="220" spans="1:63" ht="15.95" customHeight="1">
      <c r="A220" s="23">
        <f t="shared" si="35"/>
        <v>217</v>
      </c>
      <c r="B220" s="24" t="s">
        <v>563</v>
      </c>
      <c r="C220" s="24" t="str">
        <f>VLOOKUP(B220,'[1]供应商 (2)'!$A$2:$D$144,4,0)</f>
        <v>L2026A</v>
      </c>
      <c r="D220" s="25" t="s">
        <v>564</v>
      </c>
      <c r="E220" s="25" t="s">
        <v>125</v>
      </c>
      <c r="F220" s="16">
        <f>VLOOKUP(B220,'[2]应付账款7月底全部明细表 (3)'!$A$4:$D$403,4)</f>
        <v>0</v>
      </c>
      <c r="G220" s="16">
        <f>VLOOKUP(B220,'[2]应付账款7月底全部明细表 (3)'!$A:$E,5,0)</f>
        <v>0</v>
      </c>
      <c r="H220" s="16">
        <f>VLOOKUP(B220,'[2]应付账款7月底全部明细表 (3)'!$A$4:$F$401,6,0)</f>
        <v>0</v>
      </c>
      <c r="I220" s="16">
        <f>VLOOKUP(B220,'[2]应付账款7月底全部明细表 (3)'!$A$4:$G$401,7,0)</f>
        <v>0</v>
      </c>
      <c r="J220" s="31">
        <f>VLOOKUP(B220,'[2]应付账款7月底全部明细表 (3)'!$A$4:$H$402,8,0)</f>
        <v>0</v>
      </c>
      <c r="K220" s="31" t="e">
        <f>VLOOKUP(B220,'[3]应付账款7月底全部明细表 (3)'!$A:$I,9,0)</f>
        <v>#REF!</v>
      </c>
      <c r="L220" s="31">
        <f>VLOOKUP(B220,'[3]应付账款7月底全部明细表 (3)'!$A$4:$J$410,10,0)</f>
        <v>0</v>
      </c>
      <c r="M220" s="31" t="e">
        <f>VLOOKUP(B220,'[3]应付账款7月底全部明细表 (3)'!$A:$K,11,0)</f>
        <v>#REF!</v>
      </c>
      <c r="N220" s="31" t="e">
        <f>VLOOKUP(B220,'[3]应付账款7月底全部明细表 (3)'!$A:$L,12,0)</f>
        <v>#REF!</v>
      </c>
      <c r="O220" s="31" t="e">
        <f>VLOOKUP(B220,'[3]应付账款7月底全部明细表 (3)'!$A$4:$M$410,13,0)</f>
        <v>#REF!</v>
      </c>
      <c r="P220" s="31">
        <f>VLOOKUP(B220,'[3]应付账款7月底全部明细表 (3)'!$A$4:$N$410,14,0)</f>
        <v>0</v>
      </c>
      <c r="Q220" s="31" t="e">
        <f>VLOOKUP(B220,'[3]应付账款7月底全部明细表 (3)'!$A$4:$O$410,15,0)</f>
        <v>#REF!</v>
      </c>
      <c r="R220" s="31" t="e">
        <f>VLOOKUP(B220,'[3]应付账款7月底全部明细表 (3)'!$A$4:$P$410,16,0)</f>
        <v>#REF!</v>
      </c>
      <c r="S220" s="31" t="e">
        <f>VLOOKUP(B220,'[3]应付账款7月底全部明细表 (3)'!$A$4:$Q$407,17,0)</f>
        <v>#REF!</v>
      </c>
      <c r="T220" s="31"/>
      <c r="U220" s="31" t="e">
        <f>VLOOKUP(B220,'[3]应付账款7月底全部明细表 (3)'!$A$4:$S$410,19,0)</f>
        <v>#REF!</v>
      </c>
      <c r="V220" s="31" t="e">
        <f>VLOOKUP(B220,'[3]应付账款7月底全部明细表 (3)'!$A$4:$T$410,20,0)</f>
        <v>#REF!</v>
      </c>
      <c r="W220" s="31" t="e">
        <f>VLOOKUP(B220,'[3]应付账款7月底全部明细表 (3)'!$A$4:$U$410,21,0)</f>
        <v>#REF!</v>
      </c>
      <c r="X220" s="31">
        <f>VLOOKUP(B220,'[3]应付账款7月底全部明细表 (3)'!$A$4:$V$410,22,0)</f>
        <v>0</v>
      </c>
      <c r="Y220" s="31" t="e">
        <f>VLOOKUP(B220,'[3]应付账款7月底全部明细表 (3)'!$A$4:$W$410,23,0)</f>
        <v>#REF!</v>
      </c>
      <c r="Z220" s="31" t="e">
        <f>VLOOKUP(B220,'[3]应付账款7月底全部明细表 (3)'!$A$4:$X$410,24,0)</f>
        <v>#REF!</v>
      </c>
      <c r="AA220" s="31" t="e">
        <f>VLOOKUP(B220,'[3]应付账款7月底全部明细表 (3)'!$A$4:$Y$410,25,0)</f>
        <v>#REF!</v>
      </c>
      <c r="AB220" s="31">
        <f>VLOOKUP(B220,'[3]应付账款7月底全部明细表 (3)'!$A$4:$Z$410,26,0)</f>
        <v>0</v>
      </c>
      <c r="AC220" s="31" t="e">
        <f>VLOOKUP(B220,'[3]应付账款7月底全部明细表 (3)'!$A$4:$AA$410,27,0)</f>
        <v>#REF!</v>
      </c>
      <c r="AD220" s="31" t="e">
        <f>VLOOKUP(B220,'[3]应付账款7月底全部明细表 (3)'!$A$4:$AB$410,28,0)</f>
        <v>#REF!</v>
      </c>
      <c r="AE220" s="31">
        <f>VLOOKUP(B220,'[3]应付账款7月底全部明细表 (3)'!$A$4:$AC$410,29,0)</f>
        <v>2052907.5</v>
      </c>
      <c r="AF220" s="31">
        <f>VLOOKUP(B220,'[3]应付账款7月底全部明细表 (3)'!$A$4:$AD$416,30,0)</f>
        <v>0</v>
      </c>
      <c r="AG220" s="31">
        <f>VLOOKUP(B220,'[3]应付账款7月底全部明细表 (3)'!$A$4:$AE$410,31,0)</f>
        <v>500000</v>
      </c>
      <c r="AH220" s="31">
        <f>VLOOKUP(B220,'[3]应付账款7月底全部明细表 (3)'!$A$4:$AF$410,32,0)</f>
        <v>1552907.5</v>
      </c>
      <c r="AI220" s="31">
        <f>VLOOKUP(B220,'[3]应付账款7月底全部明细表 (3)'!$A$4:$AG$410,33,0)</f>
        <v>84679.13</v>
      </c>
      <c r="AJ220" s="31" t="e">
        <f>VLOOKUP(B220,'[3]应付账款7月底全部明细表 (3)'!$A$4:$AH$415,34,0)</f>
        <v>#REF!</v>
      </c>
      <c r="AK220" s="31">
        <f>VLOOKUP(B220,'[3]应付账款7月底全部明细表 (3)'!$A$4:$AI$410,35,0)</f>
        <v>0</v>
      </c>
      <c r="AL220" s="31">
        <f>VLOOKUP(B220,'[3]应付账款7月底全部明细表 (3)'!$A$4:$AJ$410,36,0)</f>
        <v>1637586.63</v>
      </c>
      <c r="AM220" s="31">
        <f>VLOOKUP(B220,'[3]应付账款7月底全部明细表 (3)'!$A$4:$AK$410,37,0)</f>
        <v>265953.90000000002</v>
      </c>
      <c r="AN220" s="31" t="e">
        <f>VLOOKUP(B220,'[3]应付账款7月底全部明细表 (3)'!$A$4:$AL$415,38,0)</f>
        <v>#REF!</v>
      </c>
      <c r="AO220" s="31">
        <f>VLOOKUP(B220,'[3]应付账款7月底全部明细表 (3)'!$A$4:$AM$410,39,0)</f>
        <v>0</v>
      </c>
      <c r="AP220" s="31">
        <f>VLOOKUP(B220,'[3]应付账款7月底全部明细表 (3)'!$A$4:$AN$410,40,0)</f>
        <v>1903540.53</v>
      </c>
      <c r="AQ220" s="42">
        <f>VLOOKUP(B220,'[3]应付账款7月底全部明细表 (3)'!$A$4:$AO$410,41,0)</f>
        <v>283283.46999999997</v>
      </c>
      <c r="AR220" s="42">
        <f>VLOOKUP(B220,[4]应付账款明细表!$A$4:$AP$428,42,0)</f>
        <v>1552907.5</v>
      </c>
      <c r="AS220" s="42">
        <f>VLOOKUP(B220,'[3]应付账款7月底全部明细表 (3)'!$A$4:$AQ$410,43,0)</f>
        <v>0</v>
      </c>
      <c r="AT220" s="42">
        <f>VLOOKUP(B220,'[3]应付账款7月底全部明细表 (3)'!$A$4:$AR$410,44,0)</f>
        <v>2186824</v>
      </c>
      <c r="AU220" s="42">
        <f>VLOOKUP(B220,[4]应付账款明细表!$A$4:$AS$428,45,0)</f>
        <v>157247.34</v>
      </c>
      <c r="AV220" s="42">
        <f>VLOOKUP(B220,[4]应付账款明细表!$A$4:$AT$428,46,0)</f>
        <v>1637586.63</v>
      </c>
      <c r="AW220" s="42">
        <f>VLOOKUP(B220,[4]应付账款明细表!$A$4:$AU$428,47,0)</f>
        <v>200000</v>
      </c>
      <c r="AX220" s="42">
        <f>VLOOKUP(B220,[4]应付账款明细表!$A$4:$AV$428,48,0)</f>
        <v>2144071.34</v>
      </c>
      <c r="AY220" s="42"/>
      <c r="AZ220" s="42">
        <f>VLOOKUP(B220,[4]应付账款明细表!$A$4:$AX$428,50,0)</f>
        <v>1703540.53</v>
      </c>
      <c r="BA220" s="63"/>
      <c r="BB220" s="63"/>
      <c r="BC220" s="63"/>
      <c r="BD220" s="63"/>
      <c r="BE220" s="63"/>
      <c r="BF220" s="63"/>
      <c r="BG220" s="63"/>
      <c r="BH220" s="54" t="e">
        <f t="shared" si="33"/>
        <v>#REF!</v>
      </c>
      <c r="BI220" s="54" t="e">
        <f t="shared" si="31"/>
        <v>#REF!</v>
      </c>
      <c r="BJ220" s="16" t="e">
        <f t="shared" si="32"/>
        <v>#REF!</v>
      </c>
      <c r="BK220" s="54" t="str">
        <f>VLOOKUP(B220,'[3]应付账款7月底全部明细表 (3)'!$A$4:$BI$410,61,0)</f>
        <v>发票挂账两个月承兑付款</v>
      </c>
    </row>
    <row r="221" spans="1:63" ht="15.95" customHeight="1">
      <c r="A221" s="23">
        <f t="shared" si="35"/>
        <v>218</v>
      </c>
      <c r="B221" s="24" t="s">
        <v>565</v>
      </c>
      <c r="C221" s="24" t="str">
        <f>VLOOKUP(B221,'[1]供应商 (2)'!$A$2:$D$144,4,0)</f>
        <v>L2103</v>
      </c>
      <c r="D221" s="25" t="s">
        <v>566</v>
      </c>
      <c r="E221" s="25" t="s">
        <v>567</v>
      </c>
      <c r="F221" s="16">
        <f>VLOOKUP(B221,'[2]应付账款7月底全部明细表 (3)'!$A$4:$D$403,4)</f>
        <v>0</v>
      </c>
      <c r="G221" s="16">
        <f>VLOOKUP(B221,'[2]应付账款7月底全部明细表 (3)'!$A:$E,5,0)</f>
        <v>0</v>
      </c>
      <c r="H221" s="16">
        <f>VLOOKUP(B221,'[2]应付账款7月底全部明细表 (3)'!$A$4:$F$401,6,0)</f>
        <v>0</v>
      </c>
      <c r="I221" s="16">
        <f>VLOOKUP(B221,'[2]应付账款7月底全部明细表 (3)'!$A$4:$G$401,7,0)</f>
        <v>0</v>
      </c>
      <c r="J221" s="31">
        <f>VLOOKUP(B221,'[2]应付账款7月底全部明细表 (3)'!$A$4:$H$402,8,0)</f>
        <v>0</v>
      </c>
      <c r="K221" s="31" t="e">
        <f>VLOOKUP(B221,'[3]应付账款7月底全部明细表 (3)'!$A:$I,9,0)</f>
        <v>#REF!</v>
      </c>
      <c r="L221" s="31">
        <f>VLOOKUP(B221,'[3]应付账款7月底全部明细表 (3)'!$A$4:$J$410,10,0)</f>
        <v>0</v>
      </c>
      <c r="M221" s="31" t="e">
        <f>VLOOKUP(B221,'[3]应付账款7月底全部明细表 (3)'!$A:$K,11,0)</f>
        <v>#REF!</v>
      </c>
      <c r="N221" s="31" t="e">
        <f>VLOOKUP(B221,'[3]应付账款7月底全部明细表 (3)'!$A:$L,12,0)</f>
        <v>#REF!</v>
      </c>
      <c r="O221" s="31" t="e">
        <f>VLOOKUP(B221,'[3]应付账款7月底全部明细表 (3)'!$A$4:$M$410,13,0)</f>
        <v>#REF!</v>
      </c>
      <c r="P221" s="31">
        <f>VLOOKUP(B221,'[3]应付账款7月底全部明细表 (3)'!$A$4:$N$410,14,0)</f>
        <v>0</v>
      </c>
      <c r="Q221" s="31" t="e">
        <f>VLOOKUP(B221,'[3]应付账款7月底全部明细表 (3)'!$A$4:$O$410,15,0)</f>
        <v>#REF!</v>
      </c>
      <c r="R221" s="31" t="e">
        <f>VLOOKUP(B221,'[3]应付账款7月底全部明细表 (3)'!$A$4:$P$410,16,0)</f>
        <v>#REF!</v>
      </c>
      <c r="S221" s="31" t="e">
        <f>VLOOKUP(B221,'[3]应付账款7月底全部明细表 (3)'!$A$4:$Q$407,17,0)</f>
        <v>#REF!</v>
      </c>
      <c r="T221" s="31"/>
      <c r="U221" s="31" t="e">
        <f>VLOOKUP(B221,'[3]应付账款7月底全部明细表 (3)'!$A$4:$S$410,19,0)</f>
        <v>#REF!</v>
      </c>
      <c r="V221" s="31" t="e">
        <f>VLOOKUP(B221,'[3]应付账款7月底全部明细表 (3)'!$A$4:$T$410,20,0)</f>
        <v>#REF!</v>
      </c>
      <c r="W221" s="31" t="e">
        <f>VLOOKUP(B221,'[3]应付账款7月底全部明细表 (3)'!$A$4:$U$410,21,0)</f>
        <v>#REF!</v>
      </c>
      <c r="X221" s="31">
        <f>VLOOKUP(B221,'[3]应付账款7月底全部明细表 (3)'!$A$4:$V$410,22,0)</f>
        <v>0</v>
      </c>
      <c r="Y221" s="31" t="e">
        <f>VLOOKUP(B221,'[3]应付账款7月底全部明细表 (3)'!$A$4:$W$410,23,0)</f>
        <v>#REF!</v>
      </c>
      <c r="Z221" s="31" t="e">
        <f>VLOOKUP(B221,'[3]应付账款7月底全部明细表 (3)'!$A$4:$X$410,24,0)</f>
        <v>#REF!</v>
      </c>
      <c r="AA221" s="31" t="e">
        <f>VLOOKUP(B221,'[3]应付账款7月底全部明细表 (3)'!$A$4:$Y$410,25,0)</f>
        <v>#REF!</v>
      </c>
      <c r="AB221" s="31">
        <f>VLOOKUP(B221,'[3]应付账款7月底全部明细表 (3)'!$A$4:$Z$410,26,0)</f>
        <v>0</v>
      </c>
      <c r="AC221" s="31" t="e">
        <f>VLOOKUP(B221,'[3]应付账款7月底全部明细表 (3)'!$A$4:$AA$410,27,0)</f>
        <v>#REF!</v>
      </c>
      <c r="AD221" s="31" t="e">
        <f>VLOOKUP(B221,'[3]应付账款7月底全部明细表 (3)'!$A$4:$AB$410,28,0)</f>
        <v>#REF!</v>
      </c>
      <c r="AE221" s="31">
        <f>VLOOKUP(B221,'[3]应付账款7月底全部明细表 (3)'!$A$4:$AC$410,29,0)</f>
        <v>70060.600000000006</v>
      </c>
      <c r="AF221" s="31">
        <f>VLOOKUP(B221,'[3]应付账款7月底全部明细表 (3)'!$A$4:$AD$416,30,0)</f>
        <v>0</v>
      </c>
      <c r="AG221" s="31">
        <f>VLOOKUP(B221,'[3]应付账款7月底全部明细表 (3)'!$A$4:$AE$410,31,0)</f>
        <v>0</v>
      </c>
      <c r="AH221" s="31">
        <f>VLOOKUP(B221,'[3]应付账款7月底全部明细表 (3)'!$A$4:$AF$410,32,0)</f>
        <v>70060.600000000006</v>
      </c>
      <c r="AI221" s="31">
        <f>VLOOKUP(B221,'[3]应付账款7月底全部明细表 (3)'!$A$4:$AG$410,33,0)</f>
        <v>0</v>
      </c>
      <c r="AJ221" s="31">
        <f>VLOOKUP(B221,'[3]应付账款7月底全部明细表 (3)'!$A$4:$AH$415,34,0)</f>
        <v>0</v>
      </c>
      <c r="AK221" s="31">
        <f>VLOOKUP(B221,'[3]应付账款7月底全部明细表 (3)'!$A$4:$AI$410,35,0)</f>
        <v>0</v>
      </c>
      <c r="AL221" s="31">
        <f>VLOOKUP(B221,'[3]应付账款7月底全部明细表 (3)'!$A$4:$AJ$410,36,0)</f>
        <v>70060.600000000006</v>
      </c>
      <c r="AM221" s="31">
        <f>VLOOKUP(B221,'[3]应付账款7月底全部明细表 (3)'!$A$4:$AK$410,37,0)</f>
        <v>277188.84000000003</v>
      </c>
      <c r="AN221" s="31">
        <f>VLOOKUP(B221,'[3]应付账款7月底全部明细表 (3)'!$A$4:$AL$415,38,0)</f>
        <v>0</v>
      </c>
      <c r="AO221" s="31">
        <f>VLOOKUP(B221,'[3]应付账款7月底全部明细表 (3)'!$A$4:$AM$410,39,0)</f>
        <v>0</v>
      </c>
      <c r="AP221" s="31">
        <f>VLOOKUP(B221,'[3]应付账款7月底全部明细表 (3)'!$A$4:$AN$410,40,0)</f>
        <v>347249.44</v>
      </c>
      <c r="AQ221" s="42">
        <f>VLOOKUP(B221,'[3]应付账款7月底全部明细表 (3)'!$A$4:$AO$410,41,0)</f>
        <v>52129.5</v>
      </c>
      <c r="AR221" s="42">
        <f>VLOOKUP(B221,[4]应付账款明细表!$A$4:$AP$428,42,0)</f>
        <v>70060.600000000006</v>
      </c>
      <c r="AS221" s="42">
        <f>VLOOKUP(B221,'[3]应付账款7月底全部明细表 (3)'!$A$4:$AQ$410,43,0)</f>
        <v>0</v>
      </c>
      <c r="AT221" s="42">
        <f>VLOOKUP(B221,'[3]应付账款7月底全部明细表 (3)'!$A$4:$AR$410,44,0)</f>
        <v>399378.94</v>
      </c>
      <c r="AU221" s="42">
        <f>VLOOKUP(B221,[4]应付账款明细表!$A$4:$AS$428,45,0)</f>
        <v>0</v>
      </c>
      <c r="AV221" s="42">
        <f>VLOOKUP(B221,[4]应付账款明细表!$A$4:$AT$428,46,0)</f>
        <v>70060.600000000006</v>
      </c>
      <c r="AW221" s="42">
        <f>VLOOKUP(B221,[4]应付账款明细表!$A$4:$AU$428,47,0)</f>
        <v>0</v>
      </c>
      <c r="AX221" s="42">
        <f>VLOOKUP(B221,[4]应付账款明细表!$A$4:$AV$428,48,0)</f>
        <v>399378.94</v>
      </c>
      <c r="AY221" s="42"/>
      <c r="AZ221" s="42">
        <f>VLOOKUP(B221,[4]应付账款明细表!$A$4:$AX$428,50,0)</f>
        <v>347249.44</v>
      </c>
      <c r="BA221" s="63"/>
      <c r="BB221" s="63"/>
      <c r="BC221" s="63"/>
      <c r="BD221" s="63"/>
      <c r="BE221" s="63"/>
      <c r="BF221" s="63"/>
      <c r="BG221" s="63"/>
      <c r="BH221" s="54" t="e">
        <f t="shared" si="33"/>
        <v>#REF!</v>
      </c>
      <c r="BI221" s="54" t="e">
        <f t="shared" si="31"/>
        <v>#REF!</v>
      </c>
      <c r="BJ221" s="16" t="e">
        <f t="shared" si="32"/>
        <v>#REF!</v>
      </c>
      <c r="BK221" s="54" t="str">
        <f>VLOOKUP(B221,'[3]应付账款7月底全部明细表 (3)'!$A$4:$BI$410,61,0)</f>
        <v>发票挂账两个月承兑付款</v>
      </c>
    </row>
    <row r="222" spans="1:63" ht="15.95" customHeight="1">
      <c r="A222" s="23">
        <f t="shared" si="35"/>
        <v>219</v>
      </c>
      <c r="B222" s="24" t="s">
        <v>568</v>
      </c>
      <c r="C222" s="24"/>
      <c r="D222" s="25" t="s">
        <v>569</v>
      </c>
      <c r="E222" s="25" t="s">
        <v>154</v>
      </c>
      <c r="F222" s="16">
        <f>VLOOKUP(B222,'[2]应付账款7月底全部明细表 (3)'!$A$4:$D$403,4)</f>
        <v>0</v>
      </c>
      <c r="G222" s="16"/>
      <c r="H222" s="16"/>
      <c r="I222" s="16"/>
      <c r="J222" s="31"/>
      <c r="K222" s="31"/>
      <c r="L222" s="31">
        <f>VLOOKUP(B222,'[3]应付账款7月底全部明细表 (3)'!$A$4:$J$410,10,0)</f>
        <v>0</v>
      </c>
      <c r="M222" s="31"/>
      <c r="N222" s="31"/>
      <c r="O222" s="31" t="e">
        <f>VLOOKUP(B222,'[3]应付账款7月底全部明细表 (3)'!$A$4:$M$410,13,0)</f>
        <v>#REF!</v>
      </c>
      <c r="P222" s="31">
        <f>VLOOKUP(B222,'[3]应付账款7月底全部明细表 (3)'!$A$4:$N$410,14,0)</f>
        <v>0</v>
      </c>
      <c r="Q222" s="31" t="e">
        <f>VLOOKUP(B222,'[3]应付账款7月底全部明细表 (3)'!$A$4:$O$410,15,0)</f>
        <v>#REF!</v>
      </c>
      <c r="R222" s="31" t="e">
        <f>VLOOKUP(B222,'[3]应付账款7月底全部明细表 (3)'!$A$4:$P$410,16,0)</f>
        <v>#REF!</v>
      </c>
      <c r="S222" s="31" t="e">
        <f>VLOOKUP(B222,'[3]应付账款7月底全部明细表 (3)'!$A$4:$Q$407,17,0)</f>
        <v>#REF!</v>
      </c>
      <c r="T222" s="31"/>
      <c r="U222" s="31" t="e">
        <f>VLOOKUP(B222,'[3]应付账款7月底全部明细表 (3)'!$A$4:$S$410,19,0)</f>
        <v>#REF!</v>
      </c>
      <c r="V222" s="31" t="e">
        <f>VLOOKUP(B222,'[3]应付账款7月底全部明细表 (3)'!$A$4:$T$410,20,0)</f>
        <v>#REF!</v>
      </c>
      <c r="W222" s="31" t="e">
        <f>VLOOKUP(B222,'[3]应付账款7月底全部明细表 (3)'!$A$4:$U$410,21,0)</f>
        <v>#REF!</v>
      </c>
      <c r="X222" s="31">
        <f>VLOOKUP(B222,'[3]应付账款7月底全部明细表 (3)'!$A$4:$V$410,22,0)</f>
        <v>0</v>
      </c>
      <c r="Y222" s="31" t="e">
        <f>VLOOKUP(B222,'[3]应付账款7月底全部明细表 (3)'!$A$4:$W$410,23,0)</f>
        <v>#REF!</v>
      </c>
      <c r="Z222" s="31" t="e">
        <f>VLOOKUP(B222,'[3]应付账款7月底全部明细表 (3)'!$A$4:$X$410,24,0)</f>
        <v>#REF!</v>
      </c>
      <c r="AA222" s="31" t="e">
        <f>VLOOKUP(B222,'[3]应付账款7月底全部明细表 (3)'!$A$4:$Y$410,25,0)</f>
        <v>#REF!</v>
      </c>
      <c r="AB222" s="31">
        <f>VLOOKUP(B222,'[3]应付账款7月底全部明细表 (3)'!$A$4:$Z$410,26,0)</f>
        <v>0</v>
      </c>
      <c r="AC222" s="31" t="e">
        <f>VLOOKUP(B222,'[3]应付账款7月底全部明细表 (3)'!$A$4:$AA$410,27,0)</f>
        <v>#REF!</v>
      </c>
      <c r="AD222" s="31" t="e">
        <f>VLOOKUP(B222,'[3]应付账款7月底全部明细表 (3)'!$A$4:$AB$410,28,0)</f>
        <v>#REF!</v>
      </c>
      <c r="AE222" s="31" t="e">
        <f>VLOOKUP(B222,'[3]应付账款7月底全部明细表 (3)'!$A$4:$AC$410,29,0)</f>
        <v>#REF!</v>
      </c>
      <c r="AF222" s="31">
        <f>VLOOKUP(B222,'[3]应付账款7月底全部明细表 (3)'!$A$4:$AD$416,30,0)</f>
        <v>0</v>
      </c>
      <c r="AG222" s="31" t="e">
        <f>VLOOKUP(B222,'[3]应付账款7月底全部明细表 (3)'!$A$4:$AE$410,31,0)</f>
        <v>#REF!</v>
      </c>
      <c r="AH222" s="31" t="e">
        <f>VLOOKUP(B222,'[3]应付账款7月底全部明细表 (3)'!$A$4:$AF$410,32,0)</f>
        <v>#REF!</v>
      </c>
      <c r="AI222" s="31" t="e">
        <f>VLOOKUP(B222,'[3]应付账款7月底全部明细表 (3)'!$A$4:$AG$410,33,0)</f>
        <v>#REF!</v>
      </c>
      <c r="AJ222" s="31">
        <f>VLOOKUP(B222,'[3]应付账款7月底全部明细表 (3)'!$A$4:$AH$415,34,0)</f>
        <v>0</v>
      </c>
      <c r="AK222" s="31" t="e">
        <f>VLOOKUP(B222,'[3]应付账款7月底全部明细表 (3)'!$A$4:$AI$410,35,0)</f>
        <v>#REF!</v>
      </c>
      <c r="AL222" s="31" t="e">
        <f>VLOOKUP(B222,'[3]应付账款7月底全部明细表 (3)'!$A$4:$AJ$410,36,0)</f>
        <v>#REF!</v>
      </c>
      <c r="AM222" s="31" t="e">
        <f>VLOOKUP(B222,'[3]应付账款7月底全部明细表 (3)'!$A$4:$AK$410,37,0)</f>
        <v>#REF!</v>
      </c>
      <c r="AN222" s="31">
        <f>VLOOKUP(B222,'[3]应付账款7月底全部明细表 (3)'!$A$4:$AL$415,38,0)</f>
        <v>0</v>
      </c>
      <c r="AO222" s="31" t="e">
        <f>VLOOKUP(B222,'[3]应付账款7月底全部明细表 (3)'!$A$4:$AM$410,39,0)</f>
        <v>#REF!</v>
      </c>
      <c r="AP222" s="31" t="e">
        <f>VLOOKUP(B222,'[3]应付账款7月底全部明细表 (3)'!$A$4:$AN$410,40,0)</f>
        <v>#REF!</v>
      </c>
      <c r="AQ222" s="42">
        <f>VLOOKUP(B222,'[3]应付账款7月底全部明细表 (3)'!$A$4:$AO$410,41,0)</f>
        <v>9272.52</v>
      </c>
      <c r="AR222" s="42">
        <f>VLOOKUP(B222,[4]应付账款明细表!$A$4:$AP$428,42,0)</f>
        <v>0</v>
      </c>
      <c r="AS222" s="42">
        <f>VLOOKUP(B222,'[3]应付账款7月底全部明细表 (3)'!$A$4:$AQ$410,43,0)</f>
        <v>0</v>
      </c>
      <c r="AT222" s="42">
        <f>VLOOKUP(B222,'[3]应付账款7月底全部明细表 (3)'!$A$4:$AR$410,44,0)</f>
        <v>9272.52</v>
      </c>
      <c r="AU222" s="42">
        <f>VLOOKUP(B222,[4]应付账款明细表!$A$4:$AS$428,45,0)</f>
        <v>23969.84</v>
      </c>
      <c r="AV222" s="42">
        <f>VLOOKUP(B222,[4]应付账款明细表!$A$4:$AT$428,46,0)</f>
        <v>0</v>
      </c>
      <c r="AW222" s="42">
        <f>VLOOKUP(B222,[4]应付账款明细表!$A$4:$AU$428,47,0)</f>
        <v>0</v>
      </c>
      <c r="AX222" s="42">
        <f>VLOOKUP(B222,[4]应付账款明细表!$A$4:$AV$428,48,0)</f>
        <v>33242.36</v>
      </c>
      <c r="AY222" s="42"/>
      <c r="AZ222" s="42">
        <f>VLOOKUP(B222,[4]应付账款明细表!$A$4:$AX$428,50,0)</f>
        <v>0</v>
      </c>
      <c r="BA222" s="63"/>
      <c r="BB222" s="63"/>
      <c r="BC222" s="63"/>
      <c r="BD222" s="63"/>
      <c r="BE222" s="63"/>
      <c r="BF222" s="63"/>
      <c r="BG222" s="63"/>
      <c r="BH222" s="54" t="e">
        <f t="shared" si="33"/>
        <v>#REF!</v>
      </c>
      <c r="BI222" s="54" t="e">
        <f t="shared" si="31"/>
        <v>#REF!</v>
      </c>
      <c r="BJ222" s="16" t="e">
        <f t="shared" si="32"/>
        <v>#REF!</v>
      </c>
      <c r="BK222" s="54" t="str">
        <f>VLOOKUP(B222,'[3]应付账款7月底全部明细表 (3)'!$A$4:$BI$410,61,0)</f>
        <v>发票挂账两个月付款</v>
      </c>
    </row>
    <row r="223" spans="1:63">
      <c r="A223" s="23">
        <f t="shared" si="35"/>
        <v>220</v>
      </c>
      <c r="B223" s="24" t="s">
        <v>570</v>
      </c>
      <c r="C223" s="24">
        <f>VLOOKUP(B223,'[1]供应商 (2)'!$A$2:$D$144,4,0)</f>
        <v>1944595</v>
      </c>
      <c r="D223" s="25" t="s">
        <v>571</v>
      </c>
      <c r="E223" s="25" t="s">
        <v>562</v>
      </c>
      <c r="F223" s="16">
        <f>VLOOKUP(B223,'[2]应付账款7月底全部明细表 (3)'!$A$4:$D$403,4)</f>
        <v>0</v>
      </c>
      <c r="G223" s="16">
        <f>VLOOKUP(B223,'[2]应付账款7月底全部明细表 (3)'!$A:$E,5,0)</f>
        <v>0</v>
      </c>
      <c r="H223" s="16">
        <f>VLOOKUP(B223,'[2]应付账款7月底全部明细表 (3)'!$A$4:$F$401,6,0)</f>
        <v>0</v>
      </c>
      <c r="I223" s="16">
        <f>VLOOKUP(B223,'[2]应付账款7月底全部明细表 (3)'!$A$4:$G$401,7,0)</f>
        <v>0</v>
      </c>
      <c r="J223" s="31">
        <f>VLOOKUP(B223,'[2]应付账款7月底全部明细表 (3)'!$A$4:$H$402,8,0)</f>
        <v>0</v>
      </c>
      <c r="K223" s="31" t="e">
        <f>VLOOKUP(B223,'[3]应付账款7月底全部明细表 (3)'!$A:$I,9,0)</f>
        <v>#REF!</v>
      </c>
      <c r="L223" s="31">
        <f>VLOOKUP(B223,'[3]应付账款7月底全部明细表 (3)'!$A$4:$J$410,10,0)</f>
        <v>0</v>
      </c>
      <c r="M223" s="31" t="e">
        <f>VLOOKUP(B223,'[3]应付账款7月底全部明细表 (3)'!$A:$K,11,0)</f>
        <v>#REF!</v>
      </c>
      <c r="N223" s="31" t="e">
        <f>VLOOKUP(B223,'[3]应付账款7月底全部明细表 (3)'!$A:$L,12,0)</f>
        <v>#REF!</v>
      </c>
      <c r="O223" s="31" t="e">
        <f>VLOOKUP(B223,'[3]应付账款7月底全部明细表 (3)'!$A$4:$M$410,13,0)</f>
        <v>#REF!</v>
      </c>
      <c r="P223" s="31">
        <f>VLOOKUP(B223,'[3]应付账款7月底全部明细表 (3)'!$A$4:$N$410,14,0)</f>
        <v>0</v>
      </c>
      <c r="Q223" s="31" t="e">
        <f>VLOOKUP(B223,'[3]应付账款7月底全部明细表 (3)'!$A$4:$O$410,15,0)</f>
        <v>#REF!</v>
      </c>
      <c r="R223" s="31" t="e">
        <f>VLOOKUP(B223,'[3]应付账款7月底全部明细表 (3)'!$A$4:$P$410,16,0)</f>
        <v>#REF!</v>
      </c>
      <c r="S223" s="31" t="e">
        <f>VLOOKUP(B223,'[3]应付账款7月底全部明细表 (3)'!$A$4:$Q$407,17,0)</f>
        <v>#REF!</v>
      </c>
      <c r="T223" s="31"/>
      <c r="U223" s="31" t="e">
        <f>VLOOKUP(B223,'[3]应付账款7月底全部明细表 (3)'!$A$4:$S$410,19,0)</f>
        <v>#REF!</v>
      </c>
      <c r="V223" s="31" t="e">
        <f>VLOOKUP(B223,'[3]应付账款7月底全部明细表 (3)'!$A$4:$T$410,20,0)</f>
        <v>#REF!</v>
      </c>
      <c r="W223" s="31" t="e">
        <f>VLOOKUP(B223,'[3]应付账款7月底全部明细表 (3)'!$A$4:$U$410,21,0)</f>
        <v>#REF!</v>
      </c>
      <c r="X223" s="31">
        <f>VLOOKUP(B223,'[3]应付账款7月底全部明细表 (3)'!$A$4:$V$410,22,0)</f>
        <v>0</v>
      </c>
      <c r="Y223" s="31" t="e">
        <f>VLOOKUP(B223,'[3]应付账款7月底全部明细表 (3)'!$A$4:$W$410,23,0)</f>
        <v>#REF!</v>
      </c>
      <c r="Z223" s="31" t="e">
        <f>VLOOKUP(B223,'[3]应付账款7月底全部明细表 (3)'!$A$4:$X$410,24,0)</f>
        <v>#REF!</v>
      </c>
      <c r="AA223" s="31" t="e">
        <f>VLOOKUP(B223,'[3]应付账款7月底全部明细表 (3)'!$A$4:$Y$410,25,0)</f>
        <v>#REF!</v>
      </c>
      <c r="AB223" s="31">
        <f>VLOOKUP(B223,'[3]应付账款7月底全部明细表 (3)'!$A$4:$Z$410,26,0)</f>
        <v>0</v>
      </c>
      <c r="AC223" s="31" t="e">
        <f>VLOOKUP(B223,'[3]应付账款7月底全部明细表 (3)'!$A$4:$AA$410,27,0)</f>
        <v>#REF!</v>
      </c>
      <c r="AD223" s="31" t="e">
        <f>VLOOKUP(B223,'[3]应付账款7月底全部明细表 (3)'!$A$4:$AB$410,28,0)</f>
        <v>#REF!</v>
      </c>
      <c r="AE223" s="31" t="e">
        <f>VLOOKUP(B223,'[3]应付账款7月底全部明细表 (3)'!$A$4:$AC$410,29,0)</f>
        <v>#REF!</v>
      </c>
      <c r="AF223" s="31">
        <f>VLOOKUP(B223,'[3]应付账款7月底全部明细表 (3)'!$A$4:$AD$416,30,0)</f>
        <v>0</v>
      </c>
      <c r="AG223" s="31" t="e">
        <f>VLOOKUP(B223,'[3]应付账款7月底全部明细表 (3)'!$A$4:$AE$410,31,0)</f>
        <v>#REF!</v>
      </c>
      <c r="AH223" s="31" t="e">
        <f>VLOOKUP(B223,'[3]应付账款7月底全部明细表 (3)'!$A$4:$AF$410,32,0)</f>
        <v>#REF!</v>
      </c>
      <c r="AI223" s="31">
        <f>VLOOKUP(B223,'[3]应付账款7月底全部明细表 (3)'!$A$4:$AG$410,33,0)</f>
        <v>264636.06</v>
      </c>
      <c r="AJ223" s="31">
        <f>VLOOKUP(B223,'[3]应付账款7月底全部明细表 (3)'!$A$4:$AH$415,34,0)</f>
        <v>0</v>
      </c>
      <c r="AK223" s="31">
        <f>VLOOKUP(B223,'[3]应付账款7月底全部明细表 (3)'!$A$4:$AI$410,35,0)</f>
        <v>59267.07</v>
      </c>
      <c r="AL223" s="31">
        <f>VLOOKUP(B223,'[3]应付账款7月底全部明细表 (3)'!$A$4:$AJ$410,36,0)</f>
        <v>205368.99</v>
      </c>
      <c r="AM223" s="31">
        <f>VLOOKUP(B223,'[3]应付账款7月底全部明细表 (3)'!$A$4:$AK$410,37,0)</f>
        <v>243786.2</v>
      </c>
      <c r="AN223" s="31" t="e">
        <f>VLOOKUP(B223,'[3]应付账款7月底全部明细表 (3)'!$A$4:$AL$415,38,0)</f>
        <v>#REF!</v>
      </c>
      <c r="AO223" s="31">
        <f>VLOOKUP(B223,'[3]应付账款7月底全部明细表 (3)'!$A$4:$AM$410,39,0)</f>
        <v>300000</v>
      </c>
      <c r="AP223" s="31">
        <f>VLOOKUP(B223,'[3]应付账款7月底全部明细表 (3)'!$A$4:$AN$410,40,0)</f>
        <v>149155.19</v>
      </c>
      <c r="AQ223" s="42">
        <f>VLOOKUP(B223,'[3]应付账款7月底全部明细表 (3)'!$A$4:$AO$410,41,0)</f>
        <v>348266</v>
      </c>
      <c r="AR223" s="42" t="e">
        <f>VLOOKUP(B223,[4]应付账款明细表!$A$4:$AP$428,42,0)</f>
        <v>#REF!</v>
      </c>
      <c r="AS223" s="42">
        <f>VLOOKUP(B223,'[3]应付账款7月底全部明细表 (3)'!$A$4:$AQ$410,43,0)</f>
        <v>140000</v>
      </c>
      <c r="AT223" s="42">
        <f>VLOOKUP(B223,'[3]应付账款7月底全部明细表 (3)'!$A$4:$AR$410,44,0)</f>
        <v>357421.19</v>
      </c>
      <c r="AU223" s="42">
        <f>VLOOKUP(B223,[4]应付账款明细表!$A$4:$AS$428,45,0)</f>
        <v>0</v>
      </c>
      <c r="AV223" s="42">
        <f>VLOOKUP(B223,[4]应付账款明细表!$A$4:$AT$428,46,0)</f>
        <v>149155.19</v>
      </c>
      <c r="AW223" s="42">
        <f>VLOOKUP(B223,[4]应付账款明细表!$A$4:$AU$428,47,0)</f>
        <v>250000</v>
      </c>
      <c r="AX223" s="42">
        <f>VLOOKUP(B223,[4]应付账款明细表!$A$4:$AV$428,48,0)</f>
        <v>107421.19</v>
      </c>
      <c r="AY223" s="42"/>
      <c r="AZ223" s="42">
        <f>VLOOKUP(B223,[4]应付账款明细表!$A$4:$AX$428,50,0)</f>
        <v>107421.19</v>
      </c>
      <c r="BA223" s="63"/>
      <c r="BB223" s="63"/>
      <c r="BC223" s="63"/>
      <c r="BD223" s="63"/>
      <c r="BE223" s="63"/>
      <c r="BF223" s="63"/>
      <c r="BG223" s="63"/>
      <c r="BH223" s="54" t="e">
        <f t="shared" si="33"/>
        <v>#REF!</v>
      </c>
      <c r="BI223" s="54" t="e">
        <f t="shared" si="31"/>
        <v>#REF!</v>
      </c>
      <c r="BJ223" s="16" t="e">
        <f t="shared" si="32"/>
        <v>#REF!</v>
      </c>
      <c r="BK223" s="54" t="str">
        <f>VLOOKUP(B223,'[3]应付账款7月底全部明细表 (3)'!$A$4:$BI$410,61,0)</f>
        <v>发票挂账一个月付款</v>
      </c>
    </row>
    <row r="224" spans="1:63">
      <c r="A224" s="23">
        <f t="shared" si="35"/>
        <v>221</v>
      </c>
      <c r="B224" s="24" t="s">
        <v>572</v>
      </c>
      <c r="C224" s="24">
        <f>VLOOKUP(B224,'[1]供应商 (2)'!$A$2:$D$144,4,0)</f>
        <v>1913261</v>
      </c>
      <c r="D224" s="25" t="s">
        <v>573</v>
      </c>
      <c r="E224" s="25" t="s">
        <v>353</v>
      </c>
      <c r="F224" s="16">
        <f>VLOOKUP(B224,'[2]应付账款7月底全部明细表 (3)'!$A$4:$D$403,4)</f>
        <v>0</v>
      </c>
      <c r="G224" s="16"/>
      <c r="H224" s="16"/>
      <c r="I224" s="16"/>
      <c r="J224" s="31"/>
      <c r="K224" s="31"/>
      <c r="L224" s="31">
        <f>VLOOKUP(B224,'[3]应付账款7月底全部明细表 (3)'!$A$4:$J$410,10,0)</f>
        <v>0</v>
      </c>
      <c r="M224" s="31"/>
      <c r="N224" s="31"/>
      <c r="O224" s="31" t="e">
        <f>VLOOKUP(B224,'[3]应付账款7月底全部明细表 (3)'!$A$4:$M$410,13,0)</f>
        <v>#REF!</v>
      </c>
      <c r="P224" s="31">
        <f>VLOOKUP(B224,'[3]应付账款7月底全部明细表 (3)'!$A$4:$N$410,14,0)</f>
        <v>0</v>
      </c>
      <c r="Q224" s="31" t="e">
        <f>VLOOKUP(B224,'[3]应付账款7月底全部明细表 (3)'!$A$4:$O$410,15,0)</f>
        <v>#REF!</v>
      </c>
      <c r="R224" s="31" t="e">
        <f>VLOOKUP(B224,'[3]应付账款7月底全部明细表 (3)'!$A$4:$P$410,16,0)</f>
        <v>#REF!</v>
      </c>
      <c r="S224" s="31" t="e">
        <f>VLOOKUP(B224,'[3]应付账款7月底全部明细表 (3)'!$A$4:$Q$407,17,0)</f>
        <v>#REF!</v>
      </c>
      <c r="T224" s="31"/>
      <c r="U224" s="31" t="e">
        <f>VLOOKUP(B224,'[3]应付账款7月底全部明细表 (3)'!$A$4:$S$410,19,0)</f>
        <v>#REF!</v>
      </c>
      <c r="V224" s="31" t="e">
        <f>VLOOKUP(B224,'[3]应付账款7月底全部明细表 (3)'!$A$4:$T$410,20,0)</f>
        <v>#REF!</v>
      </c>
      <c r="W224" s="31" t="e">
        <f>VLOOKUP(B224,'[3]应付账款7月底全部明细表 (3)'!$A$4:$U$410,21,0)</f>
        <v>#REF!</v>
      </c>
      <c r="X224" s="31">
        <f>VLOOKUP(B224,'[3]应付账款7月底全部明细表 (3)'!$A$4:$V$410,22,0)</f>
        <v>0</v>
      </c>
      <c r="Y224" s="31" t="e">
        <f>VLOOKUP(B224,'[3]应付账款7月底全部明细表 (3)'!$A$4:$W$410,23,0)</f>
        <v>#REF!</v>
      </c>
      <c r="Z224" s="31" t="e">
        <f>VLOOKUP(B224,'[3]应付账款7月底全部明细表 (3)'!$A$4:$X$410,24,0)</f>
        <v>#REF!</v>
      </c>
      <c r="AA224" s="31" t="e">
        <f>VLOOKUP(B224,'[3]应付账款7月底全部明细表 (3)'!$A$4:$Y$410,25,0)</f>
        <v>#REF!</v>
      </c>
      <c r="AB224" s="31">
        <f>VLOOKUP(B224,'[3]应付账款7月底全部明细表 (3)'!$A$4:$Z$410,26,0)</f>
        <v>0</v>
      </c>
      <c r="AC224" s="31" t="e">
        <f>VLOOKUP(B224,'[3]应付账款7月底全部明细表 (3)'!$A$4:$AA$410,27,0)</f>
        <v>#REF!</v>
      </c>
      <c r="AD224" s="31" t="e">
        <f>VLOOKUP(B224,'[3]应付账款7月底全部明细表 (3)'!$A$4:$AB$410,28,0)</f>
        <v>#REF!</v>
      </c>
      <c r="AE224" s="31" t="e">
        <f>VLOOKUP(B224,'[3]应付账款7月底全部明细表 (3)'!$A$4:$AC$410,29,0)</f>
        <v>#REF!</v>
      </c>
      <c r="AF224" s="31">
        <f>VLOOKUP(B224,'[3]应付账款7月底全部明细表 (3)'!$A$4:$AD$416,30,0)</f>
        <v>0</v>
      </c>
      <c r="AG224" s="31" t="e">
        <f>VLOOKUP(B224,'[3]应付账款7月底全部明细表 (3)'!$A$4:$AE$410,31,0)</f>
        <v>#REF!</v>
      </c>
      <c r="AH224" s="31" t="e">
        <f>VLOOKUP(B224,'[3]应付账款7月底全部明细表 (3)'!$A$4:$AF$410,32,0)</f>
        <v>#REF!</v>
      </c>
      <c r="AI224" s="31" t="e">
        <f>VLOOKUP(B224,'[3]应付账款7月底全部明细表 (3)'!$A$4:$AG$410,33,0)</f>
        <v>#REF!</v>
      </c>
      <c r="AJ224" s="31">
        <f>VLOOKUP(B224,'[3]应付账款7月底全部明细表 (3)'!$A$4:$AH$415,34,0)</f>
        <v>0</v>
      </c>
      <c r="AK224" s="31" t="e">
        <f>VLOOKUP(B224,'[3]应付账款7月底全部明细表 (3)'!$A$4:$AI$410,35,0)</f>
        <v>#REF!</v>
      </c>
      <c r="AL224" s="31" t="e">
        <f>VLOOKUP(B224,'[3]应付账款7月底全部明细表 (3)'!$A$4:$AJ$410,36,0)</f>
        <v>#REF!</v>
      </c>
      <c r="AM224" s="31" t="e">
        <f>VLOOKUP(B224,'[3]应付账款7月底全部明细表 (3)'!$A$4:$AK$410,37,0)</f>
        <v>#REF!</v>
      </c>
      <c r="AN224" s="31">
        <f>VLOOKUP(B224,'[3]应付账款7月底全部明细表 (3)'!$A$4:$AL$415,38,0)</f>
        <v>0</v>
      </c>
      <c r="AO224" s="31" t="e">
        <f>VLOOKUP(B224,'[3]应付账款7月底全部明细表 (3)'!$A$4:$AM$410,39,0)</f>
        <v>#REF!</v>
      </c>
      <c r="AP224" s="31" t="e">
        <f>VLOOKUP(B224,'[3]应付账款7月底全部明细表 (3)'!$A$4:$AN$410,40,0)</f>
        <v>#REF!</v>
      </c>
      <c r="AQ224" s="42">
        <f>VLOOKUP(B224,'[3]应付账款7月底全部明细表 (3)'!$A$4:$AO$410,41,0)</f>
        <v>269740.49</v>
      </c>
      <c r="AR224" s="42">
        <f>VLOOKUP(B224,[4]应付账款明细表!$A$4:$AP$428,42,0)</f>
        <v>0</v>
      </c>
      <c r="AS224" s="42">
        <f>VLOOKUP(B224,'[3]应付账款7月底全部明细表 (3)'!$A$4:$AQ$410,43,0)</f>
        <v>50000</v>
      </c>
      <c r="AT224" s="42">
        <f>VLOOKUP(B224,'[3]应付账款7月底全部明细表 (3)'!$A$4:$AR$410,44,0)</f>
        <v>219740.49</v>
      </c>
      <c r="AU224" s="42">
        <f>VLOOKUP(B224,[4]应付账款明细表!$A$4:$AS$428,45,0)</f>
        <v>47460</v>
      </c>
      <c r="AV224" s="42" t="e">
        <f>VLOOKUP(B224,[4]应付账款明细表!$A$4:$AT$428,46,0)</f>
        <v>#REF!</v>
      </c>
      <c r="AW224" s="42">
        <f>VLOOKUP(B224,[4]应付账款明细表!$A$4:$AU$428,47,0)</f>
        <v>0</v>
      </c>
      <c r="AX224" s="42">
        <f>VLOOKUP(B224,[4]应付账款明细表!$A$4:$AV$428,48,0)</f>
        <v>267200.49</v>
      </c>
      <c r="AY224" s="42"/>
      <c r="AZ224" s="42" t="e">
        <f>VLOOKUP(B224,[4]应付账款明细表!$A$4:$AX$428,50,0)</f>
        <v>#REF!</v>
      </c>
      <c r="BA224" s="63"/>
      <c r="BB224" s="63"/>
      <c r="BC224" s="63"/>
      <c r="BD224" s="63"/>
      <c r="BE224" s="63"/>
      <c r="BF224" s="63"/>
      <c r="BG224" s="63"/>
      <c r="BH224" s="54" t="e">
        <f t="shared" si="33"/>
        <v>#REF!</v>
      </c>
      <c r="BI224" s="54" t="e">
        <f t="shared" si="31"/>
        <v>#REF!</v>
      </c>
      <c r="BJ224" s="16" t="e">
        <f t="shared" si="32"/>
        <v>#REF!</v>
      </c>
      <c r="BK224" s="54" t="str">
        <f>VLOOKUP(B224,'[3]应付账款7月底全部明细表 (3)'!$A$4:$BI$410,61,0)</f>
        <v>发票挂账两个月付款</v>
      </c>
    </row>
    <row r="225" spans="1:63">
      <c r="A225" s="23">
        <f t="shared" si="35"/>
        <v>222</v>
      </c>
      <c r="B225" s="24" t="s">
        <v>574</v>
      </c>
      <c r="C225" s="24">
        <f>VLOOKUP(B225,'[1]供应商 (2)'!$A$2:$D$144,4,0)</f>
        <v>1912598</v>
      </c>
      <c r="D225" s="25" t="s">
        <v>575</v>
      </c>
      <c r="E225" s="25" t="s">
        <v>260</v>
      </c>
      <c r="F225" s="16">
        <f>VLOOKUP(B225,'[2]应付账款7月底全部明细表 (3)'!$A$4:$D$403,4)</f>
        <v>0</v>
      </c>
      <c r="G225" s="16">
        <f>VLOOKUP(B225,'[2]应付账款7月底全部明细表 (3)'!$A:$E,5,0)</f>
        <v>0</v>
      </c>
      <c r="H225" s="16">
        <f>VLOOKUP(B225,'[2]应付账款7月底全部明细表 (3)'!$A$4:$F$401,6,0)</f>
        <v>0</v>
      </c>
      <c r="I225" s="16">
        <f>VLOOKUP(B225,'[2]应付账款7月底全部明细表 (3)'!$A$4:$G$401,7,0)</f>
        <v>0</v>
      </c>
      <c r="J225" s="31">
        <f>VLOOKUP(B225,'[2]应付账款7月底全部明细表 (3)'!$A$4:$H$402,8,0)</f>
        <v>0</v>
      </c>
      <c r="K225" s="31" t="e">
        <f>VLOOKUP(B225,'[3]应付账款7月底全部明细表 (3)'!$A:$I,9,0)</f>
        <v>#REF!</v>
      </c>
      <c r="L225" s="31">
        <f>VLOOKUP(B225,'[3]应付账款7月底全部明细表 (3)'!$A$4:$J$410,10,0)</f>
        <v>0</v>
      </c>
      <c r="M225" s="31" t="e">
        <f>VLOOKUP(B225,'[3]应付账款7月底全部明细表 (3)'!$A:$K,11,0)</f>
        <v>#REF!</v>
      </c>
      <c r="N225" s="31" t="e">
        <f>VLOOKUP(B225,'[3]应付账款7月底全部明细表 (3)'!$A:$L,12,0)</f>
        <v>#REF!</v>
      </c>
      <c r="O225" s="31" t="e">
        <f>VLOOKUP(B225,'[3]应付账款7月底全部明细表 (3)'!$A$4:$M$410,13,0)</f>
        <v>#REF!</v>
      </c>
      <c r="P225" s="31">
        <f>VLOOKUP(B225,'[3]应付账款7月底全部明细表 (3)'!$A$4:$N$410,14,0)</f>
        <v>0</v>
      </c>
      <c r="Q225" s="31" t="e">
        <f>VLOOKUP(B225,'[3]应付账款7月底全部明细表 (3)'!$A$4:$O$410,15,0)</f>
        <v>#REF!</v>
      </c>
      <c r="R225" s="31" t="e">
        <f>VLOOKUP(B225,'[3]应付账款7月底全部明细表 (3)'!$A$4:$P$410,16,0)</f>
        <v>#REF!</v>
      </c>
      <c r="S225" s="31" t="e">
        <f>VLOOKUP(B225,'[3]应付账款7月底全部明细表 (3)'!$A$4:$Q$407,17,0)</f>
        <v>#REF!</v>
      </c>
      <c r="T225" s="31"/>
      <c r="U225" s="31" t="e">
        <f>VLOOKUP(B225,'[3]应付账款7月底全部明细表 (3)'!$A$4:$S$410,19,0)</f>
        <v>#REF!</v>
      </c>
      <c r="V225" s="31" t="e">
        <f>VLOOKUP(B225,'[3]应付账款7月底全部明细表 (3)'!$A$4:$T$410,20,0)</f>
        <v>#REF!</v>
      </c>
      <c r="W225" s="31" t="e">
        <f>VLOOKUP(B225,'[3]应付账款7月底全部明细表 (3)'!$A$4:$U$410,21,0)</f>
        <v>#REF!</v>
      </c>
      <c r="X225" s="31">
        <f>VLOOKUP(B225,'[3]应付账款7月底全部明细表 (3)'!$A$4:$V$410,22,0)</f>
        <v>0</v>
      </c>
      <c r="Y225" s="31" t="e">
        <f>VLOOKUP(B225,'[3]应付账款7月底全部明细表 (3)'!$A$4:$W$410,23,0)</f>
        <v>#REF!</v>
      </c>
      <c r="Z225" s="31" t="e">
        <f>VLOOKUP(B225,'[3]应付账款7月底全部明细表 (3)'!$A$4:$X$410,24,0)</f>
        <v>#REF!</v>
      </c>
      <c r="AA225" s="31" t="e">
        <f>VLOOKUP(B225,'[3]应付账款7月底全部明细表 (3)'!$A$4:$Y$410,25,0)</f>
        <v>#REF!</v>
      </c>
      <c r="AB225" s="31">
        <f>VLOOKUP(B225,'[3]应付账款7月底全部明细表 (3)'!$A$4:$Z$410,26,0)</f>
        <v>0</v>
      </c>
      <c r="AC225" s="31" t="e">
        <f>VLOOKUP(B225,'[3]应付账款7月底全部明细表 (3)'!$A$4:$AA$410,27,0)</f>
        <v>#REF!</v>
      </c>
      <c r="AD225" s="31" t="e">
        <f>VLOOKUP(B225,'[3]应付账款7月底全部明细表 (3)'!$A$4:$AB$410,28,0)</f>
        <v>#REF!</v>
      </c>
      <c r="AE225" s="31" t="e">
        <f>VLOOKUP(B225,'[3]应付账款7月底全部明细表 (3)'!$A$4:$AC$410,29,0)</f>
        <v>#REF!</v>
      </c>
      <c r="AF225" s="31">
        <f>VLOOKUP(B225,'[3]应付账款7月底全部明细表 (3)'!$A$4:$AD$416,30,0)</f>
        <v>0</v>
      </c>
      <c r="AG225" s="31" t="e">
        <f>VLOOKUP(B225,'[3]应付账款7月底全部明细表 (3)'!$A$4:$AE$410,31,0)</f>
        <v>#REF!</v>
      </c>
      <c r="AH225" s="31" t="e">
        <f>VLOOKUP(B225,'[3]应付账款7月底全部明细表 (3)'!$A$4:$AF$410,32,0)</f>
        <v>#REF!</v>
      </c>
      <c r="AI225" s="31">
        <f>VLOOKUP(B225,'[3]应付账款7月底全部明细表 (3)'!$A$4:$AG$410,33,0)</f>
        <v>806988</v>
      </c>
      <c r="AJ225" s="31">
        <f>VLOOKUP(B225,'[3]应付账款7月底全部明细表 (3)'!$A$4:$AH$415,34,0)</f>
        <v>0</v>
      </c>
      <c r="AK225" s="31">
        <f>VLOOKUP(B225,'[3]应付账款7月底全部明细表 (3)'!$A$4:$AI$410,35,0)</f>
        <v>500000</v>
      </c>
      <c r="AL225" s="31">
        <f>VLOOKUP(B225,'[3]应付账款7月底全部明细表 (3)'!$A$4:$AJ$410,36,0)</f>
        <v>306988</v>
      </c>
      <c r="AM225" s="31">
        <f>VLOOKUP(B225,'[3]应付账款7月底全部明细表 (3)'!$A$4:$AK$410,37,0)</f>
        <v>691220</v>
      </c>
      <c r="AN225" s="31">
        <f>VLOOKUP(B225,'[3]应付账款7月底全部明细表 (3)'!$A$4:$AL$415,38,0)</f>
        <v>306988</v>
      </c>
      <c r="AO225" s="31">
        <f>VLOOKUP(B225,'[3]应付账款7月底全部明细表 (3)'!$A$4:$AM$410,39,0)</f>
        <v>1000684.44</v>
      </c>
      <c r="AP225" s="31">
        <f>VLOOKUP(B225,'[3]应付账款7月底全部明细表 (3)'!$A$4:$AN$410,40,0)</f>
        <v>0</v>
      </c>
      <c r="AQ225" s="42">
        <f>VLOOKUP(B225,'[3]应付账款7月底全部明细表 (3)'!$A$4:$AO$410,41,0)</f>
        <v>1402476.44</v>
      </c>
      <c r="AR225" s="42">
        <f>VLOOKUP(B225,[4]应付账款明细表!$A$4:$AP$428,42,0)</f>
        <v>0</v>
      </c>
      <c r="AS225" s="42">
        <f>VLOOKUP(B225,'[3]应付账款7月底全部明细表 (3)'!$A$4:$AQ$410,43,0)</f>
        <v>1400000</v>
      </c>
      <c r="AT225" s="42">
        <f>VLOOKUP(B225,'[3]应付账款7月底全部明细表 (3)'!$A$4:$AR$410,44,0)</f>
        <v>0</v>
      </c>
      <c r="AU225" s="42">
        <f>VLOOKUP(B225,[4]应付账款明细表!$A$4:$AS$428,45,0)</f>
        <v>1537946</v>
      </c>
      <c r="AV225" s="42">
        <f>VLOOKUP(B225,[4]应付账款明细表!$A$4:$AT$428,46,0)</f>
        <v>0</v>
      </c>
      <c r="AW225" s="42">
        <f>VLOOKUP(B225,[4]应付账款明细表!$A$4:$AU$428,47,0)</f>
        <v>1537946</v>
      </c>
      <c r="AX225" s="42">
        <f>VLOOKUP(B225,[4]应付账款明细表!$A$4:$AV$428,48,0)</f>
        <v>0</v>
      </c>
      <c r="AY225" s="42"/>
      <c r="AZ225" s="42">
        <f>VLOOKUP(B225,[4]应付账款明细表!$A$4:$AX$428,50,0)</f>
        <v>0</v>
      </c>
      <c r="BA225" s="63"/>
      <c r="BB225" s="63"/>
      <c r="BC225" s="63"/>
      <c r="BD225" s="63"/>
      <c r="BE225" s="63"/>
      <c r="BF225" s="63"/>
      <c r="BG225" s="63"/>
      <c r="BH225" s="54" t="e">
        <f t="shared" si="33"/>
        <v>#REF!</v>
      </c>
      <c r="BI225" s="54" t="e">
        <f t="shared" si="31"/>
        <v>#REF!</v>
      </c>
      <c r="BJ225" s="16" t="e">
        <f t="shared" si="32"/>
        <v>#REF!</v>
      </c>
      <c r="BK225" s="54" t="str">
        <f>VLOOKUP(B225,'[3]应付账款7月底全部明细表 (3)'!$A$4:$BI$410,61,0)</f>
        <v>货到、票到月底付款</v>
      </c>
    </row>
    <row r="226" spans="1:63">
      <c r="A226" s="23">
        <f t="shared" si="35"/>
        <v>223</v>
      </c>
      <c r="B226" s="24" t="s">
        <v>576</v>
      </c>
      <c r="C226" s="24"/>
      <c r="D226" s="25" t="s">
        <v>577</v>
      </c>
      <c r="E226" s="25" t="s">
        <v>578</v>
      </c>
      <c r="F226" s="16">
        <f>VLOOKUP(B226,'[2]应付账款7月底全部明细表 (3)'!$A$4:$D$403,4)</f>
        <v>0</v>
      </c>
      <c r="G226" s="16"/>
      <c r="H226" s="16"/>
      <c r="I226" s="16"/>
      <c r="J226" s="31"/>
      <c r="K226" s="31"/>
      <c r="L226" s="31">
        <f>VLOOKUP(B226,'[3]应付账款7月底全部明细表 (3)'!$A$4:$J$410,10,0)</f>
        <v>0</v>
      </c>
      <c r="M226" s="31"/>
      <c r="N226" s="31"/>
      <c r="O226" s="31" t="e">
        <f>VLOOKUP(B226,'[3]应付账款7月底全部明细表 (3)'!$A$4:$M$410,13,0)</f>
        <v>#REF!</v>
      </c>
      <c r="P226" s="31">
        <f>VLOOKUP(B226,'[3]应付账款7月底全部明细表 (3)'!$A$4:$N$410,14,0)</f>
        <v>0</v>
      </c>
      <c r="Q226" s="31" t="e">
        <f>VLOOKUP(B226,'[3]应付账款7月底全部明细表 (3)'!$A$4:$O$410,15,0)</f>
        <v>#REF!</v>
      </c>
      <c r="R226" s="31" t="e">
        <f>VLOOKUP(B226,'[3]应付账款7月底全部明细表 (3)'!$A$4:$P$410,16,0)</f>
        <v>#REF!</v>
      </c>
      <c r="S226" s="31" t="e">
        <f>VLOOKUP(B226,'[3]应付账款7月底全部明细表 (3)'!$A$4:$Q$407,17,0)</f>
        <v>#REF!</v>
      </c>
      <c r="T226" s="31"/>
      <c r="U226" s="31" t="e">
        <f>VLOOKUP(B226,'[3]应付账款7月底全部明细表 (3)'!$A$4:$S$410,19,0)</f>
        <v>#REF!</v>
      </c>
      <c r="V226" s="31" t="e">
        <f>VLOOKUP(B226,'[3]应付账款7月底全部明细表 (3)'!$A$4:$T$410,20,0)</f>
        <v>#REF!</v>
      </c>
      <c r="W226" s="31" t="e">
        <f>VLOOKUP(B226,'[3]应付账款7月底全部明细表 (3)'!$A$4:$U$410,21,0)</f>
        <v>#REF!</v>
      </c>
      <c r="X226" s="31">
        <f>VLOOKUP(B226,'[3]应付账款7月底全部明细表 (3)'!$A$4:$V$410,22,0)</f>
        <v>0</v>
      </c>
      <c r="Y226" s="31" t="e">
        <f>VLOOKUP(B226,'[3]应付账款7月底全部明细表 (3)'!$A$4:$W$410,23,0)</f>
        <v>#REF!</v>
      </c>
      <c r="Z226" s="31" t="e">
        <f>VLOOKUP(B226,'[3]应付账款7月底全部明细表 (3)'!$A$4:$X$410,24,0)</f>
        <v>#REF!</v>
      </c>
      <c r="AA226" s="31" t="e">
        <f>VLOOKUP(B226,'[3]应付账款7月底全部明细表 (3)'!$A$4:$Y$410,25,0)</f>
        <v>#REF!</v>
      </c>
      <c r="AB226" s="31">
        <f>VLOOKUP(B226,'[3]应付账款7月底全部明细表 (3)'!$A$4:$Z$410,26,0)</f>
        <v>0</v>
      </c>
      <c r="AC226" s="31" t="e">
        <f>VLOOKUP(B226,'[3]应付账款7月底全部明细表 (3)'!$A$4:$AA$410,27,0)</f>
        <v>#REF!</v>
      </c>
      <c r="AD226" s="31" t="e">
        <f>VLOOKUP(B226,'[3]应付账款7月底全部明细表 (3)'!$A$4:$AB$410,28,0)</f>
        <v>#REF!</v>
      </c>
      <c r="AE226" s="31" t="e">
        <f>VLOOKUP(B226,'[3]应付账款7月底全部明细表 (3)'!$A$4:$AC$410,29,0)</f>
        <v>#REF!</v>
      </c>
      <c r="AF226" s="31">
        <f>VLOOKUP(B226,'[3]应付账款7月底全部明细表 (3)'!$A$4:$AD$416,30,0)</f>
        <v>0</v>
      </c>
      <c r="AG226" s="31" t="e">
        <f>VLOOKUP(B226,'[3]应付账款7月底全部明细表 (3)'!$A$4:$AE$410,31,0)</f>
        <v>#REF!</v>
      </c>
      <c r="AH226" s="31" t="e">
        <f>VLOOKUP(B226,'[3]应付账款7月底全部明细表 (3)'!$A$4:$AF$410,32,0)</f>
        <v>#REF!</v>
      </c>
      <c r="AI226" s="31" t="e">
        <f>VLOOKUP(B226,'[3]应付账款7月底全部明细表 (3)'!$A$4:$AG$410,33,0)</f>
        <v>#REF!</v>
      </c>
      <c r="AJ226" s="31">
        <f>VLOOKUP(B226,'[3]应付账款7月底全部明细表 (3)'!$A$4:$AH$415,34,0)</f>
        <v>0</v>
      </c>
      <c r="AK226" s="31" t="e">
        <f>VLOOKUP(B226,'[3]应付账款7月底全部明细表 (3)'!$A$4:$AI$410,35,0)</f>
        <v>#REF!</v>
      </c>
      <c r="AL226" s="31" t="e">
        <f>VLOOKUP(B226,'[3]应付账款7月底全部明细表 (3)'!$A$4:$AJ$410,36,0)</f>
        <v>#REF!</v>
      </c>
      <c r="AM226" s="31" t="e">
        <f>VLOOKUP(B226,'[3]应付账款7月底全部明细表 (3)'!$A$4:$AK$410,37,0)</f>
        <v>#REF!</v>
      </c>
      <c r="AN226" s="31">
        <f>VLOOKUP(B226,'[3]应付账款7月底全部明细表 (3)'!$A$4:$AL$415,38,0)</f>
        <v>0</v>
      </c>
      <c r="AO226" s="31" t="e">
        <f>VLOOKUP(B226,'[3]应付账款7月底全部明细表 (3)'!$A$4:$AM$410,39,0)</f>
        <v>#REF!</v>
      </c>
      <c r="AP226" s="31" t="e">
        <f>VLOOKUP(B226,'[3]应付账款7月底全部明细表 (3)'!$A$4:$AN$410,40,0)</f>
        <v>#REF!</v>
      </c>
      <c r="AQ226" s="42">
        <f>VLOOKUP(B226,'[3]应付账款7月底全部明细表 (3)'!$A$4:$AO$410,41,0)</f>
        <v>220682.8</v>
      </c>
      <c r="AR226" s="42">
        <f>VLOOKUP(B226,[4]应付账款明细表!$A$4:$AP$428,42,0)</f>
        <v>0</v>
      </c>
      <c r="AS226" s="42">
        <f>VLOOKUP(B226,'[3]应付账款7月底全部明细表 (3)'!$A$4:$AQ$410,43,0)</f>
        <v>80000</v>
      </c>
      <c r="AT226" s="42">
        <f>VLOOKUP(B226,'[3]应付账款7月底全部明细表 (3)'!$A$4:$AR$410,44,0)</f>
        <v>140682.79999999999</v>
      </c>
      <c r="AU226" s="42">
        <f>VLOOKUP(B226,[4]应付账款明细表!$A$4:$AS$428,45,0)</f>
        <v>0</v>
      </c>
      <c r="AV226" s="42">
        <f>VLOOKUP(B226,[4]应付账款明细表!$A$4:$AT$428,46,0)</f>
        <v>140682.79999999999</v>
      </c>
      <c r="AW226" s="42">
        <f>VLOOKUP(B226,[4]应付账款明细表!$A$4:$AU$428,47,0)</f>
        <v>90000</v>
      </c>
      <c r="AX226" s="42">
        <f>VLOOKUP(B226,[4]应付账款明细表!$A$4:$AV$428,48,0)</f>
        <v>50682.8</v>
      </c>
      <c r="AY226" s="42"/>
      <c r="AZ226" s="42">
        <f>VLOOKUP(B226,[4]应付账款明细表!$A$4:$AX$428,50,0)</f>
        <v>50682.8</v>
      </c>
      <c r="BA226" s="63"/>
      <c r="BB226" s="63"/>
      <c r="BC226" s="63"/>
      <c r="BD226" s="63"/>
      <c r="BE226" s="63"/>
      <c r="BF226" s="63"/>
      <c r="BG226" s="63"/>
      <c r="BH226" s="54" t="e">
        <f t="shared" si="33"/>
        <v>#REF!</v>
      </c>
      <c r="BI226" s="54" t="e">
        <f t="shared" si="31"/>
        <v>#REF!</v>
      </c>
      <c r="BJ226" s="16" t="e">
        <f t="shared" si="32"/>
        <v>#REF!</v>
      </c>
      <c r="BK226" s="54" t="str">
        <f>VLOOKUP(B226,'[3]应付账款7月底全部明细表 (3)'!$A$4:$BI$410,61,0)</f>
        <v>货到、票到付款</v>
      </c>
    </row>
    <row r="227" spans="1:63" ht="15.95" customHeight="1">
      <c r="A227" s="23">
        <f t="shared" si="35"/>
        <v>224</v>
      </c>
      <c r="B227" s="24" t="s">
        <v>579</v>
      </c>
      <c r="C227" s="24"/>
      <c r="D227" s="25" t="s">
        <v>580</v>
      </c>
      <c r="E227" s="25" t="s">
        <v>581</v>
      </c>
      <c r="F227" s="16">
        <f>VLOOKUP(B227,'[2]应付账款7月底全部明细表 (3)'!$A$4:$D$403,4)</f>
        <v>0</v>
      </c>
      <c r="G227" s="16"/>
      <c r="H227" s="16"/>
      <c r="I227" s="16"/>
      <c r="J227" s="31"/>
      <c r="K227" s="31"/>
      <c r="L227" s="31">
        <f>VLOOKUP(B227,'[3]应付账款7月底全部明细表 (3)'!$A$4:$J$410,10,0)</f>
        <v>0</v>
      </c>
      <c r="M227" s="31"/>
      <c r="N227" s="31"/>
      <c r="O227" s="31" t="e">
        <f>VLOOKUP(B227,'[3]应付账款7月底全部明细表 (3)'!$A$4:$M$410,13,0)</f>
        <v>#REF!</v>
      </c>
      <c r="P227" s="31">
        <f>VLOOKUP(B227,'[3]应付账款7月底全部明细表 (3)'!$A$4:$N$410,14,0)</f>
        <v>0</v>
      </c>
      <c r="Q227" s="31" t="e">
        <f>VLOOKUP(B227,'[3]应付账款7月底全部明细表 (3)'!$A$4:$O$410,15,0)</f>
        <v>#REF!</v>
      </c>
      <c r="R227" s="31" t="e">
        <f>VLOOKUP(B227,'[3]应付账款7月底全部明细表 (3)'!$A$4:$P$410,16,0)</f>
        <v>#REF!</v>
      </c>
      <c r="S227" s="31" t="e">
        <f>VLOOKUP(B227,'[3]应付账款7月底全部明细表 (3)'!$A$4:$Q$407,17,0)</f>
        <v>#REF!</v>
      </c>
      <c r="T227" s="31"/>
      <c r="U227" s="31" t="e">
        <f>VLOOKUP(B227,'[3]应付账款7月底全部明细表 (3)'!$A$4:$S$410,19,0)</f>
        <v>#REF!</v>
      </c>
      <c r="V227" s="31" t="e">
        <f>VLOOKUP(B227,'[3]应付账款7月底全部明细表 (3)'!$A$4:$T$410,20,0)</f>
        <v>#REF!</v>
      </c>
      <c r="W227" s="31" t="e">
        <f>VLOOKUP(B227,'[3]应付账款7月底全部明细表 (3)'!$A$4:$U$410,21,0)</f>
        <v>#REF!</v>
      </c>
      <c r="X227" s="31">
        <f>VLOOKUP(B227,'[3]应付账款7月底全部明细表 (3)'!$A$4:$V$410,22,0)</f>
        <v>0</v>
      </c>
      <c r="Y227" s="31" t="e">
        <f>VLOOKUP(B227,'[3]应付账款7月底全部明细表 (3)'!$A$4:$W$410,23,0)</f>
        <v>#REF!</v>
      </c>
      <c r="Z227" s="31" t="e">
        <f>VLOOKUP(B227,'[3]应付账款7月底全部明细表 (3)'!$A$4:$X$410,24,0)</f>
        <v>#REF!</v>
      </c>
      <c r="AA227" s="31" t="e">
        <f>VLOOKUP(B227,'[3]应付账款7月底全部明细表 (3)'!$A$4:$Y$410,25,0)</f>
        <v>#REF!</v>
      </c>
      <c r="AB227" s="31">
        <f>VLOOKUP(B227,'[3]应付账款7月底全部明细表 (3)'!$A$4:$Z$410,26,0)</f>
        <v>0</v>
      </c>
      <c r="AC227" s="31" t="e">
        <f>VLOOKUP(B227,'[3]应付账款7月底全部明细表 (3)'!$A$4:$AA$410,27,0)</f>
        <v>#REF!</v>
      </c>
      <c r="AD227" s="31" t="e">
        <f>VLOOKUP(B227,'[3]应付账款7月底全部明细表 (3)'!$A$4:$AB$410,28,0)</f>
        <v>#REF!</v>
      </c>
      <c r="AE227" s="31" t="e">
        <f>VLOOKUP(B227,'[3]应付账款7月底全部明细表 (3)'!$A$4:$AC$410,29,0)</f>
        <v>#REF!</v>
      </c>
      <c r="AF227" s="31">
        <f>VLOOKUP(B227,'[3]应付账款7月底全部明细表 (3)'!$A$4:$AD$416,30,0)</f>
        <v>0</v>
      </c>
      <c r="AG227" s="31" t="e">
        <f>VLOOKUP(B227,'[3]应付账款7月底全部明细表 (3)'!$A$4:$AE$410,31,0)</f>
        <v>#REF!</v>
      </c>
      <c r="AH227" s="31" t="e">
        <f>VLOOKUP(B227,'[3]应付账款7月底全部明细表 (3)'!$A$4:$AF$410,32,0)</f>
        <v>#REF!</v>
      </c>
      <c r="AI227" s="31" t="e">
        <f>VLOOKUP(B227,'[3]应付账款7月底全部明细表 (3)'!$A$4:$AG$410,33,0)</f>
        <v>#REF!</v>
      </c>
      <c r="AJ227" s="31">
        <f>VLOOKUP(B227,'[3]应付账款7月底全部明细表 (3)'!$A$4:$AH$415,34,0)</f>
        <v>0</v>
      </c>
      <c r="AK227" s="31" t="e">
        <f>VLOOKUP(B227,'[3]应付账款7月底全部明细表 (3)'!$A$4:$AI$410,35,0)</f>
        <v>#REF!</v>
      </c>
      <c r="AL227" s="31" t="e">
        <f>VLOOKUP(B227,'[3]应付账款7月底全部明细表 (3)'!$A$4:$AJ$410,36,0)</f>
        <v>#REF!</v>
      </c>
      <c r="AM227" s="31" t="e">
        <f>VLOOKUP(B227,'[3]应付账款7月底全部明细表 (3)'!$A$4:$AK$410,37,0)</f>
        <v>#REF!</v>
      </c>
      <c r="AN227" s="31">
        <f>VLOOKUP(B227,'[3]应付账款7月底全部明细表 (3)'!$A$4:$AL$415,38,0)</f>
        <v>0</v>
      </c>
      <c r="AO227" s="31" t="e">
        <f>VLOOKUP(B227,'[3]应付账款7月底全部明细表 (3)'!$A$4:$AM$410,39,0)</f>
        <v>#REF!</v>
      </c>
      <c r="AP227" s="31" t="e">
        <f>VLOOKUP(B227,'[3]应付账款7月底全部明细表 (3)'!$A$4:$AN$410,40,0)</f>
        <v>#REF!</v>
      </c>
      <c r="AQ227" s="42">
        <f>VLOOKUP(B227,'[3]应付账款7月底全部明细表 (3)'!$A$4:$AO$410,41,0)</f>
        <v>5590</v>
      </c>
      <c r="AR227" s="42">
        <f>VLOOKUP(B227,[4]应付账款明细表!$A$4:$AP$428,42,0)</f>
        <v>0</v>
      </c>
      <c r="AS227" s="42">
        <f>VLOOKUP(B227,'[3]应付账款7月底全部明细表 (3)'!$A$4:$AQ$410,43,0)</f>
        <v>0</v>
      </c>
      <c r="AT227" s="42">
        <f>VLOOKUP(B227,'[3]应付账款7月底全部明细表 (3)'!$A$4:$AR$410,44,0)</f>
        <v>5590</v>
      </c>
      <c r="AU227" s="42">
        <f>VLOOKUP(B227,[4]应付账款明细表!$A$4:$AS$428,45,0)</f>
        <v>0</v>
      </c>
      <c r="AV227" s="42">
        <f>VLOOKUP(B227,[4]应付账款明细表!$A$4:$AT$428,46,0)</f>
        <v>5590</v>
      </c>
      <c r="AW227" s="42">
        <f>VLOOKUP(B227,[4]应付账款明细表!$A$4:$AU$428,47,0)</f>
        <v>0</v>
      </c>
      <c r="AX227" s="42">
        <f>VLOOKUP(B227,[4]应付账款明细表!$A$4:$AV$428,48,0)</f>
        <v>5590</v>
      </c>
      <c r="AY227" s="42"/>
      <c r="AZ227" s="42">
        <f>VLOOKUP(B227,[4]应付账款明细表!$A$4:$AX$428,50,0)</f>
        <v>5590</v>
      </c>
      <c r="BA227" s="63"/>
      <c r="BB227" s="63"/>
      <c r="BC227" s="63"/>
      <c r="BD227" s="63"/>
      <c r="BE227" s="63"/>
      <c r="BF227" s="63"/>
      <c r="BG227" s="63"/>
      <c r="BH227" s="54" t="e">
        <f t="shared" si="33"/>
        <v>#REF!</v>
      </c>
      <c r="BI227" s="54" t="e">
        <f t="shared" si="31"/>
        <v>#REF!</v>
      </c>
      <c r="BJ227" s="16" t="e">
        <f t="shared" si="32"/>
        <v>#REF!</v>
      </c>
      <c r="BK227" s="54" t="str">
        <f>VLOOKUP(B227,'[3]应付账款7月底全部明细表 (3)'!$A$4:$BI$410,61,0)</f>
        <v>货到、票到付款</v>
      </c>
    </row>
    <row r="228" spans="1:63" ht="15.95" customHeight="1">
      <c r="A228" s="23">
        <f t="shared" si="35"/>
        <v>225</v>
      </c>
      <c r="B228" s="82" t="s">
        <v>582</v>
      </c>
      <c r="C228" s="24"/>
      <c r="D228" s="25" t="s">
        <v>583</v>
      </c>
      <c r="E228" s="25" t="s">
        <v>167</v>
      </c>
      <c r="F228" s="16"/>
      <c r="G228" s="16"/>
      <c r="H228" s="16"/>
      <c r="I228" s="16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  <c r="AB228" s="31"/>
      <c r="AC228" s="31"/>
      <c r="AD228" s="31"/>
      <c r="AE228" s="31"/>
      <c r="AF228" s="31"/>
      <c r="AG228" s="31"/>
      <c r="AH228" s="31"/>
      <c r="AI228" s="31"/>
      <c r="AJ228" s="31"/>
      <c r="AK228" s="31"/>
      <c r="AL228" s="31"/>
      <c r="AM228" s="31"/>
      <c r="AN228" s="31"/>
      <c r="AO228" s="31"/>
      <c r="AP228" s="31"/>
      <c r="AQ228" s="42"/>
      <c r="AR228" s="42" t="e">
        <f>VLOOKUP(B228,[4]应付账款明细表!$A$4:$AP$428,42,0)</f>
        <v>#REF!</v>
      </c>
      <c r="AS228" s="42"/>
      <c r="AT228" s="42"/>
      <c r="AU228" s="42">
        <f>VLOOKUP(B228,[4]应付账款明细表!$A$4:$AS$428,45,0)</f>
        <v>48500</v>
      </c>
      <c r="AV228" s="42">
        <f>VLOOKUP(B228,[4]应付账款明细表!$A$4:$AT$428,46,0)</f>
        <v>48500</v>
      </c>
      <c r="AW228" s="42">
        <f>VLOOKUP(B228,[4]应付账款明细表!$A$4:$AU$428,47,0)</f>
        <v>48500</v>
      </c>
      <c r="AX228" s="42">
        <f>VLOOKUP(B228,[4]应付账款明细表!$A$4:$AV$428,48,0)</f>
        <v>0</v>
      </c>
      <c r="AY228" s="42"/>
      <c r="AZ228" s="42">
        <f>VLOOKUP(B228,[4]应付账款明细表!$A$4:$AX$428,50,0)</f>
        <v>157500</v>
      </c>
      <c r="BA228" s="63"/>
      <c r="BB228" s="63"/>
      <c r="BC228" s="63"/>
      <c r="BD228" s="63"/>
      <c r="BE228" s="63"/>
      <c r="BF228" s="63"/>
      <c r="BG228" s="63"/>
      <c r="BH228" s="54">
        <f t="shared" si="33"/>
        <v>48500</v>
      </c>
      <c r="BI228" s="54">
        <f t="shared" si="31"/>
        <v>4850</v>
      </c>
      <c r="BJ228" s="16">
        <f t="shared" si="32"/>
        <v>0</v>
      </c>
      <c r="BK228" s="54"/>
    </row>
    <row r="229" spans="1:63" ht="15.95" customHeight="1">
      <c r="A229" s="23">
        <f t="shared" si="35"/>
        <v>226</v>
      </c>
      <c r="B229" s="82" t="s">
        <v>584</v>
      </c>
      <c r="C229" s="24"/>
      <c r="D229" s="25" t="s">
        <v>585</v>
      </c>
      <c r="E229" s="25" t="s">
        <v>119</v>
      </c>
      <c r="F229" s="16"/>
      <c r="G229" s="16"/>
      <c r="H229" s="16"/>
      <c r="I229" s="16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  <c r="AB229" s="31"/>
      <c r="AC229" s="31"/>
      <c r="AD229" s="31"/>
      <c r="AE229" s="31"/>
      <c r="AF229" s="31"/>
      <c r="AG229" s="31"/>
      <c r="AH229" s="31"/>
      <c r="AI229" s="31"/>
      <c r="AJ229" s="31"/>
      <c r="AK229" s="31"/>
      <c r="AL229" s="31"/>
      <c r="AM229" s="31"/>
      <c r="AN229" s="31"/>
      <c r="AO229" s="31"/>
      <c r="AP229" s="31"/>
      <c r="AQ229" s="42"/>
      <c r="AR229" s="42"/>
      <c r="AS229" s="42"/>
      <c r="AT229" s="42"/>
      <c r="AU229" s="42">
        <f>VLOOKUP(B229,[4]应付账款明细表!$A$4:$AS$428,45,0)</f>
        <v>5031.3</v>
      </c>
      <c r="AV229" s="42">
        <f>VLOOKUP(B229,[4]应付账款明细表!$A$4:$AT$428,46,0)</f>
        <v>5031.3</v>
      </c>
      <c r="AW229" s="42">
        <f>VLOOKUP(B229,[4]应付账款明细表!$A$4:$AU$428,47,0)</f>
        <v>5031.3</v>
      </c>
      <c r="AX229" s="42">
        <f>VLOOKUP(B229,[4]应付账款明细表!$A$4:$AV$428,48,0)</f>
        <v>0</v>
      </c>
      <c r="AY229" s="42"/>
      <c r="AZ229" s="42">
        <f>VLOOKUP(B229,[4]应付账款明细表!$A$4:$AX$428,50,0)</f>
        <v>95323.4</v>
      </c>
      <c r="BA229" s="63"/>
      <c r="BB229" s="63"/>
      <c r="BC229" s="63"/>
      <c r="BD229" s="63"/>
      <c r="BE229" s="63"/>
      <c r="BF229" s="63"/>
      <c r="BG229" s="63"/>
      <c r="BH229" s="54">
        <f t="shared" si="33"/>
        <v>5031.3</v>
      </c>
      <c r="BI229" s="54">
        <f t="shared" si="31"/>
        <v>503.13</v>
      </c>
      <c r="BJ229" s="16">
        <f t="shared" si="32"/>
        <v>0</v>
      </c>
      <c r="BK229" s="54"/>
    </row>
    <row r="230" spans="1:63" ht="15.95" customHeight="1">
      <c r="A230" s="23"/>
      <c r="B230" s="82"/>
      <c r="C230" s="24"/>
      <c r="D230" s="25"/>
      <c r="E230" s="25"/>
      <c r="F230" s="16"/>
      <c r="G230" s="16"/>
      <c r="H230" s="16"/>
      <c r="I230" s="16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1"/>
      <c r="AD230" s="31"/>
      <c r="AE230" s="31"/>
      <c r="AF230" s="31"/>
      <c r="AG230" s="31"/>
      <c r="AH230" s="31"/>
      <c r="AI230" s="31"/>
      <c r="AJ230" s="31"/>
      <c r="AK230" s="31"/>
      <c r="AL230" s="31"/>
      <c r="AM230" s="31"/>
      <c r="AN230" s="31"/>
      <c r="AO230" s="31"/>
      <c r="AP230" s="31"/>
      <c r="AQ230" s="42"/>
      <c r="AR230" s="42"/>
      <c r="AS230" s="42"/>
      <c r="AT230" s="42"/>
      <c r="AU230" s="42"/>
      <c r="AV230" s="42"/>
      <c r="AW230" s="42"/>
      <c r="AX230" s="42"/>
      <c r="AY230" s="42"/>
      <c r="AZ230" s="42"/>
      <c r="BA230" s="63"/>
      <c r="BB230" s="63"/>
      <c r="BC230" s="63"/>
      <c r="BD230" s="63"/>
      <c r="BE230" s="63"/>
      <c r="BF230" s="63"/>
      <c r="BG230" s="63"/>
      <c r="BH230" s="54"/>
      <c r="BI230" s="54"/>
      <c r="BJ230" s="54"/>
      <c r="BK230" s="54"/>
    </row>
    <row r="231" spans="1:63" ht="15.95" customHeight="1">
      <c r="A231" s="84"/>
      <c r="B231" s="135"/>
      <c r="C231" s="70"/>
      <c r="D231" s="70"/>
      <c r="E231" s="25"/>
      <c r="F231" s="16"/>
      <c r="G231" s="16"/>
      <c r="H231" s="16"/>
      <c r="I231" s="16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25"/>
      <c r="AA231" s="25"/>
      <c r="AB231" s="31"/>
      <c r="AC231" s="25"/>
      <c r="AD231" s="31"/>
      <c r="AE231" s="31"/>
      <c r="AF231" s="31"/>
      <c r="AG231" s="31"/>
      <c r="AH231" s="31"/>
      <c r="AI231" s="31"/>
      <c r="AJ231" s="31"/>
      <c r="AK231" s="31"/>
      <c r="AL231" s="31"/>
      <c r="AM231" s="31"/>
      <c r="AN231" s="31"/>
      <c r="AO231" s="31"/>
      <c r="AP231" s="31"/>
      <c r="AQ231" s="42"/>
      <c r="AR231" s="42"/>
      <c r="AS231" s="42"/>
      <c r="AT231" s="42"/>
      <c r="AU231" s="42"/>
      <c r="AV231" s="42"/>
      <c r="AW231" s="42"/>
      <c r="AX231" s="42"/>
      <c r="AY231" s="42"/>
      <c r="AZ231" s="42"/>
      <c r="BA231" s="63"/>
      <c r="BB231" s="63"/>
      <c r="BC231" s="63"/>
      <c r="BD231" s="63"/>
      <c r="BE231" s="63"/>
      <c r="BF231" s="63"/>
      <c r="BG231" s="63"/>
      <c r="BH231" s="54"/>
      <c r="BI231" s="54"/>
      <c r="BJ231" s="54"/>
      <c r="BK231" s="54"/>
    </row>
    <row r="232" spans="1:63" s="126" customFormat="1" ht="13.5">
      <c r="A232" s="136"/>
      <c r="B232" s="137"/>
      <c r="C232" s="138"/>
      <c r="D232" s="138"/>
      <c r="E232" s="136"/>
      <c r="F232" s="139">
        <f>SUM(F4:F231)</f>
        <v>103340602.45999999</v>
      </c>
      <c r="G232" s="139">
        <f t="shared" ref="G232:AT232" si="36">SUM(G4:G231)</f>
        <v>19139354.93</v>
      </c>
      <c r="H232" s="139">
        <f t="shared" si="36"/>
        <v>103789584.90000001</v>
      </c>
      <c r="I232" s="139">
        <f t="shared" si="36"/>
        <v>20191959.579999998</v>
      </c>
      <c r="J232" s="139">
        <f t="shared" si="36"/>
        <v>100058098.63</v>
      </c>
      <c r="K232" s="139" t="e">
        <f t="shared" si="36"/>
        <v>#REF!</v>
      </c>
      <c r="L232" s="139" t="e">
        <f t="shared" si="36"/>
        <v>#REF!</v>
      </c>
      <c r="M232" s="139" t="e">
        <f t="shared" si="36"/>
        <v>#REF!</v>
      </c>
      <c r="N232" s="139" t="e">
        <f t="shared" si="36"/>
        <v>#REF!</v>
      </c>
      <c r="O232" s="139" t="e">
        <f t="shared" si="36"/>
        <v>#REF!</v>
      </c>
      <c r="P232" s="139" t="e">
        <f t="shared" si="36"/>
        <v>#REF!</v>
      </c>
      <c r="Q232" s="139" t="e">
        <f t="shared" si="36"/>
        <v>#REF!</v>
      </c>
      <c r="R232" s="139" t="e">
        <f t="shared" si="36"/>
        <v>#REF!</v>
      </c>
      <c r="S232" s="139" t="e">
        <f t="shared" si="36"/>
        <v>#REF!</v>
      </c>
      <c r="T232" s="139" t="e">
        <f t="shared" si="36"/>
        <v>#REF!</v>
      </c>
      <c r="U232" s="139" t="e">
        <f t="shared" si="36"/>
        <v>#REF!</v>
      </c>
      <c r="V232" s="139" t="e">
        <f t="shared" si="36"/>
        <v>#REF!</v>
      </c>
      <c r="W232" s="139" t="e">
        <f t="shared" si="36"/>
        <v>#REF!</v>
      </c>
      <c r="X232" s="139" t="e">
        <f t="shared" si="36"/>
        <v>#REF!</v>
      </c>
      <c r="Y232" s="139" t="e">
        <f t="shared" si="36"/>
        <v>#REF!</v>
      </c>
      <c r="Z232" s="139" t="e">
        <f t="shared" si="36"/>
        <v>#REF!</v>
      </c>
      <c r="AA232" s="139" t="e">
        <f t="shared" si="36"/>
        <v>#REF!</v>
      </c>
      <c r="AB232" s="139" t="e">
        <f t="shared" si="36"/>
        <v>#REF!</v>
      </c>
      <c r="AC232" s="139" t="e">
        <f t="shared" si="36"/>
        <v>#REF!</v>
      </c>
      <c r="AD232" s="139" t="e">
        <f t="shared" si="36"/>
        <v>#REF!</v>
      </c>
      <c r="AE232" s="139" t="e">
        <f t="shared" si="36"/>
        <v>#REF!</v>
      </c>
      <c r="AF232" s="139" t="e">
        <f t="shared" si="36"/>
        <v>#REF!</v>
      </c>
      <c r="AG232" s="139" t="e">
        <f t="shared" si="36"/>
        <v>#REF!</v>
      </c>
      <c r="AH232" s="139" t="e">
        <f t="shared" si="36"/>
        <v>#REF!</v>
      </c>
      <c r="AI232" s="139" t="e">
        <f t="shared" si="36"/>
        <v>#REF!</v>
      </c>
      <c r="AJ232" s="139" t="e">
        <f t="shared" si="36"/>
        <v>#REF!</v>
      </c>
      <c r="AK232" s="139" t="e">
        <f t="shared" si="36"/>
        <v>#REF!</v>
      </c>
      <c r="AL232" s="139" t="e">
        <f t="shared" si="36"/>
        <v>#REF!</v>
      </c>
      <c r="AM232" s="139" t="e">
        <f t="shared" si="36"/>
        <v>#REF!</v>
      </c>
      <c r="AN232" s="139" t="e">
        <f t="shared" si="36"/>
        <v>#REF!</v>
      </c>
      <c r="AO232" s="139" t="e">
        <f t="shared" si="36"/>
        <v>#REF!</v>
      </c>
      <c r="AP232" s="139" t="e">
        <f t="shared" si="36"/>
        <v>#REF!</v>
      </c>
      <c r="AQ232" s="139">
        <f t="shared" si="36"/>
        <v>19248364.66</v>
      </c>
      <c r="AR232" s="139" t="e">
        <f t="shared" si="36"/>
        <v>#REF!</v>
      </c>
      <c r="AS232" s="139">
        <f t="shared" si="36"/>
        <v>22602222.93</v>
      </c>
      <c r="AT232" s="139">
        <f t="shared" si="36"/>
        <v>110953772.13</v>
      </c>
      <c r="AU232" s="139">
        <f t="shared" ref="AU232:AZ232" si="37">SUM(AU4:AU231)</f>
        <v>16462370.73</v>
      </c>
      <c r="AV232" s="139" t="e">
        <f t="shared" si="37"/>
        <v>#REF!</v>
      </c>
      <c r="AW232" s="139">
        <f t="shared" si="37"/>
        <v>9814021.6999999993</v>
      </c>
      <c r="AX232" s="139">
        <f t="shared" si="37"/>
        <v>118212121.16</v>
      </c>
      <c r="AY232" s="139">
        <f t="shared" si="37"/>
        <v>0</v>
      </c>
      <c r="AZ232" s="139" t="e">
        <f t="shared" si="37"/>
        <v>#REF!</v>
      </c>
      <c r="BA232" s="145"/>
      <c r="BB232" s="145"/>
      <c r="BC232" s="145"/>
      <c r="BD232" s="145"/>
      <c r="BE232" s="145"/>
      <c r="BF232" s="145"/>
      <c r="BG232" s="145"/>
      <c r="BH232" s="146"/>
      <c r="BI232" s="146"/>
      <c r="BJ232" s="146"/>
      <c r="BK232" s="146"/>
    </row>
    <row r="234" spans="1:63" s="127" customFormat="1">
      <c r="A234" s="140"/>
      <c r="B234" s="141"/>
      <c r="E234" s="142"/>
      <c r="F234" s="143"/>
      <c r="G234" s="143"/>
      <c r="H234" s="143"/>
      <c r="I234" s="143"/>
      <c r="J234" s="142"/>
      <c r="K234" s="142"/>
      <c r="L234" s="142" t="e">
        <f>M232/L232</f>
        <v>#REF!</v>
      </c>
      <c r="M234" s="142"/>
      <c r="N234" s="142"/>
      <c r="O234" s="142"/>
      <c r="P234" s="142" t="e">
        <f>Q232/P232</f>
        <v>#REF!</v>
      </c>
      <c r="Q234" s="142"/>
      <c r="R234" s="142"/>
      <c r="S234" s="142"/>
      <c r="T234" s="142" t="e">
        <f>U232/T232</f>
        <v>#REF!</v>
      </c>
      <c r="U234" s="142"/>
      <c r="V234" s="142"/>
      <c r="W234" s="142"/>
      <c r="X234" s="142" t="e">
        <f>Y232/X232</f>
        <v>#REF!</v>
      </c>
      <c r="Y234" s="142"/>
      <c r="Z234" s="142"/>
      <c r="AA234" s="142"/>
      <c r="AB234" s="142" t="e">
        <f>AC232/AB232</f>
        <v>#REF!</v>
      </c>
      <c r="AC234" s="142"/>
      <c r="AD234" s="143"/>
      <c r="AE234" s="143"/>
      <c r="AF234" s="143" t="e">
        <f>AG232/AF232</f>
        <v>#REF!</v>
      </c>
      <c r="AG234" s="143"/>
      <c r="AH234" s="143"/>
      <c r="AI234" s="143"/>
      <c r="AJ234" s="143" t="e">
        <f>AK232/AJ232</f>
        <v>#REF!</v>
      </c>
      <c r="AK234" s="143"/>
      <c r="AL234" s="143"/>
      <c r="AM234" s="143"/>
      <c r="AN234" s="143" t="e">
        <f>AO232/AN232</f>
        <v>#REF!</v>
      </c>
      <c r="AO234" s="143"/>
      <c r="AP234" s="143"/>
      <c r="AQ234" s="144"/>
      <c r="AR234" s="143" t="e">
        <f>AS232/AR232</f>
        <v>#REF!</v>
      </c>
      <c r="AS234" s="144"/>
      <c r="AT234" s="144"/>
      <c r="AU234" s="144"/>
      <c r="AV234" s="143" t="e">
        <f>AW232/AV232</f>
        <v>#REF!</v>
      </c>
      <c r="AW234" s="144"/>
      <c r="AX234" s="144"/>
      <c r="AY234" s="144"/>
      <c r="AZ234" s="144"/>
      <c r="BA234" s="143"/>
      <c r="BB234" s="143"/>
      <c r="BC234" s="143"/>
      <c r="BD234" s="143"/>
      <c r="BE234" s="143"/>
      <c r="BF234" s="143"/>
      <c r="BG234" s="143"/>
      <c r="BH234" s="142"/>
      <c r="BI234" s="142"/>
      <c r="BJ234" s="142"/>
      <c r="BK234" s="142"/>
    </row>
  </sheetData>
  <autoFilter ref="A3:XFD232">
    <extLst/>
  </autoFilter>
  <mergeCells count="18">
    <mergeCell ref="O2:R2"/>
    <mergeCell ref="S2:V2"/>
    <mergeCell ref="AQ2:AT2"/>
    <mergeCell ref="AU2:AX2"/>
    <mergeCell ref="AY2:BB2"/>
    <mergeCell ref="BC2:BF2"/>
    <mergeCell ref="A2:A3"/>
    <mergeCell ref="B2:B3"/>
    <mergeCell ref="D2:D3"/>
    <mergeCell ref="E2:E3"/>
    <mergeCell ref="W2:Z2"/>
    <mergeCell ref="AA2:AD2"/>
    <mergeCell ref="AE2:AH2"/>
    <mergeCell ref="AI2:AL2"/>
    <mergeCell ref="AM2:AP2"/>
    <mergeCell ref="G2:H2"/>
    <mergeCell ref="I2:J2"/>
    <mergeCell ref="K2:N2"/>
  </mergeCells>
  <phoneticPr fontId="16" type="noConversion"/>
  <pageMargins left="0.75" right="0.75" top="1" bottom="1" header="0.5" footer="0.5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XFD234"/>
  <sheetViews>
    <sheetView workbookViewId="0">
      <pane xSplit="5" ySplit="3" topLeftCell="BH206" activePane="bottomRight" state="frozen"/>
      <selection pane="topRight"/>
      <selection pane="bottomLeft"/>
      <selection pane="bottomRight" activeCell="A206" sqref="A206:XFD206"/>
    </sheetView>
  </sheetViews>
  <sheetFormatPr defaultColWidth="8" defaultRowHeight="16.5"/>
  <cols>
    <col min="1" max="1" width="4.5" customWidth="1"/>
    <col min="2" max="2" width="6" style="2" customWidth="1"/>
    <col min="3" max="3" width="8.75" style="3" customWidth="1"/>
    <col min="4" max="4" width="23" style="3" customWidth="1"/>
    <col min="5" max="5" width="9.625" style="4" customWidth="1"/>
    <col min="6" max="9" width="10.375" style="5" customWidth="1"/>
    <col min="10" max="10" width="10.75" style="4" customWidth="1"/>
    <col min="11" max="11" width="10.875" style="4" customWidth="1"/>
    <col min="12" max="12" width="10.625" style="4" customWidth="1"/>
    <col min="13" max="14" width="10.75" style="4" customWidth="1"/>
    <col min="15" max="19" width="10.625" style="4" customWidth="1"/>
    <col min="20" max="20" width="11.125" style="4" customWidth="1"/>
    <col min="21" max="29" width="10.625" style="4" customWidth="1"/>
    <col min="30" max="41" width="10.625" style="6" customWidth="1"/>
    <col min="42" max="42" width="11.25" style="7" customWidth="1"/>
    <col min="43" max="52" width="10.625" style="8" customWidth="1"/>
    <col min="53" max="59" width="10.625" style="6" customWidth="1"/>
    <col min="60" max="60" width="10.875" style="10" customWidth="1"/>
    <col min="61" max="62" width="10.5" style="10" customWidth="1"/>
    <col min="63" max="63" width="17.75" style="10" customWidth="1"/>
    <col min="64" max="16384" width="8" style="3"/>
  </cols>
  <sheetData>
    <row r="1" spans="1:63">
      <c r="A1" s="3"/>
    </row>
    <row r="2" spans="1:63" ht="15" customHeight="1">
      <c r="A2" s="152" t="s">
        <v>0</v>
      </c>
      <c r="B2" s="153" t="s">
        <v>1</v>
      </c>
      <c r="C2" s="14"/>
      <c r="D2" s="155" t="s">
        <v>2</v>
      </c>
      <c r="E2" s="157" t="s">
        <v>3</v>
      </c>
      <c r="F2" s="16" t="s">
        <v>4</v>
      </c>
      <c r="G2" s="166" t="s">
        <v>5</v>
      </c>
      <c r="H2" s="166"/>
      <c r="I2" s="166" t="s">
        <v>6</v>
      </c>
      <c r="J2" s="167"/>
      <c r="K2" s="161" t="s">
        <v>7</v>
      </c>
      <c r="L2" s="161"/>
      <c r="M2" s="161"/>
      <c r="N2" s="162"/>
      <c r="O2" s="159" t="s">
        <v>8</v>
      </c>
      <c r="P2" s="159"/>
      <c r="Q2" s="159"/>
      <c r="R2" s="160"/>
      <c r="S2" s="161" t="s">
        <v>9</v>
      </c>
      <c r="T2" s="161"/>
      <c r="U2" s="161"/>
      <c r="V2" s="162"/>
      <c r="W2" s="159" t="s">
        <v>10</v>
      </c>
      <c r="X2" s="159"/>
      <c r="Y2" s="159"/>
      <c r="Z2" s="160"/>
      <c r="AA2" s="161" t="s">
        <v>11</v>
      </c>
      <c r="AB2" s="161"/>
      <c r="AC2" s="161"/>
      <c r="AD2" s="162"/>
      <c r="AE2" s="163" t="s">
        <v>12</v>
      </c>
      <c r="AF2" s="163"/>
      <c r="AG2" s="163"/>
      <c r="AH2" s="163"/>
      <c r="AI2" s="164" t="s">
        <v>13</v>
      </c>
      <c r="AJ2" s="164"/>
      <c r="AK2" s="164"/>
      <c r="AL2" s="164"/>
      <c r="AM2" s="165" t="s">
        <v>14</v>
      </c>
      <c r="AN2" s="165"/>
      <c r="AO2" s="165"/>
      <c r="AP2" s="165"/>
      <c r="AQ2" s="149" t="s">
        <v>15</v>
      </c>
      <c r="AR2" s="149"/>
      <c r="AS2" s="149"/>
      <c r="AT2" s="149"/>
      <c r="AU2" s="150" t="s">
        <v>16</v>
      </c>
      <c r="AV2" s="150"/>
      <c r="AW2" s="150"/>
      <c r="AX2" s="150"/>
      <c r="AY2" s="150" t="s">
        <v>17</v>
      </c>
      <c r="AZ2" s="150"/>
      <c r="BA2" s="151"/>
      <c r="BB2" s="151"/>
      <c r="BC2" s="151" t="s">
        <v>18</v>
      </c>
      <c r="BD2" s="151"/>
      <c r="BE2" s="151"/>
      <c r="BF2" s="151"/>
      <c r="BG2" s="53"/>
      <c r="BH2" s="54"/>
      <c r="BI2" s="55"/>
      <c r="BJ2" s="55"/>
      <c r="BK2" s="55"/>
    </row>
    <row r="3" spans="1:63" ht="18" customHeight="1">
      <c r="A3" s="152"/>
      <c r="B3" s="154"/>
      <c r="C3" s="19"/>
      <c r="D3" s="156"/>
      <c r="E3" s="158"/>
      <c r="F3" s="21" t="s">
        <v>19</v>
      </c>
      <c r="G3" s="22" t="s">
        <v>20</v>
      </c>
      <c r="H3" s="21" t="s">
        <v>19</v>
      </c>
      <c r="I3" s="22" t="s">
        <v>20</v>
      </c>
      <c r="J3" s="29" t="s">
        <v>19</v>
      </c>
      <c r="K3" s="30" t="s">
        <v>21</v>
      </c>
      <c r="L3" s="30" t="s">
        <v>22</v>
      </c>
      <c r="M3" s="30" t="s">
        <v>20</v>
      </c>
      <c r="N3" s="30" t="s">
        <v>19</v>
      </c>
      <c r="O3" s="30" t="s">
        <v>21</v>
      </c>
      <c r="P3" s="30" t="s">
        <v>22</v>
      </c>
      <c r="Q3" s="30" t="s">
        <v>20</v>
      </c>
      <c r="R3" s="30" t="s">
        <v>19</v>
      </c>
      <c r="S3" s="30" t="s">
        <v>21</v>
      </c>
      <c r="T3" s="30" t="s">
        <v>22</v>
      </c>
      <c r="U3" s="30" t="s">
        <v>20</v>
      </c>
      <c r="V3" s="30" t="s">
        <v>19</v>
      </c>
      <c r="W3" s="30" t="s">
        <v>21</v>
      </c>
      <c r="X3" s="30" t="s">
        <v>22</v>
      </c>
      <c r="Y3" s="30" t="s">
        <v>20</v>
      </c>
      <c r="Z3" s="30" t="s">
        <v>19</v>
      </c>
      <c r="AA3" s="30" t="s">
        <v>21</v>
      </c>
      <c r="AB3" s="30" t="s">
        <v>22</v>
      </c>
      <c r="AC3" s="30" t="s">
        <v>20</v>
      </c>
      <c r="AD3" s="30" t="s">
        <v>19</v>
      </c>
      <c r="AE3" s="30" t="s">
        <v>21</v>
      </c>
      <c r="AF3" s="30" t="s">
        <v>22</v>
      </c>
      <c r="AG3" s="30" t="s">
        <v>20</v>
      </c>
      <c r="AH3" s="30" t="s">
        <v>19</v>
      </c>
      <c r="AI3" s="36" t="s">
        <v>21</v>
      </c>
      <c r="AJ3" s="36" t="s">
        <v>22</v>
      </c>
      <c r="AK3" s="36" t="s">
        <v>20</v>
      </c>
      <c r="AL3" s="36" t="s">
        <v>19</v>
      </c>
      <c r="AM3" s="37" t="s">
        <v>21</v>
      </c>
      <c r="AN3" s="37" t="s">
        <v>22</v>
      </c>
      <c r="AO3" s="37" t="s">
        <v>20</v>
      </c>
      <c r="AP3" s="37" t="s">
        <v>19</v>
      </c>
      <c r="AQ3" s="40" t="s">
        <v>21</v>
      </c>
      <c r="AR3" s="40" t="s">
        <v>22</v>
      </c>
      <c r="AS3" s="40" t="s">
        <v>20</v>
      </c>
      <c r="AT3" s="40" t="s">
        <v>19</v>
      </c>
      <c r="AU3" s="128" t="s">
        <v>21</v>
      </c>
      <c r="AV3" s="128" t="s">
        <v>22</v>
      </c>
      <c r="AW3" s="128" t="s">
        <v>20</v>
      </c>
      <c r="AX3" s="128" t="s">
        <v>19</v>
      </c>
      <c r="AY3" s="128" t="s">
        <v>21</v>
      </c>
      <c r="AZ3" s="128" t="s">
        <v>22</v>
      </c>
      <c r="BA3" s="129" t="s">
        <v>20</v>
      </c>
      <c r="BB3" s="129" t="s">
        <v>19</v>
      </c>
      <c r="BC3" s="129" t="s">
        <v>21</v>
      </c>
      <c r="BD3" s="129" t="s">
        <v>22</v>
      </c>
      <c r="BE3" s="129" t="s">
        <v>20</v>
      </c>
      <c r="BF3" s="129" t="s">
        <v>19</v>
      </c>
      <c r="BG3" s="58" t="s">
        <v>23</v>
      </c>
      <c r="BH3" s="59" t="s">
        <v>24</v>
      </c>
      <c r="BI3" s="60" t="s">
        <v>25</v>
      </c>
      <c r="BJ3" s="60" t="s">
        <v>26</v>
      </c>
      <c r="BK3" s="62" t="s">
        <v>27</v>
      </c>
    </row>
    <row r="4" spans="1:63" ht="15.95" customHeight="1">
      <c r="A4" s="23">
        <f t="shared" ref="A4:A67" si="0">ROW()-3</f>
        <v>1</v>
      </c>
      <c r="B4" s="24" t="s">
        <v>28</v>
      </c>
      <c r="C4" s="24" t="str">
        <f>VLOOKUP(B4,'[1]供应商 (2)'!$A$2:$D$144,4,0)</f>
        <v>1913005</v>
      </c>
      <c r="D4" s="25" t="s">
        <v>29</v>
      </c>
      <c r="E4" s="25" t="s">
        <v>30</v>
      </c>
      <c r="F4" s="16">
        <v>0</v>
      </c>
      <c r="G4" s="16">
        <v>0</v>
      </c>
      <c r="H4" s="16">
        <v>120302.67</v>
      </c>
      <c r="I4" s="16">
        <v>0</v>
      </c>
      <c r="J4" s="31">
        <v>530044.72</v>
      </c>
      <c r="K4" s="31">
        <v>390101.94</v>
      </c>
      <c r="L4" s="31">
        <v>0</v>
      </c>
      <c r="M4" s="31">
        <v>300000</v>
      </c>
      <c r="N4" s="31">
        <v>620146.66</v>
      </c>
      <c r="O4" s="31">
        <v>373762.25</v>
      </c>
      <c r="P4" s="31">
        <v>0</v>
      </c>
      <c r="Q4" s="31">
        <v>0</v>
      </c>
      <c r="R4" s="31">
        <v>993908.91</v>
      </c>
      <c r="S4" s="31">
        <v>436446.48</v>
      </c>
      <c r="T4" s="31">
        <v>230044.72</v>
      </c>
      <c r="U4" s="31">
        <v>300000</v>
      </c>
      <c r="V4" s="31">
        <v>1130355.3899999999</v>
      </c>
      <c r="W4" s="31">
        <v>498660.12</v>
      </c>
      <c r="X4" s="31">
        <v>320146.65999999997</v>
      </c>
      <c r="Y4" s="31">
        <v>302000</v>
      </c>
      <c r="Z4" s="31">
        <v>1327015.51</v>
      </c>
      <c r="AA4" s="31">
        <v>301485.78000000102</v>
      </c>
      <c r="AB4" s="31">
        <v>391908.91</v>
      </c>
      <c r="AC4" s="31">
        <v>0</v>
      </c>
      <c r="AD4" s="31">
        <v>1628501.29</v>
      </c>
      <c r="AE4" s="31">
        <v>326330.53000000003</v>
      </c>
      <c r="AF4" s="31">
        <v>828355.39</v>
      </c>
      <c r="AG4" s="31">
        <v>90000</v>
      </c>
      <c r="AH4" s="31">
        <v>1864831.82</v>
      </c>
      <c r="AI4" s="31">
        <v>193675.79</v>
      </c>
      <c r="AJ4" s="31">
        <v>1237015.51</v>
      </c>
      <c r="AK4" s="31">
        <v>200000</v>
      </c>
      <c r="AL4" s="31">
        <v>1858507.61</v>
      </c>
      <c r="AM4" s="31">
        <v>250397.53</v>
      </c>
      <c r="AN4" s="31">
        <v>1338501.29</v>
      </c>
      <c r="AO4" s="31">
        <v>0</v>
      </c>
      <c r="AP4" s="31">
        <v>0</v>
      </c>
      <c r="AQ4" s="42">
        <v>356540.53</v>
      </c>
      <c r="AR4" s="42">
        <v>1664831.82</v>
      </c>
      <c r="AS4" s="42">
        <v>0</v>
      </c>
      <c r="AT4" s="42">
        <v>2195445.67</v>
      </c>
      <c r="AU4" s="42">
        <v>296432.17</v>
      </c>
      <c r="AV4" s="42">
        <v>1858507.61</v>
      </c>
      <c r="AW4" s="42">
        <v>10000</v>
      </c>
      <c r="AX4" s="42">
        <v>2481877.84</v>
      </c>
      <c r="AY4" s="42"/>
      <c r="AZ4" s="42">
        <v>0</v>
      </c>
      <c r="BA4" s="63"/>
      <c r="BB4" s="63"/>
      <c r="BC4" s="63"/>
      <c r="BD4" s="63"/>
      <c r="BE4" s="63"/>
      <c r="BF4" s="63"/>
      <c r="BG4" s="63"/>
      <c r="BH4" s="54">
        <f>K4+O4+S4+W4+AA4+AE4+AI4+AM4+AQ4+AU4+AY4+BC4</f>
        <v>3423833.12</v>
      </c>
      <c r="BI4" s="16">
        <f>BH4/10</f>
        <v>342383.31199999998</v>
      </c>
      <c r="BJ4" s="54">
        <f>AX4/BI4</f>
        <v>7.24882829569684</v>
      </c>
      <c r="BK4" s="54" t="str">
        <f>VLOOKUP(B4,'[3]应付账款7月底全部明细表 (3)'!$A$4:$BI$410,61,0)</f>
        <v>发票挂账两个月承兑付款</v>
      </c>
    </row>
    <row r="5" spans="1:63" ht="15.95" customHeight="1">
      <c r="A5" s="23">
        <f t="shared" si="0"/>
        <v>2</v>
      </c>
      <c r="B5" s="24" t="s">
        <v>31</v>
      </c>
      <c r="C5" s="24" t="str">
        <f>VLOOKUP(B5,'[1]供应商 (2)'!$A$2:$D$144,4,0)</f>
        <v>1913006</v>
      </c>
      <c r="D5" s="25" t="s">
        <v>32</v>
      </c>
      <c r="E5" s="25" t="s">
        <v>30</v>
      </c>
      <c r="F5" s="16">
        <v>5340551.96</v>
      </c>
      <c r="G5" s="16">
        <v>1000000</v>
      </c>
      <c r="H5" s="16">
        <v>4679989.68</v>
      </c>
      <c r="I5" s="16">
        <v>501300</v>
      </c>
      <c r="J5" s="31">
        <v>4452410.29</v>
      </c>
      <c r="K5" s="31">
        <v>779105.34</v>
      </c>
      <c r="L5" s="31">
        <v>3839251.96</v>
      </c>
      <c r="M5" s="31">
        <v>700000</v>
      </c>
      <c r="N5" s="31">
        <v>4531515.63</v>
      </c>
      <c r="O5" s="31">
        <v>283096.68</v>
      </c>
      <c r="P5" s="31">
        <v>3478689.68</v>
      </c>
      <c r="Q5" s="31">
        <v>1330</v>
      </c>
      <c r="R5" s="31">
        <v>4813282.3099999996</v>
      </c>
      <c r="S5" s="31">
        <v>400378.75</v>
      </c>
      <c r="T5" s="31">
        <v>3751080.29</v>
      </c>
      <c r="U5" s="31">
        <v>0</v>
      </c>
      <c r="V5" s="31">
        <v>5213661.0599999996</v>
      </c>
      <c r="W5" s="31">
        <v>511458.55</v>
      </c>
      <c r="X5" s="31">
        <v>4530185.63</v>
      </c>
      <c r="Y5" s="31">
        <v>603000</v>
      </c>
      <c r="Z5" s="31">
        <v>5122119.6100000003</v>
      </c>
      <c r="AA5" s="31">
        <v>419662.53</v>
      </c>
      <c r="AB5" s="31">
        <v>4210282.3099999996</v>
      </c>
      <c r="AC5" s="31">
        <v>0</v>
      </c>
      <c r="AD5" s="31">
        <v>5541782.1399999997</v>
      </c>
      <c r="AE5" s="31">
        <v>210215.11</v>
      </c>
      <c r="AF5" s="31">
        <v>4610661.0599999996</v>
      </c>
      <c r="AG5" s="31">
        <v>1400000</v>
      </c>
      <c r="AH5" s="31">
        <v>4351997.25</v>
      </c>
      <c r="AI5" s="31">
        <v>176471.52</v>
      </c>
      <c r="AJ5" s="31">
        <v>3722119.61</v>
      </c>
      <c r="AK5" s="31">
        <v>201301.3</v>
      </c>
      <c r="AL5" s="31">
        <v>4327167.47</v>
      </c>
      <c r="AM5" s="31">
        <v>287227.81</v>
      </c>
      <c r="AN5" s="31">
        <v>3940480.84</v>
      </c>
      <c r="AO5" s="31">
        <v>30900</v>
      </c>
      <c r="AP5" s="31">
        <v>4583495.28</v>
      </c>
      <c r="AQ5" s="42">
        <v>340312.39</v>
      </c>
      <c r="AR5" s="42">
        <v>4119795.95</v>
      </c>
      <c r="AS5" s="42">
        <v>707600</v>
      </c>
      <c r="AT5" s="42">
        <v>4216207.67</v>
      </c>
      <c r="AU5" s="42">
        <v>351407.22</v>
      </c>
      <c r="AV5" s="42">
        <v>3588667.47</v>
      </c>
      <c r="AW5" s="42">
        <v>200000</v>
      </c>
      <c r="AX5" s="42">
        <v>4367614.8899999997</v>
      </c>
      <c r="AY5" s="42"/>
      <c r="AZ5" s="42">
        <v>3675895.28</v>
      </c>
      <c r="BA5" s="63"/>
      <c r="BB5" s="63"/>
      <c r="BC5" s="63"/>
      <c r="BD5" s="63"/>
      <c r="BE5" s="63"/>
      <c r="BF5" s="63"/>
      <c r="BG5" s="63"/>
      <c r="BH5" s="54">
        <f t="shared" ref="BH5:BH54" si="1">K5+O5+S5+W5+AA5+AE5+AI5+AM5+AQ5+AU5+AY5+BC5</f>
        <v>3759335.9</v>
      </c>
      <c r="BI5" s="16">
        <f t="shared" ref="BI5:BI68" si="2">BH5/10</f>
        <v>375933.59</v>
      </c>
      <c r="BJ5" s="54">
        <f t="shared" ref="BJ5:BJ68" si="3">AX5/BI5</f>
        <v>11.618049054887599</v>
      </c>
      <c r="BK5" s="54" t="str">
        <f>VLOOKUP(B5,'[3]应付账款7月底全部明细表 (3)'!$A$4:$BI$410,61,0)</f>
        <v>发票挂账两个月承兑付款</v>
      </c>
    </row>
    <row r="6" spans="1:63" ht="15.95" customHeight="1">
      <c r="A6" s="23">
        <f t="shared" si="0"/>
        <v>3</v>
      </c>
      <c r="B6" s="24" t="s">
        <v>33</v>
      </c>
      <c r="C6" s="24" t="str">
        <f>VLOOKUP(B6,'[1]供应商 (2)'!$A$2:$D$144,4,0)</f>
        <v>1937016</v>
      </c>
      <c r="D6" s="25" t="s">
        <v>34</v>
      </c>
      <c r="E6" s="25" t="s">
        <v>35</v>
      </c>
      <c r="F6" s="16">
        <v>290136.33</v>
      </c>
      <c r="G6" s="16">
        <v>0</v>
      </c>
      <c r="H6" s="16">
        <v>290136.33</v>
      </c>
      <c r="I6" s="16">
        <v>0</v>
      </c>
      <c r="J6" s="31">
        <v>388770.29</v>
      </c>
      <c r="K6" s="31">
        <v>0</v>
      </c>
      <c r="L6" s="31">
        <v>290136.33</v>
      </c>
      <c r="M6" s="31">
        <v>0</v>
      </c>
      <c r="N6" s="31">
        <v>388770.29</v>
      </c>
      <c r="O6" s="31">
        <v>0</v>
      </c>
      <c r="P6" s="31">
        <v>290136.33</v>
      </c>
      <c r="Q6" s="31">
        <v>0</v>
      </c>
      <c r="R6" s="31">
        <v>388770.29</v>
      </c>
      <c r="S6" s="31">
        <v>0</v>
      </c>
      <c r="T6" s="31">
        <v>388770.29</v>
      </c>
      <c r="U6" s="31">
        <v>0</v>
      </c>
      <c r="V6" s="31">
        <v>388770.29</v>
      </c>
      <c r="W6" s="31">
        <v>123443.57</v>
      </c>
      <c r="X6" s="31">
        <v>388770.29</v>
      </c>
      <c r="Y6" s="31">
        <v>50000</v>
      </c>
      <c r="Z6" s="31">
        <v>462213.86</v>
      </c>
      <c r="AA6" s="31">
        <v>0</v>
      </c>
      <c r="AB6" s="31">
        <v>338770.29</v>
      </c>
      <c r="AC6" s="31">
        <v>0</v>
      </c>
      <c r="AD6" s="31">
        <v>462213.86</v>
      </c>
      <c r="AE6" s="31">
        <v>57754.65</v>
      </c>
      <c r="AF6" s="31">
        <v>338770.29</v>
      </c>
      <c r="AG6" s="31">
        <v>90000</v>
      </c>
      <c r="AH6" s="31">
        <v>429968.51</v>
      </c>
      <c r="AI6" s="31">
        <v>0</v>
      </c>
      <c r="AJ6" s="31">
        <v>372213.86</v>
      </c>
      <c r="AK6" s="31">
        <v>0</v>
      </c>
      <c r="AL6" s="31">
        <v>429968.51</v>
      </c>
      <c r="AM6" s="31">
        <v>0</v>
      </c>
      <c r="AN6" s="31">
        <v>372213.86</v>
      </c>
      <c r="AO6" s="31">
        <v>0</v>
      </c>
      <c r="AP6" s="31">
        <v>429968.51</v>
      </c>
      <c r="AQ6" s="42">
        <v>52367.15</v>
      </c>
      <c r="AR6" s="42">
        <v>429968.51</v>
      </c>
      <c r="AS6" s="42">
        <v>30000</v>
      </c>
      <c r="AT6" s="42">
        <v>452335.66</v>
      </c>
      <c r="AU6" s="42">
        <v>0</v>
      </c>
      <c r="AV6" s="42">
        <v>399968.51</v>
      </c>
      <c r="AW6" s="42">
        <v>10000</v>
      </c>
      <c r="AX6" s="42">
        <v>442335.66</v>
      </c>
      <c r="AY6" s="42"/>
      <c r="AZ6" s="42">
        <v>389968.51</v>
      </c>
      <c r="BA6" s="63"/>
      <c r="BB6" s="63"/>
      <c r="BC6" s="63"/>
      <c r="BD6" s="63"/>
      <c r="BE6" s="63"/>
      <c r="BF6" s="63"/>
      <c r="BG6" s="63"/>
      <c r="BH6" s="54">
        <f t="shared" si="1"/>
        <v>233565.37</v>
      </c>
      <c r="BI6" s="16">
        <f t="shared" si="2"/>
        <v>23356.537</v>
      </c>
      <c r="BJ6" s="54">
        <f t="shared" si="3"/>
        <v>18.938409405469699</v>
      </c>
      <c r="BK6" s="54" t="str">
        <f>VLOOKUP(B6,'[3]应付账款7月底全部明细表 (3)'!$A$4:$BI$410,61,0)</f>
        <v>发票挂账两个月承兑付款</v>
      </c>
    </row>
    <row r="7" spans="1:63" ht="15.95" customHeight="1">
      <c r="A7" s="23">
        <f t="shared" si="0"/>
        <v>4</v>
      </c>
      <c r="B7" s="24" t="s">
        <v>36</v>
      </c>
      <c r="C7" s="24" t="str">
        <f>VLOOKUP(B7,'[1]供应商 (2)'!$A$2:$D$144,4,0)</f>
        <v>1937015</v>
      </c>
      <c r="D7" s="25" t="s">
        <v>37</v>
      </c>
      <c r="E7" s="25" t="s">
        <v>35</v>
      </c>
      <c r="F7" s="16">
        <v>1578627.54</v>
      </c>
      <c r="G7" s="16">
        <v>300</v>
      </c>
      <c r="H7" s="16">
        <v>1783781.66</v>
      </c>
      <c r="I7" s="16">
        <v>500500</v>
      </c>
      <c r="J7" s="31">
        <v>1502357.72</v>
      </c>
      <c r="K7" s="31">
        <v>256668.58</v>
      </c>
      <c r="L7" s="31">
        <v>1077827.54</v>
      </c>
      <c r="M7" s="31">
        <v>1800</v>
      </c>
      <c r="N7" s="31">
        <v>1757226.3</v>
      </c>
      <c r="O7" s="31">
        <v>155051.21</v>
      </c>
      <c r="P7" s="31">
        <v>1281481.6599999999</v>
      </c>
      <c r="Q7" s="31">
        <v>287349.90999999997</v>
      </c>
      <c r="R7" s="31">
        <v>1624927.6</v>
      </c>
      <c r="S7" s="31">
        <v>182973.27</v>
      </c>
      <c r="T7" s="31">
        <v>1213207.81</v>
      </c>
      <c r="U7" s="31">
        <v>0</v>
      </c>
      <c r="V7" s="31">
        <v>1807900.87</v>
      </c>
      <c r="W7" s="31">
        <v>194821.5</v>
      </c>
      <c r="X7" s="31">
        <v>1469876.39</v>
      </c>
      <c r="Y7" s="31">
        <v>200000</v>
      </c>
      <c r="Z7" s="31">
        <v>1802722.37</v>
      </c>
      <c r="AA7" s="31">
        <v>136320.07999999999</v>
      </c>
      <c r="AB7" s="31">
        <v>1424927.6</v>
      </c>
      <c r="AC7" s="31">
        <v>0</v>
      </c>
      <c r="AD7" s="31">
        <v>1939042.45</v>
      </c>
      <c r="AE7" s="31">
        <v>113485.57</v>
      </c>
      <c r="AF7" s="31">
        <v>1607900.87</v>
      </c>
      <c r="AG7" s="31">
        <v>607051.51</v>
      </c>
      <c r="AH7" s="31">
        <v>1445476.51</v>
      </c>
      <c r="AI7" s="31">
        <v>74976.350000000006</v>
      </c>
      <c r="AJ7" s="31">
        <v>1195670.8600000001</v>
      </c>
      <c r="AK7" s="31">
        <v>600000</v>
      </c>
      <c r="AL7" s="31">
        <v>920452.86</v>
      </c>
      <c r="AM7" s="31">
        <v>0</v>
      </c>
      <c r="AN7" s="31">
        <v>731990.94</v>
      </c>
      <c r="AO7" s="31">
        <v>0</v>
      </c>
      <c r="AP7" s="31">
        <v>920452.86</v>
      </c>
      <c r="AQ7" s="42">
        <v>241167.79</v>
      </c>
      <c r="AR7" s="42">
        <v>845476.51</v>
      </c>
      <c r="AS7" s="42">
        <v>153330</v>
      </c>
      <c r="AT7" s="42">
        <v>1008290.65</v>
      </c>
      <c r="AU7" s="42">
        <v>135664.32000000001</v>
      </c>
      <c r="AV7" s="42">
        <v>767122.86</v>
      </c>
      <c r="AW7" s="42">
        <v>0</v>
      </c>
      <c r="AX7" s="42">
        <v>1143954.97</v>
      </c>
      <c r="AY7" s="42"/>
      <c r="AZ7" s="42">
        <v>767122.86</v>
      </c>
      <c r="BA7" s="63"/>
      <c r="BB7" s="63"/>
      <c r="BC7" s="63"/>
      <c r="BD7" s="63"/>
      <c r="BE7" s="63"/>
      <c r="BF7" s="63"/>
      <c r="BG7" s="63"/>
      <c r="BH7" s="54">
        <f t="shared" si="1"/>
        <v>1491128.67</v>
      </c>
      <c r="BI7" s="16">
        <f t="shared" si="2"/>
        <v>149112.867</v>
      </c>
      <c r="BJ7" s="54">
        <f t="shared" si="3"/>
        <v>7.6717388178177801</v>
      </c>
      <c r="BK7" s="54" t="str">
        <f>VLOOKUP(B7,'[3]应付账款7月底全部明细表 (3)'!$A$4:$BI$410,61,0)</f>
        <v>发票挂账两个月承兑付款</v>
      </c>
    </row>
    <row r="8" spans="1:63" ht="15.95" customHeight="1">
      <c r="A8" s="23">
        <f t="shared" si="0"/>
        <v>5</v>
      </c>
      <c r="B8" s="24" t="s">
        <v>38</v>
      </c>
      <c r="C8" s="24">
        <f>VLOOKUP(B8,'[1]供应商 (2)'!$A$2:$D$144,4,0)</f>
        <v>1913010</v>
      </c>
      <c r="D8" s="25" t="s">
        <v>39</v>
      </c>
      <c r="E8" s="25" t="s">
        <v>35</v>
      </c>
      <c r="F8" s="16">
        <v>6592.38</v>
      </c>
      <c r="G8" s="16">
        <v>0</v>
      </c>
      <c r="H8" s="16">
        <v>6592.38</v>
      </c>
      <c r="I8" s="16">
        <v>0</v>
      </c>
      <c r="J8" s="31">
        <v>6592.38</v>
      </c>
      <c r="K8" s="31">
        <v>109083.3</v>
      </c>
      <c r="L8" s="31">
        <v>6592.38</v>
      </c>
      <c r="M8" s="31">
        <v>0</v>
      </c>
      <c r="N8" s="31">
        <v>115675.68</v>
      </c>
      <c r="O8" s="31">
        <v>0</v>
      </c>
      <c r="P8" s="31">
        <v>6592.38</v>
      </c>
      <c r="Q8" s="31">
        <v>0</v>
      </c>
      <c r="R8" s="31">
        <v>115675.68</v>
      </c>
      <c r="S8" s="31">
        <v>0</v>
      </c>
      <c r="T8" s="31">
        <v>6592.38</v>
      </c>
      <c r="U8" s="31">
        <v>0</v>
      </c>
      <c r="V8" s="31">
        <v>115675.68</v>
      </c>
      <c r="W8" s="31">
        <v>0</v>
      </c>
      <c r="X8" s="31">
        <v>115675.68</v>
      </c>
      <c r="Y8" s="31">
        <v>50000</v>
      </c>
      <c r="Z8" s="31">
        <v>65675.679999999993</v>
      </c>
      <c r="AA8" s="31">
        <v>42445.26</v>
      </c>
      <c r="AB8" s="31">
        <v>65675.679999999993</v>
      </c>
      <c r="AC8" s="31">
        <v>0</v>
      </c>
      <c r="AD8" s="31">
        <v>108120.94</v>
      </c>
      <c r="AE8" s="31">
        <v>0</v>
      </c>
      <c r="AF8" s="31">
        <v>65675.679999999993</v>
      </c>
      <c r="AG8" s="31">
        <v>0</v>
      </c>
      <c r="AH8" s="31">
        <v>108120.94</v>
      </c>
      <c r="AI8" s="31">
        <v>0</v>
      </c>
      <c r="AJ8" s="31">
        <v>65675.679999999993</v>
      </c>
      <c r="AK8" s="31">
        <v>0</v>
      </c>
      <c r="AL8" s="31">
        <v>108120.94</v>
      </c>
      <c r="AM8" s="31">
        <v>0</v>
      </c>
      <c r="AN8" s="31">
        <v>108120.94</v>
      </c>
      <c r="AO8" s="31">
        <v>0</v>
      </c>
      <c r="AP8" s="31">
        <v>108120.94</v>
      </c>
      <c r="AQ8" s="42">
        <v>0</v>
      </c>
      <c r="AR8" s="42">
        <v>108120.94</v>
      </c>
      <c r="AS8" s="42">
        <v>0</v>
      </c>
      <c r="AT8" s="42">
        <v>108120.94</v>
      </c>
      <c r="AU8" s="42">
        <v>0</v>
      </c>
      <c r="AV8" s="42">
        <v>108120.94</v>
      </c>
      <c r="AW8" s="42">
        <v>10000</v>
      </c>
      <c r="AX8" s="42">
        <v>98120.94</v>
      </c>
      <c r="AY8" s="42"/>
      <c r="AZ8" s="42">
        <v>98120.94</v>
      </c>
      <c r="BA8" s="63"/>
      <c r="BB8" s="63"/>
      <c r="BC8" s="63"/>
      <c r="BD8" s="63"/>
      <c r="BE8" s="63"/>
      <c r="BF8" s="63"/>
      <c r="BG8" s="63"/>
      <c r="BH8" s="54">
        <f t="shared" si="1"/>
        <v>151528.56</v>
      </c>
      <c r="BI8" s="16">
        <f t="shared" si="2"/>
        <v>15152.856</v>
      </c>
      <c r="BJ8" s="54">
        <f t="shared" si="3"/>
        <v>6.4754089922058302</v>
      </c>
      <c r="BK8" s="54" t="str">
        <f>VLOOKUP(B8,'[3]应付账款7月底全部明细表 (3)'!$A$4:$BI$410,61,0)</f>
        <v>发票挂账两个月承兑付款</v>
      </c>
    </row>
    <row r="9" spans="1:63" ht="15.95" customHeight="1">
      <c r="A9" s="23">
        <f t="shared" si="0"/>
        <v>6</v>
      </c>
      <c r="B9" s="24" t="s">
        <v>40</v>
      </c>
      <c r="C9" s="24" t="str">
        <f>VLOOKUP(B9,'[1]供应商 (2)'!$A$2:$D$144,4,0)</f>
        <v>1913027</v>
      </c>
      <c r="D9" s="25" t="s">
        <v>41</v>
      </c>
      <c r="E9" s="25" t="s">
        <v>35</v>
      </c>
      <c r="F9" s="16">
        <v>796212.35</v>
      </c>
      <c r="G9" s="16">
        <v>0</v>
      </c>
      <c r="H9" s="16">
        <v>888666.35</v>
      </c>
      <c r="I9" s="16">
        <v>151500</v>
      </c>
      <c r="J9" s="31">
        <v>835332.05</v>
      </c>
      <c r="K9" s="31">
        <v>0</v>
      </c>
      <c r="L9" s="31">
        <v>644712.35</v>
      </c>
      <c r="M9" s="31">
        <v>600</v>
      </c>
      <c r="N9" s="31">
        <v>834732.05</v>
      </c>
      <c r="O9" s="31">
        <v>144286.97</v>
      </c>
      <c r="P9" s="31">
        <v>736566.35</v>
      </c>
      <c r="Q9" s="31">
        <v>100000</v>
      </c>
      <c r="R9" s="31">
        <v>879019.02</v>
      </c>
      <c r="S9" s="31">
        <v>118089.07</v>
      </c>
      <c r="T9" s="31">
        <v>734732.05</v>
      </c>
      <c r="U9" s="31">
        <v>3000</v>
      </c>
      <c r="V9" s="31">
        <v>994108.09</v>
      </c>
      <c r="W9" s="31">
        <v>109557.16</v>
      </c>
      <c r="X9" s="31">
        <v>731732.05</v>
      </c>
      <c r="Y9" s="31">
        <v>0</v>
      </c>
      <c r="Z9" s="31">
        <v>1103665.25</v>
      </c>
      <c r="AA9" s="31">
        <v>105534.93</v>
      </c>
      <c r="AB9" s="31">
        <v>876019.02</v>
      </c>
      <c r="AC9" s="31">
        <v>0</v>
      </c>
      <c r="AD9" s="31">
        <v>1209200.18</v>
      </c>
      <c r="AE9" s="31">
        <v>0</v>
      </c>
      <c r="AF9" s="31">
        <v>994108.09</v>
      </c>
      <c r="AG9" s="31">
        <v>250000</v>
      </c>
      <c r="AH9" s="31">
        <v>959200.18</v>
      </c>
      <c r="AI9" s="31">
        <v>47962.06</v>
      </c>
      <c r="AJ9" s="31">
        <v>853665.25</v>
      </c>
      <c r="AK9" s="31">
        <v>0</v>
      </c>
      <c r="AL9" s="31">
        <v>1007162.24</v>
      </c>
      <c r="AM9" s="31">
        <v>56847.63</v>
      </c>
      <c r="AN9" s="31">
        <v>959200.18</v>
      </c>
      <c r="AO9" s="31">
        <v>0</v>
      </c>
      <c r="AP9" s="31">
        <v>1064009.8700000001</v>
      </c>
      <c r="AQ9" s="42">
        <v>86168.46</v>
      </c>
      <c r="AR9" s="42">
        <v>959200.18</v>
      </c>
      <c r="AS9" s="42">
        <v>100000</v>
      </c>
      <c r="AT9" s="42">
        <v>1050178.33</v>
      </c>
      <c r="AU9" s="42">
        <v>97651.92</v>
      </c>
      <c r="AV9" s="42">
        <v>907162.24</v>
      </c>
      <c r="AW9" s="42">
        <v>0</v>
      </c>
      <c r="AX9" s="42">
        <v>1147830.25</v>
      </c>
      <c r="AY9" s="42"/>
      <c r="AZ9" s="42">
        <v>964009.87</v>
      </c>
      <c r="BA9" s="63"/>
      <c r="BB9" s="63"/>
      <c r="BC9" s="63"/>
      <c r="BD9" s="63"/>
      <c r="BE9" s="63"/>
      <c r="BF9" s="63"/>
      <c r="BG9" s="63"/>
      <c r="BH9" s="54">
        <f t="shared" si="1"/>
        <v>766098.2</v>
      </c>
      <c r="BI9" s="16">
        <f t="shared" si="2"/>
        <v>76609.820000000007</v>
      </c>
      <c r="BJ9" s="54">
        <f t="shared" si="3"/>
        <v>14.9828083397142</v>
      </c>
      <c r="BK9" s="54" t="str">
        <f>VLOOKUP(B9,'[3]应付账款7月底全部明细表 (3)'!$A$4:$BI$410,61,0)</f>
        <v>发票挂账两个月承兑付款</v>
      </c>
    </row>
    <row r="10" spans="1:63" ht="15.95" customHeight="1">
      <c r="A10" s="23">
        <f t="shared" si="0"/>
        <v>7</v>
      </c>
      <c r="B10" s="24" t="s">
        <v>42</v>
      </c>
      <c r="C10" s="24" t="str">
        <f>VLOOKUP(B10,'[1]供应商 (2)'!$A$2:$D$144,4,0)</f>
        <v>1913020</v>
      </c>
      <c r="D10" s="25" t="s">
        <v>43</v>
      </c>
      <c r="E10" s="25" t="s">
        <v>35</v>
      </c>
      <c r="F10" s="16">
        <v>234818.13</v>
      </c>
      <c r="G10" s="16">
        <v>0</v>
      </c>
      <c r="H10" s="16">
        <v>254601.05</v>
      </c>
      <c r="I10" s="16">
        <v>0</v>
      </c>
      <c r="J10" s="31">
        <v>278965.15999999997</v>
      </c>
      <c r="K10" s="31">
        <v>27474.97</v>
      </c>
      <c r="L10" s="31">
        <v>234818.13</v>
      </c>
      <c r="M10" s="31">
        <v>0</v>
      </c>
      <c r="N10" s="31">
        <v>306440.13</v>
      </c>
      <c r="O10" s="31">
        <v>24609.39</v>
      </c>
      <c r="P10" s="31">
        <v>254601.05</v>
      </c>
      <c r="Q10" s="31">
        <v>50000</v>
      </c>
      <c r="R10" s="31">
        <v>281049.52</v>
      </c>
      <c r="S10" s="31">
        <v>21596.94</v>
      </c>
      <c r="T10" s="31">
        <v>228965.16</v>
      </c>
      <c r="U10" s="31">
        <v>6051.54</v>
      </c>
      <c r="V10" s="31">
        <v>296594.92</v>
      </c>
      <c r="W10" s="31">
        <v>27132.07</v>
      </c>
      <c r="X10" s="31">
        <v>250388.59</v>
      </c>
      <c r="Y10" s="31">
        <v>0</v>
      </c>
      <c r="Z10" s="31">
        <v>323726.99</v>
      </c>
      <c r="AA10" s="31">
        <v>31505.08</v>
      </c>
      <c r="AB10" s="31">
        <v>274997.98</v>
      </c>
      <c r="AC10" s="31">
        <v>0</v>
      </c>
      <c r="AD10" s="31">
        <v>355232.07</v>
      </c>
      <c r="AE10" s="31">
        <v>32076.37</v>
      </c>
      <c r="AF10" s="31">
        <v>296594.92</v>
      </c>
      <c r="AG10" s="31">
        <v>90000</v>
      </c>
      <c r="AH10" s="31">
        <v>297308.44</v>
      </c>
      <c r="AI10" s="31">
        <v>34525.11</v>
      </c>
      <c r="AJ10" s="31">
        <v>233726.99</v>
      </c>
      <c r="AK10" s="31">
        <v>4969.22</v>
      </c>
      <c r="AL10" s="31">
        <v>326864.33</v>
      </c>
      <c r="AM10" s="31">
        <v>13559.25</v>
      </c>
      <c r="AN10" s="31">
        <v>260262.85</v>
      </c>
      <c r="AO10" s="31">
        <v>92000</v>
      </c>
      <c r="AP10" s="31">
        <v>248423.58</v>
      </c>
      <c r="AQ10" s="42">
        <v>12732.19</v>
      </c>
      <c r="AR10" s="42">
        <v>200339.22</v>
      </c>
      <c r="AS10" s="42">
        <v>51626.63</v>
      </c>
      <c r="AT10" s="42">
        <v>209529.14</v>
      </c>
      <c r="AU10" s="42">
        <v>22037.19</v>
      </c>
      <c r="AV10" s="42">
        <v>183237.7</v>
      </c>
      <c r="AW10" s="42">
        <v>0</v>
      </c>
      <c r="AX10" s="42">
        <v>231566.33</v>
      </c>
      <c r="AY10" s="42"/>
      <c r="AZ10" s="42">
        <v>196796.95</v>
      </c>
      <c r="BA10" s="63"/>
      <c r="BB10" s="63"/>
      <c r="BC10" s="63"/>
      <c r="BD10" s="63"/>
      <c r="BE10" s="63"/>
      <c r="BF10" s="63"/>
      <c r="BG10" s="63"/>
      <c r="BH10" s="54">
        <f t="shared" si="1"/>
        <v>247248.56</v>
      </c>
      <c r="BI10" s="16">
        <f t="shared" si="2"/>
        <v>24724.856</v>
      </c>
      <c r="BJ10" s="54">
        <f t="shared" si="3"/>
        <v>9.3657301785701002</v>
      </c>
      <c r="BK10" s="54" t="str">
        <f>VLOOKUP(B10,'[3]应付账款7月底全部明细表 (3)'!$A$4:$BI$410,61,0)</f>
        <v>发票挂账两个月承兑付款</v>
      </c>
    </row>
    <row r="11" spans="1:63" ht="15.95" customHeight="1">
      <c r="A11" s="23">
        <f t="shared" si="0"/>
        <v>8</v>
      </c>
      <c r="B11" s="24" t="s">
        <v>44</v>
      </c>
      <c r="C11" s="24">
        <f>VLOOKUP(B11,'[1]供应商 (2)'!$A$2:$D$144,4,0)</f>
        <v>1913015</v>
      </c>
      <c r="D11" s="25" t="s">
        <v>45</v>
      </c>
      <c r="E11" s="25" t="s">
        <v>46</v>
      </c>
      <c r="F11" s="16">
        <v>116391.03</v>
      </c>
      <c r="G11" s="16">
        <v>0</v>
      </c>
      <c r="H11" s="16">
        <v>116391.03</v>
      </c>
      <c r="I11" s="16">
        <v>30000</v>
      </c>
      <c r="J11" s="31">
        <v>155268.54999999999</v>
      </c>
      <c r="K11" s="31">
        <v>24648.38</v>
      </c>
      <c r="L11" s="31">
        <v>86391.03</v>
      </c>
      <c r="M11" s="31">
        <v>0</v>
      </c>
      <c r="N11" s="31">
        <v>179916.93</v>
      </c>
      <c r="O11" s="31">
        <v>0</v>
      </c>
      <c r="P11" s="31">
        <v>86391.03</v>
      </c>
      <c r="Q11" s="31">
        <v>30000</v>
      </c>
      <c r="R11" s="31">
        <v>149916.93</v>
      </c>
      <c r="S11" s="31">
        <v>39824.74</v>
      </c>
      <c r="T11" s="31">
        <v>125268.55</v>
      </c>
      <c r="U11" s="31">
        <v>0</v>
      </c>
      <c r="V11" s="31">
        <v>189741.67</v>
      </c>
      <c r="W11" s="31">
        <v>0</v>
      </c>
      <c r="X11" s="31">
        <v>149916.93</v>
      </c>
      <c r="Y11" s="31">
        <v>0</v>
      </c>
      <c r="Z11" s="31">
        <v>189741.67</v>
      </c>
      <c r="AA11" s="31">
        <v>38637.760000000002</v>
      </c>
      <c r="AB11" s="31">
        <v>149916.93</v>
      </c>
      <c r="AC11" s="31">
        <v>0</v>
      </c>
      <c r="AD11" s="31">
        <v>228379.43</v>
      </c>
      <c r="AE11" s="31">
        <v>0</v>
      </c>
      <c r="AF11" s="31">
        <v>189741.67</v>
      </c>
      <c r="AG11" s="31">
        <v>90000</v>
      </c>
      <c r="AH11" s="31">
        <v>138379.43</v>
      </c>
      <c r="AI11" s="31">
        <v>0</v>
      </c>
      <c r="AJ11" s="31">
        <v>99741.67</v>
      </c>
      <c r="AK11" s="31">
        <v>0</v>
      </c>
      <c r="AL11" s="31">
        <v>138379.43</v>
      </c>
      <c r="AM11" s="31">
        <v>57585.93</v>
      </c>
      <c r="AN11" s="31">
        <v>138379.43</v>
      </c>
      <c r="AO11" s="31">
        <v>0</v>
      </c>
      <c r="AP11" s="31">
        <v>195965.36</v>
      </c>
      <c r="AQ11" s="42">
        <v>0</v>
      </c>
      <c r="AR11" s="42">
        <v>138379.43</v>
      </c>
      <c r="AS11" s="42">
        <v>50000</v>
      </c>
      <c r="AT11" s="42">
        <v>145965.35999999999</v>
      </c>
      <c r="AU11" s="42">
        <v>46940.44</v>
      </c>
      <c r="AV11" s="42">
        <v>88379.43</v>
      </c>
      <c r="AW11" s="42">
        <v>0</v>
      </c>
      <c r="AX11" s="42">
        <v>192905.8</v>
      </c>
      <c r="AY11" s="42"/>
      <c r="AZ11" s="42">
        <v>145965.35999999999</v>
      </c>
      <c r="BA11" s="63"/>
      <c r="BB11" s="63"/>
      <c r="BC11" s="63"/>
      <c r="BD11" s="63"/>
      <c r="BE11" s="63"/>
      <c r="BF11" s="63"/>
      <c r="BG11" s="63"/>
      <c r="BH11" s="54">
        <f t="shared" si="1"/>
        <v>207637.25</v>
      </c>
      <c r="BI11" s="16">
        <f t="shared" si="2"/>
        <v>20763.724999999999</v>
      </c>
      <c r="BJ11" s="54">
        <f t="shared" si="3"/>
        <v>9.2905198850399007</v>
      </c>
      <c r="BK11" s="54" t="str">
        <f>VLOOKUP(B11,'[3]应付账款7月底全部明细表 (3)'!$A$4:$BI$410,61,0)</f>
        <v>发票挂账两个月承兑付款</v>
      </c>
    </row>
    <row r="12" spans="1:63" ht="15.95" customHeight="1">
      <c r="A12" s="23">
        <f t="shared" si="0"/>
        <v>9</v>
      </c>
      <c r="B12" s="24" t="s">
        <v>47</v>
      </c>
      <c r="C12" s="24">
        <f>VLOOKUP(B12,'[1]供应商 (2)'!$A$2:$D$144,4,0)</f>
        <v>1913033</v>
      </c>
      <c r="D12" s="25" t="s">
        <v>48</v>
      </c>
      <c r="E12" s="25" t="s">
        <v>30</v>
      </c>
      <c r="F12" s="16">
        <v>2974070.08</v>
      </c>
      <c r="G12" s="16">
        <v>0</v>
      </c>
      <c r="H12" s="16">
        <v>3477472.33</v>
      </c>
      <c r="I12" s="16">
        <v>400000</v>
      </c>
      <c r="J12" s="31">
        <v>3380421.07</v>
      </c>
      <c r="K12" s="31">
        <v>506323.64</v>
      </c>
      <c r="L12" s="31">
        <v>2574070.08</v>
      </c>
      <c r="M12" s="31">
        <v>500000</v>
      </c>
      <c r="N12" s="31">
        <v>3386744.71</v>
      </c>
      <c r="O12" s="31">
        <v>274483.96999999997</v>
      </c>
      <c r="P12" s="31">
        <v>2577472.33</v>
      </c>
      <c r="Q12" s="31">
        <v>100000</v>
      </c>
      <c r="R12" s="31">
        <v>3561228.68</v>
      </c>
      <c r="S12" s="31">
        <v>420652.07</v>
      </c>
      <c r="T12" s="31">
        <v>2780421.07</v>
      </c>
      <c r="U12" s="31">
        <v>0</v>
      </c>
      <c r="V12" s="31">
        <v>3981880.75</v>
      </c>
      <c r="W12" s="31">
        <v>499257.8</v>
      </c>
      <c r="X12" s="31">
        <v>3286744.71</v>
      </c>
      <c r="Y12" s="31">
        <v>400000</v>
      </c>
      <c r="Z12" s="31">
        <v>4081138.55</v>
      </c>
      <c r="AA12" s="31">
        <v>511954.72</v>
      </c>
      <c r="AB12" s="31">
        <v>3161228.68</v>
      </c>
      <c r="AC12" s="31">
        <v>200000</v>
      </c>
      <c r="AD12" s="31">
        <v>4393093.2699999996</v>
      </c>
      <c r="AE12" s="31">
        <v>477973.1</v>
      </c>
      <c r="AF12" s="31">
        <v>3381880.75</v>
      </c>
      <c r="AG12" s="31">
        <v>700000</v>
      </c>
      <c r="AH12" s="31">
        <v>4171066.37</v>
      </c>
      <c r="AI12" s="31">
        <v>225877.33</v>
      </c>
      <c r="AJ12" s="31">
        <v>3181138.55</v>
      </c>
      <c r="AK12" s="31">
        <v>500000</v>
      </c>
      <c r="AL12" s="31">
        <v>3896943.7</v>
      </c>
      <c r="AM12" s="31">
        <v>229185.74</v>
      </c>
      <c r="AN12" s="31">
        <v>3193093.27</v>
      </c>
      <c r="AO12" s="31">
        <v>17897.2</v>
      </c>
      <c r="AP12" s="31">
        <v>4108232.24</v>
      </c>
      <c r="AQ12" s="42">
        <v>0</v>
      </c>
      <c r="AR12" s="42">
        <v>3653169.17</v>
      </c>
      <c r="AS12" s="42">
        <v>829384.4</v>
      </c>
      <c r="AT12" s="42">
        <v>3278847.84</v>
      </c>
      <c r="AU12" s="42">
        <v>803257.6</v>
      </c>
      <c r="AV12" s="42">
        <v>3049662.1</v>
      </c>
      <c r="AW12" s="42">
        <v>-162297.79999999999</v>
      </c>
      <c r="AX12" s="42">
        <v>4244403.24</v>
      </c>
      <c r="AY12" s="42"/>
      <c r="AZ12" s="42">
        <v>3441145.64</v>
      </c>
      <c r="BA12" s="63"/>
      <c r="BB12" s="63"/>
      <c r="BC12" s="63"/>
      <c r="BD12" s="63"/>
      <c r="BE12" s="63"/>
      <c r="BF12" s="63"/>
      <c r="BG12" s="63"/>
      <c r="BH12" s="54">
        <f t="shared" si="1"/>
        <v>3948965.97</v>
      </c>
      <c r="BI12" s="16">
        <f t="shared" si="2"/>
        <v>394896.59700000001</v>
      </c>
      <c r="BJ12" s="54">
        <f t="shared" si="3"/>
        <v>10.7481383031518</v>
      </c>
      <c r="BK12" s="54" t="str">
        <f>VLOOKUP(B12,'[3]应付账款7月底全部明细表 (3)'!$A$4:$BI$410,61,0)</f>
        <v>发票挂账两个月承兑付款</v>
      </c>
    </row>
    <row r="13" spans="1:63" ht="15.95" customHeight="1">
      <c r="A13" s="23">
        <f t="shared" si="0"/>
        <v>10</v>
      </c>
      <c r="B13" s="24" t="s">
        <v>49</v>
      </c>
      <c r="C13" s="24" t="str">
        <f>VLOOKUP(B13,'[1]供应商 (2)'!$A$2:$D$144,4,0)</f>
        <v>1913002</v>
      </c>
      <c r="D13" s="25" t="s">
        <v>50</v>
      </c>
      <c r="E13" s="25" t="s">
        <v>51</v>
      </c>
      <c r="F13" s="16">
        <v>294306.46000000002</v>
      </c>
      <c r="G13" s="16">
        <v>500</v>
      </c>
      <c r="H13" s="16">
        <v>352259.47</v>
      </c>
      <c r="I13" s="16">
        <v>50000</v>
      </c>
      <c r="J13" s="31">
        <v>364153.85</v>
      </c>
      <c r="K13" s="31">
        <v>48745.31</v>
      </c>
      <c r="L13" s="31">
        <v>243806.46</v>
      </c>
      <c r="M13" s="31">
        <v>0</v>
      </c>
      <c r="N13" s="31">
        <v>412899.16</v>
      </c>
      <c r="O13" s="31">
        <v>45795.77</v>
      </c>
      <c r="P13" s="31">
        <v>302259.46999999997</v>
      </c>
      <c r="Q13" s="31">
        <v>50000</v>
      </c>
      <c r="R13" s="31">
        <v>408694.93</v>
      </c>
      <c r="S13" s="31">
        <v>48580.63</v>
      </c>
      <c r="T13" s="31">
        <v>314153.84999999998</v>
      </c>
      <c r="U13" s="31">
        <v>0</v>
      </c>
      <c r="V13" s="31">
        <v>457275.56</v>
      </c>
      <c r="W13" s="31">
        <v>61943.06</v>
      </c>
      <c r="X13" s="31">
        <v>362899.16</v>
      </c>
      <c r="Y13" s="31">
        <v>0</v>
      </c>
      <c r="Z13" s="31">
        <v>519218.62</v>
      </c>
      <c r="AA13" s="31">
        <v>42871.17</v>
      </c>
      <c r="AB13" s="31">
        <v>408694.93</v>
      </c>
      <c r="AC13" s="31">
        <v>0</v>
      </c>
      <c r="AD13" s="31">
        <v>562089.79</v>
      </c>
      <c r="AE13" s="31">
        <v>28250.06</v>
      </c>
      <c r="AF13" s="31">
        <v>457275.56</v>
      </c>
      <c r="AG13" s="31">
        <v>120000</v>
      </c>
      <c r="AH13" s="31">
        <v>470339.85</v>
      </c>
      <c r="AI13" s="31">
        <v>13256.11</v>
      </c>
      <c r="AJ13" s="31">
        <v>399218.62</v>
      </c>
      <c r="AK13" s="31">
        <v>0</v>
      </c>
      <c r="AL13" s="31">
        <v>483595.96</v>
      </c>
      <c r="AM13" s="31">
        <v>34139.14</v>
      </c>
      <c r="AN13" s="31">
        <v>442089.79</v>
      </c>
      <c r="AO13" s="31">
        <v>0</v>
      </c>
      <c r="AP13" s="31">
        <v>517735.1</v>
      </c>
      <c r="AQ13" s="42">
        <v>39218.49</v>
      </c>
      <c r="AR13" s="42">
        <v>470339.85</v>
      </c>
      <c r="AS13" s="42">
        <v>100000</v>
      </c>
      <c r="AT13" s="42">
        <v>456953.59</v>
      </c>
      <c r="AU13" s="42">
        <v>36809.699999999997</v>
      </c>
      <c r="AV13" s="42">
        <v>383595.96</v>
      </c>
      <c r="AW13" s="42">
        <v>10000</v>
      </c>
      <c r="AX13" s="42">
        <v>483763.29</v>
      </c>
      <c r="AY13" s="42"/>
      <c r="AZ13" s="42">
        <v>407735.1</v>
      </c>
      <c r="BA13" s="63"/>
      <c r="BB13" s="63"/>
      <c r="BC13" s="63"/>
      <c r="BD13" s="63"/>
      <c r="BE13" s="63"/>
      <c r="BF13" s="63"/>
      <c r="BG13" s="63"/>
      <c r="BH13" s="54">
        <f t="shared" si="1"/>
        <v>399609.44</v>
      </c>
      <c r="BI13" s="16">
        <f t="shared" si="2"/>
        <v>39960.944000000003</v>
      </c>
      <c r="BJ13" s="54">
        <f t="shared" si="3"/>
        <v>12.1059024531553</v>
      </c>
      <c r="BK13" s="54" t="str">
        <f>VLOOKUP(B13,'[3]应付账款7月底全部明细表 (3)'!$A$4:$BI$410,61,0)</f>
        <v>发票挂账两个月承兑付款</v>
      </c>
    </row>
    <row r="14" spans="1:63" ht="15.95" customHeight="1">
      <c r="A14" s="23">
        <f t="shared" si="0"/>
        <v>11</v>
      </c>
      <c r="B14" s="24" t="s">
        <v>52</v>
      </c>
      <c r="C14" s="24">
        <f>VLOOKUP(B14,'[1]供应商 (2)'!$A$2:$D$144,4,0)</f>
        <v>1913032</v>
      </c>
      <c r="D14" s="25" t="s">
        <v>53</v>
      </c>
      <c r="E14" s="25" t="s">
        <v>30</v>
      </c>
      <c r="F14" s="16">
        <v>2720970.52</v>
      </c>
      <c r="G14" s="16">
        <v>0</v>
      </c>
      <c r="H14" s="16">
        <v>3130917.08</v>
      </c>
      <c r="I14" s="16">
        <v>500000</v>
      </c>
      <c r="J14" s="31">
        <v>2810114.38</v>
      </c>
      <c r="K14" s="31">
        <v>227308.35</v>
      </c>
      <c r="L14" s="31">
        <v>2220970.52</v>
      </c>
      <c r="M14" s="31">
        <v>400000</v>
      </c>
      <c r="N14" s="31">
        <v>2637422.73</v>
      </c>
      <c r="O14" s="31">
        <v>117966.35</v>
      </c>
      <c r="P14" s="31">
        <v>2230917.08</v>
      </c>
      <c r="Q14" s="31">
        <v>0</v>
      </c>
      <c r="R14" s="31">
        <v>2755389.08</v>
      </c>
      <c r="S14" s="31">
        <v>261539.44</v>
      </c>
      <c r="T14" s="31">
        <v>2410114.38</v>
      </c>
      <c r="U14" s="31">
        <v>0</v>
      </c>
      <c r="V14" s="31">
        <v>3016928.52</v>
      </c>
      <c r="W14" s="31">
        <v>342395.96</v>
      </c>
      <c r="X14" s="31">
        <v>2637422.73</v>
      </c>
      <c r="Y14" s="31">
        <v>300000</v>
      </c>
      <c r="Z14" s="31">
        <v>3059324.48</v>
      </c>
      <c r="AA14" s="31">
        <v>338921.91</v>
      </c>
      <c r="AB14" s="31">
        <v>2455389.08</v>
      </c>
      <c r="AC14" s="31">
        <v>200000</v>
      </c>
      <c r="AD14" s="31">
        <v>3198246.39</v>
      </c>
      <c r="AE14" s="31">
        <v>305488.09999999998</v>
      </c>
      <c r="AF14" s="31">
        <v>2516928.52</v>
      </c>
      <c r="AG14" s="31">
        <v>500000</v>
      </c>
      <c r="AH14" s="31">
        <v>3003734.49</v>
      </c>
      <c r="AI14" s="31">
        <v>206400.95</v>
      </c>
      <c r="AJ14" s="31">
        <v>2359324.48</v>
      </c>
      <c r="AK14" s="31">
        <v>600000</v>
      </c>
      <c r="AL14" s="31">
        <v>2610135.44</v>
      </c>
      <c r="AM14" s="31">
        <v>187668.47</v>
      </c>
      <c r="AN14" s="31">
        <v>2098246.39</v>
      </c>
      <c r="AO14" s="31">
        <v>30483.9</v>
      </c>
      <c r="AP14" s="31">
        <v>2767320.01</v>
      </c>
      <c r="AQ14" s="42">
        <v>0</v>
      </c>
      <c r="AR14" s="42">
        <v>2373250.59</v>
      </c>
      <c r="AS14" s="42">
        <v>418565.06</v>
      </c>
      <c r="AT14" s="42">
        <v>2348754.9500000002</v>
      </c>
      <c r="AU14" s="42">
        <v>466701.99</v>
      </c>
      <c r="AV14" s="42">
        <v>2161086.48</v>
      </c>
      <c r="AW14" s="42">
        <v>57262.400000000001</v>
      </c>
      <c r="AX14" s="42">
        <v>2758194.54</v>
      </c>
      <c r="AY14" s="42"/>
      <c r="AZ14" s="42">
        <v>2291492.5499999998</v>
      </c>
      <c r="BA14" s="63"/>
      <c r="BB14" s="63"/>
      <c r="BC14" s="63"/>
      <c r="BD14" s="63"/>
      <c r="BE14" s="63"/>
      <c r="BF14" s="63"/>
      <c r="BG14" s="63"/>
      <c r="BH14" s="54">
        <f t="shared" si="1"/>
        <v>2454391.52</v>
      </c>
      <c r="BI14" s="16">
        <f t="shared" si="2"/>
        <v>245439.152</v>
      </c>
      <c r="BJ14" s="54">
        <f t="shared" si="3"/>
        <v>11.237793634489099</v>
      </c>
      <c r="BK14" s="54" t="str">
        <f>VLOOKUP(B14,'[3]应付账款7月底全部明细表 (3)'!$A$4:$BI$410,61,0)</f>
        <v>发票挂账两个月承兑付款</v>
      </c>
    </row>
    <row r="15" spans="1:63" ht="15.95" customHeight="1">
      <c r="A15" s="23">
        <f t="shared" si="0"/>
        <v>12</v>
      </c>
      <c r="B15" s="24" t="s">
        <v>54</v>
      </c>
      <c r="C15" s="24" t="str">
        <f>VLOOKUP(B15,'[1]供应商 (2)'!$A$2:$D$144,4,0)</f>
        <v>1913028</v>
      </c>
      <c r="D15" s="25" t="s">
        <v>55</v>
      </c>
      <c r="E15" s="25" t="s">
        <v>30</v>
      </c>
      <c r="F15" s="16">
        <v>7942.35</v>
      </c>
      <c r="G15" s="16">
        <v>0</v>
      </c>
      <c r="H15" s="16">
        <v>7942.35</v>
      </c>
      <c r="I15" s="16">
        <v>0</v>
      </c>
      <c r="J15" s="31">
        <v>9103.67</v>
      </c>
      <c r="K15" s="31">
        <v>0</v>
      </c>
      <c r="L15" s="31">
        <v>7942.35</v>
      </c>
      <c r="M15" s="31">
        <v>0</v>
      </c>
      <c r="N15" s="31">
        <v>9103.67</v>
      </c>
      <c r="O15" s="31">
        <v>0</v>
      </c>
      <c r="P15" s="31">
        <v>7942.35</v>
      </c>
      <c r="Q15" s="31">
        <v>7000</v>
      </c>
      <c r="R15" s="31">
        <v>2103.67</v>
      </c>
      <c r="S15" s="31">
        <v>0</v>
      </c>
      <c r="T15" s="31">
        <v>2103.67</v>
      </c>
      <c r="U15" s="31">
        <v>0</v>
      </c>
      <c r="V15" s="31">
        <v>2103.67</v>
      </c>
      <c r="W15" s="31">
        <v>2166.9899999999998</v>
      </c>
      <c r="X15" s="31">
        <v>2103.67</v>
      </c>
      <c r="Y15" s="31">
        <v>0</v>
      </c>
      <c r="Z15" s="31">
        <v>4270.66</v>
      </c>
      <c r="AA15" s="31">
        <v>0</v>
      </c>
      <c r="AB15" s="31">
        <v>2103.67</v>
      </c>
      <c r="AC15" s="31">
        <v>0</v>
      </c>
      <c r="AD15" s="31">
        <v>4270.66</v>
      </c>
      <c r="AE15" s="31">
        <v>0</v>
      </c>
      <c r="AF15" s="31">
        <v>2103.67</v>
      </c>
      <c r="AG15" s="31">
        <v>0</v>
      </c>
      <c r="AH15" s="31">
        <v>4270.66</v>
      </c>
      <c r="AI15" s="31">
        <v>0</v>
      </c>
      <c r="AJ15" s="31">
        <v>4270.66</v>
      </c>
      <c r="AK15" s="31">
        <v>0</v>
      </c>
      <c r="AL15" s="31">
        <v>4270.66</v>
      </c>
      <c r="AM15" s="31">
        <v>0</v>
      </c>
      <c r="AN15" s="31">
        <v>4270.66</v>
      </c>
      <c r="AO15" s="31">
        <v>0</v>
      </c>
      <c r="AP15" s="31">
        <v>4270.66</v>
      </c>
      <c r="AQ15" s="42">
        <v>0</v>
      </c>
      <c r="AR15" s="42">
        <v>4270.66</v>
      </c>
      <c r="AS15" s="42">
        <v>3000</v>
      </c>
      <c r="AT15" s="42">
        <v>1270.6600000000001</v>
      </c>
      <c r="AU15" s="42">
        <v>0</v>
      </c>
      <c r="AV15" s="42">
        <v>1270.6600000000001</v>
      </c>
      <c r="AW15" s="42">
        <v>0</v>
      </c>
      <c r="AX15" s="42">
        <v>1270.6600000000001</v>
      </c>
      <c r="AY15" s="42"/>
      <c r="AZ15" s="42">
        <v>1270.6600000000001</v>
      </c>
      <c r="BA15" s="63"/>
      <c r="BB15" s="63"/>
      <c r="BC15" s="63"/>
      <c r="BD15" s="63"/>
      <c r="BE15" s="63"/>
      <c r="BF15" s="63"/>
      <c r="BG15" s="63"/>
      <c r="BH15" s="54">
        <f t="shared" si="1"/>
        <v>2166.9899999999998</v>
      </c>
      <c r="BI15" s="16">
        <f t="shared" si="2"/>
        <v>216.69900000000001</v>
      </c>
      <c r="BJ15" s="54">
        <f t="shared" si="3"/>
        <v>5.8637095694950103</v>
      </c>
      <c r="BK15" s="54" t="str">
        <f>VLOOKUP(B15,'[3]应付账款7月底全部明细表 (3)'!$A$4:$BI$410,61,0)</f>
        <v>发票挂账两个月承兑付款</v>
      </c>
    </row>
    <row r="16" spans="1:63" ht="18" customHeight="1">
      <c r="A16" s="23">
        <f t="shared" si="0"/>
        <v>13</v>
      </c>
      <c r="B16" s="24" t="s">
        <v>56</v>
      </c>
      <c r="C16" s="24" t="str">
        <f>VLOOKUP(B16,'[1]供应商 (2)'!$A$2:$D$144,4,0)</f>
        <v>1913001</v>
      </c>
      <c r="D16" s="25" t="s">
        <v>57</v>
      </c>
      <c r="E16" s="25" t="s">
        <v>30</v>
      </c>
      <c r="F16" s="16">
        <v>309938.86</v>
      </c>
      <c r="G16" s="16">
        <v>0</v>
      </c>
      <c r="H16" s="16">
        <v>341411.3</v>
      </c>
      <c r="I16" s="16">
        <v>0</v>
      </c>
      <c r="J16" s="31">
        <v>391266.09</v>
      </c>
      <c r="K16" s="31">
        <v>49307.66</v>
      </c>
      <c r="L16" s="31">
        <v>309938.86</v>
      </c>
      <c r="M16" s="31">
        <v>0</v>
      </c>
      <c r="N16" s="31">
        <v>440573.75</v>
      </c>
      <c r="O16" s="31">
        <v>0</v>
      </c>
      <c r="P16" s="31">
        <v>341411.3</v>
      </c>
      <c r="Q16" s="31">
        <v>100000</v>
      </c>
      <c r="R16" s="31">
        <v>340573.75</v>
      </c>
      <c r="S16" s="31">
        <v>87550.02</v>
      </c>
      <c r="T16" s="31">
        <v>291266.09000000003</v>
      </c>
      <c r="U16" s="31">
        <v>0</v>
      </c>
      <c r="V16" s="31">
        <v>428123.77</v>
      </c>
      <c r="W16" s="31">
        <v>61765.75</v>
      </c>
      <c r="X16" s="31">
        <v>340573.75</v>
      </c>
      <c r="Y16" s="31">
        <v>0</v>
      </c>
      <c r="Z16" s="31">
        <v>489889.52</v>
      </c>
      <c r="AA16" s="31">
        <v>55272.08</v>
      </c>
      <c r="AB16" s="31">
        <v>340573.75</v>
      </c>
      <c r="AC16" s="31">
        <v>0</v>
      </c>
      <c r="AD16" s="31">
        <v>545161.6</v>
      </c>
      <c r="AE16" s="31">
        <v>0</v>
      </c>
      <c r="AF16" s="31">
        <v>428123.77</v>
      </c>
      <c r="AG16" s="31">
        <v>120000</v>
      </c>
      <c r="AH16" s="31">
        <v>425161.6</v>
      </c>
      <c r="AI16" s="31">
        <v>41282.76</v>
      </c>
      <c r="AJ16" s="31">
        <v>369889.52</v>
      </c>
      <c r="AK16" s="31">
        <v>0</v>
      </c>
      <c r="AL16" s="31">
        <v>466444.36</v>
      </c>
      <c r="AM16" s="31">
        <v>31247.78</v>
      </c>
      <c r="AN16" s="31">
        <v>425161.6</v>
      </c>
      <c r="AO16" s="31">
        <v>0</v>
      </c>
      <c r="AP16" s="31">
        <v>497692.14</v>
      </c>
      <c r="AQ16" s="42">
        <v>0</v>
      </c>
      <c r="AR16" s="42">
        <v>425161.6</v>
      </c>
      <c r="AS16" s="42">
        <v>0</v>
      </c>
      <c r="AT16" s="42">
        <v>497692.14</v>
      </c>
      <c r="AU16" s="42">
        <v>84536.1</v>
      </c>
      <c r="AV16" s="42">
        <v>466444.36</v>
      </c>
      <c r="AW16" s="42">
        <v>10000</v>
      </c>
      <c r="AX16" s="42">
        <v>572228.24</v>
      </c>
      <c r="AY16" s="42"/>
      <c r="AZ16" s="42">
        <v>487692.14</v>
      </c>
      <c r="BA16" s="63"/>
      <c r="BB16" s="63"/>
      <c r="BC16" s="63"/>
      <c r="BD16" s="63"/>
      <c r="BE16" s="63"/>
      <c r="BF16" s="63"/>
      <c r="BG16" s="63"/>
      <c r="BH16" s="54">
        <f t="shared" si="1"/>
        <v>410962.15</v>
      </c>
      <c r="BI16" s="16">
        <f t="shared" si="2"/>
        <v>41096.214999999997</v>
      </c>
      <c r="BJ16" s="54">
        <f t="shared" si="3"/>
        <v>13.9241105294003</v>
      </c>
      <c r="BK16" s="54" t="str">
        <f>VLOOKUP(B16,'[3]应付账款7月底全部明细表 (3)'!$A$4:$BI$410,61,0)</f>
        <v>发票挂账两个月承兑付款</v>
      </c>
    </row>
    <row r="17" spans="1:16384" ht="15.95" customHeight="1">
      <c r="A17" s="23">
        <f t="shared" si="0"/>
        <v>14</v>
      </c>
      <c r="B17" s="24" t="s">
        <v>58</v>
      </c>
      <c r="C17" s="24" t="str">
        <f>VLOOKUP(B17,'[1]供应商 (2)'!$A$2:$D$144,4,0)</f>
        <v>1911127</v>
      </c>
      <c r="D17" s="25" t="s">
        <v>59</v>
      </c>
      <c r="E17" s="25" t="s">
        <v>60</v>
      </c>
      <c r="F17" s="16">
        <v>763245.9</v>
      </c>
      <c r="G17" s="16">
        <v>0</v>
      </c>
      <c r="H17" s="16">
        <v>952659.91</v>
      </c>
      <c r="I17" s="16">
        <v>200000</v>
      </c>
      <c r="J17" s="31">
        <v>752659.91</v>
      </c>
      <c r="K17" s="31">
        <v>253930.75</v>
      </c>
      <c r="L17" s="31">
        <v>563245.9</v>
      </c>
      <c r="M17" s="31">
        <v>0</v>
      </c>
      <c r="N17" s="31">
        <v>1006590.66</v>
      </c>
      <c r="O17" s="31">
        <v>0</v>
      </c>
      <c r="P17" s="31">
        <v>752659.91</v>
      </c>
      <c r="Q17" s="31">
        <v>150000</v>
      </c>
      <c r="R17" s="31">
        <v>856590.66</v>
      </c>
      <c r="S17" s="31">
        <v>231021.75</v>
      </c>
      <c r="T17" s="31">
        <v>602659.91</v>
      </c>
      <c r="U17" s="31">
        <v>0</v>
      </c>
      <c r="V17" s="31">
        <v>1087612.4099999999</v>
      </c>
      <c r="W17" s="31">
        <v>102448.07</v>
      </c>
      <c r="X17" s="31">
        <v>856590.66</v>
      </c>
      <c r="Y17" s="31">
        <v>300000</v>
      </c>
      <c r="Z17" s="31">
        <v>890060.48</v>
      </c>
      <c r="AA17" s="31">
        <v>139818.63</v>
      </c>
      <c r="AB17" s="31">
        <v>556590.66</v>
      </c>
      <c r="AC17" s="31">
        <v>0</v>
      </c>
      <c r="AD17" s="31">
        <v>1029879.11</v>
      </c>
      <c r="AE17" s="31">
        <v>156904.39000000001</v>
      </c>
      <c r="AF17" s="31">
        <v>787612.41</v>
      </c>
      <c r="AG17" s="31">
        <v>120000</v>
      </c>
      <c r="AH17" s="31">
        <v>1066783.5</v>
      </c>
      <c r="AI17" s="31">
        <v>245258.32</v>
      </c>
      <c r="AJ17" s="31">
        <v>770060.48</v>
      </c>
      <c r="AK17" s="31">
        <v>100000</v>
      </c>
      <c r="AL17" s="31">
        <v>1212041.82</v>
      </c>
      <c r="AM17" s="31">
        <v>65159.79</v>
      </c>
      <c r="AN17" s="31">
        <v>809879.11</v>
      </c>
      <c r="AO17" s="31">
        <v>200000</v>
      </c>
      <c r="AP17" s="31">
        <v>1077201.6100000001</v>
      </c>
      <c r="AQ17" s="42">
        <v>92160.58</v>
      </c>
      <c r="AR17" s="42">
        <v>766783.5</v>
      </c>
      <c r="AS17" s="42">
        <v>200000</v>
      </c>
      <c r="AT17" s="42">
        <v>969362.19</v>
      </c>
      <c r="AU17" s="42">
        <v>105809.5</v>
      </c>
      <c r="AV17" s="42">
        <v>812041.82</v>
      </c>
      <c r="AW17" s="42">
        <v>30000</v>
      </c>
      <c r="AX17" s="42">
        <v>1045171.69</v>
      </c>
      <c r="AY17" s="42"/>
      <c r="AZ17" s="42">
        <v>847201.61</v>
      </c>
      <c r="BA17" s="63"/>
      <c r="BB17" s="63"/>
      <c r="BC17" s="63"/>
      <c r="BD17" s="63"/>
      <c r="BE17" s="63"/>
      <c r="BF17" s="63"/>
      <c r="BG17" s="63"/>
      <c r="BH17" s="54">
        <f t="shared" si="1"/>
        <v>1392511.78</v>
      </c>
      <c r="BI17" s="16">
        <f t="shared" si="2"/>
        <v>139251.17800000001</v>
      </c>
      <c r="BJ17" s="54">
        <f t="shared" si="3"/>
        <v>7.5056577977387002</v>
      </c>
      <c r="BK17" s="54" t="str">
        <f>VLOOKUP(B17,'[3]应付账款7月底全部明细表 (3)'!$A$4:$BI$410,61,0)</f>
        <v>发票挂账两个月承兑付款</v>
      </c>
    </row>
    <row r="18" spans="1:16384" ht="15.95" customHeight="1">
      <c r="A18" s="23">
        <f t="shared" si="0"/>
        <v>15</v>
      </c>
      <c r="B18" s="24" t="s">
        <v>61</v>
      </c>
      <c r="C18" s="24"/>
      <c r="D18" s="25" t="s">
        <v>62</v>
      </c>
      <c r="E18" s="25" t="s">
        <v>63</v>
      </c>
      <c r="F18" s="16">
        <v>127992.2</v>
      </c>
      <c r="G18" s="16">
        <v>50000</v>
      </c>
      <c r="H18" s="16">
        <v>130632.2</v>
      </c>
      <c r="I18" s="16">
        <v>50000</v>
      </c>
      <c r="J18" s="31">
        <v>133222.20000000001</v>
      </c>
      <c r="K18" s="31">
        <v>53408.480000000003</v>
      </c>
      <c r="L18" s="31">
        <v>133222.20000000001</v>
      </c>
      <c r="M18" s="31">
        <v>0</v>
      </c>
      <c r="N18" s="31">
        <v>186630.68</v>
      </c>
      <c r="O18" s="31">
        <v>80240</v>
      </c>
      <c r="P18" s="31">
        <v>186630.68</v>
      </c>
      <c r="Q18" s="31">
        <v>100000</v>
      </c>
      <c r="R18" s="31">
        <v>166870.68</v>
      </c>
      <c r="S18" s="31">
        <v>28550</v>
      </c>
      <c r="T18" s="31">
        <v>166870.68</v>
      </c>
      <c r="U18" s="31">
        <v>0</v>
      </c>
      <c r="V18" s="31">
        <v>195420.68</v>
      </c>
      <c r="W18" s="31">
        <v>47321</v>
      </c>
      <c r="X18" s="31">
        <v>195420.68</v>
      </c>
      <c r="Y18" s="31">
        <v>100000</v>
      </c>
      <c r="Z18" s="31">
        <v>142741.68</v>
      </c>
      <c r="AA18" s="31">
        <v>136719.5</v>
      </c>
      <c r="AB18" s="31">
        <v>142741.68</v>
      </c>
      <c r="AC18" s="31">
        <v>0</v>
      </c>
      <c r="AD18" s="31">
        <v>279461.18</v>
      </c>
      <c r="AE18" s="31">
        <v>16762.5</v>
      </c>
      <c r="AF18" s="31">
        <v>279461.18</v>
      </c>
      <c r="AG18" s="31">
        <v>86050</v>
      </c>
      <c r="AH18" s="31">
        <v>210173.68</v>
      </c>
      <c r="AI18" s="31">
        <v>0</v>
      </c>
      <c r="AJ18" s="31">
        <v>210173.68</v>
      </c>
      <c r="AK18" s="31">
        <v>0</v>
      </c>
      <c r="AL18" s="31">
        <v>210173.68</v>
      </c>
      <c r="AM18" s="31">
        <v>30981.68</v>
      </c>
      <c r="AN18" s="31">
        <v>210173.68</v>
      </c>
      <c r="AO18" s="31">
        <v>0</v>
      </c>
      <c r="AP18" s="31">
        <v>241155.36</v>
      </c>
      <c r="AQ18" s="42">
        <v>43775.5</v>
      </c>
      <c r="AR18" s="42">
        <v>241155.36</v>
      </c>
      <c r="AS18" s="42">
        <v>100000</v>
      </c>
      <c r="AT18" s="42">
        <v>184930.86</v>
      </c>
      <c r="AU18" s="42">
        <v>29778.75</v>
      </c>
      <c r="AV18" s="42">
        <v>184930.86</v>
      </c>
      <c r="AW18" s="42">
        <v>50000</v>
      </c>
      <c r="AX18" s="42">
        <v>164709.60999999999</v>
      </c>
      <c r="AY18" s="42"/>
      <c r="AZ18" s="42">
        <v>164709.60999999999</v>
      </c>
      <c r="BA18" s="63"/>
      <c r="BB18" s="63"/>
      <c r="BC18" s="63"/>
      <c r="BD18" s="63"/>
      <c r="BE18" s="63"/>
      <c r="BF18" s="63"/>
      <c r="BG18" s="63"/>
      <c r="BH18" s="54">
        <f t="shared" si="1"/>
        <v>467537.41</v>
      </c>
      <c r="BI18" s="16">
        <f t="shared" si="2"/>
        <v>46753.741000000002</v>
      </c>
      <c r="BJ18" s="54">
        <f t="shared" si="3"/>
        <v>3.5229183050828001</v>
      </c>
      <c r="BK18" s="54" t="str">
        <f>VLOOKUP(B18,'[3]应付账款7月底全部明细表 (3)'!$A$4:$BI$410,61,0)</f>
        <v>货到、票到月底付款</v>
      </c>
    </row>
    <row r="19" spans="1:16384" ht="15.95" customHeight="1">
      <c r="A19" s="23">
        <f t="shared" si="0"/>
        <v>16</v>
      </c>
      <c r="B19" s="24" t="s">
        <v>64</v>
      </c>
      <c r="C19" s="24" t="str">
        <f>VLOOKUP(B19,'[1]供应商 (2)'!$A$2:$D$144,4,0)</f>
        <v>1913017</v>
      </c>
      <c r="D19" s="25" t="s">
        <v>65</v>
      </c>
      <c r="E19" s="25" t="s">
        <v>30</v>
      </c>
      <c r="F19" s="16">
        <v>2830284.14</v>
      </c>
      <c r="G19" s="16">
        <v>550000</v>
      </c>
      <c r="H19" s="16">
        <v>2361928.44</v>
      </c>
      <c r="I19" s="16">
        <v>500000</v>
      </c>
      <c r="J19" s="31">
        <v>1949145.45</v>
      </c>
      <c r="K19" s="31">
        <v>51816.95</v>
      </c>
      <c r="L19" s="31">
        <v>1780284.14</v>
      </c>
      <c r="M19" s="31">
        <v>0</v>
      </c>
      <c r="N19" s="31">
        <v>2000962.4</v>
      </c>
      <c r="O19" s="31">
        <v>34350.35</v>
      </c>
      <c r="P19" s="31">
        <v>1861928.44</v>
      </c>
      <c r="Q19" s="31">
        <v>200000</v>
      </c>
      <c r="R19" s="31">
        <v>1835312.75</v>
      </c>
      <c r="S19" s="31">
        <v>71229.91</v>
      </c>
      <c r="T19" s="31">
        <v>1749145.45</v>
      </c>
      <c r="U19" s="31">
        <v>0</v>
      </c>
      <c r="V19" s="31">
        <v>1906542.66</v>
      </c>
      <c r="W19" s="31">
        <v>48115.75</v>
      </c>
      <c r="X19" s="31">
        <v>1800962.4</v>
      </c>
      <c r="Y19" s="31">
        <v>400000</v>
      </c>
      <c r="Z19" s="31">
        <v>1554658.41</v>
      </c>
      <c r="AA19" s="31">
        <v>58132.74</v>
      </c>
      <c r="AB19" s="31">
        <v>1435312.75</v>
      </c>
      <c r="AC19" s="31">
        <v>0</v>
      </c>
      <c r="AD19" s="31">
        <v>1612791.15</v>
      </c>
      <c r="AE19" s="31">
        <v>69634.350000000006</v>
      </c>
      <c r="AF19" s="31">
        <v>1506542.66</v>
      </c>
      <c r="AG19" s="31">
        <v>450000</v>
      </c>
      <c r="AH19" s="31">
        <v>1232425.5</v>
      </c>
      <c r="AI19" s="31">
        <v>25588.91</v>
      </c>
      <c r="AJ19" s="31">
        <v>1104658.4099999999</v>
      </c>
      <c r="AK19" s="31">
        <v>0</v>
      </c>
      <c r="AL19" s="31">
        <v>1258014.4099999999</v>
      </c>
      <c r="AM19" s="31">
        <v>22347.57</v>
      </c>
      <c r="AN19" s="31">
        <v>1162791.1499999999</v>
      </c>
      <c r="AO19" s="31">
        <v>0</v>
      </c>
      <c r="AP19" s="31">
        <v>1280361.98</v>
      </c>
      <c r="AQ19" s="42">
        <v>41823.410000000003</v>
      </c>
      <c r="AR19" s="42">
        <v>1232425.5</v>
      </c>
      <c r="AS19" s="42">
        <v>0</v>
      </c>
      <c r="AT19" s="42">
        <v>1322185.3899999999</v>
      </c>
      <c r="AU19" s="42">
        <v>0</v>
      </c>
      <c r="AV19" s="42">
        <v>1258014.4099999999</v>
      </c>
      <c r="AW19" s="42">
        <v>230000</v>
      </c>
      <c r="AX19" s="42">
        <v>1092185.3899999999</v>
      </c>
      <c r="AY19" s="42"/>
      <c r="AZ19" s="42">
        <v>1050361.98</v>
      </c>
      <c r="BA19" s="63"/>
      <c r="BB19" s="63"/>
      <c r="BC19" s="63"/>
      <c r="BD19" s="63"/>
      <c r="BE19" s="63"/>
      <c r="BF19" s="63"/>
      <c r="BG19" s="63"/>
      <c r="BH19" s="54">
        <f t="shared" si="1"/>
        <v>423039.94</v>
      </c>
      <c r="BI19" s="16">
        <f t="shared" si="2"/>
        <v>42303.993999999999</v>
      </c>
      <c r="BJ19" s="54">
        <f t="shared" si="3"/>
        <v>25.817547865575101</v>
      </c>
      <c r="BK19" s="54" t="str">
        <f>VLOOKUP(B19,'[3]应付账款7月底全部明细表 (3)'!$A$4:$BI$410,61,0)</f>
        <v>发票挂账两个月承兑付款</v>
      </c>
    </row>
    <row r="20" spans="1:16384" ht="15.95" customHeight="1">
      <c r="A20" s="23">
        <f t="shared" si="0"/>
        <v>17</v>
      </c>
      <c r="B20" s="24" t="s">
        <v>66</v>
      </c>
      <c r="C20" s="24"/>
      <c r="D20" s="25" t="s">
        <v>67</v>
      </c>
      <c r="E20" s="25" t="s">
        <v>68</v>
      </c>
      <c r="F20" s="16">
        <v>0</v>
      </c>
      <c r="G20" s="16">
        <v>0</v>
      </c>
      <c r="H20" s="16">
        <v>0</v>
      </c>
      <c r="I20" s="16">
        <v>0</v>
      </c>
      <c r="J20" s="31">
        <v>0</v>
      </c>
      <c r="K20" s="31">
        <v>16084.1</v>
      </c>
      <c r="L20" s="31">
        <v>16084.1</v>
      </c>
      <c r="M20" s="31">
        <v>16084.1</v>
      </c>
      <c r="N20" s="31">
        <v>0</v>
      </c>
      <c r="O20" s="31">
        <v>0</v>
      </c>
      <c r="P20" s="31">
        <v>0</v>
      </c>
      <c r="Q20" s="31">
        <v>0</v>
      </c>
      <c r="R20" s="31">
        <v>0</v>
      </c>
      <c r="S20" s="31">
        <v>0</v>
      </c>
      <c r="T20" s="31">
        <v>0</v>
      </c>
      <c r="U20" s="31">
        <v>0</v>
      </c>
      <c r="V20" s="31">
        <v>0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v>0</v>
      </c>
      <c r="AD20" s="31">
        <v>0</v>
      </c>
      <c r="AE20" s="31">
        <v>0</v>
      </c>
      <c r="AF20" s="31">
        <v>15985</v>
      </c>
      <c r="AG20" s="31">
        <v>15985</v>
      </c>
      <c r="AH20" s="31">
        <v>0</v>
      </c>
      <c r="AI20" s="31">
        <v>15984.08</v>
      </c>
      <c r="AJ20" s="31">
        <v>0</v>
      </c>
      <c r="AK20" s="31">
        <v>0</v>
      </c>
      <c r="AL20" s="31">
        <v>0</v>
      </c>
      <c r="AM20" s="31">
        <v>0</v>
      </c>
      <c r="AN20" s="31">
        <v>0</v>
      </c>
      <c r="AO20" s="31">
        <v>0</v>
      </c>
      <c r="AP20" s="31">
        <v>0</v>
      </c>
      <c r="AQ20" s="42">
        <v>0.92</v>
      </c>
      <c r="AR20" s="42">
        <v>0</v>
      </c>
      <c r="AS20" s="42">
        <v>0</v>
      </c>
      <c r="AT20" s="42">
        <v>0</v>
      </c>
      <c r="AU20" s="42">
        <v>0</v>
      </c>
      <c r="AV20" s="42">
        <v>0</v>
      </c>
      <c r="AW20" s="42">
        <v>0</v>
      </c>
      <c r="AX20" s="42">
        <v>0</v>
      </c>
      <c r="AY20" s="42"/>
      <c r="AZ20" s="42">
        <v>0</v>
      </c>
      <c r="BA20" s="63"/>
      <c r="BB20" s="63"/>
      <c r="BC20" s="63"/>
      <c r="BD20" s="63"/>
      <c r="BE20" s="63"/>
      <c r="BF20" s="63"/>
      <c r="BG20" s="63"/>
      <c r="BH20" s="54">
        <f t="shared" si="1"/>
        <v>32069.1</v>
      </c>
      <c r="BI20" s="16">
        <f t="shared" si="2"/>
        <v>3206.91</v>
      </c>
      <c r="BJ20" s="54">
        <f t="shared" si="3"/>
        <v>0</v>
      </c>
      <c r="BK20" s="54" t="str">
        <f>VLOOKUP(B20,'[3]应付账款7月底全部明细表 (3)'!$A$4:$BI$410,61,0)</f>
        <v>预付款</v>
      </c>
    </row>
    <row r="21" spans="1:16384">
      <c r="A21" s="23">
        <f t="shared" si="0"/>
        <v>18</v>
      </c>
      <c r="B21" s="24" t="s">
        <v>69</v>
      </c>
      <c r="C21" s="24" t="str">
        <f>VLOOKUP(B21,'[1]供应商 (2)'!$A$2:$D$144,4,0)</f>
        <v>1937310</v>
      </c>
      <c r="D21" s="25" t="s">
        <v>70</v>
      </c>
      <c r="E21" s="25" t="s">
        <v>71</v>
      </c>
      <c r="F21" s="16">
        <v>33280</v>
      </c>
      <c r="G21" s="16">
        <v>0</v>
      </c>
      <c r="H21" s="16">
        <v>133952</v>
      </c>
      <c r="I21" s="16">
        <v>0</v>
      </c>
      <c r="J21" s="31">
        <v>133952</v>
      </c>
      <c r="K21" s="31">
        <v>16640</v>
      </c>
      <c r="L21" s="31">
        <v>33280</v>
      </c>
      <c r="M21" s="31">
        <v>0</v>
      </c>
      <c r="N21" s="31">
        <v>150592</v>
      </c>
      <c r="O21" s="31">
        <v>0</v>
      </c>
      <c r="P21" s="31">
        <v>133952</v>
      </c>
      <c r="Q21" s="31">
        <v>33280</v>
      </c>
      <c r="R21" s="31">
        <v>117312</v>
      </c>
      <c r="S21" s="31">
        <v>0</v>
      </c>
      <c r="T21" s="31">
        <v>100672</v>
      </c>
      <c r="U21" s="31">
        <v>0</v>
      </c>
      <c r="V21" s="31">
        <v>117312</v>
      </c>
      <c r="W21" s="31">
        <v>31745</v>
      </c>
      <c r="X21" s="31">
        <v>117312</v>
      </c>
      <c r="Y21" s="31">
        <v>30000</v>
      </c>
      <c r="Z21" s="31">
        <v>119057</v>
      </c>
      <c r="AA21" s="31">
        <v>0</v>
      </c>
      <c r="AB21" s="31">
        <v>87312</v>
      </c>
      <c r="AC21" s="31">
        <v>0</v>
      </c>
      <c r="AD21" s="31">
        <v>119057</v>
      </c>
      <c r="AE21" s="31">
        <v>48276</v>
      </c>
      <c r="AF21" s="31">
        <v>87312</v>
      </c>
      <c r="AG21" s="31">
        <v>50000</v>
      </c>
      <c r="AH21" s="31">
        <v>117333</v>
      </c>
      <c r="AI21" s="31">
        <v>0</v>
      </c>
      <c r="AJ21" s="31">
        <v>69057</v>
      </c>
      <c r="AK21" s="31">
        <v>30000</v>
      </c>
      <c r="AL21" s="31">
        <v>87333</v>
      </c>
      <c r="AM21" s="31">
        <v>118551.03999999999</v>
      </c>
      <c r="AN21" s="31">
        <v>39057</v>
      </c>
      <c r="AO21" s="31">
        <v>0</v>
      </c>
      <c r="AP21" s="31">
        <v>205884.04</v>
      </c>
      <c r="AQ21" s="42">
        <v>0</v>
      </c>
      <c r="AR21" s="42">
        <v>87333</v>
      </c>
      <c r="AS21" s="42">
        <v>20000</v>
      </c>
      <c r="AT21" s="42">
        <v>185884.04</v>
      </c>
      <c r="AU21" s="42">
        <v>0</v>
      </c>
      <c r="AV21" s="42">
        <v>67333</v>
      </c>
      <c r="AW21" s="42">
        <v>0</v>
      </c>
      <c r="AX21" s="42">
        <v>185884.04</v>
      </c>
      <c r="AY21" s="42"/>
      <c r="AZ21" s="42">
        <v>185884.04</v>
      </c>
      <c r="BA21" s="63"/>
      <c r="BB21" s="63"/>
      <c r="BC21" s="63"/>
      <c r="BD21" s="63"/>
      <c r="BE21" s="63"/>
      <c r="BF21" s="63"/>
      <c r="BG21" s="63"/>
      <c r="BH21" s="54">
        <f t="shared" si="1"/>
        <v>215212.04</v>
      </c>
      <c r="BI21" s="16">
        <f t="shared" si="2"/>
        <v>21521.204000000002</v>
      </c>
      <c r="BJ21" s="54">
        <f t="shared" si="3"/>
        <v>8.6372509642118604</v>
      </c>
      <c r="BK21" s="54" t="str">
        <f>VLOOKUP(B21,'[3]应付账款7月底全部明细表 (3)'!$A$4:$BI$410,61,0)</f>
        <v>发票挂账两个月承兑付款</v>
      </c>
    </row>
    <row r="22" spans="1:16384">
      <c r="A22" s="23">
        <f t="shared" si="0"/>
        <v>19</v>
      </c>
      <c r="B22" s="24" t="s">
        <v>72</v>
      </c>
      <c r="C22" s="24" t="str">
        <f>VLOOKUP(B22,'[1]供应商 (2)'!$A$2:$D$144,4,0)</f>
        <v>1913068</v>
      </c>
      <c r="D22" s="25" t="s">
        <v>73</v>
      </c>
      <c r="E22" s="25" t="s">
        <v>30</v>
      </c>
      <c r="F22" s="16">
        <v>75209.38</v>
      </c>
      <c r="G22" s="16">
        <v>0</v>
      </c>
      <c r="H22" s="16">
        <v>75209.38</v>
      </c>
      <c r="I22" s="16">
        <v>0</v>
      </c>
      <c r="J22" s="31">
        <v>102175.18</v>
      </c>
      <c r="K22" s="31">
        <v>0</v>
      </c>
      <c r="L22" s="31">
        <v>75209.38</v>
      </c>
      <c r="M22" s="31">
        <v>0</v>
      </c>
      <c r="N22" s="31">
        <v>102175.18</v>
      </c>
      <c r="O22" s="31">
        <v>0</v>
      </c>
      <c r="P22" s="31">
        <v>75209.38</v>
      </c>
      <c r="Q22" s="31">
        <v>20000</v>
      </c>
      <c r="R22" s="31">
        <v>82175.179999999993</v>
      </c>
      <c r="S22" s="31">
        <v>36260.769999999997</v>
      </c>
      <c r="T22" s="31">
        <v>82175.179999999993</v>
      </c>
      <c r="U22" s="31">
        <v>0</v>
      </c>
      <c r="V22" s="31">
        <v>118435.95</v>
      </c>
      <c r="W22" s="31">
        <v>0</v>
      </c>
      <c r="X22" s="31">
        <v>82175.179999999993</v>
      </c>
      <c r="Y22" s="31">
        <v>0</v>
      </c>
      <c r="Z22" s="31">
        <v>118435.95</v>
      </c>
      <c r="AA22" s="31">
        <v>0</v>
      </c>
      <c r="AB22" s="31">
        <v>82175.179999999993</v>
      </c>
      <c r="AC22" s="31">
        <v>0</v>
      </c>
      <c r="AD22" s="31">
        <v>118435.95</v>
      </c>
      <c r="AE22" s="31">
        <v>44220.34</v>
      </c>
      <c r="AF22" s="31">
        <v>118435.95</v>
      </c>
      <c r="AG22" s="31">
        <v>40000</v>
      </c>
      <c r="AH22" s="31">
        <v>122656.29</v>
      </c>
      <c r="AI22" s="31">
        <v>0</v>
      </c>
      <c r="AJ22" s="31">
        <v>78435.95</v>
      </c>
      <c r="AK22" s="31">
        <v>0</v>
      </c>
      <c r="AL22" s="31">
        <v>122656.29</v>
      </c>
      <c r="AM22" s="31">
        <v>0</v>
      </c>
      <c r="AN22" s="31">
        <v>78435.95</v>
      </c>
      <c r="AO22" s="31">
        <v>0</v>
      </c>
      <c r="AP22" s="31">
        <v>122656.29</v>
      </c>
      <c r="AQ22" s="42">
        <v>12632.26</v>
      </c>
      <c r="AR22" s="42">
        <v>122656.29</v>
      </c>
      <c r="AS22" s="42">
        <v>0</v>
      </c>
      <c r="AT22" s="42">
        <v>135288.54999999999</v>
      </c>
      <c r="AU22" s="42">
        <v>0</v>
      </c>
      <c r="AV22" s="42">
        <v>122656.29</v>
      </c>
      <c r="AW22" s="42">
        <v>10000</v>
      </c>
      <c r="AX22" s="42">
        <v>125288.55</v>
      </c>
      <c r="AY22" s="42"/>
      <c r="AZ22" s="42">
        <v>112656.29</v>
      </c>
      <c r="BA22" s="63"/>
      <c r="BB22" s="63"/>
      <c r="BC22" s="63"/>
      <c r="BD22" s="63"/>
      <c r="BE22" s="63"/>
      <c r="BF22" s="63"/>
      <c r="BG22" s="63"/>
      <c r="BH22" s="54">
        <f t="shared" si="1"/>
        <v>93113.37</v>
      </c>
      <c r="BI22" s="16">
        <f t="shared" si="2"/>
        <v>9311.3369999999995</v>
      </c>
      <c r="BJ22" s="54">
        <f t="shared" si="3"/>
        <v>13.4554844272095</v>
      </c>
      <c r="BK22" s="54" t="str">
        <f>VLOOKUP(B22,'[3]应付账款7月底全部明细表 (3)'!$A$4:$BI$410,61,0)</f>
        <v>发票挂账两个月承兑付款</v>
      </c>
    </row>
    <row r="23" spans="1:16384">
      <c r="A23" s="23">
        <f t="shared" si="0"/>
        <v>20</v>
      </c>
      <c r="B23" s="24" t="s">
        <v>74</v>
      </c>
      <c r="C23" s="24" t="str">
        <f>VLOOKUP(B23,'[1]供应商 (2)'!$A$2:$D$144,4,0)</f>
        <v>1913023</v>
      </c>
      <c r="D23" s="25" t="s">
        <v>75</v>
      </c>
      <c r="E23" s="25" t="s">
        <v>30</v>
      </c>
      <c r="F23" s="16">
        <v>1309412.82</v>
      </c>
      <c r="G23" s="16">
        <v>250000</v>
      </c>
      <c r="H23" s="16">
        <v>1704421.32</v>
      </c>
      <c r="I23" s="16">
        <v>200000</v>
      </c>
      <c r="J23" s="31">
        <v>1593514.3</v>
      </c>
      <c r="K23" s="31">
        <v>68666.080000000002</v>
      </c>
      <c r="L23" s="31">
        <v>859412.82</v>
      </c>
      <c r="M23" s="31">
        <v>0</v>
      </c>
      <c r="N23" s="31">
        <v>1662180.38</v>
      </c>
      <c r="O23" s="31">
        <v>49551.73</v>
      </c>
      <c r="P23" s="31">
        <v>1504421.32</v>
      </c>
      <c r="Q23" s="31">
        <v>200000</v>
      </c>
      <c r="R23" s="31">
        <v>1511732.11</v>
      </c>
      <c r="S23" s="31">
        <v>88926.04</v>
      </c>
      <c r="T23" s="31">
        <v>1393514.3</v>
      </c>
      <c r="U23" s="31">
        <v>0</v>
      </c>
      <c r="V23" s="31">
        <v>1600658.15</v>
      </c>
      <c r="W23" s="31">
        <v>93589.27</v>
      </c>
      <c r="X23" s="31">
        <v>1462180.38</v>
      </c>
      <c r="Y23" s="31">
        <v>200000</v>
      </c>
      <c r="Z23" s="31">
        <v>1494247.42</v>
      </c>
      <c r="AA23" s="31">
        <v>93552.26</v>
      </c>
      <c r="AB23" s="31">
        <v>1311732.1100000001</v>
      </c>
      <c r="AC23" s="31">
        <v>0</v>
      </c>
      <c r="AD23" s="31">
        <v>1587799.68</v>
      </c>
      <c r="AE23" s="31">
        <v>130024.76</v>
      </c>
      <c r="AF23" s="31">
        <v>1400658.15</v>
      </c>
      <c r="AG23" s="31">
        <v>250000</v>
      </c>
      <c r="AH23" s="31">
        <v>1467824.44</v>
      </c>
      <c r="AI23" s="31">
        <v>106511.99</v>
      </c>
      <c r="AJ23" s="31">
        <v>1244247.42</v>
      </c>
      <c r="AK23" s="31">
        <v>100000</v>
      </c>
      <c r="AL23" s="31">
        <v>1474336.43</v>
      </c>
      <c r="AM23" s="31">
        <v>131470.66</v>
      </c>
      <c r="AN23" s="31">
        <v>1237799.68</v>
      </c>
      <c r="AO23" s="31">
        <v>0</v>
      </c>
      <c r="AP23" s="31">
        <v>1605807.09</v>
      </c>
      <c r="AQ23" s="42">
        <v>552611.65</v>
      </c>
      <c r="AR23" s="42">
        <v>1367824.44</v>
      </c>
      <c r="AS23" s="42">
        <v>200000</v>
      </c>
      <c r="AT23" s="42">
        <v>1958418.74</v>
      </c>
      <c r="AU23" s="42">
        <v>190439.78</v>
      </c>
      <c r="AV23" s="42">
        <v>1274336.43</v>
      </c>
      <c r="AW23" s="42">
        <v>0</v>
      </c>
      <c r="AX23" s="42">
        <v>2148858.52</v>
      </c>
      <c r="AY23" s="42"/>
      <c r="AZ23" s="42">
        <v>1405807.09</v>
      </c>
      <c r="BA23" s="63"/>
      <c r="BB23" s="63"/>
      <c r="BC23" s="63"/>
      <c r="BD23" s="63"/>
      <c r="BE23" s="63"/>
      <c r="BF23" s="63"/>
      <c r="BG23" s="63"/>
      <c r="BH23" s="54">
        <f t="shared" si="1"/>
        <v>1505344.22</v>
      </c>
      <c r="BI23" s="16">
        <f t="shared" si="2"/>
        <v>150534.42199999999</v>
      </c>
      <c r="BJ23" s="54">
        <f t="shared" si="3"/>
        <v>14.2748647880682</v>
      </c>
      <c r="BK23" s="54" t="str">
        <f>VLOOKUP(B23,'[3]应付账款7月底全部明细表 (3)'!$A$4:$BI$410,61,0)</f>
        <v>发票挂账两个月承兑付款</v>
      </c>
    </row>
    <row r="24" spans="1:16384" ht="15.95" customHeight="1">
      <c r="A24" s="23">
        <f t="shared" si="0"/>
        <v>21</v>
      </c>
      <c r="B24" s="24" t="s">
        <v>76</v>
      </c>
      <c r="C24" s="24" t="str">
        <f>VLOOKUP(B24,'[1]供应商 (2)'!$A$2:$D$144,4,0)</f>
        <v>1913078</v>
      </c>
      <c r="D24" s="25" t="s">
        <v>77</v>
      </c>
      <c r="E24" s="25" t="s">
        <v>46</v>
      </c>
      <c r="F24" s="16">
        <v>453975.4</v>
      </c>
      <c r="G24" s="16">
        <v>100000</v>
      </c>
      <c r="H24" s="16">
        <v>441789.54</v>
      </c>
      <c r="I24" s="16">
        <v>0</v>
      </c>
      <c r="J24" s="31">
        <v>859556.67</v>
      </c>
      <c r="K24" s="31">
        <v>144190.47</v>
      </c>
      <c r="L24" s="31">
        <v>353975.4</v>
      </c>
      <c r="M24" s="31">
        <v>0</v>
      </c>
      <c r="N24" s="31">
        <v>1003747.14</v>
      </c>
      <c r="O24" s="31">
        <v>91787.9</v>
      </c>
      <c r="P24" s="31">
        <v>441789.54</v>
      </c>
      <c r="Q24" s="31">
        <v>100000</v>
      </c>
      <c r="R24" s="31">
        <v>995535.04</v>
      </c>
      <c r="S24" s="31">
        <v>101001.16</v>
      </c>
      <c r="T24" s="31">
        <v>759556.67</v>
      </c>
      <c r="U24" s="31">
        <v>0</v>
      </c>
      <c r="V24" s="31">
        <v>1096536.2</v>
      </c>
      <c r="W24" s="31">
        <v>24559.93</v>
      </c>
      <c r="X24" s="31">
        <v>903747.14</v>
      </c>
      <c r="Y24" s="31">
        <v>0</v>
      </c>
      <c r="Z24" s="31">
        <v>1121096.1299999999</v>
      </c>
      <c r="AA24" s="31">
        <v>190469.73</v>
      </c>
      <c r="AB24" s="31">
        <v>995535.04</v>
      </c>
      <c r="AC24" s="31">
        <v>0</v>
      </c>
      <c r="AD24" s="31">
        <v>1311565.8600000001</v>
      </c>
      <c r="AE24" s="31">
        <v>72231.45</v>
      </c>
      <c r="AF24" s="31">
        <v>1096536.2</v>
      </c>
      <c r="AG24" s="31">
        <v>180000</v>
      </c>
      <c r="AH24" s="31">
        <v>1203797.31</v>
      </c>
      <c r="AI24" s="31">
        <v>43795.74</v>
      </c>
      <c r="AJ24" s="31">
        <v>941096.13</v>
      </c>
      <c r="AK24" s="31">
        <v>0</v>
      </c>
      <c r="AL24" s="31">
        <v>1247593.05</v>
      </c>
      <c r="AM24" s="31">
        <v>79956.100000000006</v>
      </c>
      <c r="AN24" s="31">
        <v>1131565.8600000001</v>
      </c>
      <c r="AO24" s="31">
        <v>0</v>
      </c>
      <c r="AP24" s="31">
        <v>1327549.1499999999</v>
      </c>
      <c r="AQ24" s="42">
        <v>267899.68</v>
      </c>
      <c r="AR24" s="42">
        <v>1203797.31</v>
      </c>
      <c r="AS24" s="42">
        <v>250000</v>
      </c>
      <c r="AT24" s="42">
        <v>1345448.83</v>
      </c>
      <c r="AU24" s="42">
        <v>90546.27</v>
      </c>
      <c r="AV24" s="42">
        <v>997593.05</v>
      </c>
      <c r="AW24" s="42">
        <v>0</v>
      </c>
      <c r="AX24" s="42">
        <v>1435995.1</v>
      </c>
      <c r="AY24" s="42"/>
      <c r="AZ24" s="42">
        <v>1077549.1499999999</v>
      </c>
      <c r="BA24" s="63"/>
      <c r="BB24" s="63"/>
      <c r="BC24" s="63"/>
      <c r="BD24" s="63"/>
      <c r="BE24" s="63"/>
      <c r="BF24" s="63"/>
      <c r="BG24" s="63"/>
      <c r="BH24" s="54">
        <f t="shared" si="1"/>
        <v>1106438.43</v>
      </c>
      <c r="BI24" s="16">
        <f t="shared" si="2"/>
        <v>110643.84299999999</v>
      </c>
      <c r="BJ24" s="54">
        <f t="shared" si="3"/>
        <v>12.9785360040323</v>
      </c>
      <c r="BK24" s="54" t="str">
        <f>VLOOKUP(B24,'[3]应付账款7月底全部明细表 (3)'!$A$4:$BI$410,61,0)</f>
        <v>发票挂账两个月承兑付款</v>
      </c>
    </row>
    <row r="25" spans="1:16384" ht="15.95" customHeight="1">
      <c r="A25" s="23">
        <f t="shared" si="0"/>
        <v>22</v>
      </c>
      <c r="B25" s="24" t="s">
        <v>78</v>
      </c>
      <c r="C25" s="24" t="str">
        <f>VLOOKUP(B25,'[1]供应商 (2)'!$A$2:$D$144,4,0)</f>
        <v>1912088</v>
      </c>
      <c r="D25" s="25" t="s">
        <v>79</v>
      </c>
      <c r="E25" s="25" t="s">
        <v>80</v>
      </c>
      <c r="F25" s="16">
        <v>1693002.1</v>
      </c>
      <c r="G25" s="16">
        <v>500000</v>
      </c>
      <c r="H25" s="16">
        <v>1978085.65</v>
      </c>
      <c r="I25" s="16">
        <v>500000</v>
      </c>
      <c r="J25" s="31">
        <v>1783662.05</v>
      </c>
      <c r="K25" s="31">
        <v>759022.6</v>
      </c>
      <c r="L25" s="31">
        <v>1783662.05</v>
      </c>
      <c r="M25" s="31">
        <v>0</v>
      </c>
      <c r="N25" s="31">
        <v>2542684.65</v>
      </c>
      <c r="O25" s="31">
        <v>109917</v>
      </c>
      <c r="P25" s="31">
        <v>2542684.65</v>
      </c>
      <c r="Q25" s="31">
        <v>600000</v>
      </c>
      <c r="R25" s="31">
        <v>2052601.65</v>
      </c>
      <c r="S25" s="31">
        <v>623161</v>
      </c>
      <c r="T25" s="31">
        <v>2052601.65</v>
      </c>
      <c r="U25" s="31">
        <v>0</v>
      </c>
      <c r="V25" s="31">
        <v>2675762.65</v>
      </c>
      <c r="W25" s="31">
        <v>325371.2</v>
      </c>
      <c r="X25" s="31">
        <v>2675762.65</v>
      </c>
      <c r="Y25" s="31">
        <v>700000</v>
      </c>
      <c r="Z25" s="31">
        <v>2301133.85</v>
      </c>
      <c r="AA25" s="31">
        <v>928303.45</v>
      </c>
      <c r="AB25" s="31">
        <v>2301133.85</v>
      </c>
      <c r="AC25" s="31">
        <v>0</v>
      </c>
      <c r="AD25" s="31">
        <v>3229437.3</v>
      </c>
      <c r="AE25" s="31">
        <v>498125.35</v>
      </c>
      <c r="AF25" s="31">
        <v>3229437.3</v>
      </c>
      <c r="AG25" s="31">
        <v>1000000</v>
      </c>
      <c r="AH25" s="31">
        <v>2727562.65</v>
      </c>
      <c r="AI25" s="31">
        <v>0</v>
      </c>
      <c r="AJ25" s="31">
        <v>2727562.65</v>
      </c>
      <c r="AK25" s="31">
        <v>0</v>
      </c>
      <c r="AL25" s="31">
        <v>2727562.65</v>
      </c>
      <c r="AM25" s="31">
        <v>257429.8</v>
      </c>
      <c r="AN25" s="31">
        <v>2727562.65</v>
      </c>
      <c r="AO25" s="31">
        <v>700000</v>
      </c>
      <c r="AP25" s="31">
        <v>2284992.4500000002</v>
      </c>
      <c r="AQ25" s="42">
        <v>581132.25</v>
      </c>
      <c r="AR25" s="42">
        <v>2284992.4500000002</v>
      </c>
      <c r="AS25" s="42">
        <v>400000</v>
      </c>
      <c r="AT25" s="42">
        <v>2466124.7000000002</v>
      </c>
      <c r="AU25" s="42">
        <v>0</v>
      </c>
      <c r="AV25" s="42">
        <v>2466124.7000000002</v>
      </c>
      <c r="AW25" s="42">
        <v>0</v>
      </c>
      <c r="AX25" s="42">
        <v>2466124.7000000002</v>
      </c>
      <c r="AY25" s="42"/>
      <c r="AZ25" s="42">
        <v>2466124.7000000002</v>
      </c>
      <c r="BA25" s="63"/>
      <c r="BB25" s="63"/>
      <c r="BC25" s="63"/>
      <c r="BD25" s="63"/>
      <c r="BE25" s="63"/>
      <c r="BF25" s="63"/>
      <c r="BG25" s="63"/>
      <c r="BH25" s="54">
        <f t="shared" si="1"/>
        <v>4082462.65</v>
      </c>
      <c r="BI25" s="16">
        <f t="shared" si="2"/>
        <v>408246.26500000001</v>
      </c>
      <c r="BJ25" s="54">
        <f t="shared" si="3"/>
        <v>6.0407771275017099</v>
      </c>
      <c r="BK25" s="54" t="str">
        <f>VLOOKUP(B25,'[3]应付账款7月底全部明细表 (3)'!$A$4:$BI$410,61,0)</f>
        <v>货到、票到月底付款</v>
      </c>
    </row>
    <row r="26" spans="1:16384" ht="15.95" customHeight="1">
      <c r="A26" s="23">
        <f t="shared" si="0"/>
        <v>23</v>
      </c>
      <c r="B26" s="24" t="s">
        <v>81</v>
      </c>
      <c r="C26" s="24" t="str">
        <f>VLOOKUP(B26,'[1]供应商 (2)'!$A$2:$D$144,4,0)</f>
        <v>1911112</v>
      </c>
      <c r="D26" s="25" t="s">
        <v>82</v>
      </c>
      <c r="E26" s="25" t="s">
        <v>83</v>
      </c>
      <c r="F26" s="16">
        <v>134160.9</v>
      </c>
      <c r="G26" s="16">
        <v>17258.900000000001</v>
      </c>
      <c r="H26" s="16">
        <v>116902</v>
      </c>
      <c r="I26" s="16">
        <v>0</v>
      </c>
      <c r="J26" s="31">
        <v>154591</v>
      </c>
      <c r="K26" s="31">
        <v>49744</v>
      </c>
      <c r="L26" s="31">
        <v>116902</v>
      </c>
      <c r="M26" s="31">
        <v>50000</v>
      </c>
      <c r="N26" s="31">
        <v>154335</v>
      </c>
      <c r="O26" s="31">
        <v>32525</v>
      </c>
      <c r="P26" s="31">
        <v>66902</v>
      </c>
      <c r="Q26" s="31">
        <v>0</v>
      </c>
      <c r="R26" s="31">
        <v>186860</v>
      </c>
      <c r="S26" s="31">
        <v>32822.379999999997</v>
      </c>
      <c r="T26" s="31">
        <v>104591</v>
      </c>
      <c r="U26" s="31">
        <v>0</v>
      </c>
      <c r="V26" s="31">
        <v>219682.38</v>
      </c>
      <c r="W26" s="31">
        <v>0</v>
      </c>
      <c r="X26" s="31">
        <v>154335</v>
      </c>
      <c r="Y26" s="31">
        <v>80000</v>
      </c>
      <c r="Z26" s="31">
        <v>139682.38</v>
      </c>
      <c r="AA26" s="31">
        <v>45846.25</v>
      </c>
      <c r="AB26" s="31">
        <v>106860</v>
      </c>
      <c r="AC26" s="31">
        <v>14515.2</v>
      </c>
      <c r="AD26" s="31">
        <v>171013.43</v>
      </c>
      <c r="AE26" s="31">
        <v>13622.4</v>
      </c>
      <c r="AF26" s="31">
        <v>125167.18</v>
      </c>
      <c r="AG26" s="31">
        <v>50000</v>
      </c>
      <c r="AH26" s="31">
        <v>134635.82999999999</v>
      </c>
      <c r="AI26" s="31">
        <v>13150.15</v>
      </c>
      <c r="AJ26" s="31">
        <v>75167.179999999993</v>
      </c>
      <c r="AK26" s="31">
        <v>0</v>
      </c>
      <c r="AL26" s="31">
        <v>147785.98000000001</v>
      </c>
      <c r="AM26" s="31">
        <v>25956.240000000002</v>
      </c>
      <c r="AN26" s="31">
        <v>121013.43</v>
      </c>
      <c r="AO26" s="31">
        <v>0</v>
      </c>
      <c r="AP26" s="31">
        <v>173742.22</v>
      </c>
      <c r="AQ26" s="42">
        <v>1622.68</v>
      </c>
      <c r="AR26" s="42">
        <v>134635.82999999999</v>
      </c>
      <c r="AS26" s="42">
        <v>50000</v>
      </c>
      <c r="AT26" s="42">
        <v>125364.9</v>
      </c>
      <c r="AU26" s="42">
        <v>19384</v>
      </c>
      <c r="AV26" s="42">
        <v>97785.98</v>
      </c>
      <c r="AW26" s="42">
        <v>50000</v>
      </c>
      <c r="AX26" s="42">
        <v>94748.9</v>
      </c>
      <c r="AY26" s="42"/>
      <c r="AZ26" s="42">
        <v>73742.22</v>
      </c>
      <c r="BA26" s="63"/>
      <c r="BB26" s="63"/>
      <c r="BC26" s="63"/>
      <c r="BD26" s="63"/>
      <c r="BE26" s="63"/>
      <c r="BF26" s="63"/>
      <c r="BG26" s="63"/>
      <c r="BH26" s="54">
        <f t="shared" si="1"/>
        <v>234673.1</v>
      </c>
      <c r="BI26" s="16">
        <f t="shared" si="2"/>
        <v>23467.31</v>
      </c>
      <c r="BJ26" s="54">
        <f t="shared" si="3"/>
        <v>4.0374844837350299</v>
      </c>
      <c r="BK26" s="54" t="str">
        <f>VLOOKUP(B26,'[3]应付账款7月底全部明细表 (3)'!$A$4:$BI$410,61,0)</f>
        <v>发票挂账两个月承兑付款</v>
      </c>
    </row>
    <row r="27" spans="1:16384">
      <c r="A27" s="23">
        <f t="shared" si="0"/>
        <v>24</v>
      </c>
      <c r="B27" s="24" t="s">
        <v>84</v>
      </c>
      <c r="C27" s="24" t="str">
        <f>VLOOKUP(B27,'[1]供应商 (2)'!$A$2:$D$144,4,0)</f>
        <v>1913108</v>
      </c>
      <c r="D27" s="25" t="s">
        <v>85</v>
      </c>
      <c r="E27" s="25" t="s">
        <v>46</v>
      </c>
      <c r="F27" s="16">
        <v>202446.7</v>
      </c>
      <c r="G27" s="16">
        <v>0</v>
      </c>
      <c r="H27" s="16">
        <v>221802.75</v>
      </c>
      <c r="I27" s="16">
        <v>50000</v>
      </c>
      <c r="J27" s="31">
        <v>212609.65</v>
      </c>
      <c r="K27" s="31">
        <v>0</v>
      </c>
      <c r="L27" s="31">
        <v>152446.70000000001</v>
      </c>
      <c r="M27" s="31">
        <v>0</v>
      </c>
      <c r="N27" s="31">
        <v>212609.65</v>
      </c>
      <c r="O27" s="31">
        <v>0</v>
      </c>
      <c r="P27" s="31">
        <v>171802.75</v>
      </c>
      <c r="Q27" s="31">
        <v>100000</v>
      </c>
      <c r="R27" s="31">
        <v>112609.65</v>
      </c>
      <c r="S27" s="31">
        <v>59722.6</v>
      </c>
      <c r="T27" s="31">
        <v>112609.65</v>
      </c>
      <c r="U27" s="31">
        <v>0</v>
      </c>
      <c r="V27" s="31">
        <v>172332.25</v>
      </c>
      <c r="W27" s="31">
        <v>23831.19</v>
      </c>
      <c r="X27" s="31">
        <v>112609.65</v>
      </c>
      <c r="Y27" s="31">
        <v>0</v>
      </c>
      <c r="Z27" s="31">
        <v>196163.44</v>
      </c>
      <c r="AA27" s="31">
        <v>21394.62</v>
      </c>
      <c r="AB27" s="31">
        <v>112609.65</v>
      </c>
      <c r="AC27" s="31">
        <v>0</v>
      </c>
      <c r="AD27" s="31">
        <v>217558.06</v>
      </c>
      <c r="AE27" s="31">
        <v>0</v>
      </c>
      <c r="AF27" s="31">
        <v>172332.25</v>
      </c>
      <c r="AG27" s="31">
        <v>30000</v>
      </c>
      <c r="AH27" s="31">
        <v>187558.06</v>
      </c>
      <c r="AI27" s="31">
        <v>19060.66</v>
      </c>
      <c r="AJ27" s="31">
        <v>166163.44</v>
      </c>
      <c r="AK27" s="31">
        <v>0</v>
      </c>
      <c r="AL27" s="31">
        <v>206618.72</v>
      </c>
      <c r="AM27" s="31">
        <v>27830.62</v>
      </c>
      <c r="AN27" s="31">
        <v>187558.06</v>
      </c>
      <c r="AO27" s="31">
        <v>0</v>
      </c>
      <c r="AP27" s="31">
        <v>234449.34</v>
      </c>
      <c r="AQ27" s="42">
        <v>21812.92</v>
      </c>
      <c r="AR27" s="42">
        <v>187558.06</v>
      </c>
      <c r="AS27" s="42">
        <v>50000</v>
      </c>
      <c r="AT27" s="42">
        <v>206262.26</v>
      </c>
      <c r="AU27" s="42">
        <v>0</v>
      </c>
      <c r="AV27" s="42">
        <v>156618.72</v>
      </c>
      <c r="AW27" s="42">
        <v>10000</v>
      </c>
      <c r="AX27" s="42">
        <v>196262.26</v>
      </c>
      <c r="AY27" s="42"/>
      <c r="AZ27" s="42">
        <v>174449.34</v>
      </c>
      <c r="BA27" s="63"/>
      <c r="BB27" s="63"/>
      <c r="BC27" s="63"/>
      <c r="BD27" s="63"/>
      <c r="BE27" s="63"/>
      <c r="BF27" s="63"/>
      <c r="BG27" s="63"/>
      <c r="BH27" s="54">
        <f t="shared" si="1"/>
        <v>173652.61</v>
      </c>
      <c r="BI27" s="16">
        <f t="shared" si="2"/>
        <v>17365.260999999999</v>
      </c>
      <c r="BJ27" s="54">
        <f t="shared" si="3"/>
        <v>11.3020046171491</v>
      </c>
      <c r="BK27" s="54" t="str">
        <f>VLOOKUP(B27,'[3]应付账款7月底全部明细表 (3)'!$A$4:$BI$410,61,0)</f>
        <v>发票挂账两个月承兑付款</v>
      </c>
    </row>
    <row r="28" spans="1:16384" s="1" customFormat="1" ht="15.95" customHeight="1">
      <c r="A28" s="23">
        <f t="shared" si="0"/>
        <v>25</v>
      </c>
      <c r="B28" s="24" t="s">
        <v>86</v>
      </c>
      <c r="C28" s="24">
        <f>VLOOKUP(B28,'[1]供应商 (2)'!$A$2:$D$144,4,0)</f>
        <v>1913120</v>
      </c>
      <c r="D28" s="25" t="s">
        <v>87</v>
      </c>
      <c r="E28" s="25" t="s">
        <v>30</v>
      </c>
      <c r="F28" s="16">
        <v>32631.73</v>
      </c>
      <c r="G28" s="16">
        <v>0</v>
      </c>
      <c r="H28" s="16">
        <v>32631.73</v>
      </c>
      <c r="I28" s="16">
        <v>0</v>
      </c>
      <c r="J28" s="31">
        <v>32631.73</v>
      </c>
      <c r="K28" s="31">
        <v>0</v>
      </c>
      <c r="L28" s="31">
        <v>32631.73</v>
      </c>
      <c r="M28" s="31">
        <v>0</v>
      </c>
      <c r="N28" s="31">
        <v>32631.73</v>
      </c>
      <c r="O28" s="31">
        <v>0</v>
      </c>
      <c r="P28" s="31">
        <v>32631.73</v>
      </c>
      <c r="Q28" s="31">
        <v>30000</v>
      </c>
      <c r="R28" s="31">
        <v>2631.73</v>
      </c>
      <c r="S28" s="31">
        <v>0</v>
      </c>
      <c r="T28" s="31">
        <v>2631.73</v>
      </c>
      <c r="U28" s="31">
        <v>0</v>
      </c>
      <c r="V28" s="31">
        <v>2631.73</v>
      </c>
      <c r="W28" s="31">
        <v>0</v>
      </c>
      <c r="X28" s="31">
        <v>2631.73</v>
      </c>
      <c r="Y28" s="31">
        <v>0</v>
      </c>
      <c r="Z28" s="31">
        <v>2631.73</v>
      </c>
      <c r="AA28" s="31">
        <v>21309.67</v>
      </c>
      <c r="AB28" s="31">
        <v>2631.73</v>
      </c>
      <c r="AC28" s="31">
        <v>0</v>
      </c>
      <c r="AD28" s="31">
        <v>23941.4</v>
      </c>
      <c r="AE28" s="31">
        <v>0</v>
      </c>
      <c r="AF28" s="31">
        <v>2631.73</v>
      </c>
      <c r="AG28" s="31">
        <v>0</v>
      </c>
      <c r="AH28" s="31">
        <v>23941.4</v>
      </c>
      <c r="AI28" s="31">
        <v>0</v>
      </c>
      <c r="AJ28" s="31">
        <v>2631.73</v>
      </c>
      <c r="AK28" s="31">
        <v>0</v>
      </c>
      <c r="AL28" s="31">
        <v>23941.4</v>
      </c>
      <c r="AM28" s="31">
        <v>0</v>
      </c>
      <c r="AN28" s="31">
        <v>23941.4</v>
      </c>
      <c r="AO28" s="31">
        <v>0</v>
      </c>
      <c r="AP28" s="31">
        <v>23941.4</v>
      </c>
      <c r="AQ28" s="42">
        <v>0</v>
      </c>
      <c r="AR28" s="42">
        <v>23941.4</v>
      </c>
      <c r="AS28" s="42">
        <v>0</v>
      </c>
      <c r="AT28" s="42">
        <v>23941.4</v>
      </c>
      <c r="AU28" s="42">
        <v>0</v>
      </c>
      <c r="AV28" s="42">
        <v>23941.4</v>
      </c>
      <c r="AW28" s="42">
        <v>0</v>
      </c>
      <c r="AX28" s="42">
        <v>23941.4</v>
      </c>
      <c r="AY28" s="16"/>
      <c r="AZ28" s="42">
        <v>23941.4</v>
      </c>
      <c r="BA28" s="74"/>
      <c r="BB28" s="74"/>
      <c r="BC28" s="74"/>
      <c r="BD28" s="74"/>
      <c r="BE28" s="74"/>
      <c r="BF28" s="74"/>
      <c r="BG28" s="74"/>
      <c r="BH28" s="54">
        <f t="shared" si="1"/>
        <v>21309.67</v>
      </c>
      <c r="BI28" s="16">
        <f t="shared" si="2"/>
        <v>2130.9670000000001</v>
      </c>
      <c r="BJ28" s="54">
        <f t="shared" si="3"/>
        <v>11.2349933152414</v>
      </c>
      <c r="BK28" s="54" t="str">
        <f>VLOOKUP(B28,'[3]应付账款7月底全部明细表 (3)'!$A$4:$BI$410,61,0)</f>
        <v>发票挂账两个月承兑付款</v>
      </c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  <c r="IW28" s="3"/>
      <c r="IX28" s="3"/>
      <c r="IY28" s="3"/>
      <c r="IZ28" s="3"/>
      <c r="JA28" s="3"/>
      <c r="JB28" s="3"/>
      <c r="JC28" s="3"/>
      <c r="JD28" s="3"/>
      <c r="JE28" s="3"/>
      <c r="JF28" s="3"/>
      <c r="JG28" s="3"/>
      <c r="JH28" s="3"/>
      <c r="JI28" s="3"/>
      <c r="JJ28" s="3"/>
      <c r="JK28" s="3"/>
      <c r="JL28" s="3"/>
      <c r="JM28" s="3"/>
      <c r="JN28" s="3"/>
      <c r="JO28" s="3"/>
      <c r="JP28" s="3"/>
      <c r="JQ28" s="3"/>
      <c r="JR28" s="3"/>
      <c r="JS28" s="3"/>
      <c r="JT28" s="3"/>
      <c r="JU28" s="3"/>
      <c r="JV28" s="3"/>
      <c r="JW28" s="3"/>
      <c r="JX28" s="3"/>
      <c r="JY28" s="3"/>
      <c r="JZ28" s="3"/>
      <c r="KA28" s="3"/>
      <c r="KB28" s="3"/>
      <c r="KC28" s="3"/>
      <c r="KD28" s="3"/>
      <c r="KE28" s="3"/>
      <c r="KF28" s="3"/>
      <c r="KG28" s="3"/>
      <c r="KH28" s="3"/>
      <c r="KI28" s="3"/>
      <c r="KJ28" s="3"/>
      <c r="KK28" s="3"/>
      <c r="KL28" s="3"/>
      <c r="KM28" s="3"/>
      <c r="KN28" s="3"/>
      <c r="KO28" s="3"/>
      <c r="KP28" s="3"/>
      <c r="KQ28" s="3"/>
      <c r="KR28" s="3"/>
      <c r="KS28" s="3"/>
      <c r="KT28" s="3"/>
      <c r="KU28" s="3"/>
      <c r="KV28" s="3"/>
      <c r="KW28" s="3"/>
      <c r="KX28" s="3"/>
      <c r="KY28" s="3"/>
      <c r="KZ28" s="3"/>
      <c r="LA28" s="3"/>
      <c r="LB28" s="3"/>
      <c r="LC28" s="3"/>
      <c r="LD28" s="3"/>
      <c r="LE28" s="3"/>
      <c r="LF28" s="3"/>
      <c r="LG28" s="3"/>
      <c r="LH28" s="3"/>
      <c r="LI28" s="3"/>
      <c r="LJ28" s="3"/>
      <c r="LK28" s="3"/>
      <c r="LL28" s="3"/>
      <c r="LM28" s="3"/>
      <c r="LN28" s="3"/>
      <c r="LO28" s="3"/>
      <c r="LP28" s="3"/>
      <c r="LQ28" s="3"/>
      <c r="LR28" s="3"/>
      <c r="LS28" s="3"/>
      <c r="LT28" s="3"/>
      <c r="LU28" s="3"/>
      <c r="LV28" s="3"/>
      <c r="LW28" s="3"/>
      <c r="LX28" s="3"/>
      <c r="LY28" s="3"/>
      <c r="LZ28" s="3"/>
      <c r="MA28" s="3"/>
      <c r="MB28" s="3"/>
      <c r="MC28" s="3"/>
      <c r="MD28" s="3"/>
      <c r="ME28" s="3"/>
      <c r="MF28" s="3"/>
      <c r="MG28" s="3"/>
      <c r="MH28" s="3"/>
      <c r="MI28" s="3"/>
      <c r="MJ28" s="3"/>
      <c r="MK28" s="3"/>
      <c r="ML28" s="3"/>
      <c r="MM28" s="3"/>
      <c r="MN28" s="3"/>
      <c r="MO28" s="3"/>
      <c r="MP28" s="3"/>
      <c r="MQ28" s="3"/>
      <c r="MR28" s="3"/>
      <c r="MS28" s="3"/>
      <c r="MT28" s="3"/>
      <c r="MU28" s="3"/>
      <c r="MV28" s="3"/>
      <c r="MW28" s="3"/>
      <c r="MX28" s="3"/>
      <c r="MY28" s="3"/>
      <c r="MZ28" s="3"/>
      <c r="NA28" s="3"/>
      <c r="NB28" s="3"/>
      <c r="NC28" s="3"/>
      <c r="ND28" s="3"/>
      <c r="NE28" s="3"/>
      <c r="NF28" s="3"/>
      <c r="NG28" s="3"/>
      <c r="NH28" s="3"/>
      <c r="NI28" s="3"/>
      <c r="NJ28" s="3"/>
      <c r="NK28" s="3"/>
      <c r="NL28" s="3"/>
      <c r="NM28" s="3"/>
      <c r="NN28" s="3"/>
      <c r="NO28" s="3"/>
      <c r="NP28" s="3"/>
      <c r="NQ28" s="3"/>
      <c r="NR28" s="3"/>
      <c r="NS28" s="3"/>
      <c r="NT28" s="3"/>
      <c r="NU28" s="3"/>
      <c r="NV28" s="3"/>
      <c r="NW28" s="3"/>
      <c r="NX28" s="3"/>
      <c r="NY28" s="3"/>
      <c r="NZ28" s="3"/>
      <c r="OA28" s="3"/>
      <c r="OB28" s="3"/>
      <c r="OC28" s="3"/>
      <c r="OD28" s="3"/>
      <c r="OE28" s="3"/>
      <c r="OF28" s="3"/>
      <c r="OG28" s="3"/>
      <c r="OH28" s="3"/>
      <c r="OI28" s="3"/>
      <c r="OJ28" s="3"/>
      <c r="OK28" s="3"/>
      <c r="OL28" s="3"/>
      <c r="OM28" s="3"/>
      <c r="ON28" s="3"/>
      <c r="OO28" s="3"/>
      <c r="OP28" s="3"/>
      <c r="OQ28" s="3"/>
      <c r="OR28" s="3"/>
      <c r="OS28" s="3"/>
      <c r="OT28" s="3"/>
      <c r="OU28" s="3"/>
      <c r="OV28" s="3"/>
      <c r="OW28" s="3"/>
      <c r="OX28" s="3"/>
      <c r="OY28" s="3"/>
      <c r="OZ28" s="3"/>
      <c r="PA28" s="3"/>
      <c r="PB28" s="3"/>
      <c r="PC28" s="3"/>
      <c r="PD28" s="3"/>
      <c r="PE28" s="3"/>
      <c r="PF28" s="3"/>
      <c r="PG28" s="3"/>
      <c r="PH28" s="3"/>
      <c r="PI28" s="3"/>
      <c r="PJ28" s="3"/>
      <c r="PK28" s="3"/>
      <c r="PL28" s="3"/>
      <c r="PM28" s="3"/>
      <c r="PN28" s="3"/>
      <c r="PO28" s="3"/>
      <c r="PP28" s="3"/>
      <c r="PQ28" s="3"/>
      <c r="PR28" s="3"/>
      <c r="PS28" s="3"/>
      <c r="PT28" s="3"/>
      <c r="PU28" s="3"/>
      <c r="PV28" s="3"/>
      <c r="PW28" s="3"/>
      <c r="PX28" s="3"/>
      <c r="PY28" s="3"/>
      <c r="PZ28" s="3"/>
      <c r="QA28" s="3"/>
      <c r="QB28" s="3"/>
      <c r="QC28" s="3"/>
      <c r="QD28" s="3"/>
      <c r="QE28" s="3"/>
      <c r="QF28" s="3"/>
      <c r="QG28" s="3"/>
      <c r="QH28" s="3"/>
      <c r="QI28" s="3"/>
      <c r="QJ28" s="3"/>
      <c r="QK28" s="3"/>
      <c r="QL28" s="3"/>
      <c r="QM28" s="3"/>
      <c r="QN28" s="3"/>
      <c r="QO28" s="3"/>
      <c r="QP28" s="3"/>
      <c r="QQ28" s="3"/>
      <c r="QR28" s="3"/>
      <c r="QS28" s="3"/>
      <c r="QT28" s="3"/>
      <c r="QU28" s="3"/>
      <c r="QV28" s="3"/>
      <c r="QW28" s="3"/>
      <c r="QX28" s="3"/>
      <c r="QY28" s="3"/>
      <c r="QZ28" s="3"/>
      <c r="RA28" s="3"/>
      <c r="RB28" s="3"/>
      <c r="RC28" s="3"/>
      <c r="RD28" s="3"/>
      <c r="RE28" s="3"/>
      <c r="RF28" s="3"/>
      <c r="RG28" s="3"/>
      <c r="RH28" s="3"/>
      <c r="RI28" s="3"/>
      <c r="RJ28" s="3"/>
      <c r="RK28" s="3"/>
      <c r="RL28" s="3"/>
      <c r="RM28" s="3"/>
      <c r="RN28" s="3"/>
      <c r="RO28" s="3"/>
      <c r="RP28" s="3"/>
      <c r="RQ28" s="3"/>
      <c r="RR28" s="3"/>
      <c r="RS28" s="3"/>
      <c r="RT28" s="3"/>
      <c r="RU28" s="3"/>
      <c r="RV28" s="3"/>
      <c r="RW28" s="3"/>
      <c r="RX28" s="3"/>
      <c r="RY28" s="3"/>
      <c r="RZ28" s="3"/>
      <c r="SA28" s="3"/>
      <c r="SB28" s="3"/>
      <c r="SC28" s="3"/>
      <c r="SD28" s="3"/>
      <c r="SE28" s="3"/>
      <c r="SF28" s="3"/>
      <c r="SG28" s="3"/>
      <c r="SH28" s="3"/>
      <c r="SI28" s="3"/>
      <c r="SJ28" s="3"/>
      <c r="SK28" s="3"/>
      <c r="SL28" s="3"/>
      <c r="SM28" s="3"/>
      <c r="SN28" s="3"/>
      <c r="SO28" s="3"/>
      <c r="SP28" s="3"/>
      <c r="SQ28" s="3"/>
      <c r="SR28" s="3"/>
      <c r="SS28" s="3"/>
      <c r="ST28" s="3"/>
      <c r="SU28" s="3"/>
      <c r="SV28" s="3"/>
      <c r="SW28" s="3"/>
      <c r="SX28" s="3"/>
      <c r="SY28" s="3"/>
      <c r="SZ28" s="3"/>
      <c r="TA28" s="3"/>
      <c r="TB28" s="3"/>
      <c r="TC28" s="3"/>
      <c r="TD28" s="3"/>
      <c r="TE28" s="3"/>
      <c r="TF28" s="3"/>
      <c r="TG28" s="3"/>
      <c r="TH28" s="3"/>
      <c r="TI28" s="3"/>
      <c r="TJ28" s="3"/>
      <c r="TK28" s="3"/>
      <c r="TL28" s="3"/>
      <c r="TM28" s="3"/>
      <c r="TN28" s="3"/>
      <c r="TO28" s="3"/>
      <c r="TP28" s="3"/>
      <c r="TQ28" s="3"/>
      <c r="TR28" s="3"/>
      <c r="TS28" s="3"/>
      <c r="TT28" s="3"/>
      <c r="TU28" s="3"/>
      <c r="TV28" s="3"/>
      <c r="TW28" s="3"/>
      <c r="TX28" s="3"/>
      <c r="TY28" s="3"/>
      <c r="TZ28" s="3"/>
      <c r="UA28" s="3"/>
      <c r="UB28" s="3"/>
      <c r="UC28" s="3"/>
      <c r="UD28" s="3"/>
      <c r="UE28" s="3"/>
      <c r="UF28" s="3"/>
      <c r="UG28" s="3"/>
      <c r="UH28" s="3"/>
      <c r="UI28" s="3"/>
      <c r="UJ28" s="3"/>
      <c r="UK28" s="3"/>
      <c r="UL28" s="3"/>
      <c r="UM28" s="3"/>
      <c r="UN28" s="3"/>
      <c r="UO28" s="3"/>
      <c r="UP28" s="3"/>
      <c r="UQ28" s="3"/>
      <c r="UR28" s="3"/>
      <c r="US28" s="3"/>
      <c r="UT28" s="3"/>
      <c r="UU28" s="3"/>
      <c r="UV28" s="3"/>
      <c r="UW28" s="3"/>
      <c r="UX28" s="3"/>
      <c r="UY28" s="3"/>
      <c r="UZ28" s="3"/>
      <c r="VA28" s="3"/>
      <c r="VB28" s="3"/>
      <c r="VC28" s="3"/>
      <c r="VD28" s="3"/>
      <c r="VE28" s="3"/>
      <c r="VF28" s="3"/>
      <c r="VG28" s="3"/>
      <c r="VH28" s="3"/>
      <c r="VI28" s="3"/>
      <c r="VJ28" s="3"/>
      <c r="VK28" s="3"/>
      <c r="VL28" s="3"/>
      <c r="VM28" s="3"/>
      <c r="VN28" s="3"/>
      <c r="VO28" s="3"/>
      <c r="VP28" s="3"/>
      <c r="VQ28" s="3"/>
      <c r="VR28" s="3"/>
      <c r="VS28" s="3"/>
      <c r="VT28" s="3"/>
      <c r="VU28" s="3"/>
      <c r="VV28" s="3"/>
      <c r="VW28" s="3"/>
      <c r="VX28" s="3"/>
      <c r="VY28" s="3"/>
      <c r="VZ28" s="3"/>
      <c r="WA28" s="3"/>
      <c r="WB28" s="3"/>
      <c r="WC28" s="3"/>
      <c r="WD28" s="3"/>
      <c r="WE28" s="3"/>
      <c r="WF28" s="3"/>
      <c r="WG28" s="3"/>
      <c r="WH28" s="3"/>
      <c r="WI28" s="3"/>
      <c r="WJ28" s="3"/>
      <c r="WK28" s="3"/>
      <c r="WL28" s="3"/>
      <c r="WM28" s="3"/>
      <c r="WN28" s="3"/>
      <c r="WO28" s="3"/>
      <c r="WP28" s="3"/>
      <c r="WQ28" s="3"/>
      <c r="WR28" s="3"/>
      <c r="WS28" s="3"/>
      <c r="WT28" s="3"/>
      <c r="WU28" s="3"/>
      <c r="WV28" s="3"/>
      <c r="WW28" s="3"/>
      <c r="WX28" s="3"/>
      <c r="WY28" s="3"/>
      <c r="WZ28" s="3"/>
      <c r="XA28" s="3"/>
      <c r="XB28" s="3"/>
      <c r="XC28" s="3"/>
      <c r="XD28" s="3"/>
      <c r="XE28" s="3"/>
      <c r="XF28" s="3"/>
      <c r="XG28" s="3"/>
      <c r="XH28" s="3"/>
      <c r="XI28" s="3"/>
      <c r="XJ28" s="3"/>
      <c r="XK28" s="3"/>
      <c r="XL28" s="3"/>
      <c r="XM28" s="3"/>
      <c r="XN28" s="3"/>
      <c r="XO28" s="3"/>
      <c r="XP28" s="3"/>
      <c r="XQ28" s="3"/>
      <c r="XR28" s="3"/>
      <c r="XS28" s="3"/>
      <c r="XT28" s="3"/>
      <c r="XU28" s="3"/>
      <c r="XV28" s="3"/>
      <c r="XW28" s="3"/>
      <c r="XX28" s="3"/>
      <c r="XY28" s="3"/>
      <c r="XZ28" s="3"/>
      <c r="YA28" s="3"/>
      <c r="YB28" s="3"/>
      <c r="YC28" s="3"/>
      <c r="YD28" s="3"/>
      <c r="YE28" s="3"/>
      <c r="YF28" s="3"/>
      <c r="YG28" s="3"/>
      <c r="YH28" s="3"/>
      <c r="YI28" s="3"/>
      <c r="YJ28" s="3"/>
      <c r="YK28" s="3"/>
      <c r="YL28" s="3"/>
      <c r="YM28" s="3"/>
      <c r="YN28" s="3"/>
      <c r="YO28" s="3"/>
      <c r="YP28" s="3"/>
      <c r="YQ28" s="3"/>
      <c r="YR28" s="3"/>
      <c r="YS28" s="3"/>
      <c r="YT28" s="3"/>
      <c r="YU28" s="3"/>
      <c r="YV28" s="3"/>
      <c r="YW28" s="3"/>
      <c r="YX28" s="3"/>
      <c r="YY28" s="3"/>
      <c r="YZ28" s="3"/>
      <c r="ZA28" s="3"/>
      <c r="ZB28" s="3"/>
      <c r="ZC28" s="3"/>
      <c r="ZD28" s="3"/>
      <c r="ZE28" s="3"/>
      <c r="ZF28" s="3"/>
      <c r="ZG28" s="3"/>
      <c r="ZH28" s="3"/>
      <c r="ZI28" s="3"/>
      <c r="ZJ28" s="3"/>
      <c r="ZK28" s="3"/>
      <c r="ZL28" s="3"/>
      <c r="ZM28" s="3"/>
      <c r="ZN28" s="3"/>
      <c r="ZO28" s="3"/>
      <c r="ZP28" s="3"/>
      <c r="ZQ28" s="3"/>
      <c r="ZR28" s="3"/>
      <c r="ZS28" s="3"/>
      <c r="ZT28" s="3"/>
      <c r="ZU28" s="3"/>
      <c r="ZV28" s="3"/>
      <c r="ZW28" s="3"/>
      <c r="ZX28" s="3"/>
      <c r="ZY28" s="3"/>
      <c r="ZZ28" s="3"/>
      <c r="AAA28" s="3"/>
      <c r="AAB28" s="3"/>
      <c r="AAC28" s="3"/>
      <c r="AAD28" s="3"/>
      <c r="AAE28" s="3"/>
      <c r="AAF28" s="3"/>
      <c r="AAG28" s="3"/>
      <c r="AAH28" s="3"/>
      <c r="AAI28" s="3"/>
      <c r="AAJ28" s="3"/>
      <c r="AAK28" s="3"/>
      <c r="AAL28" s="3"/>
      <c r="AAM28" s="3"/>
      <c r="AAN28" s="3"/>
      <c r="AAO28" s="3"/>
      <c r="AAP28" s="3"/>
      <c r="AAQ28" s="3"/>
      <c r="AAR28" s="3"/>
      <c r="AAS28" s="3"/>
      <c r="AAT28" s="3"/>
      <c r="AAU28" s="3"/>
      <c r="AAV28" s="3"/>
      <c r="AAW28" s="3"/>
      <c r="AAX28" s="3"/>
      <c r="AAY28" s="3"/>
      <c r="AAZ28" s="3"/>
      <c r="ABA28" s="3"/>
      <c r="ABB28" s="3"/>
      <c r="ABC28" s="3"/>
      <c r="ABD28" s="3"/>
      <c r="ABE28" s="3"/>
      <c r="ABF28" s="3"/>
      <c r="ABG28" s="3"/>
      <c r="ABH28" s="3"/>
      <c r="ABI28" s="3"/>
      <c r="ABJ28" s="3"/>
      <c r="ABK28" s="3"/>
      <c r="ABL28" s="3"/>
      <c r="ABM28" s="3"/>
      <c r="ABN28" s="3"/>
      <c r="ABO28" s="3"/>
      <c r="ABP28" s="3"/>
      <c r="ABQ28" s="3"/>
      <c r="ABR28" s="3"/>
      <c r="ABS28" s="3"/>
      <c r="ABT28" s="3"/>
      <c r="ABU28" s="3"/>
      <c r="ABV28" s="3"/>
      <c r="ABW28" s="3"/>
      <c r="ABX28" s="3"/>
      <c r="ABY28" s="3"/>
      <c r="ABZ28" s="3"/>
      <c r="ACA28" s="3"/>
      <c r="ACB28" s="3"/>
      <c r="ACC28" s="3"/>
      <c r="ACD28" s="3"/>
      <c r="ACE28" s="3"/>
      <c r="ACF28" s="3"/>
      <c r="ACG28" s="3"/>
      <c r="ACH28" s="3"/>
      <c r="ACI28" s="3"/>
      <c r="ACJ28" s="3"/>
      <c r="ACK28" s="3"/>
      <c r="ACL28" s="3"/>
      <c r="ACM28" s="3"/>
      <c r="ACN28" s="3"/>
      <c r="ACO28" s="3"/>
      <c r="ACP28" s="3"/>
      <c r="ACQ28" s="3"/>
      <c r="ACR28" s="3"/>
      <c r="ACS28" s="3"/>
      <c r="ACT28" s="3"/>
      <c r="ACU28" s="3"/>
      <c r="ACV28" s="3"/>
      <c r="ACW28" s="3"/>
      <c r="ACX28" s="3"/>
      <c r="ACY28" s="3"/>
      <c r="ACZ28" s="3"/>
      <c r="ADA28" s="3"/>
      <c r="ADB28" s="3"/>
      <c r="ADC28" s="3"/>
      <c r="ADD28" s="3"/>
      <c r="ADE28" s="3"/>
      <c r="ADF28" s="3"/>
      <c r="ADG28" s="3"/>
      <c r="ADH28" s="3"/>
      <c r="ADI28" s="3"/>
      <c r="ADJ28" s="3"/>
      <c r="ADK28" s="3"/>
      <c r="ADL28" s="3"/>
      <c r="ADM28" s="3"/>
      <c r="ADN28" s="3"/>
      <c r="ADO28" s="3"/>
      <c r="ADP28" s="3"/>
      <c r="ADQ28" s="3"/>
      <c r="ADR28" s="3"/>
      <c r="ADS28" s="3"/>
      <c r="ADT28" s="3"/>
      <c r="ADU28" s="3"/>
      <c r="ADV28" s="3"/>
      <c r="ADW28" s="3"/>
      <c r="ADX28" s="3"/>
      <c r="ADY28" s="3"/>
      <c r="ADZ28" s="3"/>
      <c r="AEA28" s="3"/>
      <c r="AEB28" s="3"/>
      <c r="AEC28" s="3"/>
      <c r="AED28" s="3"/>
      <c r="AEE28" s="3"/>
      <c r="AEF28" s="3"/>
      <c r="AEG28" s="3"/>
      <c r="AEH28" s="3"/>
      <c r="AEI28" s="3"/>
      <c r="AEJ28" s="3"/>
      <c r="AEK28" s="3"/>
      <c r="AEL28" s="3"/>
      <c r="AEM28" s="3"/>
      <c r="AEN28" s="3"/>
      <c r="AEO28" s="3"/>
      <c r="AEP28" s="3"/>
      <c r="AEQ28" s="3"/>
      <c r="AER28" s="3"/>
      <c r="AES28" s="3"/>
      <c r="AET28" s="3"/>
      <c r="AEU28" s="3"/>
      <c r="AEV28" s="3"/>
      <c r="AEW28" s="3"/>
      <c r="AEX28" s="3"/>
      <c r="AEY28" s="3"/>
      <c r="AEZ28" s="3"/>
      <c r="AFA28" s="3"/>
      <c r="AFB28" s="3"/>
      <c r="AFC28" s="3"/>
      <c r="AFD28" s="3"/>
      <c r="AFE28" s="3"/>
      <c r="AFF28" s="3"/>
      <c r="AFG28" s="3"/>
      <c r="AFH28" s="3"/>
      <c r="AFI28" s="3"/>
      <c r="AFJ28" s="3"/>
      <c r="AFK28" s="3"/>
      <c r="AFL28" s="3"/>
      <c r="AFM28" s="3"/>
      <c r="AFN28" s="3"/>
      <c r="AFO28" s="3"/>
      <c r="AFP28" s="3"/>
      <c r="AFQ28" s="3"/>
      <c r="AFR28" s="3"/>
      <c r="AFS28" s="3"/>
      <c r="AFT28" s="3"/>
      <c r="AFU28" s="3"/>
      <c r="AFV28" s="3"/>
      <c r="AFW28" s="3"/>
      <c r="AFX28" s="3"/>
      <c r="AFY28" s="3"/>
      <c r="AFZ28" s="3"/>
      <c r="AGA28" s="3"/>
      <c r="AGB28" s="3"/>
      <c r="AGC28" s="3"/>
      <c r="AGD28" s="3"/>
      <c r="AGE28" s="3"/>
      <c r="AGF28" s="3"/>
      <c r="AGG28" s="3"/>
      <c r="AGH28" s="3"/>
      <c r="AGI28" s="3"/>
      <c r="AGJ28" s="3"/>
      <c r="AGK28" s="3"/>
      <c r="AGL28" s="3"/>
      <c r="AGM28" s="3"/>
      <c r="AGN28" s="3"/>
      <c r="AGO28" s="3"/>
      <c r="AGP28" s="3"/>
      <c r="AGQ28" s="3"/>
      <c r="AGR28" s="3"/>
      <c r="AGS28" s="3"/>
      <c r="AGT28" s="3"/>
      <c r="AGU28" s="3"/>
      <c r="AGV28" s="3"/>
      <c r="AGW28" s="3"/>
      <c r="AGX28" s="3"/>
      <c r="AGY28" s="3"/>
      <c r="AGZ28" s="3"/>
      <c r="AHA28" s="3"/>
      <c r="AHB28" s="3"/>
      <c r="AHC28" s="3"/>
      <c r="AHD28" s="3"/>
      <c r="AHE28" s="3"/>
      <c r="AHF28" s="3"/>
      <c r="AHG28" s="3"/>
      <c r="AHH28" s="3"/>
      <c r="AHI28" s="3"/>
      <c r="AHJ28" s="3"/>
      <c r="AHK28" s="3"/>
      <c r="AHL28" s="3"/>
      <c r="AHM28" s="3"/>
      <c r="AHN28" s="3"/>
      <c r="AHO28" s="3"/>
      <c r="AHP28" s="3"/>
      <c r="AHQ28" s="3"/>
      <c r="AHR28" s="3"/>
      <c r="AHS28" s="3"/>
      <c r="AHT28" s="3"/>
      <c r="AHU28" s="3"/>
      <c r="AHV28" s="3"/>
      <c r="AHW28" s="3"/>
      <c r="AHX28" s="3"/>
      <c r="AHY28" s="3"/>
      <c r="AHZ28" s="3"/>
      <c r="AIA28" s="3"/>
      <c r="AIB28" s="3"/>
      <c r="AIC28" s="3"/>
      <c r="AID28" s="3"/>
      <c r="AIE28" s="3"/>
      <c r="AIF28" s="3"/>
      <c r="AIG28" s="3"/>
      <c r="AIH28" s="3"/>
      <c r="AII28" s="3"/>
      <c r="AIJ28" s="3"/>
      <c r="AIK28" s="3"/>
      <c r="AIL28" s="3"/>
      <c r="AIM28" s="3"/>
      <c r="AIN28" s="3"/>
      <c r="AIO28" s="3"/>
      <c r="AIP28" s="3"/>
      <c r="AIQ28" s="3"/>
      <c r="AIR28" s="3"/>
      <c r="AIS28" s="3"/>
      <c r="AIT28" s="3"/>
      <c r="AIU28" s="3"/>
      <c r="AIV28" s="3"/>
      <c r="AIW28" s="3"/>
      <c r="AIX28" s="3"/>
      <c r="AIY28" s="3"/>
      <c r="AIZ28" s="3"/>
      <c r="AJA28" s="3"/>
      <c r="AJB28" s="3"/>
      <c r="AJC28" s="3"/>
      <c r="AJD28" s="3"/>
      <c r="AJE28" s="3"/>
      <c r="AJF28" s="3"/>
      <c r="AJG28" s="3"/>
      <c r="AJH28" s="3"/>
      <c r="AJI28" s="3"/>
      <c r="AJJ28" s="3"/>
      <c r="AJK28" s="3"/>
      <c r="AJL28" s="3"/>
      <c r="AJM28" s="3"/>
      <c r="AJN28" s="3"/>
      <c r="AJO28" s="3"/>
      <c r="AJP28" s="3"/>
      <c r="AJQ28" s="3"/>
      <c r="AJR28" s="3"/>
      <c r="AJS28" s="3"/>
      <c r="AJT28" s="3"/>
      <c r="AJU28" s="3"/>
      <c r="AJV28" s="3"/>
      <c r="AJW28" s="3"/>
      <c r="AJX28" s="3"/>
      <c r="AJY28" s="3"/>
      <c r="AJZ28" s="3"/>
      <c r="AKA28" s="3"/>
      <c r="AKB28" s="3"/>
      <c r="AKC28" s="3"/>
      <c r="AKD28" s="3"/>
      <c r="AKE28" s="3"/>
      <c r="AKF28" s="3"/>
      <c r="AKG28" s="3"/>
      <c r="AKH28" s="3"/>
      <c r="AKI28" s="3"/>
      <c r="AKJ28" s="3"/>
      <c r="AKK28" s="3"/>
      <c r="AKL28" s="3"/>
      <c r="AKM28" s="3"/>
      <c r="AKN28" s="3"/>
      <c r="AKO28" s="3"/>
      <c r="AKP28" s="3"/>
      <c r="AKQ28" s="3"/>
      <c r="AKR28" s="3"/>
      <c r="AKS28" s="3"/>
      <c r="AKT28" s="3"/>
      <c r="AKU28" s="3"/>
      <c r="AKV28" s="3"/>
      <c r="AKW28" s="3"/>
      <c r="AKX28" s="3"/>
      <c r="AKY28" s="3"/>
      <c r="AKZ28" s="3"/>
      <c r="ALA28" s="3"/>
      <c r="ALB28" s="3"/>
      <c r="ALC28" s="3"/>
      <c r="ALD28" s="3"/>
      <c r="ALE28" s="3"/>
      <c r="ALF28" s="3"/>
      <c r="ALG28" s="3"/>
      <c r="ALH28" s="3"/>
      <c r="ALI28" s="3"/>
      <c r="ALJ28" s="3"/>
      <c r="ALK28" s="3"/>
      <c r="ALL28" s="3"/>
      <c r="ALM28" s="3"/>
      <c r="ALN28" s="3"/>
      <c r="ALO28" s="3"/>
      <c r="ALP28" s="3"/>
      <c r="ALQ28" s="3"/>
      <c r="ALR28" s="3"/>
      <c r="ALS28" s="3"/>
      <c r="ALT28" s="3"/>
      <c r="ALU28" s="3"/>
      <c r="ALV28" s="3"/>
      <c r="ALW28" s="3"/>
      <c r="ALX28" s="3"/>
      <c r="ALY28" s="3"/>
      <c r="ALZ28" s="3"/>
      <c r="AMA28" s="3"/>
      <c r="AMB28" s="3"/>
      <c r="AMC28" s="3"/>
      <c r="AMD28" s="3"/>
      <c r="AME28" s="3"/>
      <c r="AMF28" s="3"/>
      <c r="AMG28" s="3"/>
      <c r="AMH28" s="3"/>
      <c r="AMI28" s="3"/>
      <c r="AMJ28" s="3"/>
      <c r="AMK28" s="3"/>
      <c r="AML28" s="3"/>
      <c r="AMM28" s="3"/>
      <c r="AMN28" s="3"/>
      <c r="AMO28" s="3"/>
      <c r="AMP28" s="3"/>
      <c r="AMQ28" s="3"/>
      <c r="AMR28" s="3"/>
      <c r="AMS28" s="3"/>
      <c r="AMT28" s="3"/>
      <c r="AMU28" s="3"/>
      <c r="AMV28" s="3"/>
      <c r="AMW28" s="3"/>
      <c r="AMX28" s="3"/>
      <c r="AMY28" s="3"/>
      <c r="AMZ28" s="3"/>
      <c r="ANA28" s="3"/>
      <c r="ANB28" s="3"/>
      <c r="ANC28" s="3"/>
      <c r="AND28" s="3"/>
      <c r="ANE28" s="3"/>
      <c r="ANF28" s="3"/>
      <c r="ANG28" s="3"/>
      <c r="ANH28" s="3"/>
      <c r="ANI28" s="3"/>
      <c r="ANJ28" s="3"/>
      <c r="ANK28" s="3"/>
      <c r="ANL28" s="3"/>
      <c r="ANM28" s="3"/>
      <c r="ANN28" s="3"/>
      <c r="ANO28" s="3"/>
      <c r="ANP28" s="3"/>
      <c r="ANQ28" s="3"/>
      <c r="ANR28" s="3"/>
      <c r="ANS28" s="3"/>
      <c r="ANT28" s="3"/>
      <c r="ANU28" s="3"/>
      <c r="ANV28" s="3"/>
      <c r="ANW28" s="3"/>
      <c r="ANX28" s="3"/>
      <c r="ANY28" s="3"/>
      <c r="ANZ28" s="3"/>
      <c r="AOA28" s="3"/>
      <c r="AOB28" s="3"/>
      <c r="AOC28" s="3"/>
      <c r="AOD28" s="3"/>
      <c r="AOE28" s="3"/>
      <c r="AOF28" s="3"/>
      <c r="AOG28" s="3"/>
      <c r="AOH28" s="3"/>
      <c r="AOI28" s="3"/>
      <c r="AOJ28" s="3"/>
      <c r="AOK28" s="3"/>
      <c r="AOL28" s="3"/>
      <c r="AOM28" s="3"/>
      <c r="AON28" s="3"/>
      <c r="AOO28" s="3"/>
      <c r="AOP28" s="3"/>
      <c r="AOQ28" s="3"/>
      <c r="AOR28" s="3"/>
      <c r="AOS28" s="3"/>
      <c r="AOT28" s="3"/>
      <c r="AOU28" s="3"/>
      <c r="AOV28" s="3"/>
      <c r="AOW28" s="3"/>
      <c r="AOX28" s="3"/>
      <c r="AOY28" s="3"/>
      <c r="AOZ28" s="3"/>
      <c r="APA28" s="3"/>
      <c r="APB28" s="3"/>
      <c r="APC28" s="3"/>
      <c r="APD28" s="3"/>
      <c r="APE28" s="3"/>
      <c r="APF28" s="3"/>
      <c r="APG28" s="3"/>
      <c r="APH28" s="3"/>
      <c r="API28" s="3"/>
      <c r="APJ28" s="3"/>
      <c r="APK28" s="3"/>
      <c r="APL28" s="3"/>
      <c r="APM28" s="3"/>
      <c r="APN28" s="3"/>
      <c r="APO28" s="3"/>
      <c r="APP28" s="3"/>
      <c r="APQ28" s="3"/>
      <c r="APR28" s="3"/>
      <c r="APS28" s="3"/>
      <c r="APT28" s="3"/>
      <c r="APU28" s="3"/>
      <c r="APV28" s="3"/>
      <c r="APW28" s="3"/>
      <c r="APX28" s="3"/>
      <c r="APY28" s="3"/>
      <c r="APZ28" s="3"/>
      <c r="AQA28" s="3"/>
      <c r="AQB28" s="3"/>
      <c r="AQC28" s="3"/>
      <c r="AQD28" s="3"/>
      <c r="AQE28" s="3"/>
      <c r="AQF28" s="3"/>
      <c r="AQG28" s="3"/>
      <c r="AQH28" s="3"/>
      <c r="AQI28" s="3"/>
      <c r="AQJ28" s="3"/>
      <c r="AQK28" s="3"/>
      <c r="AQL28" s="3"/>
      <c r="AQM28" s="3"/>
      <c r="AQN28" s="3"/>
      <c r="AQO28" s="3"/>
      <c r="AQP28" s="3"/>
      <c r="AQQ28" s="3"/>
      <c r="AQR28" s="3"/>
      <c r="AQS28" s="3"/>
      <c r="AQT28" s="3"/>
      <c r="AQU28" s="3"/>
      <c r="AQV28" s="3"/>
      <c r="AQW28" s="3"/>
      <c r="AQX28" s="3"/>
      <c r="AQY28" s="3"/>
      <c r="AQZ28" s="3"/>
      <c r="ARA28" s="3"/>
      <c r="ARB28" s="3"/>
      <c r="ARC28" s="3"/>
      <c r="ARD28" s="3"/>
      <c r="ARE28" s="3"/>
      <c r="ARF28" s="3"/>
      <c r="ARG28" s="3"/>
      <c r="ARH28" s="3"/>
      <c r="ARI28" s="3"/>
      <c r="ARJ28" s="3"/>
      <c r="ARK28" s="3"/>
      <c r="ARL28" s="3"/>
      <c r="ARM28" s="3"/>
      <c r="ARN28" s="3"/>
      <c r="ARO28" s="3"/>
      <c r="ARP28" s="3"/>
      <c r="ARQ28" s="3"/>
      <c r="ARR28" s="3"/>
      <c r="ARS28" s="3"/>
      <c r="ART28" s="3"/>
      <c r="ARU28" s="3"/>
      <c r="ARV28" s="3"/>
      <c r="ARW28" s="3"/>
      <c r="ARX28" s="3"/>
      <c r="ARY28" s="3"/>
      <c r="ARZ28" s="3"/>
      <c r="ASA28" s="3"/>
      <c r="ASB28" s="3"/>
      <c r="ASC28" s="3"/>
      <c r="ASD28" s="3"/>
      <c r="ASE28" s="3"/>
      <c r="ASF28" s="3"/>
      <c r="ASG28" s="3"/>
      <c r="ASH28" s="3"/>
      <c r="ASI28" s="3"/>
      <c r="ASJ28" s="3"/>
      <c r="ASK28" s="3"/>
      <c r="ASL28" s="3"/>
      <c r="ASM28" s="3"/>
      <c r="ASN28" s="3"/>
      <c r="ASO28" s="3"/>
      <c r="ASP28" s="3"/>
      <c r="ASQ28" s="3"/>
      <c r="ASR28" s="3"/>
      <c r="ASS28" s="3"/>
      <c r="AST28" s="3"/>
      <c r="ASU28" s="3"/>
      <c r="ASV28" s="3"/>
      <c r="ASW28" s="3"/>
      <c r="ASX28" s="3"/>
      <c r="ASY28" s="3"/>
      <c r="ASZ28" s="3"/>
      <c r="ATA28" s="3"/>
      <c r="ATB28" s="3"/>
      <c r="ATC28" s="3"/>
      <c r="ATD28" s="3"/>
      <c r="ATE28" s="3"/>
      <c r="ATF28" s="3"/>
      <c r="ATG28" s="3"/>
      <c r="ATH28" s="3"/>
      <c r="ATI28" s="3"/>
      <c r="ATJ28" s="3"/>
      <c r="ATK28" s="3"/>
      <c r="ATL28" s="3"/>
      <c r="ATM28" s="3"/>
      <c r="ATN28" s="3"/>
      <c r="ATO28" s="3"/>
      <c r="ATP28" s="3"/>
      <c r="ATQ28" s="3"/>
      <c r="ATR28" s="3"/>
      <c r="ATS28" s="3"/>
      <c r="ATT28" s="3"/>
      <c r="ATU28" s="3"/>
      <c r="ATV28" s="3"/>
      <c r="ATW28" s="3"/>
      <c r="ATX28" s="3"/>
      <c r="ATY28" s="3"/>
      <c r="ATZ28" s="3"/>
      <c r="AUA28" s="3"/>
      <c r="AUB28" s="3"/>
      <c r="AUC28" s="3"/>
      <c r="AUD28" s="3"/>
      <c r="AUE28" s="3"/>
      <c r="AUF28" s="3"/>
      <c r="AUG28" s="3"/>
      <c r="AUH28" s="3"/>
      <c r="AUI28" s="3"/>
      <c r="AUJ28" s="3"/>
      <c r="AUK28" s="3"/>
      <c r="AUL28" s="3"/>
      <c r="AUM28" s="3"/>
      <c r="AUN28" s="3"/>
      <c r="AUO28" s="3"/>
      <c r="AUP28" s="3"/>
      <c r="AUQ28" s="3"/>
      <c r="AUR28" s="3"/>
      <c r="AUS28" s="3"/>
      <c r="AUT28" s="3"/>
      <c r="AUU28" s="3"/>
      <c r="AUV28" s="3"/>
      <c r="AUW28" s="3"/>
      <c r="AUX28" s="3"/>
      <c r="AUY28" s="3"/>
      <c r="AUZ28" s="3"/>
      <c r="AVA28" s="3"/>
      <c r="AVB28" s="3"/>
      <c r="AVC28" s="3"/>
      <c r="AVD28" s="3"/>
      <c r="AVE28" s="3"/>
      <c r="AVF28" s="3"/>
      <c r="AVG28" s="3"/>
      <c r="AVH28" s="3"/>
      <c r="AVI28" s="3"/>
      <c r="AVJ28" s="3"/>
      <c r="AVK28" s="3"/>
      <c r="AVL28" s="3"/>
      <c r="AVM28" s="3"/>
      <c r="AVN28" s="3"/>
      <c r="AVO28" s="3"/>
      <c r="AVP28" s="3"/>
      <c r="AVQ28" s="3"/>
      <c r="AVR28" s="3"/>
      <c r="AVS28" s="3"/>
      <c r="AVT28" s="3"/>
      <c r="AVU28" s="3"/>
      <c r="AVV28" s="3"/>
      <c r="AVW28" s="3"/>
      <c r="AVX28" s="3"/>
      <c r="AVY28" s="3"/>
      <c r="AVZ28" s="3"/>
      <c r="AWA28" s="3"/>
      <c r="AWB28" s="3"/>
      <c r="AWC28" s="3"/>
      <c r="AWD28" s="3"/>
      <c r="AWE28" s="3"/>
      <c r="AWF28" s="3"/>
      <c r="AWG28" s="3"/>
      <c r="AWH28" s="3"/>
      <c r="AWI28" s="3"/>
      <c r="AWJ28" s="3"/>
      <c r="AWK28" s="3"/>
      <c r="AWL28" s="3"/>
      <c r="AWM28" s="3"/>
      <c r="AWN28" s="3"/>
      <c r="AWO28" s="3"/>
      <c r="AWP28" s="3"/>
      <c r="AWQ28" s="3"/>
      <c r="AWR28" s="3"/>
      <c r="AWS28" s="3"/>
      <c r="AWT28" s="3"/>
      <c r="AWU28" s="3"/>
      <c r="AWV28" s="3"/>
      <c r="AWW28" s="3"/>
      <c r="AWX28" s="3"/>
      <c r="AWY28" s="3"/>
      <c r="AWZ28" s="3"/>
      <c r="AXA28" s="3"/>
      <c r="AXB28" s="3"/>
      <c r="AXC28" s="3"/>
      <c r="AXD28" s="3"/>
      <c r="AXE28" s="3"/>
      <c r="AXF28" s="3"/>
      <c r="AXG28" s="3"/>
      <c r="AXH28" s="3"/>
      <c r="AXI28" s="3"/>
      <c r="AXJ28" s="3"/>
      <c r="AXK28" s="3"/>
      <c r="AXL28" s="3"/>
      <c r="AXM28" s="3"/>
      <c r="AXN28" s="3"/>
      <c r="AXO28" s="3"/>
      <c r="AXP28" s="3"/>
      <c r="AXQ28" s="3"/>
      <c r="AXR28" s="3"/>
      <c r="AXS28" s="3"/>
      <c r="AXT28" s="3"/>
      <c r="AXU28" s="3"/>
      <c r="AXV28" s="3"/>
      <c r="AXW28" s="3"/>
      <c r="AXX28" s="3"/>
      <c r="AXY28" s="3"/>
      <c r="AXZ28" s="3"/>
      <c r="AYA28" s="3"/>
      <c r="AYB28" s="3"/>
      <c r="AYC28" s="3"/>
      <c r="AYD28" s="3"/>
      <c r="AYE28" s="3"/>
      <c r="AYF28" s="3"/>
      <c r="AYG28" s="3"/>
      <c r="AYH28" s="3"/>
      <c r="AYI28" s="3"/>
      <c r="AYJ28" s="3"/>
      <c r="AYK28" s="3"/>
      <c r="AYL28" s="3"/>
      <c r="AYM28" s="3"/>
      <c r="AYN28" s="3"/>
      <c r="AYO28" s="3"/>
      <c r="AYP28" s="3"/>
      <c r="AYQ28" s="3"/>
      <c r="AYR28" s="3"/>
      <c r="AYS28" s="3"/>
      <c r="AYT28" s="3"/>
      <c r="AYU28" s="3"/>
      <c r="AYV28" s="3"/>
      <c r="AYW28" s="3"/>
      <c r="AYX28" s="3"/>
      <c r="AYY28" s="3"/>
      <c r="AYZ28" s="3"/>
      <c r="AZA28" s="3"/>
      <c r="AZB28" s="3"/>
      <c r="AZC28" s="3"/>
      <c r="AZD28" s="3"/>
      <c r="AZE28" s="3"/>
      <c r="AZF28" s="3"/>
      <c r="AZG28" s="3"/>
      <c r="AZH28" s="3"/>
      <c r="AZI28" s="3"/>
      <c r="AZJ28" s="3"/>
      <c r="AZK28" s="3"/>
      <c r="AZL28" s="3"/>
      <c r="AZM28" s="3"/>
      <c r="AZN28" s="3"/>
      <c r="AZO28" s="3"/>
      <c r="AZP28" s="3"/>
      <c r="AZQ28" s="3"/>
      <c r="AZR28" s="3"/>
      <c r="AZS28" s="3"/>
      <c r="AZT28" s="3"/>
      <c r="AZU28" s="3"/>
      <c r="AZV28" s="3"/>
      <c r="AZW28" s="3"/>
      <c r="AZX28" s="3"/>
      <c r="AZY28" s="3"/>
      <c r="AZZ28" s="3"/>
      <c r="BAA28" s="3"/>
      <c r="BAB28" s="3"/>
      <c r="BAC28" s="3"/>
      <c r="BAD28" s="3"/>
      <c r="BAE28" s="3"/>
      <c r="BAF28" s="3"/>
      <c r="BAG28" s="3"/>
      <c r="BAH28" s="3"/>
      <c r="BAI28" s="3"/>
      <c r="BAJ28" s="3"/>
      <c r="BAK28" s="3"/>
      <c r="BAL28" s="3"/>
      <c r="BAM28" s="3"/>
      <c r="BAN28" s="3"/>
      <c r="BAO28" s="3"/>
      <c r="BAP28" s="3"/>
      <c r="BAQ28" s="3"/>
      <c r="BAR28" s="3"/>
      <c r="BAS28" s="3"/>
      <c r="BAT28" s="3"/>
      <c r="BAU28" s="3"/>
      <c r="BAV28" s="3"/>
      <c r="BAW28" s="3"/>
      <c r="BAX28" s="3"/>
      <c r="BAY28" s="3"/>
      <c r="BAZ28" s="3"/>
      <c r="BBA28" s="3"/>
      <c r="BBB28" s="3"/>
      <c r="BBC28" s="3"/>
      <c r="BBD28" s="3"/>
      <c r="BBE28" s="3"/>
      <c r="BBF28" s="3"/>
      <c r="BBG28" s="3"/>
      <c r="BBH28" s="3"/>
      <c r="BBI28" s="3"/>
      <c r="BBJ28" s="3"/>
      <c r="BBK28" s="3"/>
      <c r="BBL28" s="3"/>
      <c r="BBM28" s="3"/>
      <c r="BBN28" s="3"/>
      <c r="BBO28" s="3"/>
      <c r="BBP28" s="3"/>
      <c r="BBQ28" s="3"/>
      <c r="BBR28" s="3"/>
      <c r="BBS28" s="3"/>
      <c r="BBT28" s="3"/>
      <c r="BBU28" s="3"/>
      <c r="BBV28" s="3"/>
      <c r="BBW28" s="3"/>
      <c r="BBX28" s="3"/>
      <c r="BBY28" s="3"/>
      <c r="BBZ28" s="3"/>
      <c r="BCA28" s="3"/>
      <c r="BCB28" s="3"/>
      <c r="BCC28" s="3"/>
      <c r="BCD28" s="3"/>
      <c r="BCE28" s="3"/>
      <c r="BCF28" s="3"/>
      <c r="BCG28" s="3"/>
      <c r="BCH28" s="3"/>
      <c r="BCI28" s="3"/>
      <c r="BCJ28" s="3"/>
      <c r="BCK28" s="3"/>
      <c r="BCL28" s="3"/>
      <c r="BCM28" s="3"/>
      <c r="BCN28" s="3"/>
      <c r="BCO28" s="3"/>
      <c r="BCP28" s="3"/>
      <c r="BCQ28" s="3"/>
      <c r="BCR28" s="3"/>
      <c r="BCS28" s="3"/>
      <c r="BCT28" s="3"/>
      <c r="BCU28" s="3"/>
      <c r="BCV28" s="3"/>
      <c r="BCW28" s="3"/>
      <c r="BCX28" s="3"/>
      <c r="BCY28" s="3"/>
      <c r="BCZ28" s="3"/>
      <c r="BDA28" s="3"/>
      <c r="BDB28" s="3"/>
      <c r="BDC28" s="3"/>
      <c r="BDD28" s="3"/>
      <c r="BDE28" s="3"/>
      <c r="BDF28" s="3"/>
      <c r="BDG28" s="3"/>
      <c r="BDH28" s="3"/>
      <c r="BDI28" s="3"/>
      <c r="BDJ28" s="3"/>
      <c r="BDK28" s="3"/>
      <c r="BDL28" s="3"/>
      <c r="BDM28" s="3"/>
      <c r="BDN28" s="3"/>
      <c r="BDO28" s="3"/>
      <c r="BDP28" s="3"/>
      <c r="BDQ28" s="3"/>
      <c r="BDR28" s="3"/>
      <c r="BDS28" s="3"/>
      <c r="BDT28" s="3"/>
      <c r="BDU28" s="3"/>
      <c r="BDV28" s="3"/>
      <c r="BDW28" s="3"/>
      <c r="BDX28" s="3"/>
      <c r="BDY28" s="3"/>
      <c r="BDZ28" s="3"/>
      <c r="BEA28" s="3"/>
      <c r="BEB28" s="3"/>
      <c r="BEC28" s="3"/>
      <c r="BED28" s="3"/>
      <c r="BEE28" s="3"/>
      <c r="BEF28" s="3"/>
      <c r="BEG28" s="3"/>
      <c r="BEH28" s="3"/>
      <c r="BEI28" s="3"/>
      <c r="BEJ28" s="3"/>
      <c r="BEK28" s="3"/>
      <c r="BEL28" s="3"/>
      <c r="BEM28" s="3"/>
      <c r="BEN28" s="3"/>
      <c r="BEO28" s="3"/>
      <c r="BEP28" s="3"/>
      <c r="BEQ28" s="3"/>
      <c r="BER28" s="3"/>
      <c r="BES28" s="3"/>
      <c r="BET28" s="3"/>
      <c r="BEU28" s="3"/>
      <c r="BEV28" s="3"/>
      <c r="BEW28" s="3"/>
      <c r="BEX28" s="3"/>
      <c r="BEY28" s="3"/>
      <c r="BEZ28" s="3"/>
      <c r="BFA28" s="3"/>
      <c r="BFB28" s="3"/>
      <c r="BFC28" s="3"/>
      <c r="BFD28" s="3"/>
      <c r="BFE28" s="3"/>
      <c r="BFF28" s="3"/>
      <c r="BFG28" s="3"/>
      <c r="BFH28" s="3"/>
      <c r="BFI28" s="3"/>
      <c r="BFJ28" s="3"/>
      <c r="BFK28" s="3"/>
      <c r="BFL28" s="3"/>
      <c r="BFM28" s="3"/>
      <c r="BFN28" s="3"/>
      <c r="BFO28" s="3"/>
      <c r="BFP28" s="3"/>
      <c r="BFQ28" s="3"/>
      <c r="BFR28" s="3"/>
      <c r="BFS28" s="3"/>
      <c r="BFT28" s="3"/>
      <c r="BFU28" s="3"/>
      <c r="BFV28" s="3"/>
      <c r="BFW28" s="3"/>
      <c r="BFX28" s="3"/>
      <c r="BFY28" s="3"/>
      <c r="BFZ28" s="3"/>
      <c r="BGA28" s="3"/>
      <c r="BGB28" s="3"/>
      <c r="BGC28" s="3"/>
      <c r="BGD28" s="3"/>
      <c r="BGE28" s="3"/>
      <c r="BGF28" s="3"/>
      <c r="BGG28" s="3"/>
      <c r="BGH28" s="3"/>
      <c r="BGI28" s="3"/>
      <c r="BGJ28" s="3"/>
      <c r="BGK28" s="3"/>
      <c r="BGL28" s="3"/>
      <c r="BGM28" s="3"/>
      <c r="BGN28" s="3"/>
      <c r="BGO28" s="3"/>
      <c r="BGP28" s="3"/>
      <c r="BGQ28" s="3"/>
      <c r="BGR28" s="3"/>
      <c r="BGS28" s="3"/>
      <c r="BGT28" s="3"/>
      <c r="BGU28" s="3"/>
      <c r="BGV28" s="3"/>
      <c r="BGW28" s="3"/>
      <c r="BGX28" s="3"/>
      <c r="BGY28" s="3"/>
      <c r="BGZ28" s="3"/>
      <c r="BHA28" s="3"/>
      <c r="BHB28" s="3"/>
      <c r="BHC28" s="3"/>
      <c r="BHD28" s="3"/>
      <c r="BHE28" s="3"/>
      <c r="BHF28" s="3"/>
      <c r="BHG28" s="3"/>
      <c r="BHH28" s="3"/>
      <c r="BHI28" s="3"/>
      <c r="BHJ28" s="3"/>
      <c r="BHK28" s="3"/>
      <c r="BHL28" s="3"/>
      <c r="BHM28" s="3"/>
      <c r="BHN28" s="3"/>
      <c r="BHO28" s="3"/>
      <c r="BHP28" s="3"/>
      <c r="BHQ28" s="3"/>
      <c r="BHR28" s="3"/>
      <c r="BHS28" s="3"/>
      <c r="BHT28" s="3"/>
      <c r="BHU28" s="3"/>
      <c r="BHV28" s="3"/>
      <c r="BHW28" s="3"/>
      <c r="BHX28" s="3"/>
      <c r="BHY28" s="3"/>
      <c r="BHZ28" s="3"/>
      <c r="BIA28" s="3"/>
      <c r="BIB28" s="3"/>
      <c r="BIC28" s="3"/>
      <c r="BID28" s="3"/>
      <c r="BIE28" s="3"/>
      <c r="BIF28" s="3"/>
      <c r="BIG28" s="3"/>
      <c r="BIH28" s="3"/>
      <c r="BII28" s="3"/>
      <c r="BIJ28" s="3"/>
      <c r="BIK28" s="3"/>
      <c r="BIL28" s="3"/>
      <c r="BIM28" s="3"/>
      <c r="BIN28" s="3"/>
      <c r="BIO28" s="3"/>
      <c r="BIP28" s="3"/>
      <c r="BIQ28" s="3"/>
      <c r="BIR28" s="3"/>
      <c r="BIS28" s="3"/>
      <c r="BIT28" s="3"/>
      <c r="BIU28" s="3"/>
      <c r="BIV28" s="3"/>
      <c r="BIW28" s="3"/>
      <c r="BIX28" s="3"/>
      <c r="BIY28" s="3"/>
      <c r="BIZ28" s="3"/>
      <c r="BJA28" s="3"/>
      <c r="BJB28" s="3"/>
      <c r="BJC28" s="3"/>
      <c r="BJD28" s="3"/>
      <c r="BJE28" s="3"/>
      <c r="BJF28" s="3"/>
      <c r="BJG28" s="3"/>
      <c r="BJH28" s="3"/>
      <c r="BJI28" s="3"/>
      <c r="BJJ28" s="3"/>
      <c r="BJK28" s="3"/>
      <c r="BJL28" s="3"/>
      <c r="BJM28" s="3"/>
      <c r="BJN28" s="3"/>
      <c r="BJO28" s="3"/>
      <c r="BJP28" s="3"/>
      <c r="BJQ28" s="3"/>
      <c r="BJR28" s="3"/>
      <c r="BJS28" s="3"/>
      <c r="BJT28" s="3"/>
      <c r="BJU28" s="3"/>
      <c r="BJV28" s="3"/>
      <c r="BJW28" s="3"/>
      <c r="BJX28" s="3"/>
      <c r="BJY28" s="3"/>
      <c r="BJZ28" s="3"/>
      <c r="BKA28" s="3"/>
      <c r="BKB28" s="3"/>
      <c r="BKC28" s="3"/>
      <c r="BKD28" s="3"/>
      <c r="BKE28" s="3"/>
      <c r="BKF28" s="3"/>
      <c r="BKG28" s="3"/>
      <c r="BKH28" s="3"/>
      <c r="BKI28" s="3"/>
      <c r="BKJ28" s="3"/>
      <c r="BKK28" s="3"/>
      <c r="BKL28" s="3"/>
      <c r="BKM28" s="3"/>
      <c r="BKN28" s="3"/>
      <c r="BKO28" s="3"/>
      <c r="BKP28" s="3"/>
      <c r="BKQ28" s="3"/>
      <c r="BKR28" s="3"/>
      <c r="BKS28" s="3"/>
      <c r="BKT28" s="3"/>
      <c r="BKU28" s="3"/>
      <c r="BKV28" s="3"/>
      <c r="BKW28" s="3"/>
      <c r="BKX28" s="3"/>
      <c r="BKY28" s="3"/>
      <c r="BKZ28" s="3"/>
      <c r="BLA28" s="3"/>
      <c r="BLB28" s="3"/>
      <c r="BLC28" s="3"/>
      <c r="BLD28" s="3"/>
      <c r="BLE28" s="3"/>
      <c r="BLF28" s="3"/>
      <c r="BLG28" s="3"/>
      <c r="BLH28" s="3"/>
      <c r="BLI28" s="3"/>
      <c r="BLJ28" s="3"/>
      <c r="BLK28" s="3"/>
      <c r="BLL28" s="3"/>
      <c r="BLM28" s="3"/>
      <c r="BLN28" s="3"/>
      <c r="BLO28" s="3"/>
      <c r="BLP28" s="3"/>
      <c r="BLQ28" s="3"/>
      <c r="BLR28" s="3"/>
      <c r="BLS28" s="3"/>
      <c r="BLT28" s="3"/>
      <c r="BLU28" s="3"/>
      <c r="BLV28" s="3"/>
      <c r="BLW28" s="3"/>
      <c r="BLX28" s="3"/>
      <c r="BLY28" s="3"/>
      <c r="BLZ28" s="3"/>
      <c r="BMA28" s="3"/>
      <c r="BMB28" s="3"/>
      <c r="BMC28" s="3"/>
      <c r="BMD28" s="3"/>
      <c r="BME28" s="3"/>
      <c r="BMF28" s="3"/>
      <c r="BMG28" s="3"/>
      <c r="BMH28" s="3"/>
      <c r="BMI28" s="3"/>
      <c r="BMJ28" s="3"/>
      <c r="BMK28" s="3"/>
      <c r="BML28" s="3"/>
      <c r="BMM28" s="3"/>
      <c r="BMN28" s="3"/>
      <c r="BMO28" s="3"/>
      <c r="BMP28" s="3"/>
      <c r="BMQ28" s="3"/>
      <c r="BMR28" s="3"/>
      <c r="BMS28" s="3"/>
      <c r="BMT28" s="3"/>
      <c r="BMU28" s="3"/>
      <c r="BMV28" s="3"/>
      <c r="BMW28" s="3"/>
      <c r="BMX28" s="3"/>
      <c r="BMY28" s="3"/>
      <c r="BMZ28" s="3"/>
      <c r="BNA28" s="3"/>
      <c r="BNB28" s="3"/>
      <c r="BNC28" s="3"/>
      <c r="BND28" s="3"/>
      <c r="BNE28" s="3"/>
      <c r="BNF28" s="3"/>
      <c r="BNG28" s="3"/>
      <c r="BNH28" s="3"/>
      <c r="BNI28" s="3"/>
      <c r="BNJ28" s="3"/>
      <c r="BNK28" s="3"/>
      <c r="BNL28" s="3"/>
      <c r="BNM28" s="3"/>
      <c r="BNN28" s="3"/>
      <c r="BNO28" s="3"/>
      <c r="BNP28" s="3"/>
      <c r="BNQ28" s="3"/>
      <c r="BNR28" s="3"/>
      <c r="BNS28" s="3"/>
      <c r="BNT28" s="3"/>
      <c r="BNU28" s="3"/>
      <c r="BNV28" s="3"/>
      <c r="BNW28" s="3"/>
      <c r="BNX28" s="3"/>
      <c r="BNY28" s="3"/>
      <c r="BNZ28" s="3"/>
      <c r="BOA28" s="3"/>
      <c r="BOB28" s="3"/>
      <c r="BOC28" s="3"/>
      <c r="BOD28" s="3"/>
      <c r="BOE28" s="3"/>
      <c r="BOF28" s="3"/>
      <c r="BOG28" s="3"/>
      <c r="BOH28" s="3"/>
      <c r="BOI28" s="3"/>
      <c r="BOJ28" s="3"/>
      <c r="BOK28" s="3"/>
      <c r="BOL28" s="3"/>
      <c r="BOM28" s="3"/>
      <c r="BON28" s="3"/>
      <c r="BOO28" s="3"/>
      <c r="BOP28" s="3"/>
      <c r="BOQ28" s="3"/>
      <c r="BOR28" s="3"/>
      <c r="BOS28" s="3"/>
      <c r="BOT28" s="3"/>
      <c r="BOU28" s="3"/>
      <c r="BOV28" s="3"/>
      <c r="BOW28" s="3"/>
      <c r="BOX28" s="3"/>
      <c r="BOY28" s="3"/>
      <c r="BOZ28" s="3"/>
      <c r="BPA28" s="3"/>
      <c r="BPB28" s="3"/>
      <c r="BPC28" s="3"/>
      <c r="BPD28" s="3"/>
      <c r="BPE28" s="3"/>
      <c r="BPF28" s="3"/>
      <c r="BPG28" s="3"/>
      <c r="BPH28" s="3"/>
      <c r="BPI28" s="3"/>
      <c r="BPJ28" s="3"/>
      <c r="BPK28" s="3"/>
      <c r="BPL28" s="3"/>
      <c r="BPM28" s="3"/>
      <c r="BPN28" s="3"/>
      <c r="BPO28" s="3"/>
      <c r="BPP28" s="3"/>
      <c r="BPQ28" s="3"/>
      <c r="BPR28" s="3"/>
      <c r="BPS28" s="3"/>
      <c r="BPT28" s="3"/>
      <c r="BPU28" s="3"/>
      <c r="BPV28" s="3"/>
      <c r="BPW28" s="3"/>
      <c r="BPX28" s="3"/>
      <c r="BPY28" s="3"/>
      <c r="BPZ28" s="3"/>
      <c r="BQA28" s="3"/>
      <c r="BQB28" s="3"/>
      <c r="BQC28" s="3"/>
      <c r="BQD28" s="3"/>
      <c r="BQE28" s="3"/>
      <c r="BQF28" s="3"/>
      <c r="BQG28" s="3"/>
      <c r="BQH28" s="3"/>
      <c r="BQI28" s="3"/>
      <c r="BQJ28" s="3"/>
      <c r="BQK28" s="3"/>
      <c r="BQL28" s="3"/>
      <c r="BQM28" s="3"/>
      <c r="BQN28" s="3"/>
      <c r="BQO28" s="3"/>
      <c r="BQP28" s="3"/>
      <c r="BQQ28" s="3"/>
      <c r="BQR28" s="3"/>
      <c r="BQS28" s="3"/>
      <c r="BQT28" s="3"/>
      <c r="BQU28" s="3"/>
      <c r="BQV28" s="3"/>
      <c r="BQW28" s="3"/>
      <c r="BQX28" s="3"/>
      <c r="BQY28" s="3"/>
      <c r="BQZ28" s="3"/>
      <c r="BRA28" s="3"/>
      <c r="BRB28" s="3"/>
      <c r="BRC28" s="3"/>
      <c r="BRD28" s="3"/>
      <c r="BRE28" s="3"/>
      <c r="BRF28" s="3"/>
      <c r="BRG28" s="3"/>
      <c r="BRH28" s="3"/>
      <c r="BRI28" s="3"/>
      <c r="BRJ28" s="3"/>
      <c r="BRK28" s="3"/>
      <c r="BRL28" s="3"/>
      <c r="BRM28" s="3"/>
      <c r="BRN28" s="3"/>
      <c r="BRO28" s="3"/>
      <c r="BRP28" s="3"/>
      <c r="BRQ28" s="3"/>
      <c r="BRR28" s="3"/>
      <c r="BRS28" s="3"/>
      <c r="BRT28" s="3"/>
      <c r="BRU28" s="3"/>
      <c r="BRV28" s="3"/>
      <c r="BRW28" s="3"/>
      <c r="BRX28" s="3"/>
      <c r="BRY28" s="3"/>
      <c r="BRZ28" s="3"/>
      <c r="BSA28" s="3"/>
      <c r="BSB28" s="3"/>
      <c r="BSC28" s="3"/>
      <c r="BSD28" s="3"/>
      <c r="BSE28" s="3"/>
      <c r="BSF28" s="3"/>
      <c r="BSG28" s="3"/>
      <c r="BSH28" s="3"/>
      <c r="BSI28" s="3"/>
      <c r="BSJ28" s="3"/>
      <c r="BSK28" s="3"/>
      <c r="BSL28" s="3"/>
      <c r="BSM28" s="3"/>
      <c r="BSN28" s="3"/>
      <c r="BSO28" s="3"/>
      <c r="BSP28" s="3"/>
      <c r="BSQ28" s="3"/>
      <c r="BSR28" s="3"/>
      <c r="BSS28" s="3"/>
      <c r="BST28" s="3"/>
      <c r="BSU28" s="3"/>
      <c r="BSV28" s="3"/>
      <c r="BSW28" s="3"/>
      <c r="BSX28" s="3"/>
      <c r="BSY28" s="3"/>
      <c r="BSZ28" s="3"/>
      <c r="BTA28" s="3"/>
      <c r="BTB28" s="3"/>
      <c r="BTC28" s="3"/>
      <c r="BTD28" s="3"/>
      <c r="BTE28" s="3"/>
      <c r="BTF28" s="3"/>
      <c r="BTG28" s="3"/>
      <c r="BTH28" s="3"/>
      <c r="BTI28" s="3"/>
      <c r="BTJ28" s="3"/>
      <c r="BTK28" s="3"/>
      <c r="BTL28" s="3"/>
      <c r="BTM28" s="3"/>
      <c r="BTN28" s="3"/>
      <c r="BTO28" s="3"/>
      <c r="BTP28" s="3"/>
      <c r="BTQ28" s="3"/>
      <c r="BTR28" s="3"/>
      <c r="BTS28" s="3"/>
      <c r="BTT28" s="3"/>
      <c r="BTU28" s="3"/>
      <c r="BTV28" s="3"/>
      <c r="BTW28" s="3"/>
      <c r="BTX28" s="3"/>
      <c r="BTY28" s="3"/>
      <c r="BTZ28" s="3"/>
      <c r="BUA28" s="3"/>
      <c r="BUB28" s="3"/>
      <c r="BUC28" s="3"/>
      <c r="BUD28" s="3"/>
      <c r="BUE28" s="3"/>
      <c r="BUF28" s="3"/>
      <c r="BUG28" s="3"/>
      <c r="BUH28" s="3"/>
      <c r="BUI28" s="3"/>
      <c r="BUJ28" s="3"/>
      <c r="BUK28" s="3"/>
      <c r="BUL28" s="3"/>
      <c r="BUM28" s="3"/>
      <c r="BUN28" s="3"/>
      <c r="BUO28" s="3"/>
      <c r="BUP28" s="3"/>
      <c r="BUQ28" s="3"/>
      <c r="BUR28" s="3"/>
      <c r="BUS28" s="3"/>
      <c r="BUT28" s="3"/>
      <c r="BUU28" s="3"/>
      <c r="BUV28" s="3"/>
      <c r="BUW28" s="3"/>
      <c r="BUX28" s="3"/>
      <c r="BUY28" s="3"/>
      <c r="BUZ28" s="3"/>
      <c r="BVA28" s="3"/>
      <c r="BVB28" s="3"/>
      <c r="BVC28" s="3"/>
      <c r="BVD28" s="3"/>
      <c r="BVE28" s="3"/>
      <c r="BVF28" s="3"/>
      <c r="BVG28" s="3"/>
      <c r="BVH28" s="3"/>
      <c r="BVI28" s="3"/>
      <c r="BVJ28" s="3"/>
      <c r="BVK28" s="3"/>
      <c r="BVL28" s="3"/>
      <c r="BVM28" s="3"/>
      <c r="BVN28" s="3"/>
      <c r="BVO28" s="3"/>
      <c r="BVP28" s="3"/>
      <c r="BVQ28" s="3"/>
      <c r="BVR28" s="3"/>
      <c r="BVS28" s="3"/>
      <c r="BVT28" s="3"/>
      <c r="BVU28" s="3"/>
      <c r="BVV28" s="3"/>
      <c r="BVW28" s="3"/>
      <c r="BVX28" s="3"/>
      <c r="BVY28" s="3"/>
      <c r="BVZ28" s="3"/>
      <c r="BWA28" s="3"/>
      <c r="BWB28" s="3"/>
      <c r="BWC28" s="3"/>
      <c r="BWD28" s="3"/>
      <c r="BWE28" s="3"/>
      <c r="BWF28" s="3"/>
      <c r="BWG28" s="3"/>
      <c r="BWH28" s="3"/>
      <c r="BWI28" s="3"/>
      <c r="BWJ28" s="3"/>
      <c r="BWK28" s="3"/>
      <c r="BWL28" s="3"/>
      <c r="BWM28" s="3"/>
      <c r="BWN28" s="3"/>
      <c r="BWO28" s="3"/>
      <c r="BWP28" s="3"/>
      <c r="BWQ28" s="3"/>
      <c r="BWR28" s="3"/>
      <c r="BWS28" s="3"/>
      <c r="BWT28" s="3"/>
      <c r="BWU28" s="3"/>
      <c r="BWV28" s="3"/>
      <c r="BWW28" s="3"/>
      <c r="BWX28" s="3"/>
      <c r="BWY28" s="3"/>
      <c r="BWZ28" s="3"/>
      <c r="BXA28" s="3"/>
      <c r="BXB28" s="3"/>
      <c r="BXC28" s="3"/>
      <c r="BXD28" s="3"/>
      <c r="BXE28" s="3"/>
      <c r="BXF28" s="3"/>
      <c r="BXG28" s="3"/>
      <c r="BXH28" s="3"/>
      <c r="BXI28" s="3"/>
      <c r="BXJ28" s="3"/>
      <c r="BXK28" s="3"/>
      <c r="BXL28" s="3"/>
      <c r="BXM28" s="3"/>
      <c r="BXN28" s="3"/>
      <c r="BXO28" s="3"/>
      <c r="BXP28" s="3"/>
      <c r="BXQ28" s="3"/>
      <c r="BXR28" s="3"/>
      <c r="BXS28" s="3"/>
      <c r="BXT28" s="3"/>
      <c r="BXU28" s="3"/>
      <c r="BXV28" s="3"/>
      <c r="BXW28" s="3"/>
      <c r="BXX28" s="3"/>
      <c r="BXY28" s="3"/>
      <c r="BXZ28" s="3"/>
      <c r="BYA28" s="3"/>
      <c r="BYB28" s="3"/>
      <c r="BYC28" s="3"/>
      <c r="BYD28" s="3"/>
      <c r="BYE28" s="3"/>
      <c r="BYF28" s="3"/>
      <c r="BYG28" s="3"/>
      <c r="BYH28" s="3"/>
      <c r="BYI28" s="3"/>
      <c r="BYJ28" s="3"/>
      <c r="BYK28" s="3"/>
      <c r="BYL28" s="3"/>
      <c r="BYM28" s="3"/>
      <c r="BYN28" s="3"/>
      <c r="BYO28" s="3"/>
      <c r="BYP28" s="3"/>
      <c r="BYQ28" s="3"/>
      <c r="BYR28" s="3"/>
      <c r="BYS28" s="3"/>
      <c r="BYT28" s="3"/>
      <c r="BYU28" s="3"/>
      <c r="BYV28" s="3"/>
      <c r="BYW28" s="3"/>
      <c r="BYX28" s="3"/>
      <c r="BYY28" s="3"/>
      <c r="BYZ28" s="3"/>
      <c r="BZA28" s="3"/>
      <c r="BZB28" s="3"/>
      <c r="BZC28" s="3"/>
      <c r="BZD28" s="3"/>
      <c r="BZE28" s="3"/>
      <c r="BZF28" s="3"/>
      <c r="BZG28" s="3"/>
      <c r="BZH28" s="3"/>
      <c r="BZI28" s="3"/>
      <c r="BZJ28" s="3"/>
      <c r="BZK28" s="3"/>
      <c r="BZL28" s="3"/>
      <c r="BZM28" s="3"/>
      <c r="BZN28" s="3"/>
      <c r="BZO28" s="3"/>
      <c r="BZP28" s="3"/>
      <c r="BZQ28" s="3"/>
      <c r="BZR28" s="3"/>
      <c r="BZS28" s="3"/>
      <c r="BZT28" s="3"/>
      <c r="BZU28" s="3"/>
      <c r="BZV28" s="3"/>
      <c r="BZW28" s="3"/>
      <c r="BZX28" s="3"/>
      <c r="BZY28" s="3"/>
      <c r="BZZ28" s="3"/>
      <c r="CAA28" s="3"/>
      <c r="CAB28" s="3"/>
      <c r="CAC28" s="3"/>
      <c r="CAD28" s="3"/>
      <c r="CAE28" s="3"/>
      <c r="CAF28" s="3"/>
      <c r="CAG28" s="3"/>
      <c r="CAH28" s="3"/>
      <c r="CAI28" s="3"/>
      <c r="CAJ28" s="3"/>
      <c r="CAK28" s="3"/>
      <c r="CAL28" s="3"/>
      <c r="CAM28" s="3"/>
      <c r="CAN28" s="3"/>
      <c r="CAO28" s="3"/>
      <c r="CAP28" s="3"/>
      <c r="CAQ28" s="3"/>
      <c r="CAR28" s="3"/>
      <c r="CAS28" s="3"/>
      <c r="CAT28" s="3"/>
      <c r="CAU28" s="3"/>
      <c r="CAV28" s="3"/>
      <c r="CAW28" s="3"/>
      <c r="CAX28" s="3"/>
      <c r="CAY28" s="3"/>
      <c r="CAZ28" s="3"/>
      <c r="CBA28" s="3"/>
      <c r="CBB28" s="3"/>
      <c r="CBC28" s="3"/>
      <c r="CBD28" s="3"/>
      <c r="CBE28" s="3"/>
      <c r="CBF28" s="3"/>
      <c r="CBG28" s="3"/>
      <c r="CBH28" s="3"/>
      <c r="CBI28" s="3"/>
      <c r="CBJ28" s="3"/>
      <c r="CBK28" s="3"/>
      <c r="CBL28" s="3"/>
      <c r="CBM28" s="3"/>
      <c r="CBN28" s="3"/>
      <c r="CBO28" s="3"/>
      <c r="CBP28" s="3"/>
      <c r="CBQ28" s="3"/>
      <c r="CBR28" s="3"/>
      <c r="CBS28" s="3"/>
      <c r="CBT28" s="3"/>
      <c r="CBU28" s="3"/>
      <c r="CBV28" s="3"/>
      <c r="CBW28" s="3"/>
      <c r="CBX28" s="3"/>
      <c r="CBY28" s="3"/>
      <c r="CBZ28" s="3"/>
      <c r="CCA28" s="3"/>
      <c r="CCB28" s="3"/>
      <c r="CCC28" s="3"/>
      <c r="CCD28" s="3"/>
      <c r="CCE28" s="3"/>
      <c r="CCF28" s="3"/>
      <c r="CCG28" s="3"/>
      <c r="CCH28" s="3"/>
      <c r="CCI28" s="3"/>
      <c r="CCJ28" s="3"/>
      <c r="CCK28" s="3"/>
      <c r="CCL28" s="3"/>
      <c r="CCM28" s="3"/>
      <c r="CCN28" s="3"/>
      <c r="CCO28" s="3"/>
      <c r="CCP28" s="3"/>
      <c r="CCQ28" s="3"/>
      <c r="CCR28" s="3"/>
      <c r="CCS28" s="3"/>
      <c r="CCT28" s="3"/>
      <c r="CCU28" s="3"/>
      <c r="CCV28" s="3"/>
      <c r="CCW28" s="3"/>
      <c r="CCX28" s="3"/>
      <c r="CCY28" s="3"/>
      <c r="CCZ28" s="3"/>
      <c r="CDA28" s="3"/>
      <c r="CDB28" s="3"/>
      <c r="CDC28" s="3"/>
      <c r="CDD28" s="3"/>
      <c r="CDE28" s="3"/>
      <c r="CDF28" s="3"/>
      <c r="CDG28" s="3"/>
      <c r="CDH28" s="3"/>
      <c r="CDI28" s="3"/>
      <c r="CDJ28" s="3"/>
      <c r="CDK28" s="3"/>
      <c r="CDL28" s="3"/>
      <c r="CDM28" s="3"/>
      <c r="CDN28" s="3"/>
      <c r="CDO28" s="3"/>
      <c r="CDP28" s="3"/>
      <c r="CDQ28" s="3"/>
      <c r="CDR28" s="3"/>
      <c r="CDS28" s="3"/>
      <c r="CDT28" s="3"/>
      <c r="CDU28" s="3"/>
      <c r="CDV28" s="3"/>
      <c r="CDW28" s="3"/>
      <c r="CDX28" s="3"/>
      <c r="CDY28" s="3"/>
      <c r="CDZ28" s="3"/>
      <c r="CEA28" s="3"/>
      <c r="CEB28" s="3"/>
      <c r="CEC28" s="3"/>
      <c r="CED28" s="3"/>
      <c r="CEE28" s="3"/>
      <c r="CEF28" s="3"/>
      <c r="CEG28" s="3"/>
      <c r="CEH28" s="3"/>
      <c r="CEI28" s="3"/>
      <c r="CEJ28" s="3"/>
      <c r="CEK28" s="3"/>
      <c r="CEL28" s="3"/>
      <c r="CEM28" s="3"/>
      <c r="CEN28" s="3"/>
      <c r="CEO28" s="3"/>
      <c r="CEP28" s="3"/>
      <c r="CEQ28" s="3"/>
      <c r="CER28" s="3"/>
      <c r="CES28" s="3"/>
      <c r="CET28" s="3"/>
      <c r="CEU28" s="3"/>
      <c r="CEV28" s="3"/>
      <c r="CEW28" s="3"/>
      <c r="CEX28" s="3"/>
      <c r="CEY28" s="3"/>
      <c r="CEZ28" s="3"/>
      <c r="CFA28" s="3"/>
      <c r="CFB28" s="3"/>
      <c r="CFC28" s="3"/>
      <c r="CFD28" s="3"/>
      <c r="CFE28" s="3"/>
      <c r="CFF28" s="3"/>
      <c r="CFG28" s="3"/>
      <c r="CFH28" s="3"/>
      <c r="CFI28" s="3"/>
      <c r="CFJ28" s="3"/>
      <c r="CFK28" s="3"/>
      <c r="CFL28" s="3"/>
      <c r="CFM28" s="3"/>
      <c r="CFN28" s="3"/>
      <c r="CFO28" s="3"/>
      <c r="CFP28" s="3"/>
      <c r="CFQ28" s="3"/>
      <c r="CFR28" s="3"/>
      <c r="CFS28" s="3"/>
      <c r="CFT28" s="3"/>
      <c r="CFU28" s="3"/>
      <c r="CFV28" s="3"/>
      <c r="CFW28" s="3"/>
      <c r="CFX28" s="3"/>
      <c r="CFY28" s="3"/>
      <c r="CFZ28" s="3"/>
      <c r="CGA28" s="3"/>
      <c r="CGB28" s="3"/>
      <c r="CGC28" s="3"/>
      <c r="CGD28" s="3"/>
      <c r="CGE28" s="3"/>
      <c r="CGF28" s="3"/>
      <c r="CGG28" s="3"/>
      <c r="CGH28" s="3"/>
      <c r="CGI28" s="3"/>
      <c r="CGJ28" s="3"/>
      <c r="CGK28" s="3"/>
      <c r="CGL28" s="3"/>
      <c r="CGM28" s="3"/>
      <c r="CGN28" s="3"/>
      <c r="CGO28" s="3"/>
      <c r="CGP28" s="3"/>
      <c r="CGQ28" s="3"/>
      <c r="CGR28" s="3"/>
      <c r="CGS28" s="3"/>
      <c r="CGT28" s="3"/>
      <c r="CGU28" s="3"/>
      <c r="CGV28" s="3"/>
      <c r="CGW28" s="3"/>
      <c r="CGX28" s="3"/>
      <c r="CGY28" s="3"/>
      <c r="CGZ28" s="3"/>
      <c r="CHA28" s="3"/>
      <c r="CHB28" s="3"/>
      <c r="CHC28" s="3"/>
      <c r="CHD28" s="3"/>
      <c r="CHE28" s="3"/>
      <c r="CHF28" s="3"/>
      <c r="CHG28" s="3"/>
      <c r="CHH28" s="3"/>
      <c r="CHI28" s="3"/>
      <c r="CHJ28" s="3"/>
      <c r="CHK28" s="3"/>
      <c r="CHL28" s="3"/>
      <c r="CHM28" s="3"/>
      <c r="CHN28" s="3"/>
      <c r="CHO28" s="3"/>
      <c r="CHP28" s="3"/>
      <c r="CHQ28" s="3"/>
      <c r="CHR28" s="3"/>
      <c r="CHS28" s="3"/>
      <c r="CHT28" s="3"/>
      <c r="CHU28" s="3"/>
      <c r="CHV28" s="3"/>
      <c r="CHW28" s="3"/>
      <c r="CHX28" s="3"/>
      <c r="CHY28" s="3"/>
      <c r="CHZ28" s="3"/>
      <c r="CIA28" s="3"/>
      <c r="CIB28" s="3"/>
      <c r="CIC28" s="3"/>
      <c r="CID28" s="3"/>
      <c r="CIE28" s="3"/>
      <c r="CIF28" s="3"/>
      <c r="CIG28" s="3"/>
      <c r="CIH28" s="3"/>
      <c r="CII28" s="3"/>
      <c r="CIJ28" s="3"/>
      <c r="CIK28" s="3"/>
      <c r="CIL28" s="3"/>
      <c r="CIM28" s="3"/>
      <c r="CIN28" s="3"/>
      <c r="CIO28" s="3"/>
      <c r="CIP28" s="3"/>
      <c r="CIQ28" s="3"/>
      <c r="CIR28" s="3"/>
      <c r="CIS28" s="3"/>
      <c r="CIT28" s="3"/>
      <c r="CIU28" s="3"/>
      <c r="CIV28" s="3"/>
      <c r="CIW28" s="3"/>
      <c r="CIX28" s="3"/>
      <c r="CIY28" s="3"/>
      <c r="CIZ28" s="3"/>
      <c r="CJA28" s="3"/>
      <c r="CJB28" s="3"/>
      <c r="CJC28" s="3"/>
      <c r="CJD28" s="3"/>
      <c r="CJE28" s="3"/>
      <c r="CJF28" s="3"/>
      <c r="CJG28" s="3"/>
      <c r="CJH28" s="3"/>
      <c r="CJI28" s="3"/>
      <c r="CJJ28" s="3"/>
      <c r="CJK28" s="3"/>
      <c r="CJL28" s="3"/>
      <c r="CJM28" s="3"/>
      <c r="CJN28" s="3"/>
      <c r="CJO28" s="3"/>
      <c r="CJP28" s="3"/>
      <c r="CJQ28" s="3"/>
      <c r="CJR28" s="3"/>
      <c r="CJS28" s="3"/>
      <c r="CJT28" s="3"/>
      <c r="CJU28" s="3"/>
      <c r="CJV28" s="3"/>
      <c r="CJW28" s="3"/>
      <c r="CJX28" s="3"/>
      <c r="CJY28" s="3"/>
      <c r="CJZ28" s="3"/>
      <c r="CKA28" s="3"/>
      <c r="CKB28" s="3"/>
      <c r="CKC28" s="3"/>
      <c r="CKD28" s="3"/>
      <c r="CKE28" s="3"/>
      <c r="CKF28" s="3"/>
      <c r="CKG28" s="3"/>
      <c r="CKH28" s="3"/>
      <c r="CKI28" s="3"/>
      <c r="CKJ28" s="3"/>
      <c r="CKK28" s="3"/>
      <c r="CKL28" s="3"/>
      <c r="CKM28" s="3"/>
      <c r="CKN28" s="3"/>
      <c r="CKO28" s="3"/>
      <c r="CKP28" s="3"/>
      <c r="CKQ28" s="3"/>
      <c r="CKR28" s="3"/>
      <c r="CKS28" s="3"/>
      <c r="CKT28" s="3"/>
      <c r="CKU28" s="3"/>
      <c r="CKV28" s="3"/>
      <c r="CKW28" s="3"/>
      <c r="CKX28" s="3"/>
      <c r="CKY28" s="3"/>
      <c r="CKZ28" s="3"/>
      <c r="CLA28" s="3"/>
      <c r="CLB28" s="3"/>
      <c r="CLC28" s="3"/>
      <c r="CLD28" s="3"/>
      <c r="CLE28" s="3"/>
      <c r="CLF28" s="3"/>
      <c r="CLG28" s="3"/>
      <c r="CLH28" s="3"/>
      <c r="CLI28" s="3"/>
      <c r="CLJ28" s="3"/>
      <c r="CLK28" s="3"/>
      <c r="CLL28" s="3"/>
      <c r="CLM28" s="3"/>
      <c r="CLN28" s="3"/>
      <c r="CLO28" s="3"/>
      <c r="CLP28" s="3"/>
      <c r="CLQ28" s="3"/>
      <c r="CLR28" s="3"/>
      <c r="CLS28" s="3"/>
      <c r="CLT28" s="3"/>
      <c r="CLU28" s="3"/>
      <c r="CLV28" s="3"/>
      <c r="CLW28" s="3"/>
      <c r="CLX28" s="3"/>
      <c r="CLY28" s="3"/>
      <c r="CLZ28" s="3"/>
      <c r="CMA28" s="3"/>
      <c r="CMB28" s="3"/>
      <c r="CMC28" s="3"/>
      <c r="CMD28" s="3"/>
      <c r="CME28" s="3"/>
      <c r="CMF28" s="3"/>
      <c r="CMG28" s="3"/>
      <c r="CMH28" s="3"/>
      <c r="CMI28" s="3"/>
      <c r="CMJ28" s="3"/>
      <c r="CMK28" s="3"/>
      <c r="CML28" s="3"/>
      <c r="CMM28" s="3"/>
      <c r="CMN28" s="3"/>
      <c r="CMO28" s="3"/>
      <c r="CMP28" s="3"/>
      <c r="CMQ28" s="3"/>
      <c r="CMR28" s="3"/>
      <c r="CMS28" s="3"/>
      <c r="CMT28" s="3"/>
      <c r="CMU28" s="3"/>
      <c r="CMV28" s="3"/>
      <c r="CMW28" s="3"/>
      <c r="CMX28" s="3"/>
      <c r="CMY28" s="3"/>
      <c r="CMZ28" s="3"/>
      <c r="CNA28" s="3"/>
      <c r="CNB28" s="3"/>
      <c r="CNC28" s="3"/>
      <c r="CND28" s="3"/>
      <c r="CNE28" s="3"/>
      <c r="CNF28" s="3"/>
      <c r="CNG28" s="3"/>
      <c r="CNH28" s="3"/>
      <c r="CNI28" s="3"/>
      <c r="CNJ28" s="3"/>
      <c r="CNK28" s="3"/>
      <c r="CNL28" s="3"/>
      <c r="CNM28" s="3"/>
      <c r="CNN28" s="3"/>
      <c r="CNO28" s="3"/>
      <c r="CNP28" s="3"/>
      <c r="CNQ28" s="3"/>
      <c r="CNR28" s="3"/>
      <c r="CNS28" s="3"/>
      <c r="CNT28" s="3"/>
      <c r="CNU28" s="3"/>
      <c r="CNV28" s="3"/>
      <c r="CNW28" s="3"/>
      <c r="CNX28" s="3"/>
      <c r="CNY28" s="3"/>
      <c r="CNZ28" s="3"/>
      <c r="COA28" s="3"/>
      <c r="COB28" s="3"/>
      <c r="COC28" s="3"/>
      <c r="COD28" s="3"/>
      <c r="COE28" s="3"/>
      <c r="COF28" s="3"/>
      <c r="COG28" s="3"/>
      <c r="COH28" s="3"/>
      <c r="COI28" s="3"/>
      <c r="COJ28" s="3"/>
      <c r="COK28" s="3"/>
      <c r="COL28" s="3"/>
      <c r="COM28" s="3"/>
      <c r="CON28" s="3"/>
      <c r="COO28" s="3"/>
      <c r="COP28" s="3"/>
      <c r="COQ28" s="3"/>
      <c r="COR28" s="3"/>
      <c r="COS28" s="3"/>
      <c r="COT28" s="3"/>
      <c r="COU28" s="3"/>
      <c r="COV28" s="3"/>
      <c r="COW28" s="3"/>
      <c r="COX28" s="3"/>
      <c r="COY28" s="3"/>
      <c r="COZ28" s="3"/>
      <c r="CPA28" s="3"/>
      <c r="CPB28" s="3"/>
      <c r="CPC28" s="3"/>
      <c r="CPD28" s="3"/>
      <c r="CPE28" s="3"/>
      <c r="CPF28" s="3"/>
      <c r="CPG28" s="3"/>
      <c r="CPH28" s="3"/>
      <c r="CPI28" s="3"/>
      <c r="CPJ28" s="3"/>
      <c r="CPK28" s="3"/>
      <c r="CPL28" s="3"/>
      <c r="CPM28" s="3"/>
      <c r="CPN28" s="3"/>
      <c r="CPO28" s="3"/>
      <c r="CPP28" s="3"/>
      <c r="CPQ28" s="3"/>
      <c r="CPR28" s="3"/>
      <c r="CPS28" s="3"/>
      <c r="CPT28" s="3"/>
      <c r="CPU28" s="3"/>
      <c r="CPV28" s="3"/>
      <c r="CPW28" s="3"/>
      <c r="CPX28" s="3"/>
      <c r="CPY28" s="3"/>
      <c r="CPZ28" s="3"/>
      <c r="CQA28" s="3"/>
      <c r="CQB28" s="3"/>
      <c r="CQC28" s="3"/>
      <c r="CQD28" s="3"/>
      <c r="CQE28" s="3"/>
      <c r="CQF28" s="3"/>
      <c r="CQG28" s="3"/>
      <c r="CQH28" s="3"/>
      <c r="CQI28" s="3"/>
      <c r="CQJ28" s="3"/>
      <c r="CQK28" s="3"/>
      <c r="CQL28" s="3"/>
      <c r="CQM28" s="3"/>
      <c r="CQN28" s="3"/>
      <c r="CQO28" s="3"/>
      <c r="CQP28" s="3"/>
      <c r="CQQ28" s="3"/>
      <c r="CQR28" s="3"/>
      <c r="CQS28" s="3"/>
      <c r="CQT28" s="3"/>
      <c r="CQU28" s="3"/>
      <c r="CQV28" s="3"/>
      <c r="CQW28" s="3"/>
      <c r="CQX28" s="3"/>
      <c r="CQY28" s="3"/>
      <c r="CQZ28" s="3"/>
      <c r="CRA28" s="3"/>
      <c r="CRB28" s="3"/>
      <c r="CRC28" s="3"/>
      <c r="CRD28" s="3"/>
      <c r="CRE28" s="3"/>
      <c r="CRF28" s="3"/>
      <c r="CRG28" s="3"/>
      <c r="CRH28" s="3"/>
      <c r="CRI28" s="3"/>
      <c r="CRJ28" s="3"/>
      <c r="CRK28" s="3"/>
      <c r="CRL28" s="3"/>
      <c r="CRM28" s="3"/>
      <c r="CRN28" s="3"/>
      <c r="CRO28" s="3"/>
      <c r="CRP28" s="3"/>
      <c r="CRQ28" s="3"/>
      <c r="CRR28" s="3"/>
      <c r="CRS28" s="3"/>
      <c r="CRT28" s="3"/>
      <c r="CRU28" s="3"/>
      <c r="CRV28" s="3"/>
      <c r="CRW28" s="3"/>
      <c r="CRX28" s="3"/>
      <c r="CRY28" s="3"/>
      <c r="CRZ28" s="3"/>
      <c r="CSA28" s="3"/>
      <c r="CSB28" s="3"/>
      <c r="CSC28" s="3"/>
      <c r="CSD28" s="3"/>
      <c r="CSE28" s="3"/>
      <c r="CSF28" s="3"/>
      <c r="CSG28" s="3"/>
      <c r="CSH28" s="3"/>
      <c r="CSI28" s="3"/>
      <c r="CSJ28" s="3"/>
      <c r="CSK28" s="3"/>
      <c r="CSL28" s="3"/>
      <c r="CSM28" s="3"/>
      <c r="CSN28" s="3"/>
      <c r="CSO28" s="3"/>
      <c r="CSP28" s="3"/>
      <c r="CSQ28" s="3"/>
      <c r="CSR28" s="3"/>
      <c r="CSS28" s="3"/>
      <c r="CST28" s="3"/>
      <c r="CSU28" s="3"/>
      <c r="CSV28" s="3"/>
      <c r="CSW28" s="3"/>
      <c r="CSX28" s="3"/>
      <c r="CSY28" s="3"/>
      <c r="CSZ28" s="3"/>
      <c r="CTA28" s="3"/>
      <c r="CTB28" s="3"/>
      <c r="CTC28" s="3"/>
      <c r="CTD28" s="3"/>
      <c r="CTE28" s="3"/>
      <c r="CTF28" s="3"/>
      <c r="CTG28" s="3"/>
      <c r="CTH28" s="3"/>
      <c r="CTI28" s="3"/>
      <c r="CTJ28" s="3"/>
      <c r="CTK28" s="3"/>
      <c r="CTL28" s="3"/>
      <c r="CTM28" s="3"/>
      <c r="CTN28" s="3"/>
      <c r="CTO28" s="3"/>
      <c r="CTP28" s="3"/>
      <c r="CTQ28" s="3"/>
      <c r="CTR28" s="3"/>
      <c r="CTS28" s="3"/>
      <c r="CTT28" s="3"/>
      <c r="CTU28" s="3"/>
      <c r="CTV28" s="3"/>
      <c r="CTW28" s="3"/>
      <c r="CTX28" s="3"/>
      <c r="CTY28" s="3"/>
      <c r="CTZ28" s="3"/>
      <c r="CUA28" s="3"/>
      <c r="CUB28" s="3"/>
      <c r="CUC28" s="3"/>
      <c r="CUD28" s="3"/>
      <c r="CUE28" s="3"/>
      <c r="CUF28" s="3"/>
      <c r="CUG28" s="3"/>
      <c r="CUH28" s="3"/>
      <c r="CUI28" s="3"/>
      <c r="CUJ28" s="3"/>
      <c r="CUK28" s="3"/>
      <c r="CUL28" s="3"/>
      <c r="CUM28" s="3"/>
      <c r="CUN28" s="3"/>
      <c r="CUO28" s="3"/>
      <c r="CUP28" s="3"/>
      <c r="CUQ28" s="3"/>
      <c r="CUR28" s="3"/>
      <c r="CUS28" s="3"/>
      <c r="CUT28" s="3"/>
      <c r="CUU28" s="3"/>
      <c r="CUV28" s="3"/>
      <c r="CUW28" s="3"/>
      <c r="CUX28" s="3"/>
      <c r="CUY28" s="3"/>
      <c r="CUZ28" s="3"/>
      <c r="CVA28" s="3"/>
      <c r="CVB28" s="3"/>
      <c r="CVC28" s="3"/>
      <c r="CVD28" s="3"/>
      <c r="CVE28" s="3"/>
      <c r="CVF28" s="3"/>
      <c r="CVG28" s="3"/>
      <c r="CVH28" s="3"/>
      <c r="CVI28" s="3"/>
      <c r="CVJ28" s="3"/>
      <c r="CVK28" s="3"/>
      <c r="CVL28" s="3"/>
      <c r="CVM28" s="3"/>
      <c r="CVN28" s="3"/>
      <c r="CVO28" s="3"/>
      <c r="CVP28" s="3"/>
      <c r="CVQ28" s="3"/>
      <c r="CVR28" s="3"/>
      <c r="CVS28" s="3"/>
      <c r="CVT28" s="3"/>
      <c r="CVU28" s="3"/>
      <c r="CVV28" s="3"/>
      <c r="CVW28" s="3"/>
      <c r="CVX28" s="3"/>
      <c r="CVY28" s="3"/>
      <c r="CVZ28" s="3"/>
      <c r="CWA28" s="3"/>
      <c r="CWB28" s="3"/>
      <c r="CWC28" s="3"/>
      <c r="CWD28" s="3"/>
      <c r="CWE28" s="3"/>
      <c r="CWF28" s="3"/>
      <c r="CWG28" s="3"/>
      <c r="CWH28" s="3"/>
      <c r="CWI28" s="3"/>
      <c r="CWJ28" s="3"/>
      <c r="CWK28" s="3"/>
      <c r="CWL28" s="3"/>
      <c r="CWM28" s="3"/>
      <c r="CWN28" s="3"/>
      <c r="CWO28" s="3"/>
      <c r="CWP28" s="3"/>
      <c r="CWQ28" s="3"/>
      <c r="CWR28" s="3"/>
      <c r="CWS28" s="3"/>
      <c r="CWT28" s="3"/>
      <c r="CWU28" s="3"/>
      <c r="CWV28" s="3"/>
      <c r="CWW28" s="3"/>
      <c r="CWX28" s="3"/>
      <c r="CWY28" s="3"/>
      <c r="CWZ28" s="3"/>
      <c r="CXA28" s="3"/>
      <c r="CXB28" s="3"/>
      <c r="CXC28" s="3"/>
      <c r="CXD28" s="3"/>
      <c r="CXE28" s="3"/>
      <c r="CXF28" s="3"/>
      <c r="CXG28" s="3"/>
      <c r="CXH28" s="3"/>
      <c r="CXI28" s="3"/>
      <c r="CXJ28" s="3"/>
      <c r="CXK28" s="3"/>
      <c r="CXL28" s="3"/>
      <c r="CXM28" s="3"/>
      <c r="CXN28" s="3"/>
      <c r="CXO28" s="3"/>
      <c r="CXP28" s="3"/>
      <c r="CXQ28" s="3"/>
      <c r="CXR28" s="3"/>
      <c r="CXS28" s="3"/>
      <c r="CXT28" s="3"/>
      <c r="CXU28" s="3"/>
      <c r="CXV28" s="3"/>
      <c r="CXW28" s="3"/>
      <c r="CXX28" s="3"/>
      <c r="CXY28" s="3"/>
      <c r="CXZ28" s="3"/>
      <c r="CYA28" s="3"/>
      <c r="CYB28" s="3"/>
      <c r="CYC28" s="3"/>
      <c r="CYD28" s="3"/>
      <c r="CYE28" s="3"/>
      <c r="CYF28" s="3"/>
      <c r="CYG28" s="3"/>
      <c r="CYH28" s="3"/>
      <c r="CYI28" s="3"/>
      <c r="CYJ28" s="3"/>
      <c r="CYK28" s="3"/>
      <c r="CYL28" s="3"/>
      <c r="CYM28" s="3"/>
      <c r="CYN28" s="3"/>
      <c r="CYO28" s="3"/>
      <c r="CYP28" s="3"/>
      <c r="CYQ28" s="3"/>
      <c r="CYR28" s="3"/>
      <c r="CYS28" s="3"/>
      <c r="CYT28" s="3"/>
      <c r="CYU28" s="3"/>
      <c r="CYV28" s="3"/>
      <c r="CYW28" s="3"/>
      <c r="CYX28" s="3"/>
      <c r="CYY28" s="3"/>
      <c r="CYZ28" s="3"/>
      <c r="CZA28" s="3"/>
      <c r="CZB28" s="3"/>
      <c r="CZC28" s="3"/>
      <c r="CZD28" s="3"/>
      <c r="CZE28" s="3"/>
      <c r="CZF28" s="3"/>
      <c r="CZG28" s="3"/>
      <c r="CZH28" s="3"/>
      <c r="CZI28" s="3"/>
      <c r="CZJ28" s="3"/>
      <c r="CZK28" s="3"/>
      <c r="CZL28" s="3"/>
      <c r="CZM28" s="3"/>
      <c r="CZN28" s="3"/>
      <c r="CZO28" s="3"/>
      <c r="CZP28" s="3"/>
      <c r="CZQ28" s="3"/>
      <c r="CZR28" s="3"/>
      <c r="CZS28" s="3"/>
      <c r="CZT28" s="3"/>
      <c r="CZU28" s="3"/>
      <c r="CZV28" s="3"/>
      <c r="CZW28" s="3"/>
      <c r="CZX28" s="3"/>
      <c r="CZY28" s="3"/>
      <c r="CZZ28" s="3"/>
      <c r="DAA28" s="3"/>
      <c r="DAB28" s="3"/>
      <c r="DAC28" s="3"/>
      <c r="DAD28" s="3"/>
      <c r="DAE28" s="3"/>
      <c r="DAF28" s="3"/>
      <c r="DAG28" s="3"/>
      <c r="DAH28" s="3"/>
      <c r="DAI28" s="3"/>
      <c r="DAJ28" s="3"/>
      <c r="DAK28" s="3"/>
      <c r="DAL28" s="3"/>
      <c r="DAM28" s="3"/>
      <c r="DAN28" s="3"/>
      <c r="DAO28" s="3"/>
      <c r="DAP28" s="3"/>
      <c r="DAQ28" s="3"/>
      <c r="DAR28" s="3"/>
      <c r="DAS28" s="3"/>
      <c r="DAT28" s="3"/>
      <c r="DAU28" s="3"/>
      <c r="DAV28" s="3"/>
      <c r="DAW28" s="3"/>
      <c r="DAX28" s="3"/>
      <c r="DAY28" s="3"/>
      <c r="DAZ28" s="3"/>
      <c r="DBA28" s="3"/>
      <c r="DBB28" s="3"/>
      <c r="DBC28" s="3"/>
      <c r="DBD28" s="3"/>
      <c r="DBE28" s="3"/>
      <c r="DBF28" s="3"/>
      <c r="DBG28" s="3"/>
      <c r="DBH28" s="3"/>
      <c r="DBI28" s="3"/>
      <c r="DBJ28" s="3"/>
      <c r="DBK28" s="3"/>
      <c r="DBL28" s="3"/>
      <c r="DBM28" s="3"/>
      <c r="DBN28" s="3"/>
      <c r="DBO28" s="3"/>
      <c r="DBP28" s="3"/>
      <c r="DBQ28" s="3"/>
      <c r="DBR28" s="3"/>
      <c r="DBS28" s="3"/>
      <c r="DBT28" s="3"/>
      <c r="DBU28" s="3"/>
      <c r="DBV28" s="3"/>
      <c r="DBW28" s="3"/>
      <c r="DBX28" s="3"/>
      <c r="DBY28" s="3"/>
      <c r="DBZ28" s="3"/>
      <c r="DCA28" s="3"/>
      <c r="DCB28" s="3"/>
      <c r="DCC28" s="3"/>
      <c r="DCD28" s="3"/>
      <c r="DCE28" s="3"/>
      <c r="DCF28" s="3"/>
      <c r="DCG28" s="3"/>
      <c r="DCH28" s="3"/>
      <c r="DCI28" s="3"/>
      <c r="DCJ28" s="3"/>
      <c r="DCK28" s="3"/>
      <c r="DCL28" s="3"/>
      <c r="DCM28" s="3"/>
      <c r="DCN28" s="3"/>
      <c r="DCO28" s="3"/>
      <c r="DCP28" s="3"/>
      <c r="DCQ28" s="3"/>
      <c r="DCR28" s="3"/>
      <c r="DCS28" s="3"/>
      <c r="DCT28" s="3"/>
      <c r="DCU28" s="3"/>
      <c r="DCV28" s="3"/>
      <c r="DCW28" s="3"/>
      <c r="DCX28" s="3"/>
      <c r="DCY28" s="3"/>
      <c r="DCZ28" s="3"/>
      <c r="DDA28" s="3"/>
      <c r="DDB28" s="3"/>
      <c r="DDC28" s="3"/>
      <c r="DDD28" s="3"/>
      <c r="DDE28" s="3"/>
      <c r="DDF28" s="3"/>
      <c r="DDG28" s="3"/>
      <c r="DDH28" s="3"/>
      <c r="DDI28" s="3"/>
      <c r="DDJ28" s="3"/>
      <c r="DDK28" s="3"/>
      <c r="DDL28" s="3"/>
      <c r="DDM28" s="3"/>
      <c r="DDN28" s="3"/>
      <c r="DDO28" s="3"/>
      <c r="DDP28" s="3"/>
      <c r="DDQ28" s="3"/>
      <c r="DDR28" s="3"/>
      <c r="DDS28" s="3"/>
      <c r="DDT28" s="3"/>
      <c r="DDU28" s="3"/>
      <c r="DDV28" s="3"/>
      <c r="DDW28" s="3"/>
      <c r="DDX28" s="3"/>
      <c r="DDY28" s="3"/>
      <c r="DDZ28" s="3"/>
      <c r="DEA28" s="3"/>
      <c r="DEB28" s="3"/>
      <c r="DEC28" s="3"/>
      <c r="DED28" s="3"/>
      <c r="DEE28" s="3"/>
      <c r="DEF28" s="3"/>
      <c r="DEG28" s="3"/>
      <c r="DEH28" s="3"/>
      <c r="DEI28" s="3"/>
      <c r="DEJ28" s="3"/>
      <c r="DEK28" s="3"/>
      <c r="DEL28" s="3"/>
      <c r="DEM28" s="3"/>
      <c r="DEN28" s="3"/>
      <c r="DEO28" s="3"/>
      <c r="DEP28" s="3"/>
      <c r="DEQ28" s="3"/>
      <c r="DER28" s="3"/>
      <c r="DES28" s="3"/>
      <c r="DET28" s="3"/>
      <c r="DEU28" s="3"/>
      <c r="DEV28" s="3"/>
      <c r="DEW28" s="3"/>
      <c r="DEX28" s="3"/>
      <c r="DEY28" s="3"/>
      <c r="DEZ28" s="3"/>
      <c r="DFA28" s="3"/>
      <c r="DFB28" s="3"/>
      <c r="DFC28" s="3"/>
      <c r="DFD28" s="3"/>
      <c r="DFE28" s="3"/>
      <c r="DFF28" s="3"/>
      <c r="DFG28" s="3"/>
      <c r="DFH28" s="3"/>
      <c r="DFI28" s="3"/>
      <c r="DFJ28" s="3"/>
      <c r="DFK28" s="3"/>
      <c r="DFL28" s="3"/>
      <c r="DFM28" s="3"/>
      <c r="DFN28" s="3"/>
      <c r="DFO28" s="3"/>
      <c r="DFP28" s="3"/>
      <c r="DFQ28" s="3"/>
      <c r="DFR28" s="3"/>
      <c r="DFS28" s="3"/>
      <c r="DFT28" s="3"/>
      <c r="DFU28" s="3"/>
      <c r="DFV28" s="3"/>
      <c r="DFW28" s="3"/>
      <c r="DFX28" s="3"/>
      <c r="DFY28" s="3"/>
      <c r="DFZ28" s="3"/>
      <c r="DGA28" s="3"/>
      <c r="DGB28" s="3"/>
      <c r="DGC28" s="3"/>
      <c r="DGD28" s="3"/>
      <c r="DGE28" s="3"/>
      <c r="DGF28" s="3"/>
      <c r="DGG28" s="3"/>
      <c r="DGH28" s="3"/>
      <c r="DGI28" s="3"/>
      <c r="DGJ28" s="3"/>
      <c r="DGK28" s="3"/>
      <c r="DGL28" s="3"/>
      <c r="DGM28" s="3"/>
      <c r="DGN28" s="3"/>
      <c r="DGO28" s="3"/>
      <c r="DGP28" s="3"/>
      <c r="DGQ28" s="3"/>
      <c r="DGR28" s="3"/>
      <c r="DGS28" s="3"/>
      <c r="DGT28" s="3"/>
      <c r="DGU28" s="3"/>
      <c r="DGV28" s="3"/>
      <c r="DGW28" s="3"/>
      <c r="DGX28" s="3"/>
      <c r="DGY28" s="3"/>
      <c r="DGZ28" s="3"/>
      <c r="DHA28" s="3"/>
      <c r="DHB28" s="3"/>
      <c r="DHC28" s="3"/>
      <c r="DHD28" s="3"/>
      <c r="DHE28" s="3"/>
      <c r="DHF28" s="3"/>
      <c r="DHG28" s="3"/>
      <c r="DHH28" s="3"/>
      <c r="DHI28" s="3"/>
      <c r="DHJ28" s="3"/>
      <c r="DHK28" s="3"/>
      <c r="DHL28" s="3"/>
      <c r="DHM28" s="3"/>
      <c r="DHN28" s="3"/>
      <c r="DHO28" s="3"/>
      <c r="DHP28" s="3"/>
      <c r="DHQ28" s="3"/>
      <c r="DHR28" s="3"/>
      <c r="DHS28" s="3"/>
      <c r="DHT28" s="3"/>
      <c r="DHU28" s="3"/>
      <c r="DHV28" s="3"/>
      <c r="DHW28" s="3"/>
      <c r="DHX28" s="3"/>
      <c r="DHY28" s="3"/>
      <c r="DHZ28" s="3"/>
      <c r="DIA28" s="3"/>
      <c r="DIB28" s="3"/>
      <c r="DIC28" s="3"/>
      <c r="DID28" s="3"/>
      <c r="DIE28" s="3"/>
      <c r="DIF28" s="3"/>
      <c r="DIG28" s="3"/>
      <c r="DIH28" s="3"/>
      <c r="DII28" s="3"/>
      <c r="DIJ28" s="3"/>
      <c r="DIK28" s="3"/>
      <c r="DIL28" s="3"/>
      <c r="DIM28" s="3"/>
      <c r="DIN28" s="3"/>
      <c r="DIO28" s="3"/>
      <c r="DIP28" s="3"/>
      <c r="DIQ28" s="3"/>
      <c r="DIR28" s="3"/>
      <c r="DIS28" s="3"/>
      <c r="DIT28" s="3"/>
      <c r="DIU28" s="3"/>
      <c r="DIV28" s="3"/>
      <c r="DIW28" s="3"/>
      <c r="DIX28" s="3"/>
      <c r="DIY28" s="3"/>
      <c r="DIZ28" s="3"/>
      <c r="DJA28" s="3"/>
      <c r="DJB28" s="3"/>
      <c r="DJC28" s="3"/>
      <c r="DJD28" s="3"/>
      <c r="DJE28" s="3"/>
      <c r="DJF28" s="3"/>
      <c r="DJG28" s="3"/>
      <c r="DJH28" s="3"/>
      <c r="DJI28" s="3"/>
      <c r="DJJ28" s="3"/>
      <c r="DJK28" s="3"/>
      <c r="DJL28" s="3"/>
      <c r="DJM28" s="3"/>
      <c r="DJN28" s="3"/>
      <c r="DJO28" s="3"/>
      <c r="DJP28" s="3"/>
      <c r="DJQ28" s="3"/>
      <c r="DJR28" s="3"/>
      <c r="DJS28" s="3"/>
      <c r="DJT28" s="3"/>
      <c r="DJU28" s="3"/>
      <c r="DJV28" s="3"/>
      <c r="DJW28" s="3"/>
      <c r="DJX28" s="3"/>
      <c r="DJY28" s="3"/>
      <c r="DJZ28" s="3"/>
      <c r="DKA28" s="3"/>
      <c r="DKB28" s="3"/>
      <c r="DKC28" s="3"/>
      <c r="DKD28" s="3"/>
      <c r="DKE28" s="3"/>
      <c r="DKF28" s="3"/>
      <c r="DKG28" s="3"/>
      <c r="DKH28" s="3"/>
      <c r="DKI28" s="3"/>
      <c r="DKJ28" s="3"/>
      <c r="DKK28" s="3"/>
      <c r="DKL28" s="3"/>
      <c r="DKM28" s="3"/>
      <c r="DKN28" s="3"/>
      <c r="DKO28" s="3"/>
      <c r="DKP28" s="3"/>
      <c r="DKQ28" s="3"/>
      <c r="DKR28" s="3"/>
      <c r="DKS28" s="3"/>
      <c r="DKT28" s="3"/>
      <c r="DKU28" s="3"/>
      <c r="DKV28" s="3"/>
      <c r="DKW28" s="3"/>
      <c r="DKX28" s="3"/>
      <c r="DKY28" s="3"/>
      <c r="DKZ28" s="3"/>
      <c r="DLA28" s="3"/>
      <c r="DLB28" s="3"/>
      <c r="DLC28" s="3"/>
      <c r="DLD28" s="3"/>
      <c r="DLE28" s="3"/>
      <c r="DLF28" s="3"/>
      <c r="DLG28" s="3"/>
      <c r="DLH28" s="3"/>
      <c r="DLI28" s="3"/>
      <c r="DLJ28" s="3"/>
      <c r="DLK28" s="3"/>
      <c r="DLL28" s="3"/>
      <c r="DLM28" s="3"/>
      <c r="DLN28" s="3"/>
      <c r="DLO28" s="3"/>
      <c r="DLP28" s="3"/>
      <c r="DLQ28" s="3"/>
      <c r="DLR28" s="3"/>
      <c r="DLS28" s="3"/>
      <c r="DLT28" s="3"/>
      <c r="DLU28" s="3"/>
      <c r="DLV28" s="3"/>
      <c r="DLW28" s="3"/>
      <c r="DLX28" s="3"/>
      <c r="DLY28" s="3"/>
      <c r="DLZ28" s="3"/>
      <c r="DMA28" s="3"/>
      <c r="DMB28" s="3"/>
      <c r="DMC28" s="3"/>
      <c r="DMD28" s="3"/>
      <c r="DME28" s="3"/>
      <c r="DMF28" s="3"/>
      <c r="DMG28" s="3"/>
      <c r="DMH28" s="3"/>
      <c r="DMI28" s="3"/>
      <c r="DMJ28" s="3"/>
      <c r="DMK28" s="3"/>
      <c r="DML28" s="3"/>
      <c r="DMM28" s="3"/>
      <c r="DMN28" s="3"/>
      <c r="DMO28" s="3"/>
      <c r="DMP28" s="3"/>
      <c r="DMQ28" s="3"/>
      <c r="DMR28" s="3"/>
      <c r="DMS28" s="3"/>
      <c r="DMT28" s="3"/>
      <c r="DMU28" s="3"/>
      <c r="DMV28" s="3"/>
      <c r="DMW28" s="3"/>
      <c r="DMX28" s="3"/>
      <c r="DMY28" s="3"/>
      <c r="DMZ28" s="3"/>
      <c r="DNA28" s="3"/>
      <c r="DNB28" s="3"/>
      <c r="DNC28" s="3"/>
      <c r="DND28" s="3"/>
      <c r="DNE28" s="3"/>
      <c r="DNF28" s="3"/>
      <c r="DNG28" s="3"/>
      <c r="DNH28" s="3"/>
      <c r="DNI28" s="3"/>
      <c r="DNJ28" s="3"/>
      <c r="DNK28" s="3"/>
      <c r="DNL28" s="3"/>
      <c r="DNM28" s="3"/>
      <c r="DNN28" s="3"/>
      <c r="DNO28" s="3"/>
      <c r="DNP28" s="3"/>
      <c r="DNQ28" s="3"/>
      <c r="DNR28" s="3"/>
      <c r="DNS28" s="3"/>
      <c r="DNT28" s="3"/>
      <c r="DNU28" s="3"/>
      <c r="DNV28" s="3"/>
      <c r="DNW28" s="3"/>
      <c r="DNX28" s="3"/>
      <c r="DNY28" s="3"/>
      <c r="DNZ28" s="3"/>
      <c r="DOA28" s="3"/>
      <c r="DOB28" s="3"/>
      <c r="DOC28" s="3"/>
      <c r="DOD28" s="3"/>
      <c r="DOE28" s="3"/>
      <c r="DOF28" s="3"/>
      <c r="DOG28" s="3"/>
      <c r="DOH28" s="3"/>
      <c r="DOI28" s="3"/>
      <c r="DOJ28" s="3"/>
      <c r="DOK28" s="3"/>
      <c r="DOL28" s="3"/>
      <c r="DOM28" s="3"/>
      <c r="DON28" s="3"/>
      <c r="DOO28" s="3"/>
      <c r="DOP28" s="3"/>
      <c r="DOQ28" s="3"/>
      <c r="DOR28" s="3"/>
      <c r="DOS28" s="3"/>
      <c r="DOT28" s="3"/>
      <c r="DOU28" s="3"/>
      <c r="DOV28" s="3"/>
      <c r="DOW28" s="3"/>
      <c r="DOX28" s="3"/>
      <c r="DOY28" s="3"/>
      <c r="DOZ28" s="3"/>
      <c r="DPA28" s="3"/>
      <c r="DPB28" s="3"/>
      <c r="DPC28" s="3"/>
      <c r="DPD28" s="3"/>
      <c r="DPE28" s="3"/>
      <c r="DPF28" s="3"/>
      <c r="DPG28" s="3"/>
      <c r="DPH28" s="3"/>
      <c r="DPI28" s="3"/>
      <c r="DPJ28" s="3"/>
      <c r="DPK28" s="3"/>
      <c r="DPL28" s="3"/>
      <c r="DPM28" s="3"/>
      <c r="DPN28" s="3"/>
      <c r="DPO28" s="3"/>
      <c r="DPP28" s="3"/>
      <c r="DPQ28" s="3"/>
      <c r="DPR28" s="3"/>
      <c r="DPS28" s="3"/>
      <c r="DPT28" s="3"/>
      <c r="DPU28" s="3"/>
      <c r="DPV28" s="3"/>
      <c r="DPW28" s="3"/>
      <c r="DPX28" s="3"/>
      <c r="DPY28" s="3"/>
      <c r="DPZ28" s="3"/>
      <c r="DQA28" s="3"/>
      <c r="DQB28" s="3"/>
      <c r="DQC28" s="3"/>
      <c r="DQD28" s="3"/>
      <c r="DQE28" s="3"/>
      <c r="DQF28" s="3"/>
      <c r="DQG28" s="3"/>
      <c r="DQH28" s="3"/>
      <c r="DQI28" s="3"/>
      <c r="DQJ28" s="3"/>
      <c r="DQK28" s="3"/>
      <c r="DQL28" s="3"/>
      <c r="DQM28" s="3"/>
      <c r="DQN28" s="3"/>
      <c r="DQO28" s="3"/>
      <c r="DQP28" s="3"/>
      <c r="DQQ28" s="3"/>
      <c r="DQR28" s="3"/>
      <c r="DQS28" s="3"/>
      <c r="DQT28" s="3"/>
      <c r="DQU28" s="3"/>
      <c r="DQV28" s="3"/>
      <c r="DQW28" s="3"/>
      <c r="DQX28" s="3"/>
      <c r="DQY28" s="3"/>
      <c r="DQZ28" s="3"/>
      <c r="DRA28" s="3"/>
      <c r="DRB28" s="3"/>
      <c r="DRC28" s="3"/>
      <c r="DRD28" s="3"/>
      <c r="DRE28" s="3"/>
      <c r="DRF28" s="3"/>
      <c r="DRG28" s="3"/>
      <c r="DRH28" s="3"/>
      <c r="DRI28" s="3"/>
      <c r="DRJ28" s="3"/>
      <c r="DRK28" s="3"/>
      <c r="DRL28" s="3"/>
      <c r="DRM28" s="3"/>
      <c r="DRN28" s="3"/>
      <c r="DRO28" s="3"/>
      <c r="DRP28" s="3"/>
      <c r="DRQ28" s="3"/>
      <c r="DRR28" s="3"/>
      <c r="DRS28" s="3"/>
      <c r="DRT28" s="3"/>
      <c r="DRU28" s="3"/>
      <c r="DRV28" s="3"/>
      <c r="DRW28" s="3"/>
      <c r="DRX28" s="3"/>
      <c r="DRY28" s="3"/>
      <c r="DRZ28" s="3"/>
      <c r="DSA28" s="3"/>
      <c r="DSB28" s="3"/>
      <c r="DSC28" s="3"/>
      <c r="DSD28" s="3"/>
      <c r="DSE28" s="3"/>
      <c r="DSF28" s="3"/>
      <c r="DSG28" s="3"/>
      <c r="DSH28" s="3"/>
      <c r="DSI28" s="3"/>
      <c r="DSJ28" s="3"/>
      <c r="DSK28" s="3"/>
      <c r="DSL28" s="3"/>
      <c r="DSM28" s="3"/>
      <c r="DSN28" s="3"/>
      <c r="DSO28" s="3"/>
      <c r="DSP28" s="3"/>
      <c r="DSQ28" s="3"/>
      <c r="DSR28" s="3"/>
      <c r="DSS28" s="3"/>
      <c r="DST28" s="3"/>
      <c r="DSU28" s="3"/>
      <c r="DSV28" s="3"/>
      <c r="DSW28" s="3"/>
      <c r="DSX28" s="3"/>
      <c r="DSY28" s="3"/>
      <c r="DSZ28" s="3"/>
      <c r="DTA28" s="3"/>
      <c r="DTB28" s="3"/>
      <c r="DTC28" s="3"/>
      <c r="DTD28" s="3"/>
      <c r="DTE28" s="3"/>
      <c r="DTF28" s="3"/>
      <c r="DTG28" s="3"/>
      <c r="DTH28" s="3"/>
      <c r="DTI28" s="3"/>
      <c r="DTJ28" s="3"/>
      <c r="DTK28" s="3"/>
      <c r="DTL28" s="3"/>
      <c r="DTM28" s="3"/>
      <c r="DTN28" s="3"/>
      <c r="DTO28" s="3"/>
      <c r="DTP28" s="3"/>
      <c r="DTQ28" s="3"/>
      <c r="DTR28" s="3"/>
      <c r="DTS28" s="3"/>
      <c r="DTT28" s="3"/>
      <c r="DTU28" s="3"/>
      <c r="DTV28" s="3"/>
      <c r="DTW28" s="3"/>
      <c r="DTX28" s="3"/>
      <c r="DTY28" s="3"/>
      <c r="DTZ28" s="3"/>
      <c r="DUA28" s="3"/>
      <c r="DUB28" s="3"/>
      <c r="DUC28" s="3"/>
      <c r="DUD28" s="3"/>
      <c r="DUE28" s="3"/>
      <c r="DUF28" s="3"/>
      <c r="DUG28" s="3"/>
      <c r="DUH28" s="3"/>
      <c r="DUI28" s="3"/>
      <c r="DUJ28" s="3"/>
      <c r="DUK28" s="3"/>
      <c r="DUL28" s="3"/>
      <c r="DUM28" s="3"/>
      <c r="DUN28" s="3"/>
      <c r="DUO28" s="3"/>
      <c r="DUP28" s="3"/>
      <c r="DUQ28" s="3"/>
      <c r="DUR28" s="3"/>
      <c r="DUS28" s="3"/>
      <c r="DUT28" s="3"/>
      <c r="DUU28" s="3"/>
      <c r="DUV28" s="3"/>
      <c r="DUW28" s="3"/>
      <c r="DUX28" s="3"/>
      <c r="DUY28" s="3"/>
      <c r="DUZ28" s="3"/>
      <c r="DVA28" s="3"/>
      <c r="DVB28" s="3"/>
      <c r="DVC28" s="3"/>
      <c r="DVD28" s="3"/>
      <c r="DVE28" s="3"/>
      <c r="DVF28" s="3"/>
      <c r="DVG28" s="3"/>
      <c r="DVH28" s="3"/>
      <c r="DVI28" s="3"/>
      <c r="DVJ28" s="3"/>
      <c r="DVK28" s="3"/>
      <c r="DVL28" s="3"/>
      <c r="DVM28" s="3"/>
      <c r="DVN28" s="3"/>
      <c r="DVO28" s="3"/>
      <c r="DVP28" s="3"/>
      <c r="DVQ28" s="3"/>
      <c r="DVR28" s="3"/>
      <c r="DVS28" s="3"/>
      <c r="DVT28" s="3"/>
      <c r="DVU28" s="3"/>
      <c r="DVV28" s="3"/>
      <c r="DVW28" s="3"/>
      <c r="DVX28" s="3"/>
      <c r="DVY28" s="3"/>
      <c r="DVZ28" s="3"/>
      <c r="DWA28" s="3"/>
      <c r="DWB28" s="3"/>
      <c r="DWC28" s="3"/>
      <c r="DWD28" s="3"/>
      <c r="DWE28" s="3"/>
      <c r="DWF28" s="3"/>
      <c r="DWG28" s="3"/>
      <c r="DWH28" s="3"/>
      <c r="DWI28" s="3"/>
      <c r="DWJ28" s="3"/>
      <c r="DWK28" s="3"/>
      <c r="DWL28" s="3"/>
      <c r="DWM28" s="3"/>
      <c r="DWN28" s="3"/>
      <c r="DWO28" s="3"/>
      <c r="DWP28" s="3"/>
      <c r="DWQ28" s="3"/>
      <c r="DWR28" s="3"/>
      <c r="DWS28" s="3"/>
      <c r="DWT28" s="3"/>
      <c r="DWU28" s="3"/>
      <c r="DWV28" s="3"/>
      <c r="DWW28" s="3"/>
      <c r="DWX28" s="3"/>
      <c r="DWY28" s="3"/>
      <c r="DWZ28" s="3"/>
      <c r="DXA28" s="3"/>
      <c r="DXB28" s="3"/>
      <c r="DXC28" s="3"/>
      <c r="DXD28" s="3"/>
      <c r="DXE28" s="3"/>
      <c r="DXF28" s="3"/>
      <c r="DXG28" s="3"/>
      <c r="DXH28" s="3"/>
      <c r="DXI28" s="3"/>
      <c r="DXJ28" s="3"/>
      <c r="DXK28" s="3"/>
      <c r="DXL28" s="3"/>
      <c r="DXM28" s="3"/>
      <c r="DXN28" s="3"/>
      <c r="DXO28" s="3"/>
      <c r="DXP28" s="3"/>
      <c r="DXQ28" s="3"/>
      <c r="DXR28" s="3"/>
      <c r="DXS28" s="3"/>
      <c r="DXT28" s="3"/>
      <c r="DXU28" s="3"/>
      <c r="DXV28" s="3"/>
      <c r="DXW28" s="3"/>
      <c r="DXX28" s="3"/>
      <c r="DXY28" s="3"/>
      <c r="DXZ28" s="3"/>
      <c r="DYA28" s="3"/>
      <c r="DYB28" s="3"/>
      <c r="DYC28" s="3"/>
      <c r="DYD28" s="3"/>
      <c r="DYE28" s="3"/>
      <c r="DYF28" s="3"/>
      <c r="DYG28" s="3"/>
      <c r="DYH28" s="3"/>
      <c r="DYI28" s="3"/>
      <c r="DYJ28" s="3"/>
      <c r="DYK28" s="3"/>
      <c r="DYL28" s="3"/>
      <c r="DYM28" s="3"/>
      <c r="DYN28" s="3"/>
      <c r="DYO28" s="3"/>
      <c r="DYP28" s="3"/>
      <c r="DYQ28" s="3"/>
      <c r="DYR28" s="3"/>
      <c r="DYS28" s="3"/>
      <c r="DYT28" s="3"/>
      <c r="DYU28" s="3"/>
      <c r="DYV28" s="3"/>
      <c r="DYW28" s="3"/>
      <c r="DYX28" s="3"/>
      <c r="DYY28" s="3"/>
      <c r="DYZ28" s="3"/>
      <c r="DZA28" s="3"/>
      <c r="DZB28" s="3"/>
      <c r="DZC28" s="3"/>
      <c r="DZD28" s="3"/>
      <c r="DZE28" s="3"/>
      <c r="DZF28" s="3"/>
      <c r="DZG28" s="3"/>
      <c r="DZH28" s="3"/>
      <c r="DZI28" s="3"/>
      <c r="DZJ28" s="3"/>
      <c r="DZK28" s="3"/>
      <c r="DZL28" s="3"/>
      <c r="DZM28" s="3"/>
      <c r="DZN28" s="3"/>
      <c r="DZO28" s="3"/>
      <c r="DZP28" s="3"/>
      <c r="DZQ28" s="3"/>
      <c r="DZR28" s="3"/>
      <c r="DZS28" s="3"/>
      <c r="DZT28" s="3"/>
      <c r="DZU28" s="3"/>
      <c r="DZV28" s="3"/>
      <c r="DZW28" s="3"/>
      <c r="DZX28" s="3"/>
      <c r="DZY28" s="3"/>
      <c r="DZZ28" s="3"/>
      <c r="EAA28" s="3"/>
      <c r="EAB28" s="3"/>
      <c r="EAC28" s="3"/>
      <c r="EAD28" s="3"/>
      <c r="EAE28" s="3"/>
      <c r="EAF28" s="3"/>
      <c r="EAG28" s="3"/>
      <c r="EAH28" s="3"/>
      <c r="EAI28" s="3"/>
      <c r="EAJ28" s="3"/>
      <c r="EAK28" s="3"/>
      <c r="EAL28" s="3"/>
      <c r="EAM28" s="3"/>
      <c r="EAN28" s="3"/>
      <c r="EAO28" s="3"/>
      <c r="EAP28" s="3"/>
      <c r="EAQ28" s="3"/>
      <c r="EAR28" s="3"/>
      <c r="EAS28" s="3"/>
      <c r="EAT28" s="3"/>
      <c r="EAU28" s="3"/>
      <c r="EAV28" s="3"/>
      <c r="EAW28" s="3"/>
      <c r="EAX28" s="3"/>
      <c r="EAY28" s="3"/>
      <c r="EAZ28" s="3"/>
      <c r="EBA28" s="3"/>
      <c r="EBB28" s="3"/>
      <c r="EBC28" s="3"/>
      <c r="EBD28" s="3"/>
      <c r="EBE28" s="3"/>
      <c r="EBF28" s="3"/>
      <c r="EBG28" s="3"/>
      <c r="EBH28" s="3"/>
      <c r="EBI28" s="3"/>
      <c r="EBJ28" s="3"/>
      <c r="EBK28" s="3"/>
      <c r="EBL28" s="3"/>
      <c r="EBM28" s="3"/>
      <c r="EBN28" s="3"/>
      <c r="EBO28" s="3"/>
      <c r="EBP28" s="3"/>
      <c r="EBQ28" s="3"/>
      <c r="EBR28" s="3"/>
      <c r="EBS28" s="3"/>
      <c r="EBT28" s="3"/>
      <c r="EBU28" s="3"/>
      <c r="EBV28" s="3"/>
      <c r="EBW28" s="3"/>
      <c r="EBX28" s="3"/>
      <c r="EBY28" s="3"/>
      <c r="EBZ28" s="3"/>
      <c r="ECA28" s="3"/>
      <c r="ECB28" s="3"/>
      <c r="ECC28" s="3"/>
      <c r="ECD28" s="3"/>
      <c r="ECE28" s="3"/>
      <c r="ECF28" s="3"/>
      <c r="ECG28" s="3"/>
      <c r="ECH28" s="3"/>
      <c r="ECI28" s="3"/>
      <c r="ECJ28" s="3"/>
      <c r="ECK28" s="3"/>
      <c r="ECL28" s="3"/>
      <c r="ECM28" s="3"/>
      <c r="ECN28" s="3"/>
      <c r="ECO28" s="3"/>
      <c r="ECP28" s="3"/>
      <c r="ECQ28" s="3"/>
      <c r="ECR28" s="3"/>
      <c r="ECS28" s="3"/>
      <c r="ECT28" s="3"/>
      <c r="ECU28" s="3"/>
      <c r="ECV28" s="3"/>
      <c r="ECW28" s="3"/>
      <c r="ECX28" s="3"/>
      <c r="ECY28" s="3"/>
      <c r="ECZ28" s="3"/>
      <c r="EDA28" s="3"/>
      <c r="EDB28" s="3"/>
      <c r="EDC28" s="3"/>
      <c r="EDD28" s="3"/>
      <c r="EDE28" s="3"/>
      <c r="EDF28" s="3"/>
      <c r="EDG28" s="3"/>
      <c r="EDH28" s="3"/>
      <c r="EDI28" s="3"/>
      <c r="EDJ28" s="3"/>
      <c r="EDK28" s="3"/>
      <c r="EDL28" s="3"/>
      <c r="EDM28" s="3"/>
      <c r="EDN28" s="3"/>
      <c r="EDO28" s="3"/>
      <c r="EDP28" s="3"/>
      <c r="EDQ28" s="3"/>
      <c r="EDR28" s="3"/>
      <c r="EDS28" s="3"/>
      <c r="EDT28" s="3"/>
      <c r="EDU28" s="3"/>
      <c r="EDV28" s="3"/>
      <c r="EDW28" s="3"/>
      <c r="EDX28" s="3"/>
      <c r="EDY28" s="3"/>
      <c r="EDZ28" s="3"/>
      <c r="EEA28" s="3"/>
      <c r="EEB28" s="3"/>
      <c r="EEC28" s="3"/>
      <c r="EED28" s="3"/>
      <c r="EEE28" s="3"/>
      <c r="EEF28" s="3"/>
      <c r="EEG28" s="3"/>
      <c r="EEH28" s="3"/>
      <c r="EEI28" s="3"/>
      <c r="EEJ28" s="3"/>
      <c r="EEK28" s="3"/>
      <c r="EEL28" s="3"/>
      <c r="EEM28" s="3"/>
      <c r="EEN28" s="3"/>
      <c r="EEO28" s="3"/>
      <c r="EEP28" s="3"/>
      <c r="EEQ28" s="3"/>
      <c r="EER28" s="3"/>
      <c r="EES28" s="3"/>
      <c r="EET28" s="3"/>
      <c r="EEU28" s="3"/>
      <c r="EEV28" s="3"/>
      <c r="EEW28" s="3"/>
      <c r="EEX28" s="3"/>
      <c r="EEY28" s="3"/>
      <c r="EEZ28" s="3"/>
      <c r="EFA28" s="3"/>
      <c r="EFB28" s="3"/>
      <c r="EFC28" s="3"/>
      <c r="EFD28" s="3"/>
      <c r="EFE28" s="3"/>
      <c r="EFF28" s="3"/>
      <c r="EFG28" s="3"/>
      <c r="EFH28" s="3"/>
      <c r="EFI28" s="3"/>
      <c r="EFJ28" s="3"/>
      <c r="EFK28" s="3"/>
      <c r="EFL28" s="3"/>
      <c r="EFM28" s="3"/>
      <c r="EFN28" s="3"/>
      <c r="EFO28" s="3"/>
      <c r="EFP28" s="3"/>
      <c r="EFQ28" s="3"/>
      <c r="EFR28" s="3"/>
      <c r="EFS28" s="3"/>
      <c r="EFT28" s="3"/>
      <c r="EFU28" s="3"/>
      <c r="EFV28" s="3"/>
      <c r="EFW28" s="3"/>
      <c r="EFX28" s="3"/>
      <c r="EFY28" s="3"/>
      <c r="EFZ28" s="3"/>
      <c r="EGA28" s="3"/>
      <c r="EGB28" s="3"/>
      <c r="EGC28" s="3"/>
      <c r="EGD28" s="3"/>
      <c r="EGE28" s="3"/>
      <c r="EGF28" s="3"/>
      <c r="EGG28" s="3"/>
      <c r="EGH28" s="3"/>
      <c r="EGI28" s="3"/>
      <c r="EGJ28" s="3"/>
      <c r="EGK28" s="3"/>
      <c r="EGL28" s="3"/>
      <c r="EGM28" s="3"/>
      <c r="EGN28" s="3"/>
      <c r="EGO28" s="3"/>
      <c r="EGP28" s="3"/>
      <c r="EGQ28" s="3"/>
      <c r="EGR28" s="3"/>
      <c r="EGS28" s="3"/>
      <c r="EGT28" s="3"/>
      <c r="EGU28" s="3"/>
      <c r="EGV28" s="3"/>
      <c r="EGW28" s="3"/>
      <c r="EGX28" s="3"/>
      <c r="EGY28" s="3"/>
      <c r="EGZ28" s="3"/>
      <c r="EHA28" s="3"/>
      <c r="EHB28" s="3"/>
      <c r="EHC28" s="3"/>
      <c r="EHD28" s="3"/>
      <c r="EHE28" s="3"/>
      <c r="EHF28" s="3"/>
      <c r="EHG28" s="3"/>
      <c r="EHH28" s="3"/>
      <c r="EHI28" s="3"/>
      <c r="EHJ28" s="3"/>
      <c r="EHK28" s="3"/>
      <c r="EHL28" s="3"/>
      <c r="EHM28" s="3"/>
      <c r="EHN28" s="3"/>
      <c r="EHO28" s="3"/>
      <c r="EHP28" s="3"/>
      <c r="EHQ28" s="3"/>
      <c r="EHR28" s="3"/>
      <c r="EHS28" s="3"/>
      <c r="EHT28" s="3"/>
      <c r="EHU28" s="3"/>
      <c r="EHV28" s="3"/>
      <c r="EHW28" s="3"/>
      <c r="EHX28" s="3"/>
      <c r="EHY28" s="3"/>
      <c r="EHZ28" s="3"/>
      <c r="EIA28" s="3"/>
      <c r="EIB28" s="3"/>
      <c r="EIC28" s="3"/>
      <c r="EID28" s="3"/>
      <c r="EIE28" s="3"/>
      <c r="EIF28" s="3"/>
      <c r="EIG28" s="3"/>
      <c r="EIH28" s="3"/>
      <c r="EII28" s="3"/>
      <c r="EIJ28" s="3"/>
      <c r="EIK28" s="3"/>
      <c r="EIL28" s="3"/>
      <c r="EIM28" s="3"/>
      <c r="EIN28" s="3"/>
      <c r="EIO28" s="3"/>
      <c r="EIP28" s="3"/>
      <c r="EIQ28" s="3"/>
      <c r="EIR28" s="3"/>
      <c r="EIS28" s="3"/>
      <c r="EIT28" s="3"/>
      <c r="EIU28" s="3"/>
      <c r="EIV28" s="3"/>
      <c r="EIW28" s="3"/>
      <c r="EIX28" s="3"/>
      <c r="EIY28" s="3"/>
      <c r="EIZ28" s="3"/>
      <c r="EJA28" s="3"/>
      <c r="EJB28" s="3"/>
      <c r="EJC28" s="3"/>
      <c r="EJD28" s="3"/>
      <c r="EJE28" s="3"/>
      <c r="EJF28" s="3"/>
      <c r="EJG28" s="3"/>
      <c r="EJH28" s="3"/>
      <c r="EJI28" s="3"/>
      <c r="EJJ28" s="3"/>
      <c r="EJK28" s="3"/>
      <c r="EJL28" s="3"/>
      <c r="EJM28" s="3"/>
      <c r="EJN28" s="3"/>
      <c r="EJO28" s="3"/>
      <c r="EJP28" s="3"/>
      <c r="EJQ28" s="3"/>
      <c r="EJR28" s="3"/>
      <c r="EJS28" s="3"/>
      <c r="EJT28" s="3"/>
      <c r="EJU28" s="3"/>
      <c r="EJV28" s="3"/>
      <c r="EJW28" s="3"/>
      <c r="EJX28" s="3"/>
      <c r="EJY28" s="3"/>
      <c r="EJZ28" s="3"/>
      <c r="EKA28" s="3"/>
      <c r="EKB28" s="3"/>
      <c r="EKC28" s="3"/>
      <c r="EKD28" s="3"/>
      <c r="EKE28" s="3"/>
      <c r="EKF28" s="3"/>
      <c r="EKG28" s="3"/>
      <c r="EKH28" s="3"/>
      <c r="EKI28" s="3"/>
      <c r="EKJ28" s="3"/>
      <c r="EKK28" s="3"/>
      <c r="EKL28" s="3"/>
      <c r="EKM28" s="3"/>
      <c r="EKN28" s="3"/>
      <c r="EKO28" s="3"/>
      <c r="EKP28" s="3"/>
      <c r="EKQ28" s="3"/>
      <c r="EKR28" s="3"/>
      <c r="EKS28" s="3"/>
      <c r="EKT28" s="3"/>
      <c r="EKU28" s="3"/>
      <c r="EKV28" s="3"/>
      <c r="EKW28" s="3"/>
      <c r="EKX28" s="3"/>
      <c r="EKY28" s="3"/>
      <c r="EKZ28" s="3"/>
      <c r="ELA28" s="3"/>
      <c r="ELB28" s="3"/>
      <c r="ELC28" s="3"/>
      <c r="ELD28" s="3"/>
      <c r="ELE28" s="3"/>
      <c r="ELF28" s="3"/>
      <c r="ELG28" s="3"/>
      <c r="ELH28" s="3"/>
      <c r="ELI28" s="3"/>
      <c r="ELJ28" s="3"/>
      <c r="ELK28" s="3"/>
      <c r="ELL28" s="3"/>
      <c r="ELM28" s="3"/>
      <c r="ELN28" s="3"/>
      <c r="ELO28" s="3"/>
      <c r="ELP28" s="3"/>
      <c r="ELQ28" s="3"/>
      <c r="ELR28" s="3"/>
      <c r="ELS28" s="3"/>
      <c r="ELT28" s="3"/>
      <c r="ELU28" s="3"/>
      <c r="ELV28" s="3"/>
      <c r="ELW28" s="3"/>
      <c r="ELX28" s="3"/>
      <c r="ELY28" s="3"/>
      <c r="ELZ28" s="3"/>
      <c r="EMA28" s="3"/>
      <c r="EMB28" s="3"/>
      <c r="EMC28" s="3"/>
      <c r="EMD28" s="3"/>
      <c r="EME28" s="3"/>
      <c r="EMF28" s="3"/>
      <c r="EMG28" s="3"/>
      <c r="EMH28" s="3"/>
      <c r="EMI28" s="3"/>
      <c r="EMJ28" s="3"/>
      <c r="EMK28" s="3"/>
      <c r="EML28" s="3"/>
      <c r="EMM28" s="3"/>
      <c r="EMN28" s="3"/>
      <c r="EMO28" s="3"/>
      <c r="EMP28" s="3"/>
      <c r="EMQ28" s="3"/>
      <c r="EMR28" s="3"/>
      <c r="EMS28" s="3"/>
      <c r="EMT28" s="3"/>
      <c r="EMU28" s="3"/>
      <c r="EMV28" s="3"/>
      <c r="EMW28" s="3"/>
      <c r="EMX28" s="3"/>
      <c r="EMY28" s="3"/>
      <c r="EMZ28" s="3"/>
      <c r="ENA28" s="3"/>
      <c r="ENB28" s="3"/>
      <c r="ENC28" s="3"/>
      <c r="END28" s="3"/>
      <c r="ENE28" s="3"/>
      <c r="ENF28" s="3"/>
      <c r="ENG28" s="3"/>
      <c r="ENH28" s="3"/>
      <c r="ENI28" s="3"/>
      <c r="ENJ28" s="3"/>
      <c r="ENK28" s="3"/>
      <c r="ENL28" s="3"/>
      <c r="ENM28" s="3"/>
      <c r="ENN28" s="3"/>
      <c r="ENO28" s="3"/>
      <c r="ENP28" s="3"/>
      <c r="ENQ28" s="3"/>
      <c r="ENR28" s="3"/>
      <c r="ENS28" s="3"/>
      <c r="ENT28" s="3"/>
      <c r="ENU28" s="3"/>
      <c r="ENV28" s="3"/>
      <c r="ENW28" s="3"/>
      <c r="ENX28" s="3"/>
      <c r="ENY28" s="3"/>
      <c r="ENZ28" s="3"/>
      <c r="EOA28" s="3"/>
      <c r="EOB28" s="3"/>
      <c r="EOC28" s="3"/>
      <c r="EOD28" s="3"/>
      <c r="EOE28" s="3"/>
      <c r="EOF28" s="3"/>
      <c r="EOG28" s="3"/>
      <c r="EOH28" s="3"/>
      <c r="EOI28" s="3"/>
      <c r="EOJ28" s="3"/>
      <c r="EOK28" s="3"/>
      <c r="EOL28" s="3"/>
      <c r="EOM28" s="3"/>
      <c r="EON28" s="3"/>
      <c r="EOO28" s="3"/>
      <c r="EOP28" s="3"/>
      <c r="EOQ28" s="3"/>
      <c r="EOR28" s="3"/>
      <c r="EOS28" s="3"/>
      <c r="EOT28" s="3"/>
      <c r="EOU28" s="3"/>
      <c r="EOV28" s="3"/>
      <c r="EOW28" s="3"/>
      <c r="EOX28" s="3"/>
      <c r="EOY28" s="3"/>
      <c r="EOZ28" s="3"/>
      <c r="EPA28" s="3"/>
      <c r="EPB28" s="3"/>
      <c r="EPC28" s="3"/>
      <c r="EPD28" s="3"/>
      <c r="EPE28" s="3"/>
      <c r="EPF28" s="3"/>
      <c r="EPG28" s="3"/>
      <c r="EPH28" s="3"/>
      <c r="EPI28" s="3"/>
      <c r="EPJ28" s="3"/>
      <c r="EPK28" s="3"/>
      <c r="EPL28" s="3"/>
      <c r="EPM28" s="3"/>
      <c r="EPN28" s="3"/>
      <c r="EPO28" s="3"/>
      <c r="EPP28" s="3"/>
      <c r="EPQ28" s="3"/>
      <c r="EPR28" s="3"/>
      <c r="EPS28" s="3"/>
      <c r="EPT28" s="3"/>
      <c r="EPU28" s="3"/>
      <c r="EPV28" s="3"/>
      <c r="EPW28" s="3"/>
      <c r="EPX28" s="3"/>
      <c r="EPY28" s="3"/>
      <c r="EPZ28" s="3"/>
      <c r="EQA28" s="3"/>
      <c r="EQB28" s="3"/>
      <c r="EQC28" s="3"/>
      <c r="EQD28" s="3"/>
      <c r="EQE28" s="3"/>
      <c r="EQF28" s="3"/>
      <c r="EQG28" s="3"/>
      <c r="EQH28" s="3"/>
      <c r="EQI28" s="3"/>
      <c r="EQJ28" s="3"/>
      <c r="EQK28" s="3"/>
      <c r="EQL28" s="3"/>
      <c r="EQM28" s="3"/>
      <c r="EQN28" s="3"/>
      <c r="EQO28" s="3"/>
      <c r="EQP28" s="3"/>
      <c r="EQQ28" s="3"/>
      <c r="EQR28" s="3"/>
      <c r="EQS28" s="3"/>
      <c r="EQT28" s="3"/>
      <c r="EQU28" s="3"/>
      <c r="EQV28" s="3"/>
      <c r="EQW28" s="3"/>
      <c r="EQX28" s="3"/>
      <c r="EQY28" s="3"/>
      <c r="EQZ28" s="3"/>
      <c r="ERA28" s="3"/>
      <c r="ERB28" s="3"/>
      <c r="ERC28" s="3"/>
      <c r="ERD28" s="3"/>
      <c r="ERE28" s="3"/>
      <c r="ERF28" s="3"/>
      <c r="ERG28" s="3"/>
      <c r="ERH28" s="3"/>
      <c r="ERI28" s="3"/>
      <c r="ERJ28" s="3"/>
      <c r="ERK28" s="3"/>
      <c r="ERL28" s="3"/>
      <c r="ERM28" s="3"/>
      <c r="ERN28" s="3"/>
      <c r="ERO28" s="3"/>
      <c r="ERP28" s="3"/>
      <c r="ERQ28" s="3"/>
      <c r="ERR28" s="3"/>
      <c r="ERS28" s="3"/>
      <c r="ERT28" s="3"/>
      <c r="ERU28" s="3"/>
      <c r="ERV28" s="3"/>
      <c r="ERW28" s="3"/>
      <c r="ERX28" s="3"/>
      <c r="ERY28" s="3"/>
      <c r="ERZ28" s="3"/>
      <c r="ESA28" s="3"/>
      <c r="ESB28" s="3"/>
      <c r="ESC28" s="3"/>
      <c r="ESD28" s="3"/>
      <c r="ESE28" s="3"/>
      <c r="ESF28" s="3"/>
      <c r="ESG28" s="3"/>
      <c r="ESH28" s="3"/>
      <c r="ESI28" s="3"/>
      <c r="ESJ28" s="3"/>
      <c r="ESK28" s="3"/>
      <c r="ESL28" s="3"/>
      <c r="ESM28" s="3"/>
      <c r="ESN28" s="3"/>
      <c r="ESO28" s="3"/>
      <c r="ESP28" s="3"/>
      <c r="ESQ28" s="3"/>
      <c r="ESR28" s="3"/>
      <c r="ESS28" s="3"/>
      <c r="EST28" s="3"/>
      <c r="ESU28" s="3"/>
      <c r="ESV28" s="3"/>
      <c r="ESW28" s="3"/>
      <c r="ESX28" s="3"/>
      <c r="ESY28" s="3"/>
      <c r="ESZ28" s="3"/>
      <c r="ETA28" s="3"/>
      <c r="ETB28" s="3"/>
      <c r="ETC28" s="3"/>
      <c r="ETD28" s="3"/>
      <c r="ETE28" s="3"/>
      <c r="ETF28" s="3"/>
      <c r="ETG28" s="3"/>
      <c r="ETH28" s="3"/>
      <c r="ETI28" s="3"/>
      <c r="ETJ28" s="3"/>
      <c r="ETK28" s="3"/>
      <c r="ETL28" s="3"/>
      <c r="ETM28" s="3"/>
      <c r="ETN28" s="3"/>
      <c r="ETO28" s="3"/>
      <c r="ETP28" s="3"/>
      <c r="ETQ28" s="3"/>
      <c r="ETR28" s="3"/>
      <c r="ETS28" s="3"/>
      <c r="ETT28" s="3"/>
      <c r="ETU28" s="3"/>
      <c r="ETV28" s="3"/>
      <c r="ETW28" s="3"/>
      <c r="ETX28" s="3"/>
      <c r="ETY28" s="3"/>
      <c r="ETZ28" s="3"/>
      <c r="EUA28" s="3"/>
      <c r="EUB28" s="3"/>
      <c r="EUC28" s="3"/>
      <c r="EUD28" s="3"/>
      <c r="EUE28" s="3"/>
      <c r="EUF28" s="3"/>
      <c r="EUG28" s="3"/>
      <c r="EUH28" s="3"/>
      <c r="EUI28" s="3"/>
      <c r="EUJ28" s="3"/>
      <c r="EUK28" s="3"/>
      <c r="EUL28" s="3"/>
      <c r="EUM28" s="3"/>
      <c r="EUN28" s="3"/>
      <c r="EUO28" s="3"/>
      <c r="EUP28" s="3"/>
      <c r="EUQ28" s="3"/>
      <c r="EUR28" s="3"/>
      <c r="EUS28" s="3"/>
      <c r="EUT28" s="3"/>
      <c r="EUU28" s="3"/>
      <c r="EUV28" s="3"/>
      <c r="EUW28" s="3"/>
      <c r="EUX28" s="3"/>
      <c r="EUY28" s="3"/>
      <c r="EUZ28" s="3"/>
      <c r="EVA28" s="3"/>
      <c r="EVB28" s="3"/>
      <c r="EVC28" s="3"/>
      <c r="EVD28" s="3"/>
      <c r="EVE28" s="3"/>
      <c r="EVF28" s="3"/>
      <c r="EVG28" s="3"/>
      <c r="EVH28" s="3"/>
      <c r="EVI28" s="3"/>
      <c r="EVJ28" s="3"/>
      <c r="EVK28" s="3"/>
      <c r="EVL28" s="3"/>
      <c r="EVM28" s="3"/>
      <c r="EVN28" s="3"/>
      <c r="EVO28" s="3"/>
      <c r="EVP28" s="3"/>
      <c r="EVQ28" s="3"/>
      <c r="EVR28" s="3"/>
      <c r="EVS28" s="3"/>
      <c r="EVT28" s="3"/>
      <c r="EVU28" s="3"/>
      <c r="EVV28" s="3"/>
      <c r="EVW28" s="3"/>
      <c r="EVX28" s="3"/>
      <c r="EVY28" s="3"/>
      <c r="EVZ28" s="3"/>
      <c r="EWA28" s="3"/>
      <c r="EWB28" s="3"/>
      <c r="EWC28" s="3"/>
      <c r="EWD28" s="3"/>
      <c r="EWE28" s="3"/>
      <c r="EWF28" s="3"/>
      <c r="EWG28" s="3"/>
      <c r="EWH28" s="3"/>
      <c r="EWI28" s="3"/>
      <c r="EWJ28" s="3"/>
      <c r="EWK28" s="3"/>
      <c r="EWL28" s="3"/>
      <c r="EWM28" s="3"/>
      <c r="EWN28" s="3"/>
      <c r="EWO28" s="3"/>
      <c r="EWP28" s="3"/>
      <c r="EWQ28" s="3"/>
      <c r="EWR28" s="3"/>
      <c r="EWS28" s="3"/>
      <c r="EWT28" s="3"/>
      <c r="EWU28" s="3"/>
      <c r="EWV28" s="3"/>
      <c r="EWW28" s="3"/>
      <c r="EWX28" s="3"/>
      <c r="EWY28" s="3"/>
      <c r="EWZ28" s="3"/>
      <c r="EXA28" s="3"/>
      <c r="EXB28" s="3"/>
      <c r="EXC28" s="3"/>
      <c r="EXD28" s="3"/>
      <c r="EXE28" s="3"/>
      <c r="EXF28" s="3"/>
      <c r="EXG28" s="3"/>
      <c r="EXH28" s="3"/>
      <c r="EXI28" s="3"/>
      <c r="EXJ28" s="3"/>
      <c r="EXK28" s="3"/>
      <c r="EXL28" s="3"/>
      <c r="EXM28" s="3"/>
      <c r="EXN28" s="3"/>
      <c r="EXO28" s="3"/>
      <c r="EXP28" s="3"/>
      <c r="EXQ28" s="3"/>
      <c r="EXR28" s="3"/>
      <c r="EXS28" s="3"/>
      <c r="EXT28" s="3"/>
      <c r="EXU28" s="3"/>
      <c r="EXV28" s="3"/>
      <c r="EXW28" s="3"/>
      <c r="EXX28" s="3"/>
      <c r="EXY28" s="3"/>
      <c r="EXZ28" s="3"/>
      <c r="EYA28" s="3"/>
      <c r="EYB28" s="3"/>
      <c r="EYC28" s="3"/>
      <c r="EYD28" s="3"/>
      <c r="EYE28" s="3"/>
      <c r="EYF28" s="3"/>
      <c r="EYG28" s="3"/>
      <c r="EYH28" s="3"/>
      <c r="EYI28" s="3"/>
      <c r="EYJ28" s="3"/>
      <c r="EYK28" s="3"/>
      <c r="EYL28" s="3"/>
      <c r="EYM28" s="3"/>
      <c r="EYN28" s="3"/>
      <c r="EYO28" s="3"/>
      <c r="EYP28" s="3"/>
      <c r="EYQ28" s="3"/>
      <c r="EYR28" s="3"/>
      <c r="EYS28" s="3"/>
      <c r="EYT28" s="3"/>
      <c r="EYU28" s="3"/>
      <c r="EYV28" s="3"/>
      <c r="EYW28" s="3"/>
      <c r="EYX28" s="3"/>
      <c r="EYY28" s="3"/>
      <c r="EYZ28" s="3"/>
      <c r="EZA28" s="3"/>
      <c r="EZB28" s="3"/>
      <c r="EZC28" s="3"/>
      <c r="EZD28" s="3"/>
      <c r="EZE28" s="3"/>
      <c r="EZF28" s="3"/>
      <c r="EZG28" s="3"/>
      <c r="EZH28" s="3"/>
      <c r="EZI28" s="3"/>
      <c r="EZJ28" s="3"/>
      <c r="EZK28" s="3"/>
      <c r="EZL28" s="3"/>
      <c r="EZM28" s="3"/>
      <c r="EZN28" s="3"/>
      <c r="EZO28" s="3"/>
      <c r="EZP28" s="3"/>
      <c r="EZQ28" s="3"/>
      <c r="EZR28" s="3"/>
      <c r="EZS28" s="3"/>
      <c r="EZT28" s="3"/>
      <c r="EZU28" s="3"/>
      <c r="EZV28" s="3"/>
      <c r="EZW28" s="3"/>
      <c r="EZX28" s="3"/>
      <c r="EZY28" s="3"/>
      <c r="EZZ28" s="3"/>
      <c r="FAA28" s="3"/>
      <c r="FAB28" s="3"/>
      <c r="FAC28" s="3"/>
      <c r="FAD28" s="3"/>
      <c r="FAE28" s="3"/>
      <c r="FAF28" s="3"/>
      <c r="FAG28" s="3"/>
      <c r="FAH28" s="3"/>
      <c r="FAI28" s="3"/>
      <c r="FAJ28" s="3"/>
      <c r="FAK28" s="3"/>
      <c r="FAL28" s="3"/>
      <c r="FAM28" s="3"/>
      <c r="FAN28" s="3"/>
      <c r="FAO28" s="3"/>
      <c r="FAP28" s="3"/>
      <c r="FAQ28" s="3"/>
      <c r="FAR28" s="3"/>
      <c r="FAS28" s="3"/>
      <c r="FAT28" s="3"/>
      <c r="FAU28" s="3"/>
      <c r="FAV28" s="3"/>
      <c r="FAW28" s="3"/>
      <c r="FAX28" s="3"/>
      <c r="FAY28" s="3"/>
      <c r="FAZ28" s="3"/>
      <c r="FBA28" s="3"/>
      <c r="FBB28" s="3"/>
      <c r="FBC28" s="3"/>
      <c r="FBD28" s="3"/>
      <c r="FBE28" s="3"/>
      <c r="FBF28" s="3"/>
      <c r="FBG28" s="3"/>
      <c r="FBH28" s="3"/>
      <c r="FBI28" s="3"/>
      <c r="FBJ28" s="3"/>
      <c r="FBK28" s="3"/>
      <c r="FBL28" s="3"/>
      <c r="FBM28" s="3"/>
      <c r="FBN28" s="3"/>
      <c r="FBO28" s="3"/>
      <c r="FBP28" s="3"/>
      <c r="FBQ28" s="3"/>
      <c r="FBR28" s="3"/>
      <c r="FBS28" s="3"/>
      <c r="FBT28" s="3"/>
      <c r="FBU28" s="3"/>
      <c r="FBV28" s="3"/>
      <c r="FBW28" s="3"/>
      <c r="FBX28" s="3"/>
      <c r="FBY28" s="3"/>
      <c r="FBZ28" s="3"/>
      <c r="FCA28" s="3"/>
      <c r="FCB28" s="3"/>
      <c r="FCC28" s="3"/>
      <c r="FCD28" s="3"/>
      <c r="FCE28" s="3"/>
      <c r="FCF28" s="3"/>
      <c r="FCG28" s="3"/>
      <c r="FCH28" s="3"/>
      <c r="FCI28" s="3"/>
      <c r="FCJ28" s="3"/>
      <c r="FCK28" s="3"/>
      <c r="FCL28" s="3"/>
      <c r="FCM28" s="3"/>
      <c r="FCN28" s="3"/>
      <c r="FCO28" s="3"/>
      <c r="FCP28" s="3"/>
      <c r="FCQ28" s="3"/>
      <c r="FCR28" s="3"/>
      <c r="FCS28" s="3"/>
      <c r="FCT28" s="3"/>
      <c r="FCU28" s="3"/>
      <c r="FCV28" s="3"/>
      <c r="FCW28" s="3"/>
      <c r="FCX28" s="3"/>
      <c r="FCY28" s="3"/>
      <c r="FCZ28" s="3"/>
      <c r="FDA28" s="3"/>
      <c r="FDB28" s="3"/>
      <c r="FDC28" s="3"/>
      <c r="FDD28" s="3"/>
      <c r="FDE28" s="3"/>
      <c r="FDF28" s="3"/>
      <c r="FDG28" s="3"/>
      <c r="FDH28" s="3"/>
      <c r="FDI28" s="3"/>
      <c r="FDJ28" s="3"/>
      <c r="FDK28" s="3"/>
      <c r="FDL28" s="3"/>
      <c r="FDM28" s="3"/>
      <c r="FDN28" s="3"/>
      <c r="FDO28" s="3"/>
      <c r="FDP28" s="3"/>
      <c r="FDQ28" s="3"/>
      <c r="FDR28" s="3"/>
      <c r="FDS28" s="3"/>
      <c r="FDT28" s="3"/>
      <c r="FDU28" s="3"/>
      <c r="FDV28" s="3"/>
      <c r="FDW28" s="3"/>
      <c r="FDX28" s="3"/>
      <c r="FDY28" s="3"/>
      <c r="FDZ28" s="3"/>
      <c r="FEA28" s="3"/>
      <c r="FEB28" s="3"/>
      <c r="FEC28" s="3"/>
      <c r="FED28" s="3"/>
      <c r="FEE28" s="3"/>
      <c r="FEF28" s="3"/>
      <c r="FEG28" s="3"/>
      <c r="FEH28" s="3"/>
      <c r="FEI28" s="3"/>
      <c r="FEJ28" s="3"/>
      <c r="FEK28" s="3"/>
      <c r="FEL28" s="3"/>
      <c r="FEM28" s="3"/>
      <c r="FEN28" s="3"/>
      <c r="FEO28" s="3"/>
      <c r="FEP28" s="3"/>
      <c r="FEQ28" s="3"/>
      <c r="FER28" s="3"/>
      <c r="FES28" s="3"/>
      <c r="FET28" s="3"/>
      <c r="FEU28" s="3"/>
      <c r="FEV28" s="3"/>
      <c r="FEW28" s="3"/>
      <c r="FEX28" s="3"/>
      <c r="FEY28" s="3"/>
      <c r="FEZ28" s="3"/>
      <c r="FFA28" s="3"/>
      <c r="FFB28" s="3"/>
      <c r="FFC28" s="3"/>
      <c r="FFD28" s="3"/>
      <c r="FFE28" s="3"/>
      <c r="FFF28" s="3"/>
      <c r="FFG28" s="3"/>
      <c r="FFH28" s="3"/>
      <c r="FFI28" s="3"/>
      <c r="FFJ28" s="3"/>
      <c r="FFK28" s="3"/>
      <c r="FFL28" s="3"/>
      <c r="FFM28" s="3"/>
      <c r="FFN28" s="3"/>
      <c r="FFO28" s="3"/>
      <c r="FFP28" s="3"/>
      <c r="FFQ28" s="3"/>
      <c r="FFR28" s="3"/>
      <c r="FFS28" s="3"/>
      <c r="FFT28" s="3"/>
      <c r="FFU28" s="3"/>
      <c r="FFV28" s="3"/>
      <c r="FFW28" s="3"/>
      <c r="FFX28" s="3"/>
      <c r="FFY28" s="3"/>
      <c r="FFZ28" s="3"/>
      <c r="FGA28" s="3"/>
      <c r="FGB28" s="3"/>
      <c r="FGC28" s="3"/>
      <c r="FGD28" s="3"/>
      <c r="FGE28" s="3"/>
      <c r="FGF28" s="3"/>
      <c r="FGG28" s="3"/>
      <c r="FGH28" s="3"/>
      <c r="FGI28" s="3"/>
      <c r="FGJ28" s="3"/>
      <c r="FGK28" s="3"/>
      <c r="FGL28" s="3"/>
      <c r="FGM28" s="3"/>
      <c r="FGN28" s="3"/>
      <c r="FGO28" s="3"/>
      <c r="FGP28" s="3"/>
      <c r="FGQ28" s="3"/>
      <c r="FGR28" s="3"/>
      <c r="FGS28" s="3"/>
      <c r="FGT28" s="3"/>
      <c r="FGU28" s="3"/>
      <c r="FGV28" s="3"/>
      <c r="FGW28" s="3"/>
      <c r="FGX28" s="3"/>
      <c r="FGY28" s="3"/>
      <c r="FGZ28" s="3"/>
      <c r="FHA28" s="3"/>
      <c r="FHB28" s="3"/>
      <c r="FHC28" s="3"/>
      <c r="FHD28" s="3"/>
      <c r="FHE28" s="3"/>
      <c r="FHF28" s="3"/>
      <c r="FHG28" s="3"/>
      <c r="FHH28" s="3"/>
      <c r="FHI28" s="3"/>
      <c r="FHJ28" s="3"/>
      <c r="FHK28" s="3"/>
      <c r="FHL28" s="3"/>
      <c r="FHM28" s="3"/>
      <c r="FHN28" s="3"/>
      <c r="FHO28" s="3"/>
      <c r="FHP28" s="3"/>
      <c r="FHQ28" s="3"/>
      <c r="FHR28" s="3"/>
      <c r="FHS28" s="3"/>
      <c r="FHT28" s="3"/>
      <c r="FHU28" s="3"/>
      <c r="FHV28" s="3"/>
      <c r="FHW28" s="3"/>
      <c r="FHX28" s="3"/>
      <c r="FHY28" s="3"/>
      <c r="FHZ28" s="3"/>
      <c r="FIA28" s="3"/>
      <c r="FIB28" s="3"/>
      <c r="FIC28" s="3"/>
      <c r="FID28" s="3"/>
      <c r="FIE28" s="3"/>
      <c r="FIF28" s="3"/>
      <c r="FIG28" s="3"/>
      <c r="FIH28" s="3"/>
      <c r="FII28" s="3"/>
      <c r="FIJ28" s="3"/>
      <c r="FIK28" s="3"/>
      <c r="FIL28" s="3"/>
      <c r="FIM28" s="3"/>
      <c r="FIN28" s="3"/>
      <c r="FIO28" s="3"/>
      <c r="FIP28" s="3"/>
      <c r="FIQ28" s="3"/>
      <c r="FIR28" s="3"/>
      <c r="FIS28" s="3"/>
      <c r="FIT28" s="3"/>
      <c r="FIU28" s="3"/>
      <c r="FIV28" s="3"/>
      <c r="FIW28" s="3"/>
      <c r="FIX28" s="3"/>
      <c r="FIY28" s="3"/>
      <c r="FIZ28" s="3"/>
      <c r="FJA28" s="3"/>
      <c r="FJB28" s="3"/>
      <c r="FJC28" s="3"/>
      <c r="FJD28" s="3"/>
      <c r="FJE28" s="3"/>
      <c r="FJF28" s="3"/>
      <c r="FJG28" s="3"/>
      <c r="FJH28" s="3"/>
      <c r="FJI28" s="3"/>
      <c r="FJJ28" s="3"/>
      <c r="FJK28" s="3"/>
      <c r="FJL28" s="3"/>
      <c r="FJM28" s="3"/>
      <c r="FJN28" s="3"/>
      <c r="FJO28" s="3"/>
      <c r="FJP28" s="3"/>
      <c r="FJQ28" s="3"/>
      <c r="FJR28" s="3"/>
      <c r="FJS28" s="3"/>
      <c r="FJT28" s="3"/>
      <c r="FJU28" s="3"/>
      <c r="FJV28" s="3"/>
      <c r="FJW28" s="3"/>
      <c r="FJX28" s="3"/>
      <c r="FJY28" s="3"/>
      <c r="FJZ28" s="3"/>
      <c r="FKA28" s="3"/>
      <c r="FKB28" s="3"/>
      <c r="FKC28" s="3"/>
      <c r="FKD28" s="3"/>
      <c r="FKE28" s="3"/>
      <c r="FKF28" s="3"/>
      <c r="FKG28" s="3"/>
      <c r="FKH28" s="3"/>
      <c r="FKI28" s="3"/>
      <c r="FKJ28" s="3"/>
      <c r="FKK28" s="3"/>
      <c r="FKL28" s="3"/>
      <c r="FKM28" s="3"/>
      <c r="FKN28" s="3"/>
      <c r="FKO28" s="3"/>
      <c r="FKP28" s="3"/>
      <c r="FKQ28" s="3"/>
      <c r="FKR28" s="3"/>
      <c r="FKS28" s="3"/>
      <c r="FKT28" s="3"/>
      <c r="FKU28" s="3"/>
      <c r="FKV28" s="3"/>
      <c r="FKW28" s="3"/>
      <c r="FKX28" s="3"/>
      <c r="FKY28" s="3"/>
      <c r="FKZ28" s="3"/>
      <c r="FLA28" s="3"/>
      <c r="FLB28" s="3"/>
      <c r="FLC28" s="3"/>
      <c r="FLD28" s="3"/>
      <c r="FLE28" s="3"/>
      <c r="FLF28" s="3"/>
      <c r="FLG28" s="3"/>
      <c r="FLH28" s="3"/>
      <c r="FLI28" s="3"/>
      <c r="FLJ28" s="3"/>
      <c r="FLK28" s="3"/>
      <c r="FLL28" s="3"/>
      <c r="FLM28" s="3"/>
      <c r="FLN28" s="3"/>
      <c r="FLO28" s="3"/>
      <c r="FLP28" s="3"/>
      <c r="FLQ28" s="3"/>
      <c r="FLR28" s="3"/>
      <c r="FLS28" s="3"/>
      <c r="FLT28" s="3"/>
      <c r="FLU28" s="3"/>
      <c r="FLV28" s="3"/>
      <c r="FLW28" s="3"/>
      <c r="FLX28" s="3"/>
      <c r="FLY28" s="3"/>
      <c r="FLZ28" s="3"/>
      <c r="FMA28" s="3"/>
      <c r="FMB28" s="3"/>
      <c r="FMC28" s="3"/>
      <c r="FMD28" s="3"/>
      <c r="FME28" s="3"/>
      <c r="FMF28" s="3"/>
      <c r="FMG28" s="3"/>
      <c r="FMH28" s="3"/>
      <c r="FMI28" s="3"/>
      <c r="FMJ28" s="3"/>
      <c r="FMK28" s="3"/>
      <c r="FML28" s="3"/>
      <c r="FMM28" s="3"/>
      <c r="FMN28" s="3"/>
      <c r="FMO28" s="3"/>
      <c r="FMP28" s="3"/>
      <c r="FMQ28" s="3"/>
      <c r="FMR28" s="3"/>
      <c r="FMS28" s="3"/>
      <c r="FMT28" s="3"/>
      <c r="FMU28" s="3"/>
      <c r="FMV28" s="3"/>
      <c r="FMW28" s="3"/>
      <c r="FMX28" s="3"/>
      <c r="FMY28" s="3"/>
      <c r="FMZ28" s="3"/>
      <c r="FNA28" s="3"/>
      <c r="FNB28" s="3"/>
      <c r="FNC28" s="3"/>
      <c r="FND28" s="3"/>
      <c r="FNE28" s="3"/>
      <c r="FNF28" s="3"/>
      <c r="FNG28" s="3"/>
      <c r="FNH28" s="3"/>
      <c r="FNI28" s="3"/>
      <c r="FNJ28" s="3"/>
      <c r="FNK28" s="3"/>
      <c r="FNL28" s="3"/>
      <c r="FNM28" s="3"/>
      <c r="FNN28" s="3"/>
      <c r="FNO28" s="3"/>
      <c r="FNP28" s="3"/>
      <c r="FNQ28" s="3"/>
      <c r="FNR28" s="3"/>
      <c r="FNS28" s="3"/>
      <c r="FNT28" s="3"/>
      <c r="FNU28" s="3"/>
      <c r="FNV28" s="3"/>
      <c r="FNW28" s="3"/>
      <c r="FNX28" s="3"/>
      <c r="FNY28" s="3"/>
      <c r="FNZ28" s="3"/>
      <c r="FOA28" s="3"/>
      <c r="FOB28" s="3"/>
      <c r="FOC28" s="3"/>
      <c r="FOD28" s="3"/>
      <c r="FOE28" s="3"/>
      <c r="FOF28" s="3"/>
      <c r="FOG28" s="3"/>
      <c r="FOH28" s="3"/>
      <c r="FOI28" s="3"/>
      <c r="FOJ28" s="3"/>
      <c r="FOK28" s="3"/>
      <c r="FOL28" s="3"/>
      <c r="FOM28" s="3"/>
      <c r="FON28" s="3"/>
      <c r="FOO28" s="3"/>
      <c r="FOP28" s="3"/>
      <c r="FOQ28" s="3"/>
      <c r="FOR28" s="3"/>
      <c r="FOS28" s="3"/>
      <c r="FOT28" s="3"/>
      <c r="FOU28" s="3"/>
      <c r="FOV28" s="3"/>
      <c r="FOW28" s="3"/>
      <c r="FOX28" s="3"/>
      <c r="FOY28" s="3"/>
      <c r="FOZ28" s="3"/>
      <c r="FPA28" s="3"/>
      <c r="FPB28" s="3"/>
      <c r="FPC28" s="3"/>
      <c r="FPD28" s="3"/>
      <c r="FPE28" s="3"/>
      <c r="FPF28" s="3"/>
      <c r="FPG28" s="3"/>
      <c r="FPH28" s="3"/>
      <c r="FPI28" s="3"/>
      <c r="FPJ28" s="3"/>
      <c r="FPK28" s="3"/>
      <c r="FPL28" s="3"/>
      <c r="FPM28" s="3"/>
      <c r="FPN28" s="3"/>
      <c r="FPO28" s="3"/>
      <c r="FPP28" s="3"/>
      <c r="FPQ28" s="3"/>
      <c r="FPR28" s="3"/>
      <c r="FPS28" s="3"/>
      <c r="FPT28" s="3"/>
      <c r="FPU28" s="3"/>
      <c r="FPV28" s="3"/>
      <c r="FPW28" s="3"/>
      <c r="FPX28" s="3"/>
      <c r="FPY28" s="3"/>
      <c r="FPZ28" s="3"/>
      <c r="FQA28" s="3"/>
      <c r="FQB28" s="3"/>
      <c r="FQC28" s="3"/>
      <c r="FQD28" s="3"/>
      <c r="FQE28" s="3"/>
      <c r="FQF28" s="3"/>
      <c r="FQG28" s="3"/>
      <c r="FQH28" s="3"/>
      <c r="FQI28" s="3"/>
      <c r="FQJ28" s="3"/>
      <c r="FQK28" s="3"/>
      <c r="FQL28" s="3"/>
      <c r="FQM28" s="3"/>
      <c r="FQN28" s="3"/>
      <c r="FQO28" s="3"/>
      <c r="FQP28" s="3"/>
      <c r="FQQ28" s="3"/>
      <c r="FQR28" s="3"/>
      <c r="FQS28" s="3"/>
      <c r="FQT28" s="3"/>
      <c r="FQU28" s="3"/>
      <c r="FQV28" s="3"/>
      <c r="FQW28" s="3"/>
      <c r="FQX28" s="3"/>
      <c r="FQY28" s="3"/>
      <c r="FQZ28" s="3"/>
      <c r="FRA28" s="3"/>
      <c r="FRB28" s="3"/>
      <c r="FRC28" s="3"/>
      <c r="FRD28" s="3"/>
      <c r="FRE28" s="3"/>
      <c r="FRF28" s="3"/>
      <c r="FRG28" s="3"/>
      <c r="FRH28" s="3"/>
      <c r="FRI28" s="3"/>
      <c r="FRJ28" s="3"/>
      <c r="FRK28" s="3"/>
      <c r="FRL28" s="3"/>
      <c r="FRM28" s="3"/>
      <c r="FRN28" s="3"/>
      <c r="FRO28" s="3"/>
      <c r="FRP28" s="3"/>
      <c r="FRQ28" s="3"/>
      <c r="FRR28" s="3"/>
      <c r="FRS28" s="3"/>
      <c r="FRT28" s="3"/>
      <c r="FRU28" s="3"/>
      <c r="FRV28" s="3"/>
      <c r="FRW28" s="3"/>
      <c r="FRX28" s="3"/>
      <c r="FRY28" s="3"/>
      <c r="FRZ28" s="3"/>
      <c r="FSA28" s="3"/>
      <c r="FSB28" s="3"/>
      <c r="FSC28" s="3"/>
      <c r="FSD28" s="3"/>
      <c r="FSE28" s="3"/>
      <c r="FSF28" s="3"/>
      <c r="FSG28" s="3"/>
      <c r="FSH28" s="3"/>
      <c r="FSI28" s="3"/>
      <c r="FSJ28" s="3"/>
      <c r="FSK28" s="3"/>
      <c r="FSL28" s="3"/>
      <c r="FSM28" s="3"/>
      <c r="FSN28" s="3"/>
      <c r="FSO28" s="3"/>
      <c r="FSP28" s="3"/>
      <c r="FSQ28" s="3"/>
      <c r="FSR28" s="3"/>
      <c r="FSS28" s="3"/>
      <c r="FST28" s="3"/>
      <c r="FSU28" s="3"/>
      <c r="FSV28" s="3"/>
      <c r="FSW28" s="3"/>
      <c r="FSX28" s="3"/>
      <c r="FSY28" s="3"/>
      <c r="FSZ28" s="3"/>
      <c r="FTA28" s="3"/>
      <c r="FTB28" s="3"/>
      <c r="FTC28" s="3"/>
      <c r="FTD28" s="3"/>
      <c r="FTE28" s="3"/>
      <c r="FTF28" s="3"/>
      <c r="FTG28" s="3"/>
      <c r="FTH28" s="3"/>
      <c r="FTI28" s="3"/>
      <c r="FTJ28" s="3"/>
      <c r="FTK28" s="3"/>
      <c r="FTL28" s="3"/>
      <c r="FTM28" s="3"/>
      <c r="FTN28" s="3"/>
      <c r="FTO28" s="3"/>
      <c r="FTP28" s="3"/>
      <c r="FTQ28" s="3"/>
      <c r="FTR28" s="3"/>
      <c r="FTS28" s="3"/>
      <c r="FTT28" s="3"/>
      <c r="FTU28" s="3"/>
      <c r="FTV28" s="3"/>
      <c r="FTW28" s="3"/>
      <c r="FTX28" s="3"/>
      <c r="FTY28" s="3"/>
      <c r="FTZ28" s="3"/>
      <c r="FUA28" s="3"/>
      <c r="FUB28" s="3"/>
      <c r="FUC28" s="3"/>
      <c r="FUD28" s="3"/>
      <c r="FUE28" s="3"/>
      <c r="FUF28" s="3"/>
      <c r="FUG28" s="3"/>
      <c r="FUH28" s="3"/>
      <c r="FUI28" s="3"/>
      <c r="FUJ28" s="3"/>
      <c r="FUK28" s="3"/>
      <c r="FUL28" s="3"/>
      <c r="FUM28" s="3"/>
      <c r="FUN28" s="3"/>
      <c r="FUO28" s="3"/>
      <c r="FUP28" s="3"/>
      <c r="FUQ28" s="3"/>
      <c r="FUR28" s="3"/>
      <c r="FUS28" s="3"/>
      <c r="FUT28" s="3"/>
      <c r="FUU28" s="3"/>
      <c r="FUV28" s="3"/>
      <c r="FUW28" s="3"/>
      <c r="FUX28" s="3"/>
      <c r="FUY28" s="3"/>
      <c r="FUZ28" s="3"/>
      <c r="FVA28" s="3"/>
      <c r="FVB28" s="3"/>
      <c r="FVC28" s="3"/>
      <c r="FVD28" s="3"/>
      <c r="FVE28" s="3"/>
      <c r="FVF28" s="3"/>
      <c r="FVG28" s="3"/>
      <c r="FVH28" s="3"/>
      <c r="FVI28" s="3"/>
      <c r="FVJ28" s="3"/>
      <c r="FVK28" s="3"/>
      <c r="FVL28" s="3"/>
      <c r="FVM28" s="3"/>
      <c r="FVN28" s="3"/>
      <c r="FVO28" s="3"/>
      <c r="FVP28" s="3"/>
      <c r="FVQ28" s="3"/>
      <c r="FVR28" s="3"/>
      <c r="FVS28" s="3"/>
      <c r="FVT28" s="3"/>
      <c r="FVU28" s="3"/>
      <c r="FVV28" s="3"/>
      <c r="FVW28" s="3"/>
      <c r="FVX28" s="3"/>
      <c r="FVY28" s="3"/>
      <c r="FVZ28" s="3"/>
      <c r="FWA28" s="3"/>
      <c r="FWB28" s="3"/>
      <c r="FWC28" s="3"/>
      <c r="FWD28" s="3"/>
      <c r="FWE28" s="3"/>
      <c r="FWF28" s="3"/>
      <c r="FWG28" s="3"/>
      <c r="FWH28" s="3"/>
      <c r="FWI28" s="3"/>
      <c r="FWJ28" s="3"/>
      <c r="FWK28" s="3"/>
      <c r="FWL28" s="3"/>
      <c r="FWM28" s="3"/>
      <c r="FWN28" s="3"/>
      <c r="FWO28" s="3"/>
      <c r="FWP28" s="3"/>
      <c r="FWQ28" s="3"/>
      <c r="FWR28" s="3"/>
      <c r="FWS28" s="3"/>
      <c r="FWT28" s="3"/>
      <c r="FWU28" s="3"/>
      <c r="FWV28" s="3"/>
      <c r="FWW28" s="3"/>
      <c r="FWX28" s="3"/>
      <c r="FWY28" s="3"/>
      <c r="FWZ28" s="3"/>
      <c r="FXA28" s="3"/>
      <c r="FXB28" s="3"/>
      <c r="FXC28" s="3"/>
      <c r="FXD28" s="3"/>
      <c r="FXE28" s="3"/>
      <c r="FXF28" s="3"/>
      <c r="FXG28" s="3"/>
      <c r="FXH28" s="3"/>
      <c r="FXI28" s="3"/>
      <c r="FXJ28" s="3"/>
      <c r="FXK28" s="3"/>
      <c r="FXL28" s="3"/>
      <c r="FXM28" s="3"/>
      <c r="FXN28" s="3"/>
      <c r="FXO28" s="3"/>
      <c r="FXP28" s="3"/>
      <c r="FXQ28" s="3"/>
      <c r="FXR28" s="3"/>
      <c r="FXS28" s="3"/>
      <c r="FXT28" s="3"/>
      <c r="FXU28" s="3"/>
      <c r="FXV28" s="3"/>
      <c r="FXW28" s="3"/>
      <c r="FXX28" s="3"/>
      <c r="FXY28" s="3"/>
      <c r="FXZ28" s="3"/>
      <c r="FYA28" s="3"/>
      <c r="FYB28" s="3"/>
      <c r="FYC28" s="3"/>
      <c r="FYD28" s="3"/>
      <c r="FYE28" s="3"/>
      <c r="FYF28" s="3"/>
      <c r="FYG28" s="3"/>
      <c r="FYH28" s="3"/>
      <c r="FYI28" s="3"/>
      <c r="FYJ28" s="3"/>
      <c r="FYK28" s="3"/>
      <c r="FYL28" s="3"/>
      <c r="FYM28" s="3"/>
      <c r="FYN28" s="3"/>
      <c r="FYO28" s="3"/>
      <c r="FYP28" s="3"/>
      <c r="FYQ28" s="3"/>
      <c r="FYR28" s="3"/>
      <c r="FYS28" s="3"/>
      <c r="FYT28" s="3"/>
      <c r="FYU28" s="3"/>
      <c r="FYV28" s="3"/>
      <c r="FYW28" s="3"/>
      <c r="FYX28" s="3"/>
      <c r="FYY28" s="3"/>
      <c r="FYZ28" s="3"/>
      <c r="FZA28" s="3"/>
      <c r="FZB28" s="3"/>
      <c r="FZC28" s="3"/>
      <c r="FZD28" s="3"/>
      <c r="FZE28" s="3"/>
      <c r="FZF28" s="3"/>
      <c r="FZG28" s="3"/>
      <c r="FZH28" s="3"/>
      <c r="FZI28" s="3"/>
      <c r="FZJ28" s="3"/>
      <c r="FZK28" s="3"/>
      <c r="FZL28" s="3"/>
      <c r="FZM28" s="3"/>
      <c r="FZN28" s="3"/>
      <c r="FZO28" s="3"/>
      <c r="FZP28" s="3"/>
      <c r="FZQ28" s="3"/>
      <c r="FZR28" s="3"/>
      <c r="FZS28" s="3"/>
      <c r="FZT28" s="3"/>
      <c r="FZU28" s="3"/>
      <c r="FZV28" s="3"/>
      <c r="FZW28" s="3"/>
      <c r="FZX28" s="3"/>
      <c r="FZY28" s="3"/>
      <c r="FZZ28" s="3"/>
      <c r="GAA28" s="3"/>
      <c r="GAB28" s="3"/>
      <c r="GAC28" s="3"/>
      <c r="GAD28" s="3"/>
      <c r="GAE28" s="3"/>
      <c r="GAF28" s="3"/>
      <c r="GAG28" s="3"/>
      <c r="GAH28" s="3"/>
      <c r="GAI28" s="3"/>
      <c r="GAJ28" s="3"/>
      <c r="GAK28" s="3"/>
      <c r="GAL28" s="3"/>
      <c r="GAM28" s="3"/>
      <c r="GAN28" s="3"/>
      <c r="GAO28" s="3"/>
      <c r="GAP28" s="3"/>
      <c r="GAQ28" s="3"/>
      <c r="GAR28" s="3"/>
      <c r="GAS28" s="3"/>
      <c r="GAT28" s="3"/>
      <c r="GAU28" s="3"/>
      <c r="GAV28" s="3"/>
      <c r="GAW28" s="3"/>
      <c r="GAX28" s="3"/>
      <c r="GAY28" s="3"/>
      <c r="GAZ28" s="3"/>
      <c r="GBA28" s="3"/>
      <c r="GBB28" s="3"/>
      <c r="GBC28" s="3"/>
      <c r="GBD28" s="3"/>
      <c r="GBE28" s="3"/>
      <c r="GBF28" s="3"/>
      <c r="GBG28" s="3"/>
      <c r="GBH28" s="3"/>
      <c r="GBI28" s="3"/>
      <c r="GBJ28" s="3"/>
      <c r="GBK28" s="3"/>
      <c r="GBL28" s="3"/>
      <c r="GBM28" s="3"/>
      <c r="GBN28" s="3"/>
      <c r="GBO28" s="3"/>
      <c r="GBP28" s="3"/>
      <c r="GBQ28" s="3"/>
      <c r="GBR28" s="3"/>
      <c r="GBS28" s="3"/>
      <c r="GBT28" s="3"/>
      <c r="GBU28" s="3"/>
      <c r="GBV28" s="3"/>
      <c r="GBW28" s="3"/>
      <c r="GBX28" s="3"/>
      <c r="GBY28" s="3"/>
      <c r="GBZ28" s="3"/>
      <c r="GCA28" s="3"/>
      <c r="GCB28" s="3"/>
      <c r="GCC28" s="3"/>
      <c r="GCD28" s="3"/>
      <c r="GCE28" s="3"/>
      <c r="GCF28" s="3"/>
      <c r="GCG28" s="3"/>
      <c r="GCH28" s="3"/>
      <c r="GCI28" s="3"/>
      <c r="GCJ28" s="3"/>
      <c r="GCK28" s="3"/>
      <c r="GCL28" s="3"/>
      <c r="GCM28" s="3"/>
      <c r="GCN28" s="3"/>
      <c r="GCO28" s="3"/>
      <c r="GCP28" s="3"/>
      <c r="GCQ28" s="3"/>
      <c r="GCR28" s="3"/>
      <c r="GCS28" s="3"/>
      <c r="GCT28" s="3"/>
      <c r="GCU28" s="3"/>
      <c r="GCV28" s="3"/>
      <c r="GCW28" s="3"/>
      <c r="GCX28" s="3"/>
      <c r="GCY28" s="3"/>
      <c r="GCZ28" s="3"/>
      <c r="GDA28" s="3"/>
      <c r="GDB28" s="3"/>
      <c r="GDC28" s="3"/>
      <c r="GDD28" s="3"/>
      <c r="GDE28" s="3"/>
      <c r="GDF28" s="3"/>
      <c r="GDG28" s="3"/>
      <c r="GDH28" s="3"/>
      <c r="GDI28" s="3"/>
      <c r="GDJ28" s="3"/>
      <c r="GDK28" s="3"/>
      <c r="GDL28" s="3"/>
      <c r="GDM28" s="3"/>
      <c r="GDN28" s="3"/>
      <c r="GDO28" s="3"/>
      <c r="GDP28" s="3"/>
      <c r="GDQ28" s="3"/>
      <c r="GDR28" s="3"/>
      <c r="GDS28" s="3"/>
      <c r="GDT28" s="3"/>
      <c r="GDU28" s="3"/>
      <c r="GDV28" s="3"/>
      <c r="GDW28" s="3"/>
      <c r="GDX28" s="3"/>
      <c r="GDY28" s="3"/>
      <c r="GDZ28" s="3"/>
      <c r="GEA28" s="3"/>
      <c r="GEB28" s="3"/>
      <c r="GEC28" s="3"/>
      <c r="GED28" s="3"/>
      <c r="GEE28" s="3"/>
      <c r="GEF28" s="3"/>
      <c r="GEG28" s="3"/>
      <c r="GEH28" s="3"/>
      <c r="GEI28" s="3"/>
      <c r="GEJ28" s="3"/>
      <c r="GEK28" s="3"/>
      <c r="GEL28" s="3"/>
      <c r="GEM28" s="3"/>
      <c r="GEN28" s="3"/>
      <c r="GEO28" s="3"/>
      <c r="GEP28" s="3"/>
      <c r="GEQ28" s="3"/>
      <c r="GER28" s="3"/>
      <c r="GES28" s="3"/>
      <c r="GET28" s="3"/>
      <c r="GEU28" s="3"/>
      <c r="GEV28" s="3"/>
      <c r="GEW28" s="3"/>
      <c r="GEX28" s="3"/>
      <c r="GEY28" s="3"/>
      <c r="GEZ28" s="3"/>
      <c r="GFA28" s="3"/>
      <c r="GFB28" s="3"/>
      <c r="GFC28" s="3"/>
      <c r="GFD28" s="3"/>
      <c r="GFE28" s="3"/>
      <c r="GFF28" s="3"/>
      <c r="GFG28" s="3"/>
      <c r="GFH28" s="3"/>
      <c r="GFI28" s="3"/>
      <c r="GFJ28" s="3"/>
      <c r="GFK28" s="3"/>
      <c r="GFL28" s="3"/>
      <c r="GFM28" s="3"/>
      <c r="GFN28" s="3"/>
      <c r="GFO28" s="3"/>
      <c r="GFP28" s="3"/>
      <c r="GFQ28" s="3"/>
      <c r="GFR28" s="3"/>
      <c r="GFS28" s="3"/>
      <c r="GFT28" s="3"/>
      <c r="GFU28" s="3"/>
      <c r="GFV28" s="3"/>
      <c r="GFW28" s="3"/>
      <c r="GFX28" s="3"/>
      <c r="GFY28" s="3"/>
      <c r="GFZ28" s="3"/>
      <c r="GGA28" s="3"/>
      <c r="GGB28" s="3"/>
      <c r="GGC28" s="3"/>
      <c r="GGD28" s="3"/>
      <c r="GGE28" s="3"/>
      <c r="GGF28" s="3"/>
      <c r="GGG28" s="3"/>
      <c r="GGH28" s="3"/>
      <c r="GGI28" s="3"/>
      <c r="GGJ28" s="3"/>
      <c r="GGK28" s="3"/>
      <c r="GGL28" s="3"/>
      <c r="GGM28" s="3"/>
      <c r="GGN28" s="3"/>
      <c r="GGO28" s="3"/>
      <c r="GGP28" s="3"/>
      <c r="GGQ28" s="3"/>
      <c r="GGR28" s="3"/>
      <c r="GGS28" s="3"/>
      <c r="GGT28" s="3"/>
      <c r="GGU28" s="3"/>
      <c r="GGV28" s="3"/>
      <c r="GGW28" s="3"/>
      <c r="GGX28" s="3"/>
      <c r="GGY28" s="3"/>
      <c r="GGZ28" s="3"/>
      <c r="GHA28" s="3"/>
      <c r="GHB28" s="3"/>
      <c r="GHC28" s="3"/>
      <c r="GHD28" s="3"/>
      <c r="GHE28" s="3"/>
      <c r="GHF28" s="3"/>
      <c r="GHG28" s="3"/>
      <c r="GHH28" s="3"/>
      <c r="GHI28" s="3"/>
      <c r="GHJ28" s="3"/>
      <c r="GHK28" s="3"/>
      <c r="GHL28" s="3"/>
      <c r="GHM28" s="3"/>
      <c r="GHN28" s="3"/>
      <c r="GHO28" s="3"/>
      <c r="GHP28" s="3"/>
      <c r="GHQ28" s="3"/>
      <c r="GHR28" s="3"/>
      <c r="GHS28" s="3"/>
      <c r="GHT28" s="3"/>
      <c r="GHU28" s="3"/>
      <c r="GHV28" s="3"/>
      <c r="GHW28" s="3"/>
      <c r="GHX28" s="3"/>
      <c r="GHY28" s="3"/>
      <c r="GHZ28" s="3"/>
      <c r="GIA28" s="3"/>
      <c r="GIB28" s="3"/>
      <c r="GIC28" s="3"/>
      <c r="GID28" s="3"/>
      <c r="GIE28" s="3"/>
      <c r="GIF28" s="3"/>
      <c r="GIG28" s="3"/>
      <c r="GIH28" s="3"/>
      <c r="GII28" s="3"/>
      <c r="GIJ28" s="3"/>
      <c r="GIK28" s="3"/>
      <c r="GIL28" s="3"/>
      <c r="GIM28" s="3"/>
      <c r="GIN28" s="3"/>
      <c r="GIO28" s="3"/>
      <c r="GIP28" s="3"/>
      <c r="GIQ28" s="3"/>
      <c r="GIR28" s="3"/>
      <c r="GIS28" s="3"/>
      <c r="GIT28" s="3"/>
      <c r="GIU28" s="3"/>
      <c r="GIV28" s="3"/>
      <c r="GIW28" s="3"/>
      <c r="GIX28" s="3"/>
      <c r="GIY28" s="3"/>
      <c r="GIZ28" s="3"/>
      <c r="GJA28" s="3"/>
      <c r="GJB28" s="3"/>
      <c r="GJC28" s="3"/>
      <c r="GJD28" s="3"/>
      <c r="GJE28" s="3"/>
      <c r="GJF28" s="3"/>
      <c r="GJG28" s="3"/>
      <c r="GJH28" s="3"/>
      <c r="GJI28" s="3"/>
      <c r="GJJ28" s="3"/>
      <c r="GJK28" s="3"/>
      <c r="GJL28" s="3"/>
      <c r="GJM28" s="3"/>
      <c r="GJN28" s="3"/>
      <c r="GJO28" s="3"/>
      <c r="GJP28" s="3"/>
      <c r="GJQ28" s="3"/>
      <c r="GJR28" s="3"/>
      <c r="GJS28" s="3"/>
      <c r="GJT28" s="3"/>
      <c r="GJU28" s="3"/>
      <c r="GJV28" s="3"/>
      <c r="GJW28" s="3"/>
      <c r="GJX28" s="3"/>
      <c r="GJY28" s="3"/>
      <c r="GJZ28" s="3"/>
      <c r="GKA28" s="3"/>
      <c r="GKB28" s="3"/>
      <c r="GKC28" s="3"/>
      <c r="GKD28" s="3"/>
      <c r="GKE28" s="3"/>
      <c r="GKF28" s="3"/>
      <c r="GKG28" s="3"/>
      <c r="GKH28" s="3"/>
      <c r="GKI28" s="3"/>
      <c r="GKJ28" s="3"/>
      <c r="GKK28" s="3"/>
      <c r="GKL28" s="3"/>
      <c r="GKM28" s="3"/>
      <c r="GKN28" s="3"/>
      <c r="GKO28" s="3"/>
      <c r="GKP28" s="3"/>
      <c r="GKQ28" s="3"/>
      <c r="GKR28" s="3"/>
      <c r="GKS28" s="3"/>
      <c r="GKT28" s="3"/>
      <c r="GKU28" s="3"/>
      <c r="GKV28" s="3"/>
      <c r="GKW28" s="3"/>
      <c r="GKX28" s="3"/>
      <c r="GKY28" s="3"/>
      <c r="GKZ28" s="3"/>
      <c r="GLA28" s="3"/>
      <c r="GLB28" s="3"/>
      <c r="GLC28" s="3"/>
      <c r="GLD28" s="3"/>
      <c r="GLE28" s="3"/>
      <c r="GLF28" s="3"/>
      <c r="GLG28" s="3"/>
      <c r="GLH28" s="3"/>
      <c r="GLI28" s="3"/>
      <c r="GLJ28" s="3"/>
      <c r="GLK28" s="3"/>
      <c r="GLL28" s="3"/>
      <c r="GLM28" s="3"/>
      <c r="GLN28" s="3"/>
      <c r="GLO28" s="3"/>
      <c r="GLP28" s="3"/>
      <c r="GLQ28" s="3"/>
      <c r="GLR28" s="3"/>
      <c r="GLS28" s="3"/>
      <c r="GLT28" s="3"/>
      <c r="GLU28" s="3"/>
      <c r="GLV28" s="3"/>
      <c r="GLW28" s="3"/>
      <c r="GLX28" s="3"/>
      <c r="GLY28" s="3"/>
      <c r="GLZ28" s="3"/>
      <c r="GMA28" s="3"/>
      <c r="GMB28" s="3"/>
      <c r="GMC28" s="3"/>
      <c r="GMD28" s="3"/>
      <c r="GME28" s="3"/>
      <c r="GMF28" s="3"/>
      <c r="GMG28" s="3"/>
      <c r="GMH28" s="3"/>
      <c r="GMI28" s="3"/>
      <c r="GMJ28" s="3"/>
      <c r="GMK28" s="3"/>
      <c r="GML28" s="3"/>
      <c r="GMM28" s="3"/>
      <c r="GMN28" s="3"/>
      <c r="GMO28" s="3"/>
      <c r="GMP28" s="3"/>
      <c r="GMQ28" s="3"/>
      <c r="GMR28" s="3"/>
      <c r="GMS28" s="3"/>
      <c r="GMT28" s="3"/>
      <c r="GMU28" s="3"/>
      <c r="GMV28" s="3"/>
      <c r="GMW28" s="3"/>
      <c r="GMX28" s="3"/>
      <c r="GMY28" s="3"/>
      <c r="GMZ28" s="3"/>
      <c r="GNA28" s="3"/>
      <c r="GNB28" s="3"/>
      <c r="GNC28" s="3"/>
      <c r="GND28" s="3"/>
      <c r="GNE28" s="3"/>
      <c r="GNF28" s="3"/>
      <c r="GNG28" s="3"/>
      <c r="GNH28" s="3"/>
      <c r="GNI28" s="3"/>
      <c r="GNJ28" s="3"/>
      <c r="GNK28" s="3"/>
      <c r="GNL28" s="3"/>
      <c r="GNM28" s="3"/>
      <c r="GNN28" s="3"/>
      <c r="GNO28" s="3"/>
      <c r="GNP28" s="3"/>
      <c r="GNQ28" s="3"/>
      <c r="GNR28" s="3"/>
      <c r="GNS28" s="3"/>
      <c r="GNT28" s="3"/>
      <c r="GNU28" s="3"/>
      <c r="GNV28" s="3"/>
      <c r="GNW28" s="3"/>
      <c r="GNX28" s="3"/>
      <c r="GNY28" s="3"/>
      <c r="GNZ28" s="3"/>
      <c r="GOA28" s="3"/>
      <c r="GOB28" s="3"/>
      <c r="GOC28" s="3"/>
      <c r="GOD28" s="3"/>
      <c r="GOE28" s="3"/>
      <c r="GOF28" s="3"/>
      <c r="GOG28" s="3"/>
      <c r="GOH28" s="3"/>
      <c r="GOI28" s="3"/>
      <c r="GOJ28" s="3"/>
      <c r="GOK28" s="3"/>
      <c r="GOL28" s="3"/>
      <c r="GOM28" s="3"/>
      <c r="GON28" s="3"/>
      <c r="GOO28" s="3"/>
      <c r="GOP28" s="3"/>
      <c r="GOQ28" s="3"/>
      <c r="GOR28" s="3"/>
      <c r="GOS28" s="3"/>
      <c r="GOT28" s="3"/>
      <c r="GOU28" s="3"/>
      <c r="GOV28" s="3"/>
      <c r="GOW28" s="3"/>
      <c r="GOX28" s="3"/>
      <c r="GOY28" s="3"/>
      <c r="GOZ28" s="3"/>
      <c r="GPA28" s="3"/>
      <c r="GPB28" s="3"/>
      <c r="GPC28" s="3"/>
      <c r="GPD28" s="3"/>
      <c r="GPE28" s="3"/>
      <c r="GPF28" s="3"/>
      <c r="GPG28" s="3"/>
      <c r="GPH28" s="3"/>
      <c r="GPI28" s="3"/>
      <c r="GPJ28" s="3"/>
      <c r="GPK28" s="3"/>
      <c r="GPL28" s="3"/>
      <c r="GPM28" s="3"/>
      <c r="GPN28" s="3"/>
      <c r="GPO28" s="3"/>
      <c r="GPP28" s="3"/>
      <c r="GPQ28" s="3"/>
      <c r="GPR28" s="3"/>
      <c r="GPS28" s="3"/>
      <c r="GPT28" s="3"/>
      <c r="GPU28" s="3"/>
      <c r="GPV28" s="3"/>
      <c r="GPW28" s="3"/>
      <c r="GPX28" s="3"/>
      <c r="GPY28" s="3"/>
      <c r="GPZ28" s="3"/>
      <c r="GQA28" s="3"/>
      <c r="GQB28" s="3"/>
      <c r="GQC28" s="3"/>
      <c r="GQD28" s="3"/>
      <c r="GQE28" s="3"/>
      <c r="GQF28" s="3"/>
      <c r="GQG28" s="3"/>
      <c r="GQH28" s="3"/>
      <c r="GQI28" s="3"/>
      <c r="GQJ28" s="3"/>
      <c r="GQK28" s="3"/>
      <c r="GQL28" s="3"/>
      <c r="GQM28" s="3"/>
      <c r="GQN28" s="3"/>
      <c r="GQO28" s="3"/>
      <c r="GQP28" s="3"/>
      <c r="GQQ28" s="3"/>
      <c r="GQR28" s="3"/>
      <c r="GQS28" s="3"/>
      <c r="GQT28" s="3"/>
      <c r="GQU28" s="3"/>
      <c r="GQV28" s="3"/>
      <c r="GQW28" s="3"/>
      <c r="GQX28" s="3"/>
      <c r="GQY28" s="3"/>
      <c r="GQZ28" s="3"/>
      <c r="GRA28" s="3"/>
      <c r="GRB28" s="3"/>
      <c r="GRC28" s="3"/>
      <c r="GRD28" s="3"/>
      <c r="GRE28" s="3"/>
      <c r="GRF28" s="3"/>
      <c r="GRG28" s="3"/>
      <c r="GRH28" s="3"/>
      <c r="GRI28" s="3"/>
      <c r="GRJ28" s="3"/>
      <c r="GRK28" s="3"/>
      <c r="GRL28" s="3"/>
      <c r="GRM28" s="3"/>
      <c r="GRN28" s="3"/>
      <c r="GRO28" s="3"/>
      <c r="GRP28" s="3"/>
      <c r="GRQ28" s="3"/>
      <c r="GRR28" s="3"/>
      <c r="GRS28" s="3"/>
      <c r="GRT28" s="3"/>
      <c r="GRU28" s="3"/>
      <c r="GRV28" s="3"/>
      <c r="GRW28" s="3"/>
      <c r="GRX28" s="3"/>
      <c r="GRY28" s="3"/>
      <c r="GRZ28" s="3"/>
      <c r="GSA28" s="3"/>
      <c r="GSB28" s="3"/>
      <c r="GSC28" s="3"/>
      <c r="GSD28" s="3"/>
      <c r="GSE28" s="3"/>
      <c r="GSF28" s="3"/>
      <c r="GSG28" s="3"/>
      <c r="GSH28" s="3"/>
      <c r="GSI28" s="3"/>
      <c r="GSJ28" s="3"/>
      <c r="GSK28" s="3"/>
      <c r="GSL28" s="3"/>
      <c r="GSM28" s="3"/>
      <c r="GSN28" s="3"/>
      <c r="GSO28" s="3"/>
      <c r="GSP28" s="3"/>
      <c r="GSQ28" s="3"/>
      <c r="GSR28" s="3"/>
      <c r="GSS28" s="3"/>
      <c r="GST28" s="3"/>
      <c r="GSU28" s="3"/>
      <c r="GSV28" s="3"/>
      <c r="GSW28" s="3"/>
      <c r="GSX28" s="3"/>
      <c r="GSY28" s="3"/>
      <c r="GSZ28" s="3"/>
      <c r="GTA28" s="3"/>
      <c r="GTB28" s="3"/>
      <c r="GTC28" s="3"/>
      <c r="GTD28" s="3"/>
      <c r="GTE28" s="3"/>
      <c r="GTF28" s="3"/>
      <c r="GTG28" s="3"/>
      <c r="GTH28" s="3"/>
      <c r="GTI28" s="3"/>
      <c r="GTJ28" s="3"/>
      <c r="GTK28" s="3"/>
      <c r="GTL28" s="3"/>
      <c r="GTM28" s="3"/>
      <c r="GTN28" s="3"/>
      <c r="GTO28" s="3"/>
      <c r="GTP28" s="3"/>
      <c r="GTQ28" s="3"/>
      <c r="GTR28" s="3"/>
      <c r="GTS28" s="3"/>
      <c r="GTT28" s="3"/>
      <c r="GTU28" s="3"/>
      <c r="GTV28" s="3"/>
      <c r="GTW28" s="3"/>
      <c r="GTX28" s="3"/>
      <c r="GTY28" s="3"/>
      <c r="GTZ28" s="3"/>
      <c r="GUA28" s="3"/>
      <c r="GUB28" s="3"/>
      <c r="GUC28" s="3"/>
      <c r="GUD28" s="3"/>
      <c r="GUE28" s="3"/>
      <c r="GUF28" s="3"/>
      <c r="GUG28" s="3"/>
      <c r="GUH28" s="3"/>
      <c r="GUI28" s="3"/>
      <c r="GUJ28" s="3"/>
      <c r="GUK28" s="3"/>
      <c r="GUL28" s="3"/>
      <c r="GUM28" s="3"/>
      <c r="GUN28" s="3"/>
      <c r="GUO28" s="3"/>
      <c r="GUP28" s="3"/>
      <c r="GUQ28" s="3"/>
      <c r="GUR28" s="3"/>
      <c r="GUS28" s="3"/>
      <c r="GUT28" s="3"/>
      <c r="GUU28" s="3"/>
      <c r="GUV28" s="3"/>
      <c r="GUW28" s="3"/>
      <c r="GUX28" s="3"/>
      <c r="GUY28" s="3"/>
      <c r="GUZ28" s="3"/>
      <c r="GVA28" s="3"/>
      <c r="GVB28" s="3"/>
      <c r="GVC28" s="3"/>
      <c r="GVD28" s="3"/>
      <c r="GVE28" s="3"/>
      <c r="GVF28" s="3"/>
      <c r="GVG28" s="3"/>
      <c r="GVH28" s="3"/>
      <c r="GVI28" s="3"/>
      <c r="GVJ28" s="3"/>
      <c r="GVK28" s="3"/>
      <c r="GVL28" s="3"/>
      <c r="GVM28" s="3"/>
      <c r="GVN28" s="3"/>
      <c r="GVO28" s="3"/>
      <c r="GVP28" s="3"/>
      <c r="GVQ28" s="3"/>
      <c r="GVR28" s="3"/>
      <c r="GVS28" s="3"/>
      <c r="GVT28" s="3"/>
      <c r="GVU28" s="3"/>
      <c r="GVV28" s="3"/>
      <c r="GVW28" s="3"/>
      <c r="GVX28" s="3"/>
      <c r="GVY28" s="3"/>
      <c r="GVZ28" s="3"/>
      <c r="GWA28" s="3"/>
      <c r="GWB28" s="3"/>
      <c r="GWC28" s="3"/>
      <c r="GWD28" s="3"/>
      <c r="GWE28" s="3"/>
      <c r="GWF28" s="3"/>
      <c r="GWG28" s="3"/>
      <c r="GWH28" s="3"/>
      <c r="GWI28" s="3"/>
      <c r="GWJ28" s="3"/>
      <c r="GWK28" s="3"/>
      <c r="GWL28" s="3"/>
      <c r="GWM28" s="3"/>
      <c r="GWN28" s="3"/>
      <c r="GWO28" s="3"/>
      <c r="GWP28" s="3"/>
      <c r="GWQ28" s="3"/>
      <c r="GWR28" s="3"/>
      <c r="GWS28" s="3"/>
      <c r="GWT28" s="3"/>
      <c r="GWU28" s="3"/>
      <c r="GWV28" s="3"/>
      <c r="GWW28" s="3"/>
      <c r="GWX28" s="3"/>
      <c r="GWY28" s="3"/>
      <c r="GWZ28" s="3"/>
      <c r="GXA28" s="3"/>
      <c r="GXB28" s="3"/>
      <c r="GXC28" s="3"/>
      <c r="GXD28" s="3"/>
      <c r="GXE28" s="3"/>
      <c r="GXF28" s="3"/>
      <c r="GXG28" s="3"/>
      <c r="GXH28" s="3"/>
      <c r="GXI28" s="3"/>
      <c r="GXJ28" s="3"/>
      <c r="GXK28" s="3"/>
      <c r="GXL28" s="3"/>
      <c r="GXM28" s="3"/>
      <c r="GXN28" s="3"/>
      <c r="GXO28" s="3"/>
      <c r="GXP28" s="3"/>
      <c r="GXQ28" s="3"/>
      <c r="GXR28" s="3"/>
      <c r="GXS28" s="3"/>
      <c r="GXT28" s="3"/>
      <c r="GXU28" s="3"/>
      <c r="GXV28" s="3"/>
      <c r="GXW28" s="3"/>
      <c r="GXX28" s="3"/>
      <c r="GXY28" s="3"/>
      <c r="GXZ28" s="3"/>
      <c r="GYA28" s="3"/>
      <c r="GYB28" s="3"/>
      <c r="GYC28" s="3"/>
      <c r="GYD28" s="3"/>
      <c r="GYE28" s="3"/>
      <c r="GYF28" s="3"/>
      <c r="GYG28" s="3"/>
      <c r="GYH28" s="3"/>
      <c r="GYI28" s="3"/>
      <c r="GYJ28" s="3"/>
      <c r="GYK28" s="3"/>
      <c r="GYL28" s="3"/>
      <c r="GYM28" s="3"/>
      <c r="GYN28" s="3"/>
      <c r="GYO28" s="3"/>
      <c r="GYP28" s="3"/>
      <c r="GYQ28" s="3"/>
      <c r="GYR28" s="3"/>
      <c r="GYS28" s="3"/>
      <c r="GYT28" s="3"/>
      <c r="GYU28" s="3"/>
      <c r="GYV28" s="3"/>
      <c r="GYW28" s="3"/>
      <c r="GYX28" s="3"/>
      <c r="GYY28" s="3"/>
      <c r="GYZ28" s="3"/>
      <c r="GZA28" s="3"/>
      <c r="GZB28" s="3"/>
      <c r="GZC28" s="3"/>
      <c r="GZD28" s="3"/>
      <c r="GZE28" s="3"/>
      <c r="GZF28" s="3"/>
      <c r="GZG28" s="3"/>
      <c r="GZH28" s="3"/>
      <c r="GZI28" s="3"/>
      <c r="GZJ28" s="3"/>
      <c r="GZK28" s="3"/>
      <c r="GZL28" s="3"/>
      <c r="GZM28" s="3"/>
      <c r="GZN28" s="3"/>
      <c r="GZO28" s="3"/>
      <c r="GZP28" s="3"/>
      <c r="GZQ28" s="3"/>
      <c r="GZR28" s="3"/>
      <c r="GZS28" s="3"/>
      <c r="GZT28" s="3"/>
      <c r="GZU28" s="3"/>
      <c r="GZV28" s="3"/>
      <c r="GZW28" s="3"/>
      <c r="GZX28" s="3"/>
      <c r="GZY28" s="3"/>
      <c r="GZZ28" s="3"/>
      <c r="HAA28" s="3"/>
      <c r="HAB28" s="3"/>
      <c r="HAC28" s="3"/>
      <c r="HAD28" s="3"/>
      <c r="HAE28" s="3"/>
      <c r="HAF28" s="3"/>
      <c r="HAG28" s="3"/>
      <c r="HAH28" s="3"/>
      <c r="HAI28" s="3"/>
      <c r="HAJ28" s="3"/>
      <c r="HAK28" s="3"/>
      <c r="HAL28" s="3"/>
      <c r="HAM28" s="3"/>
      <c r="HAN28" s="3"/>
      <c r="HAO28" s="3"/>
      <c r="HAP28" s="3"/>
      <c r="HAQ28" s="3"/>
      <c r="HAR28" s="3"/>
      <c r="HAS28" s="3"/>
      <c r="HAT28" s="3"/>
      <c r="HAU28" s="3"/>
      <c r="HAV28" s="3"/>
      <c r="HAW28" s="3"/>
      <c r="HAX28" s="3"/>
      <c r="HAY28" s="3"/>
      <c r="HAZ28" s="3"/>
      <c r="HBA28" s="3"/>
      <c r="HBB28" s="3"/>
      <c r="HBC28" s="3"/>
      <c r="HBD28" s="3"/>
      <c r="HBE28" s="3"/>
      <c r="HBF28" s="3"/>
      <c r="HBG28" s="3"/>
      <c r="HBH28" s="3"/>
      <c r="HBI28" s="3"/>
      <c r="HBJ28" s="3"/>
      <c r="HBK28" s="3"/>
      <c r="HBL28" s="3"/>
      <c r="HBM28" s="3"/>
      <c r="HBN28" s="3"/>
      <c r="HBO28" s="3"/>
      <c r="HBP28" s="3"/>
      <c r="HBQ28" s="3"/>
      <c r="HBR28" s="3"/>
      <c r="HBS28" s="3"/>
      <c r="HBT28" s="3"/>
      <c r="HBU28" s="3"/>
      <c r="HBV28" s="3"/>
      <c r="HBW28" s="3"/>
      <c r="HBX28" s="3"/>
      <c r="HBY28" s="3"/>
      <c r="HBZ28" s="3"/>
      <c r="HCA28" s="3"/>
      <c r="HCB28" s="3"/>
      <c r="HCC28" s="3"/>
      <c r="HCD28" s="3"/>
      <c r="HCE28" s="3"/>
      <c r="HCF28" s="3"/>
      <c r="HCG28" s="3"/>
      <c r="HCH28" s="3"/>
      <c r="HCI28" s="3"/>
      <c r="HCJ28" s="3"/>
      <c r="HCK28" s="3"/>
      <c r="HCL28" s="3"/>
      <c r="HCM28" s="3"/>
      <c r="HCN28" s="3"/>
      <c r="HCO28" s="3"/>
      <c r="HCP28" s="3"/>
      <c r="HCQ28" s="3"/>
      <c r="HCR28" s="3"/>
      <c r="HCS28" s="3"/>
      <c r="HCT28" s="3"/>
      <c r="HCU28" s="3"/>
      <c r="HCV28" s="3"/>
      <c r="HCW28" s="3"/>
      <c r="HCX28" s="3"/>
      <c r="HCY28" s="3"/>
      <c r="HCZ28" s="3"/>
      <c r="HDA28" s="3"/>
      <c r="HDB28" s="3"/>
      <c r="HDC28" s="3"/>
      <c r="HDD28" s="3"/>
      <c r="HDE28" s="3"/>
      <c r="HDF28" s="3"/>
      <c r="HDG28" s="3"/>
      <c r="HDH28" s="3"/>
      <c r="HDI28" s="3"/>
      <c r="HDJ28" s="3"/>
      <c r="HDK28" s="3"/>
      <c r="HDL28" s="3"/>
      <c r="HDM28" s="3"/>
      <c r="HDN28" s="3"/>
      <c r="HDO28" s="3"/>
      <c r="HDP28" s="3"/>
      <c r="HDQ28" s="3"/>
      <c r="HDR28" s="3"/>
      <c r="HDS28" s="3"/>
      <c r="HDT28" s="3"/>
      <c r="HDU28" s="3"/>
      <c r="HDV28" s="3"/>
      <c r="HDW28" s="3"/>
      <c r="HDX28" s="3"/>
      <c r="HDY28" s="3"/>
      <c r="HDZ28" s="3"/>
      <c r="HEA28" s="3"/>
      <c r="HEB28" s="3"/>
      <c r="HEC28" s="3"/>
      <c r="HED28" s="3"/>
      <c r="HEE28" s="3"/>
      <c r="HEF28" s="3"/>
      <c r="HEG28" s="3"/>
      <c r="HEH28" s="3"/>
      <c r="HEI28" s="3"/>
      <c r="HEJ28" s="3"/>
      <c r="HEK28" s="3"/>
      <c r="HEL28" s="3"/>
      <c r="HEM28" s="3"/>
      <c r="HEN28" s="3"/>
      <c r="HEO28" s="3"/>
      <c r="HEP28" s="3"/>
      <c r="HEQ28" s="3"/>
      <c r="HER28" s="3"/>
      <c r="HES28" s="3"/>
      <c r="HET28" s="3"/>
      <c r="HEU28" s="3"/>
      <c r="HEV28" s="3"/>
      <c r="HEW28" s="3"/>
      <c r="HEX28" s="3"/>
      <c r="HEY28" s="3"/>
      <c r="HEZ28" s="3"/>
      <c r="HFA28" s="3"/>
      <c r="HFB28" s="3"/>
      <c r="HFC28" s="3"/>
      <c r="HFD28" s="3"/>
      <c r="HFE28" s="3"/>
      <c r="HFF28" s="3"/>
      <c r="HFG28" s="3"/>
      <c r="HFH28" s="3"/>
      <c r="HFI28" s="3"/>
      <c r="HFJ28" s="3"/>
      <c r="HFK28" s="3"/>
      <c r="HFL28" s="3"/>
      <c r="HFM28" s="3"/>
      <c r="HFN28" s="3"/>
      <c r="HFO28" s="3"/>
      <c r="HFP28" s="3"/>
      <c r="HFQ28" s="3"/>
      <c r="HFR28" s="3"/>
      <c r="HFS28" s="3"/>
      <c r="HFT28" s="3"/>
      <c r="HFU28" s="3"/>
      <c r="HFV28" s="3"/>
      <c r="HFW28" s="3"/>
      <c r="HFX28" s="3"/>
      <c r="HFY28" s="3"/>
      <c r="HFZ28" s="3"/>
      <c r="HGA28" s="3"/>
      <c r="HGB28" s="3"/>
      <c r="HGC28" s="3"/>
      <c r="HGD28" s="3"/>
      <c r="HGE28" s="3"/>
      <c r="HGF28" s="3"/>
      <c r="HGG28" s="3"/>
      <c r="HGH28" s="3"/>
      <c r="HGI28" s="3"/>
      <c r="HGJ28" s="3"/>
      <c r="HGK28" s="3"/>
      <c r="HGL28" s="3"/>
      <c r="HGM28" s="3"/>
      <c r="HGN28" s="3"/>
      <c r="HGO28" s="3"/>
      <c r="HGP28" s="3"/>
      <c r="HGQ28" s="3"/>
      <c r="HGR28" s="3"/>
      <c r="HGS28" s="3"/>
      <c r="HGT28" s="3"/>
      <c r="HGU28" s="3"/>
      <c r="HGV28" s="3"/>
      <c r="HGW28" s="3"/>
      <c r="HGX28" s="3"/>
      <c r="HGY28" s="3"/>
      <c r="HGZ28" s="3"/>
      <c r="HHA28" s="3"/>
      <c r="HHB28" s="3"/>
      <c r="HHC28" s="3"/>
      <c r="HHD28" s="3"/>
      <c r="HHE28" s="3"/>
      <c r="HHF28" s="3"/>
      <c r="HHG28" s="3"/>
      <c r="HHH28" s="3"/>
      <c r="HHI28" s="3"/>
      <c r="HHJ28" s="3"/>
      <c r="HHK28" s="3"/>
      <c r="HHL28" s="3"/>
      <c r="HHM28" s="3"/>
      <c r="HHN28" s="3"/>
      <c r="HHO28" s="3"/>
      <c r="HHP28" s="3"/>
      <c r="HHQ28" s="3"/>
      <c r="HHR28" s="3"/>
      <c r="HHS28" s="3"/>
      <c r="HHT28" s="3"/>
      <c r="HHU28" s="3"/>
      <c r="HHV28" s="3"/>
      <c r="HHW28" s="3"/>
      <c r="HHX28" s="3"/>
      <c r="HHY28" s="3"/>
      <c r="HHZ28" s="3"/>
      <c r="HIA28" s="3"/>
      <c r="HIB28" s="3"/>
      <c r="HIC28" s="3"/>
      <c r="HID28" s="3"/>
      <c r="HIE28" s="3"/>
      <c r="HIF28" s="3"/>
      <c r="HIG28" s="3"/>
      <c r="HIH28" s="3"/>
      <c r="HII28" s="3"/>
      <c r="HIJ28" s="3"/>
      <c r="HIK28" s="3"/>
      <c r="HIL28" s="3"/>
      <c r="HIM28" s="3"/>
      <c r="HIN28" s="3"/>
      <c r="HIO28" s="3"/>
      <c r="HIP28" s="3"/>
      <c r="HIQ28" s="3"/>
      <c r="HIR28" s="3"/>
      <c r="HIS28" s="3"/>
      <c r="HIT28" s="3"/>
      <c r="HIU28" s="3"/>
      <c r="HIV28" s="3"/>
      <c r="HIW28" s="3"/>
      <c r="HIX28" s="3"/>
      <c r="HIY28" s="3"/>
      <c r="HIZ28" s="3"/>
      <c r="HJA28" s="3"/>
      <c r="HJB28" s="3"/>
      <c r="HJC28" s="3"/>
      <c r="HJD28" s="3"/>
      <c r="HJE28" s="3"/>
      <c r="HJF28" s="3"/>
      <c r="HJG28" s="3"/>
      <c r="HJH28" s="3"/>
      <c r="HJI28" s="3"/>
      <c r="HJJ28" s="3"/>
      <c r="HJK28" s="3"/>
      <c r="HJL28" s="3"/>
      <c r="HJM28" s="3"/>
      <c r="HJN28" s="3"/>
      <c r="HJO28" s="3"/>
      <c r="HJP28" s="3"/>
      <c r="HJQ28" s="3"/>
      <c r="HJR28" s="3"/>
      <c r="HJS28" s="3"/>
      <c r="HJT28" s="3"/>
      <c r="HJU28" s="3"/>
      <c r="HJV28" s="3"/>
      <c r="HJW28" s="3"/>
      <c r="HJX28" s="3"/>
      <c r="HJY28" s="3"/>
      <c r="HJZ28" s="3"/>
      <c r="HKA28" s="3"/>
      <c r="HKB28" s="3"/>
      <c r="HKC28" s="3"/>
      <c r="HKD28" s="3"/>
      <c r="HKE28" s="3"/>
      <c r="HKF28" s="3"/>
      <c r="HKG28" s="3"/>
      <c r="HKH28" s="3"/>
      <c r="HKI28" s="3"/>
      <c r="HKJ28" s="3"/>
      <c r="HKK28" s="3"/>
      <c r="HKL28" s="3"/>
      <c r="HKM28" s="3"/>
      <c r="HKN28" s="3"/>
      <c r="HKO28" s="3"/>
      <c r="HKP28" s="3"/>
      <c r="HKQ28" s="3"/>
      <c r="HKR28" s="3"/>
      <c r="HKS28" s="3"/>
      <c r="HKT28" s="3"/>
      <c r="HKU28" s="3"/>
      <c r="HKV28" s="3"/>
      <c r="HKW28" s="3"/>
      <c r="HKX28" s="3"/>
      <c r="HKY28" s="3"/>
      <c r="HKZ28" s="3"/>
      <c r="HLA28" s="3"/>
      <c r="HLB28" s="3"/>
      <c r="HLC28" s="3"/>
      <c r="HLD28" s="3"/>
      <c r="HLE28" s="3"/>
      <c r="HLF28" s="3"/>
      <c r="HLG28" s="3"/>
      <c r="HLH28" s="3"/>
      <c r="HLI28" s="3"/>
      <c r="HLJ28" s="3"/>
      <c r="HLK28" s="3"/>
      <c r="HLL28" s="3"/>
      <c r="HLM28" s="3"/>
      <c r="HLN28" s="3"/>
      <c r="HLO28" s="3"/>
      <c r="HLP28" s="3"/>
      <c r="HLQ28" s="3"/>
      <c r="HLR28" s="3"/>
      <c r="HLS28" s="3"/>
      <c r="HLT28" s="3"/>
      <c r="HLU28" s="3"/>
      <c r="HLV28" s="3"/>
      <c r="HLW28" s="3"/>
      <c r="HLX28" s="3"/>
      <c r="HLY28" s="3"/>
      <c r="HLZ28" s="3"/>
      <c r="HMA28" s="3"/>
      <c r="HMB28" s="3"/>
      <c r="HMC28" s="3"/>
      <c r="HMD28" s="3"/>
      <c r="HME28" s="3"/>
      <c r="HMF28" s="3"/>
      <c r="HMG28" s="3"/>
      <c r="HMH28" s="3"/>
      <c r="HMI28" s="3"/>
      <c r="HMJ28" s="3"/>
      <c r="HMK28" s="3"/>
      <c r="HML28" s="3"/>
      <c r="HMM28" s="3"/>
      <c r="HMN28" s="3"/>
      <c r="HMO28" s="3"/>
      <c r="HMP28" s="3"/>
      <c r="HMQ28" s="3"/>
      <c r="HMR28" s="3"/>
      <c r="HMS28" s="3"/>
      <c r="HMT28" s="3"/>
      <c r="HMU28" s="3"/>
      <c r="HMV28" s="3"/>
      <c r="HMW28" s="3"/>
      <c r="HMX28" s="3"/>
      <c r="HMY28" s="3"/>
      <c r="HMZ28" s="3"/>
      <c r="HNA28" s="3"/>
      <c r="HNB28" s="3"/>
      <c r="HNC28" s="3"/>
      <c r="HND28" s="3"/>
      <c r="HNE28" s="3"/>
      <c r="HNF28" s="3"/>
      <c r="HNG28" s="3"/>
      <c r="HNH28" s="3"/>
      <c r="HNI28" s="3"/>
      <c r="HNJ28" s="3"/>
      <c r="HNK28" s="3"/>
      <c r="HNL28" s="3"/>
      <c r="HNM28" s="3"/>
      <c r="HNN28" s="3"/>
      <c r="HNO28" s="3"/>
      <c r="HNP28" s="3"/>
      <c r="HNQ28" s="3"/>
      <c r="HNR28" s="3"/>
      <c r="HNS28" s="3"/>
      <c r="HNT28" s="3"/>
      <c r="HNU28" s="3"/>
      <c r="HNV28" s="3"/>
      <c r="HNW28" s="3"/>
      <c r="HNX28" s="3"/>
      <c r="HNY28" s="3"/>
      <c r="HNZ28" s="3"/>
      <c r="HOA28" s="3"/>
      <c r="HOB28" s="3"/>
      <c r="HOC28" s="3"/>
      <c r="HOD28" s="3"/>
      <c r="HOE28" s="3"/>
      <c r="HOF28" s="3"/>
      <c r="HOG28" s="3"/>
      <c r="HOH28" s="3"/>
      <c r="HOI28" s="3"/>
      <c r="HOJ28" s="3"/>
      <c r="HOK28" s="3"/>
      <c r="HOL28" s="3"/>
      <c r="HOM28" s="3"/>
      <c r="HON28" s="3"/>
      <c r="HOO28" s="3"/>
      <c r="HOP28" s="3"/>
      <c r="HOQ28" s="3"/>
      <c r="HOR28" s="3"/>
      <c r="HOS28" s="3"/>
      <c r="HOT28" s="3"/>
      <c r="HOU28" s="3"/>
      <c r="HOV28" s="3"/>
      <c r="HOW28" s="3"/>
      <c r="HOX28" s="3"/>
      <c r="HOY28" s="3"/>
      <c r="HOZ28" s="3"/>
      <c r="HPA28" s="3"/>
      <c r="HPB28" s="3"/>
      <c r="HPC28" s="3"/>
      <c r="HPD28" s="3"/>
      <c r="HPE28" s="3"/>
      <c r="HPF28" s="3"/>
      <c r="HPG28" s="3"/>
      <c r="HPH28" s="3"/>
      <c r="HPI28" s="3"/>
      <c r="HPJ28" s="3"/>
      <c r="HPK28" s="3"/>
      <c r="HPL28" s="3"/>
      <c r="HPM28" s="3"/>
      <c r="HPN28" s="3"/>
      <c r="HPO28" s="3"/>
      <c r="HPP28" s="3"/>
      <c r="HPQ28" s="3"/>
      <c r="HPR28" s="3"/>
      <c r="HPS28" s="3"/>
      <c r="HPT28" s="3"/>
      <c r="HPU28" s="3"/>
      <c r="HPV28" s="3"/>
      <c r="HPW28" s="3"/>
      <c r="HPX28" s="3"/>
      <c r="HPY28" s="3"/>
      <c r="HPZ28" s="3"/>
      <c r="HQA28" s="3"/>
      <c r="HQB28" s="3"/>
      <c r="HQC28" s="3"/>
      <c r="HQD28" s="3"/>
      <c r="HQE28" s="3"/>
      <c r="HQF28" s="3"/>
      <c r="HQG28" s="3"/>
      <c r="HQH28" s="3"/>
      <c r="HQI28" s="3"/>
      <c r="HQJ28" s="3"/>
      <c r="HQK28" s="3"/>
      <c r="HQL28" s="3"/>
      <c r="HQM28" s="3"/>
      <c r="HQN28" s="3"/>
      <c r="HQO28" s="3"/>
      <c r="HQP28" s="3"/>
      <c r="HQQ28" s="3"/>
      <c r="HQR28" s="3"/>
      <c r="HQS28" s="3"/>
      <c r="HQT28" s="3"/>
      <c r="HQU28" s="3"/>
      <c r="HQV28" s="3"/>
      <c r="HQW28" s="3"/>
      <c r="HQX28" s="3"/>
      <c r="HQY28" s="3"/>
      <c r="HQZ28" s="3"/>
      <c r="HRA28" s="3"/>
      <c r="HRB28" s="3"/>
      <c r="HRC28" s="3"/>
      <c r="HRD28" s="3"/>
      <c r="HRE28" s="3"/>
      <c r="HRF28" s="3"/>
      <c r="HRG28" s="3"/>
      <c r="HRH28" s="3"/>
      <c r="HRI28" s="3"/>
      <c r="HRJ28" s="3"/>
      <c r="HRK28" s="3"/>
      <c r="HRL28" s="3"/>
      <c r="HRM28" s="3"/>
      <c r="HRN28" s="3"/>
      <c r="HRO28" s="3"/>
      <c r="HRP28" s="3"/>
      <c r="HRQ28" s="3"/>
      <c r="HRR28" s="3"/>
      <c r="HRS28" s="3"/>
      <c r="HRT28" s="3"/>
      <c r="HRU28" s="3"/>
      <c r="HRV28" s="3"/>
      <c r="HRW28" s="3"/>
      <c r="HRX28" s="3"/>
      <c r="HRY28" s="3"/>
      <c r="HRZ28" s="3"/>
      <c r="HSA28" s="3"/>
      <c r="HSB28" s="3"/>
      <c r="HSC28" s="3"/>
      <c r="HSD28" s="3"/>
      <c r="HSE28" s="3"/>
      <c r="HSF28" s="3"/>
      <c r="HSG28" s="3"/>
      <c r="HSH28" s="3"/>
      <c r="HSI28" s="3"/>
      <c r="HSJ28" s="3"/>
      <c r="HSK28" s="3"/>
      <c r="HSL28" s="3"/>
      <c r="HSM28" s="3"/>
      <c r="HSN28" s="3"/>
      <c r="HSO28" s="3"/>
      <c r="HSP28" s="3"/>
      <c r="HSQ28" s="3"/>
      <c r="HSR28" s="3"/>
      <c r="HSS28" s="3"/>
      <c r="HST28" s="3"/>
      <c r="HSU28" s="3"/>
      <c r="HSV28" s="3"/>
      <c r="HSW28" s="3"/>
      <c r="HSX28" s="3"/>
      <c r="HSY28" s="3"/>
      <c r="HSZ28" s="3"/>
      <c r="HTA28" s="3"/>
      <c r="HTB28" s="3"/>
      <c r="HTC28" s="3"/>
      <c r="HTD28" s="3"/>
      <c r="HTE28" s="3"/>
      <c r="HTF28" s="3"/>
      <c r="HTG28" s="3"/>
      <c r="HTH28" s="3"/>
      <c r="HTI28" s="3"/>
      <c r="HTJ28" s="3"/>
      <c r="HTK28" s="3"/>
      <c r="HTL28" s="3"/>
      <c r="HTM28" s="3"/>
      <c r="HTN28" s="3"/>
      <c r="HTO28" s="3"/>
      <c r="HTP28" s="3"/>
      <c r="HTQ28" s="3"/>
      <c r="HTR28" s="3"/>
      <c r="HTS28" s="3"/>
      <c r="HTT28" s="3"/>
      <c r="HTU28" s="3"/>
      <c r="HTV28" s="3"/>
      <c r="HTW28" s="3"/>
      <c r="HTX28" s="3"/>
      <c r="HTY28" s="3"/>
      <c r="HTZ28" s="3"/>
      <c r="HUA28" s="3"/>
      <c r="HUB28" s="3"/>
      <c r="HUC28" s="3"/>
      <c r="HUD28" s="3"/>
      <c r="HUE28" s="3"/>
      <c r="HUF28" s="3"/>
      <c r="HUG28" s="3"/>
      <c r="HUH28" s="3"/>
      <c r="HUI28" s="3"/>
      <c r="HUJ28" s="3"/>
      <c r="HUK28" s="3"/>
      <c r="HUL28" s="3"/>
      <c r="HUM28" s="3"/>
      <c r="HUN28" s="3"/>
      <c r="HUO28" s="3"/>
      <c r="HUP28" s="3"/>
      <c r="HUQ28" s="3"/>
      <c r="HUR28" s="3"/>
      <c r="HUS28" s="3"/>
      <c r="HUT28" s="3"/>
      <c r="HUU28" s="3"/>
      <c r="HUV28" s="3"/>
      <c r="HUW28" s="3"/>
      <c r="HUX28" s="3"/>
      <c r="HUY28" s="3"/>
      <c r="HUZ28" s="3"/>
      <c r="HVA28" s="3"/>
      <c r="HVB28" s="3"/>
      <c r="HVC28" s="3"/>
      <c r="HVD28" s="3"/>
      <c r="HVE28" s="3"/>
      <c r="HVF28" s="3"/>
      <c r="HVG28" s="3"/>
      <c r="HVH28" s="3"/>
      <c r="HVI28" s="3"/>
      <c r="HVJ28" s="3"/>
      <c r="HVK28" s="3"/>
      <c r="HVL28" s="3"/>
      <c r="HVM28" s="3"/>
      <c r="HVN28" s="3"/>
      <c r="HVO28" s="3"/>
      <c r="HVP28" s="3"/>
      <c r="HVQ28" s="3"/>
      <c r="HVR28" s="3"/>
      <c r="HVS28" s="3"/>
      <c r="HVT28" s="3"/>
      <c r="HVU28" s="3"/>
      <c r="HVV28" s="3"/>
      <c r="HVW28" s="3"/>
      <c r="HVX28" s="3"/>
      <c r="HVY28" s="3"/>
      <c r="HVZ28" s="3"/>
      <c r="HWA28" s="3"/>
      <c r="HWB28" s="3"/>
      <c r="HWC28" s="3"/>
      <c r="HWD28" s="3"/>
      <c r="HWE28" s="3"/>
      <c r="HWF28" s="3"/>
      <c r="HWG28" s="3"/>
      <c r="HWH28" s="3"/>
      <c r="HWI28" s="3"/>
      <c r="HWJ28" s="3"/>
      <c r="HWK28" s="3"/>
      <c r="HWL28" s="3"/>
      <c r="HWM28" s="3"/>
      <c r="HWN28" s="3"/>
      <c r="HWO28" s="3"/>
      <c r="HWP28" s="3"/>
      <c r="HWQ28" s="3"/>
      <c r="HWR28" s="3"/>
      <c r="HWS28" s="3"/>
      <c r="HWT28" s="3"/>
      <c r="HWU28" s="3"/>
      <c r="HWV28" s="3"/>
      <c r="HWW28" s="3"/>
      <c r="HWX28" s="3"/>
      <c r="HWY28" s="3"/>
      <c r="HWZ28" s="3"/>
      <c r="HXA28" s="3"/>
      <c r="HXB28" s="3"/>
      <c r="HXC28" s="3"/>
      <c r="HXD28" s="3"/>
      <c r="HXE28" s="3"/>
      <c r="HXF28" s="3"/>
      <c r="HXG28" s="3"/>
      <c r="HXH28" s="3"/>
      <c r="HXI28" s="3"/>
      <c r="HXJ28" s="3"/>
      <c r="HXK28" s="3"/>
      <c r="HXL28" s="3"/>
      <c r="HXM28" s="3"/>
      <c r="HXN28" s="3"/>
      <c r="HXO28" s="3"/>
      <c r="HXP28" s="3"/>
      <c r="HXQ28" s="3"/>
      <c r="HXR28" s="3"/>
      <c r="HXS28" s="3"/>
      <c r="HXT28" s="3"/>
      <c r="HXU28" s="3"/>
      <c r="HXV28" s="3"/>
      <c r="HXW28" s="3"/>
      <c r="HXX28" s="3"/>
      <c r="HXY28" s="3"/>
      <c r="HXZ28" s="3"/>
      <c r="HYA28" s="3"/>
      <c r="HYB28" s="3"/>
      <c r="HYC28" s="3"/>
      <c r="HYD28" s="3"/>
      <c r="HYE28" s="3"/>
      <c r="HYF28" s="3"/>
      <c r="HYG28" s="3"/>
      <c r="HYH28" s="3"/>
      <c r="HYI28" s="3"/>
      <c r="HYJ28" s="3"/>
      <c r="HYK28" s="3"/>
      <c r="HYL28" s="3"/>
      <c r="HYM28" s="3"/>
      <c r="HYN28" s="3"/>
      <c r="HYO28" s="3"/>
      <c r="HYP28" s="3"/>
      <c r="HYQ28" s="3"/>
      <c r="HYR28" s="3"/>
      <c r="HYS28" s="3"/>
      <c r="HYT28" s="3"/>
      <c r="HYU28" s="3"/>
      <c r="HYV28" s="3"/>
      <c r="HYW28" s="3"/>
      <c r="HYX28" s="3"/>
      <c r="HYY28" s="3"/>
      <c r="HYZ28" s="3"/>
      <c r="HZA28" s="3"/>
      <c r="HZB28" s="3"/>
      <c r="HZC28" s="3"/>
      <c r="HZD28" s="3"/>
      <c r="HZE28" s="3"/>
      <c r="HZF28" s="3"/>
      <c r="HZG28" s="3"/>
      <c r="HZH28" s="3"/>
      <c r="HZI28" s="3"/>
      <c r="HZJ28" s="3"/>
      <c r="HZK28" s="3"/>
      <c r="HZL28" s="3"/>
      <c r="HZM28" s="3"/>
      <c r="HZN28" s="3"/>
      <c r="HZO28" s="3"/>
      <c r="HZP28" s="3"/>
      <c r="HZQ28" s="3"/>
      <c r="HZR28" s="3"/>
      <c r="HZS28" s="3"/>
      <c r="HZT28" s="3"/>
      <c r="HZU28" s="3"/>
      <c r="HZV28" s="3"/>
      <c r="HZW28" s="3"/>
      <c r="HZX28" s="3"/>
      <c r="HZY28" s="3"/>
      <c r="HZZ28" s="3"/>
      <c r="IAA28" s="3"/>
      <c r="IAB28" s="3"/>
      <c r="IAC28" s="3"/>
      <c r="IAD28" s="3"/>
      <c r="IAE28" s="3"/>
      <c r="IAF28" s="3"/>
      <c r="IAG28" s="3"/>
      <c r="IAH28" s="3"/>
      <c r="IAI28" s="3"/>
      <c r="IAJ28" s="3"/>
      <c r="IAK28" s="3"/>
      <c r="IAL28" s="3"/>
      <c r="IAM28" s="3"/>
      <c r="IAN28" s="3"/>
      <c r="IAO28" s="3"/>
      <c r="IAP28" s="3"/>
      <c r="IAQ28" s="3"/>
      <c r="IAR28" s="3"/>
      <c r="IAS28" s="3"/>
      <c r="IAT28" s="3"/>
      <c r="IAU28" s="3"/>
      <c r="IAV28" s="3"/>
      <c r="IAW28" s="3"/>
      <c r="IAX28" s="3"/>
      <c r="IAY28" s="3"/>
      <c r="IAZ28" s="3"/>
      <c r="IBA28" s="3"/>
      <c r="IBB28" s="3"/>
      <c r="IBC28" s="3"/>
      <c r="IBD28" s="3"/>
      <c r="IBE28" s="3"/>
      <c r="IBF28" s="3"/>
      <c r="IBG28" s="3"/>
      <c r="IBH28" s="3"/>
      <c r="IBI28" s="3"/>
      <c r="IBJ28" s="3"/>
      <c r="IBK28" s="3"/>
      <c r="IBL28" s="3"/>
      <c r="IBM28" s="3"/>
      <c r="IBN28" s="3"/>
      <c r="IBO28" s="3"/>
      <c r="IBP28" s="3"/>
      <c r="IBQ28" s="3"/>
      <c r="IBR28" s="3"/>
      <c r="IBS28" s="3"/>
      <c r="IBT28" s="3"/>
      <c r="IBU28" s="3"/>
      <c r="IBV28" s="3"/>
      <c r="IBW28" s="3"/>
      <c r="IBX28" s="3"/>
      <c r="IBY28" s="3"/>
      <c r="IBZ28" s="3"/>
      <c r="ICA28" s="3"/>
      <c r="ICB28" s="3"/>
      <c r="ICC28" s="3"/>
      <c r="ICD28" s="3"/>
      <c r="ICE28" s="3"/>
      <c r="ICF28" s="3"/>
      <c r="ICG28" s="3"/>
      <c r="ICH28" s="3"/>
      <c r="ICI28" s="3"/>
      <c r="ICJ28" s="3"/>
      <c r="ICK28" s="3"/>
      <c r="ICL28" s="3"/>
      <c r="ICM28" s="3"/>
      <c r="ICN28" s="3"/>
      <c r="ICO28" s="3"/>
      <c r="ICP28" s="3"/>
      <c r="ICQ28" s="3"/>
      <c r="ICR28" s="3"/>
      <c r="ICS28" s="3"/>
      <c r="ICT28" s="3"/>
      <c r="ICU28" s="3"/>
      <c r="ICV28" s="3"/>
      <c r="ICW28" s="3"/>
      <c r="ICX28" s="3"/>
      <c r="ICY28" s="3"/>
      <c r="ICZ28" s="3"/>
      <c r="IDA28" s="3"/>
      <c r="IDB28" s="3"/>
      <c r="IDC28" s="3"/>
      <c r="IDD28" s="3"/>
      <c r="IDE28" s="3"/>
      <c r="IDF28" s="3"/>
      <c r="IDG28" s="3"/>
      <c r="IDH28" s="3"/>
      <c r="IDI28" s="3"/>
      <c r="IDJ28" s="3"/>
      <c r="IDK28" s="3"/>
      <c r="IDL28" s="3"/>
      <c r="IDM28" s="3"/>
      <c r="IDN28" s="3"/>
      <c r="IDO28" s="3"/>
      <c r="IDP28" s="3"/>
      <c r="IDQ28" s="3"/>
      <c r="IDR28" s="3"/>
      <c r="IDS28" s="3"/>
      <c r="IDT28" s="3"/>
      <c r="IDU28" s="3"/>
      <c r="IDV28" s="3"/>
      <c r="IDW28" s="3"/>
      <c r="IDX28" s="3"/>
      <c r="IDY28" s="3"/>
      <c r="IDZ28" s="3"/>
      <c r="IEA28" s="3"/>
      <c r="IEB28" s="3"/>
      <c r="IEC28" s="3"/>
      <c r="IED28" s="3"/>
      <c r="IEE28" s="3"/>
      <c r="IEF28" s="3"/>
      <c r="IEG28" s="3"/>
      <c r="IEH28" s="3"/>
      <c r="IEI28" s="3"/>
      <c r="IEJ28" s="3"/>
      <c r="IEK28" s="3"/>
      <c r="IEL28" s="3"/>
      <c r="IEM28" s="3"/>
      <c r="IEN28" s="3"/>
      <c r="IEO28" s="3"/>
      <c r="IEP28" s="3"/>
      <c r="IEQ28" s="3"/>
      <c r="IER28" s="3"/>
      <c r="IES28" s="3"/>
      <c r="IET28" s="3"/>
      <c r="IEU28" s="3"/>
      <c r="IEV28" s="3"/>
      <c r="IEW28" s="3"/>
      <c r="IEX28" s="3"/>
      <c r="IEY28" s="3"/>
      <c r="IEZ28" s="3"/>
      <c r="IFA28" s="3"/>
      <c r="IFB28" s="3"/>
      <c r="IFC28" s="3"/>
      <c r="IFD28" s="3"/>
      <c r="IFE28" s="3"/>
      <c r="IFF28" s="3"/>
      <c r="IFG28" s="3"/>
      <c r="IFH28" s="3"/>
      <c r="IFI28" s="3"/>
      <c r="IFJ28" s="3"/>
      <c r="IFK28" s="3"/>
      <c r="IFL28" s="3"/>
      <c r="IFM28" s="3"/>
      <c r="IFN28" s="3"/>
      <c r="IFO28" s="3"/>
      <c r="IFP28" s="3"/>
      <c r="IFQ28" s="3"/>
      <c r="IFR28" s="3"/>
      <c r="IFS28" s="3"/>
      <c r="IFT28" s="3"/>
      <c r="IFU28" s="3"/>
      <c r="IFV28" s="3"/>
      <c r="IFW28" s="3"/>
      <c r="IFX28" s="3"/>
      <c r="IFY28" s="3"/>
      <c r="IFZ28" s="3"/>
      <c r="IGA28" s="3"/>
      <c r="IGB28" s="3"/>
      <c r="IGC28" s="3"/>
      <c r="IGD28" s="3"/>
      <c r="IGE28" s="3"/>
      <c r="IGF28" s="3"/>
      <c r="IGG28" s="3"/>
      <c r="IGH28" s="3"/>
      <c r="IGI28" s="3"/>
      <c r="IGJ28" s="3"/>
      <c r="IGK28" s="3"/>
      <c r="IGL28" s="3"/>
      <c r="IGM28" s="3"/>
      <c r="IGN28" s="3"/>
      <c r="IGO28" s="3"/>
      <c r="IGP28" s="3"/>
      <c r="IGQ28" s="3"/>
      <c r="IGR28" s="3"/>
      <c r="IGS28" s="3"/>
      <c r="IGT28" s="3"/>
      <c r="IGU28" s="3"/>
      <c r="IGV28" s="3"/>
      <c r="IGW28" s="3"/>
      <c r="IGX28" s="3"/>
      <c r="IGY28" s="3"/>
      <c r="IGZ28" s="3"/>
      <c r="IHA28" s="3"/>
      <c r="IHB28" s="3"/>
      <c r="IHC28" s="3"/>
      <c r="IHD28" s="3"/>
      <c r="IHE28" s="3"/>
      <c r="IHF28" s="3"/>
      <c r="IHG28" s="3"/>
      <c r="IHH28" s="3"/>
      <c r="IHI28" s="3"/>
      <c r="IHJ28" s="3"/>
      <c r="IHK28" s="3"/>
      <c r="IHL28" s="3"/>
      <c r="IHM28" s="3"/>
      <c r="IHN28" s="3"/>
      <c r="IHO28" s="3"/>
      <c r="IHP28" s="3"/>
      <c r="IHQ28" s="3"/>
      <c r="IHR28" s="3"/>
      <c r="IHS28" s="3"/>
      <c r="IHT28" s="3"/>
      <c r="IHU28" s="3"/>
      <c r="IHV28" s="3"/>
      <c r="IHW28" s="3"/>
      <c r="IHX28" s="3"/>
      <c r="IHY28" s="3"/>
      <c r="IHZ28" s="3"/>
      <c r="IIA28" s="3"/>
      <c r="IIB28" s="3"/>
      <c r="IIC28" s="3"/>
      <c r="IID28" s="3"/>
      <c r="IIE28" s="3"/>
      <c r="IIF28" s="3"/>
      <c r="IIG28" s="3"/>
      <c r="IIH28" s="3"/>
      <c r="III28" s="3"/>
      <c r="IIJ28" s="3"/>
      <c r="IIK28" s="3"/>
      <c r="IIL28" s="3"/>
      <c r="IIM28" s="3"/>
      <c r="IIN28" s="3"/>
      <c r="IIO28" s="3"/>
      <c r="IIP28" s="3"/>
      <c r="IIQ28" s="3"/>
      <c r="IIR28" s="3"/>
      <c r="IIS28" s="3"/>
      <c r="IIT28" s="3"/>
      <c r="IIU28" s="3"/>
      <c r="IIV28" s="3"/>
      <c r="IIW28" s="3"/>
      <c r="IIX28" s="3"/>
      <c r="IIY28" s="3"/>
      <c r="IIZ28" s="3"/>
      <c r="IJA28" s="3"/>
      <c r="IJB28" s="3"/>
      <c r="IJC28" s="3"/>
      <c r="IJD28" s="3"/>
      <c r="IJE28" s="3"/>
      <c r="IJF28" s="3"/>
      <c r="IJG28" s="3"/>
      <c r="IJH28" s="3"/>
      <c r="IJI28" s="3"/>
      <c r="IJJ28" s="3"/>
      <c r="IJK28" s="3"/>
      <c r="IJL28" s="3"/>
      <c r="IJM28" s="3"/>
      <c r="IJN28" s="3"/>
      <c r="IJO28" s="3"/>
      <c r="IJP28" s="3"/>
      <c r="IJQ28" s="3"/>
      <c r="IJR28" s="3"/>
      <c r="IJS28" s="3"/>
      <c r="IJT28" s="3"/>
      <c r="IJU28" s="3"/>
      <c r="IJV28" s="3"/>
      <c r="IJW28" s="3"/>
      <c r="IJX28" s="3"/>
      <c r="IJY28" s="3"/>
      <c r="IJZ28" s="3"/>
      <c r="IKA28" s="3"/>
      <c r="IKB28" s="3"/>
      <c r="IKC28" s="3"/>
      <c r="IKD28" s="3"/>
      <c r="IKE28" s="3"/>
      <c r="IKF28" s="3"/>
      <c r="IKG28" s="3"/>
      <c r="IKH28" s="3"/>
      <c r="IKI28" s="3"/>
      <c r="IKJ28" s="3"/>
      <c r="IKK28" s="3"/>
      <c r="IKL28" s="3"/>
      <c r="IKM28" s="3"/>
      <c r="IKN28" s="3"/>
      <c r="IKO28" s="3"/>
      <c r="IKP28" s="3"/>
      <c r="IKQ28" s="3"/>
      <c r="IKR28" s="3"/>
      <c r="IKS28" s="3"/>
      <c r="IKT28" s="3"/>
      <c r="IKU28" s="3"/>
      <c r="IKV28" s="3"/>
      <c r="IKW28" s="3"/>
      <c r="IKX28" s="3"/>
      <c r="IKY28" s="3"/>
      <c r="IKZ28" s="3"/>
      <c r="ILA28" s="3"/>
      <c r="ILB28" s="3"/>
      <c r="ILC28" s="3"/>
      <c r="ILD28" s="3"/>
      <c r="ILE28" s="3"/>
      <c r="ILF28" s="3"/>
      <c r="ILG28" s="3"/>
      <c r="ILH28" s="3"/>
      <c r="ILI28" s="3"/>
      <c r="ILJ28" s="3"/>
      <c r="ILK28" s="3"/>
      <c r="ILL28" s="3"/>
      <c r="ILM28" s="3"/>
      <c r="ILN28" s="3"/>
      <c r="ILO28" s="3"/>
      <c r="ILP28" s="3"/>
      <c r="ILQ28" s="3"/>
      <c r="ILR28" s="3"/>
      <c r="ILS28" s="3"/>
      <c r="ILT28" s="3"/>
      <c r="ILU28" s="3"/>
      <c r="ILV28" s="3"/>
      <c r="ILW28" s="3"/>
      <c r="ILX28" s="3"/>
      <c r="ILY28" s="3"/>
      <c r="ILZ28" s="3"/>
      <c r="IMA28" s="3"/>
      <c r="IMB28" s="3"/>
      <c r="IMC28" s="3"/>
      <c r="IMD28" s="3"/>
      <c r="IME28" s="3"/>
      <c r="IMF28" s="3"/>
      <c r="IMG28" s="3"/>
      <c r="IMH28" s="3"/>
      <c r="IMI28" s="3"/>
      <c r="IMJ28" s="3"/>
      <c r="IMK28" s="3"/>
      <c r="IML28" s="3"/>
      <c r="IMM28" s="3"/>
      <c r="IMN28" s="3"/>
      <c r="IMO28" s="3"/>
      <c r="IMP28" s="3"/>
      <c r="IMQ28" s="3"/>
      <c r="IMR28" s="3"/>
      <c r="IMS28" s="3"/>
      <c r="IMT28" s="3"/>
      <c r="IMU28" s="3"/>
      <c r="IMV28" s="3"/>
      <c r="IMW28" s="3"/>
      <c r="IMX28" s="3"/>
      <c r="IMY28" s="3"/>
      <c r="IMZ28" s="3"/>
      <c r="INA28" s="3"/>
      <c r="INB28" s="3"/>
      <c r="INC28" s="3"/>
      <c r="IND28" s="3"/>
      <c r="INE28" s="3"/>
      <c r="INF28" s="3"/>
      <c r="ING28" s="3"/>
      <c r="INH28" s="3"/>
      <c r="INI28" s="3"/>
      <c r="INJ28" s="3"/>
      <c r="INK28" s="3"/>
      <c r="INL28" s="3"/>
      <c r="INM28" s="3"/>
      <c r="INN28" s="3"/>
      <c r="INO28" s="3"/>
      <c r="INP28" s="3"/>
      <c r="INQ28" s="3"/>
      <c r="INR28" s="3"/>
      <c r="INS28" s="3"/>
      <c r="INT28" s="3"/>
      <c r="INU28" s="3"/>
      <c r="INV28" s="3"/>
      <c r="INW28" s="3"/>
      <c r="INX28" s="3"/>
      <c r="INY28" s="3"/>
      <c r="INZ28" s="3"/>
      <c r="IOA28" s="3"/>
      <c r="IOB28" s="3"/>
      <c r="IOC28" s="3"/>
      <c r="IOD28" s="3"/>
      <c r="IOE28" s="3"/>
      <c r="IOF28" s="3"/>
      <c r="IOG28" s="3"/>
      <c r="IOH28" s="3"/>
      <c r="IOI28" s="3"/>
      <c r="IOJ28" s="3"/>
      <c r="IOK28" s="3"/>
      <c r="IOL28" s="3"/>
      <c r="IOM28" s="3"/>
      <c r="ION28" s="3"/>
      <c r="IOO28" s="3"/>
      <c r="IOP28" s="3"/>
      <c r="IOQ28" s="3"/>
      <c r="IOR28" s="3"/>
      <c r="IOS28" s="3"/>
      <c r="IOT28" s="3"/>
      <c r="IOU28" s="3"/>
      <c r="IOV28" s="3"/>
      <c r="IOW28" s="3"/>
      <c r="IOX28" s="3"/>
      <c r="IOY28" s="3"/>
      <c r="IOZ28" s="3"/>
      <c r="IPA28" s="3"/>
      <c r="IPB28" s="3"/>
      <c r="IPC28" s="3"/>
      <c r="IPD28" s="3"/>
      <c r="IPE28" s="3"/>
      <c r="IPF28" s="3"/>
      <c r="IPG28" s="3"/>
      <c r="IPH28" s="3"/>
      <c r="IPI28" s="3"/>
      <c r="IPJ28" s="3"/>
      <c r="IPK28" s="3"/>
      <c r="IPL28" s="3"/>
      <c r="IPM28" s="3"/>
      <c r="IPN28" s="3"/>
      <c r="IPO28" s="3"/>
      <c r="IPP28" s="3"/>
      <c r="IPQ28" s="3"/>
      <c r="IPR28" s="3"/>
      <c r="IPS28" s="3"/>
      <c r="IPT28" s="3"/>
      <c r="IPU28" s="3"/>
      <c r="IPV28" s="3"/>
      <c r="IPW28" s="3"/>
      <c r="IPX28" s="3"/>
      <c r="IPY28" s="3"/>
      <c r="IPZ28" s="3"/>
      <c r="IQA28" s="3"/>
      <c r="IQB28" s="3"/>
      <c r="IQC28" s="3"/>
      <c r="IQD28" s="3"/>
      <c r="IQE28" s="3"/>
      <c r="IQF28" s="3"/>
      <c r="IQG28" s="3"/>
      <c r="IQH28" s="3"/>
      <c r="IQI28" s="3"/>
      <c r="IQJ28" s="3"/>
      <c r="IQK28" s="3"/>
      <c r="IQL28" s="3"/>
      <c r="IQM28" s="3"/>
      <c r="IQN28" s="3"/>
      <c r="IQO28" s="3"/>
      <c r="IQP28" s="3"/>
      <c r="IQQ28" s="3"/>
      <c r="IQR28" s="3"/>
      <c r="IQS28" s="3"/>
      <c r="IQT28" s="3"/>
      <c r="IQU28" s="3"/>
      <c r="IQV28" s="3"/>
      <c r="IQW28" s="3"/>
      <c r="IQX28" s="3"/>
      <c r="IQY28" s="3"/>
      <c r="IQZ28" s="3"/>
      <c r="IRA28" s="3"/>
      <c r="IRB28" s="3"/>
      <c r="IRC28" s="3"/>
      <c r="IRD28" s="3"/>
      <c r="IRE28" s="3"/>
      <c r="IRF28" s="3"/>
      <c r="IRG28" s="3"/>
      <c r="IRH28" s="3"/>
      <c r="IRI28" s="3"/>
      <c r="IRJ28" s="3"/>
      <c r="IRK28" s="3"/>
      <c r="IRL28" s="3"/>
      <c r="IRM28" s="3"/>
      <c r="IRN28" s="3"/>
      <c r="IRO28" s="3"/>
      <c r="IRP28" s="3"/>
      <c r="IRQ28" s="3"/>
      <c r="IRR28" s="3"/>
      <c r="IRS28" s="3"/>
      <c r="IRT28" s="3"/>
      <c r="IRU28" s="3"/>
      <c r="IRV28" s="3"/>
      <c r="IRW28" s="3"/>
      <c r="IRX28" s="3"/>
      <c r="IRY28" s="3"/>
      <c r="IRZ28" s="3"/>
      <c r="ISA28" s="3"/>
      <c r="ISB28" s="3"/>
      <c r="ISC28" s="3"/>
      <c r="ISD28" s="3"/>
      <c r="ISE28" s="3"/>
      <c r="ISF28" s="3"/>
      <c r="ISG28" s="3"/>
      <c r="ISH28" s="3"/>
      <c r="ISI28" s="3"/>
      <c r="ISJ28" s="3"/>
      <c r="ISK28" s="3"/>
      <c r="ISL28" s="3"/>
      <c r="ISM28" s="3"/>
      <c r="ISN28" s="3"/>
      <c r="ISO28" s="3"/>
      <c r="ISP28" s="3"/>
      <c r="ISQ28" s="3"/>
      <c r="ISR28" s="3"/>
      <c r="ISS28" s="3"/>
      <c r="IST28" s="3"/>
      <c r="ISU28" s="3"/>
      <c r="ISV28" s="3"/>
      <c r="ISW28" s="3"/>
      <c r="ISX28" s="3"/>
      <c r="ISY28" s="3"/>
      <c r="ISZ28" s="3"/>
      <c r="ITA28" s="3"/>
      <c r="ITB28" s="3"/>
      <c r="ITC28" s="3"/>
      <c r="ITD28" s="3"/>
      <c r="ITE28" s="3"/>
      <c r="ITF28" s="3"/>
      <c r="ITG28" s="3"/>
      <c r="ITH28" s="3"/>
      <c r="ITI28" s="3"/>
      <c r="ITJ28" s="3"/>
      <c r="ITK28" s="3"/>
      <c r="ITL28" s="3"/>
      <c r="ITM28" s="3"/>
      <c r="ITN28" s="3"/>
      <c r="ITO28" s="3"/>
      <c r="ITP28" s="3"/>
      <c r="ITQ28" s="3"/>
      <c r="ITR28" s="3"/>
      <c r="ITS28" s="3"/>
      <c r="ITT28" s="3"/>
      <c r="ITU28" s="3"/>
      <c r="ITV28" s="3"/>
      <c r="ITW28" s="3"/>
      <c r="ITX28" s="3"/>
      <c r="ITY28" s="3"/>
      <c r="ITZ28" s="3"/>
      <c r="IUA28" s="3"/>
      <c r="IUB28" s="3"/>
      <c r="IUC28" s="3"/>
      <c r="IUD28" s="3"/>
      <c r="IUE28" s="3"/>
      <c r="IUF28" s="3"/>
      <c r="IUG28" s="3"/>
      <c r="IUH28" s="3"/>
      <c r="IUI28" s="3"/>
      <c r="IUJ28" s="3"/>
      <c r="IUK28" s="3"/>
      <c r="IUL28" s="3"/>
      <c r="IUM28" s="3"/>
      <c r="IUN28" s="3"/>
      <c r="IUO28" s="3"/>
      <c r="IUP28" s="3"/>
      <c r="IUQ28" s="3"/>
      <c r="IUR28" s="3"/>
      <c r="IUS28" s="3"/>
      <c r="IUT28" s="3"/>
      <c r="IUU28" s="3"/>
      <c r="IUV28" s="3"/>
      <c r="IUW28" s="3"/>
      <c r="IUX28" s="3"/>
      <c r="IUY28" s="3"/>
      <c r="IUZ28" s="3"/>
      <c r="IVA28" s="3"/>
      <c r="IVB28" s="3"/>
      <c r="IVC28" s="3"/>
      <c r="IVD28" s="3"/>
      <c r="IVE28" s="3"/>
      <c r="IVF28" s="3"/>
      <c r="IVG28" s="3"/>
      <c r="IVH28" s="3"/>
      <c r="IVI28" s="3"/>
      <c r="IVJ28" s="3"/>
      <c r="IVK28" s="3"/>
      <c r="IVL28" s="3"/>
      <c r="IVM28" s="3"/>
      <c r="IVN28" s="3"/>
      <c r="IVO28" s="3"/>
      <c r="IVP28" s="3"/>
      <c r="IVQ28" s="3"/>
      <c r="IVR28" s="3"/>
      <c r="IVS28" s="3"/>
      <c r="IVT28" s="3"/>
      <c r="IVU28" s="3"/>
      <c r="IVV28" s="3"/>
      <c r="IVW28" s="3"/>
      <c r="IVX28" s="3"/>
      <c r="IVY28" s="3"/>
      <c r="IVZ28" s="3"/>
      <c r="IWA28" s="3"/>
      <c r="IWB28" s="3"/>
      <c r="IWC28" s="3"/>
      <c r="IWD28" s="3"/>
      <c r="IWE28" s="3"/>
      <c r="IWF28" s="3"/>
      <c r="IWG28" s="3"/>
      <c r="IWH28" s="3"/>
      <c r="IWI28" s="3"/>
      <c r="IWJ28" s="3"/>
      <c r="IWK28" s="3"/>
      <c r="IWL28" s="3"/>
      <c r="IWM28" s="3"/>
      <c r="IWN28" s="3"/>
      <c r="IWO28" s="3"/>
      <c r="IWP28" s="3"/>
      <c r="IWQ28" s="3"/>
      <c r="IWR28" s="3"/>
      <c r="IWS28" s="3"/>
      <c r="IWT28" s="3"/>
      <c r="IWU28" s="3"/>
      <c r="IWV28" s="3"/>
      <c r="IWW28" s="3"/>
      <c r="IWX28" s="3"/>
      <c r="IWY28" s="3"/>
      <c r="IWZ28" s="3"/>
      <c r="IXA28" s="3"/>
      <c r="IXB28" s="3"/>
      <c r="IXC28" s="3"/>
      <c r="IXD28" s="3"/>
      <c r="IXE28" s="3"/>
      <c r="IXF28" s="3"/>
      <c r="IXG28" s="3"/>
      <c r="IXH28" s="3"/>
      <c r="IXI28" s="3"/>
      <c r="IXJ28" s="3"/>
      <c r="IXK28" s="3"/>
      <c r="IXL28" s="3"/>
      <c r="IXM28" s="3"/>
      <c r="IXN28" s="3"/>
      <c r="IXO28" s="3"/>
      <c r="IXP28" s="3"/>
      <c r="IXQ28" s="3"/>
      <c r="IXR28" s="3"/>
      <c r="IXS28" s="3"/>
      <c r="IXT28" s="3"/>
      <c r="IXU28" s="3"/>
      <c r="IXV28" s="3"/>
      <c r="IXW28" s="3"/>
      <c r="IXX28" s="3"/>
      <c r="IXY28" s="3"/>
      <c r="IXZ28" s="3"/>
      <c r="IYA28" s="3"/>
      <c r="IYB28" s="3"/>
      <c r="IYC28" s="3"/>
      <c r="IYD28" s="3"/>
      <c r="IYE28" s="3"/>
      <c r="IYF28" s="3"/>
      <c r="IYG28" s="3"/>
      <c r="IYH28" s="3"/>
      <c r="IYI28" s="3"/>
      <c r="IYJ28" s="3"/>
      <c r="IYK28" s="3"/>
      <c r="IYL28" s="3"/>
      <c r="IYM28" s="3"/>
      <c r="IYN28" s="3"/>
      <c r="IYO28" s="3"/>
      <c r="IYP28" s="3"/>
      <c r="IYQ28" s="3"/>
      <c r="IYR28" s="3"/>
      <c r="IYS28" s="3"/>
      <c r="IYT28" s="3"/>
      <c r="IYU28" s="3"/>
      <c r="IYV28" s="3"/>
      <c r="IYW28" s="3"/>
      <c r="IYX28" s="3"/>
      <c r="IYY28" s="3"/>
      <c r="IYZ28" s="3"/>
      <c r="IZA28" s="3"/>
      <c r="IZB28" s="3"/>
      <c r="IZC28" s="3"/>
      <c r="IZD28" s="3"/>
      <c r="IZE28" s="3"/>
      <c r="IZF28" s="3"/>
      <c r="IZG28" s="3"/>
      <c r="IZH28" s="3"/>
      <c r="IZI28" s="3"/>
      <c r="IZJ28" s="3"/>
      <c r="IZK28" s="3"/>
      <c r="IZL28" s="3"/>
      <c r="IZM28" s="3"/>
      <c r="IZN28" s="3"/>
      <c r="IZO28" s="3"/>
      <c r="IZP28" s="3"/>
      <c r="IZQ28" s="3"/>
      <c r="IZR28" s="3"/>
      <c r="IZS28" s="3"/>
      <c r="IZT28" s="3"/>
      <c r="IZU28" s="3"/>
      <c r="IZV28" s="3"/>
      <c r="IZW28" s="3"/>
      <c r="IZX28" s="3"/>
      <c r="IZY28" s="3"/>
      <c r="IZZ28" s="3"/>
      <c r="JAA28" s="3"/>
      <c r="JAB28" s="3"/>
      <c r="JAC28" s="3"/>
      <c r="JAD28" s="3"/>
      <c r="JAE28" s="3"/>
      <c r="JAF28" s="3"/>
      <c r="JAG28" s="3"/>
      <c r="JAH28" s="3"/>
      <c r="JAI28" s="3"/>
      <c r="JAJ28" s="3"/>
      <c r="JAK28" s="3"/>
      <c r="JAL28" s="3"/>
      <c r="JAM28" s="3"/>
      <c r="JAN28" s="3"/>
      <c r="JAO28" s="3"/>
      <c r="JAP28" s="3"/>
      <c r="JAQ28" s="3"/>
      <c r="JAR28" s="3"/>
      <c r="JAS28" s="3"/>
      <c r="JAT28" s="3"/>
      <c r="JAU28" s="3"/>
      <c r="JAV28" s="3"/>
      <c r="JAW28" s="3"/>
      <c r="JAX28" s="3"/>
      <c r="JAY28" s="3"/>
      <c r="JAZ28" s="3"/>
      <c r="JBA28" s="3"/>
      <c r="JBB28" s="3"/>
      <c r="JBC28" s="3"/>
      <c r="JBD28" s="3"/>
      <c r="JBE28" s="3"/>
      <c r="JBF28" s="3"/>
      <c r="JBG28" s="3"/>
      <c r="JBH28" s="3"/>
      <c r="JBI28" s="3"/>
      <c r="JBJ28" s="3"/>
      <c r="JBK28" s="3"/>
      <c r="JBL28" s="3"/>
      <c r="JBM28" s="3"/>
      <c r="JBN28" s="3"/>
      <c r="JBO28" s="3"/>
      <c r="JBP28" s="3"/>
      <c r="JBQ28" s="3"/>
      <c r="JBR28" s="3"/>
      <c r="JBS28" s="3"/>
      <c r="JBT28" s="3"/>
      <c r="JBU28" s="3"/>
      <c r="JBV28" s="3"/>
      <c r="JBW28" s="3"/>
      <c r="JBX28" s="3"/>
      <c r="JBY28" s="3"/>
      <c r="JBZ28" s="3"/>
      <c r="JCA28" s="3"/>
      <c r="JCB28" s="3"/>
      <c r="JCC28" s="3"/>
      <c r="JCD28" s="3"/>
      <c r="JCE28" s="3"/>
      <c r="JCF28" s="3"/>
      <c r="JCG28" s="3"/>
      <c r="JCH28" s="3"/>
      <c r="JCI28" s="3"/>
      <c r="JCJ28" s="3"/>
      <c r="JCK28" s="3"/>
      <c r="JCL28" s="3"/>
      <c r="JCM28" s="3"/>
      <c r="JCN28" s="3"/>
      <c r="JCO28" s="3"/>
      <c r="JCP28" s="3"/>
      <c r="JCQ28" s="3"/>
      <c r="JCR28" s="3"/>
      <c r="JCS28" s="3"/>
      <c r="JCT28" s="3"/>
      <c r="JCU28" s="3"/>
      <c r="JCV28" s="3"/>
      <c r="JCW28" s="3"/>
      <c r="JCX28" s="3"/>
      <c r="JCY28" s="3"/>
      <c r="JCZ28" s="3"/>
      <c r="JDA28" s="3"/>
      <c r="JDB28" s="3"/>
      <c r="JDC28" s="3"/>
      <c r="JDD28" s="3"/>
      <c r="JDE28" s="3"/>
      <c r="JDF28" s="3"/>
      <c r="JDG28" s="3"/>
      <c r="JDH28" s="3"/>
      <c r="JDI28" s="3"/>
      <c r="JDJ28" s="3"/>
      <c r="JDK28" s="3"/>
      <c r="JDL28" s="3"/>
      <c r="JDM28" s="3"/>
      <c r="JDN28" s="3"/>
      <c r="JDO28" s="3"/>
      <c r="JDP28" s="3"/>
      <c r="JDQ28" s="3"/>
      <c r="JDR28" s="3"/>
      <c r="JDS28" s="3"/>
      <c r="JDT28" s="3"/>
      <c r="JDU28" s="3"/>
      <c r="JDV28" s="3"/>
      <c r="JDW28" s="3"/>
      <c r="JDX28" s="3"/>
      <c r="JDY28" s="3"/>
      <c r="JDZ28" s="3"/>
      <c r="JEA28" s="3"/>
      <c r="JEB28" s="3"/>
      <c r="JEC28" s="3"/>
      <c r="JED28" s="3"/>
      <c r="JEE28" s="3"/>
      <c r="JEF28" s="3"/>
      <c r="JEG28" s="3"/>
      <c r="JEH28" s="3"/>
      <c r="JEI28" s="3"/>
      <c r="JEJ28" s="3"/>
      <c r="JEK28" s="3"/>
      <c r="JEL28" s="3"/>
      <c r="JEM28" s="3"/>
      <c r="JEN28" s="3"/>
      <c r="JEO28" s="3"/>
      <c r="JEP28" s="3"/>
      <c r="JEQ28" s="3"/>
      <c r="JER28" s="3"/>
      <c r="JES28" s="3"/>
      <c r="JET28" s="3"/>
      <c r="JEU28" s="3"/>
      <c r="JEV28" s="3"/>
      <c r="JEW28" s="3"/>
      <c r="JEX28" s="3"/>
      <c r="JEY28" s="3"/>
      <c r="JEZ28" s="3"/>
      <c r="JFA28" s="3"/>
      <c r="JFB28" s="3"/>
      <c r="JFC28" s="3"/>
      <c r="JFD28" s="3"/>
      <c r="JFE28" s="3"/>
      <c r="JFF28" s="3"/>
      <c r="JFG28" s="3"/>
      <c r="JFH28" s="3"/>
      <c r="JFI28" s="3"/>
      <c r="JFJ28" s="3"/>
      <c r="JFK28" s="3"/>
      <c r="JFL28" s="3"/>
      <c r="JFM28" s="3"/>
      <c r="JFN28" s="3"/>
      <c r="JFO28" s="3"/>
      <c r="JFP28" s="3"/>
      <c r="JFQ28" s="3"/>
      <c r="JFR28" s="3"/>
      <c r="JFS28" s="3"/>
      <c r="JFT28" s="3"/>
      <c r="JFU28" s="3"/>
      <c r="JFV28" s="3"/>
      <c r="JFW28" s="3"/>
      <c r="JFX28" s="3"/>
      <c r="JFY28" s="3"/>
      <c r="JFZ28" s="3"/>
      <c r="JGA28" s="3"/>
      <c r="JGB28" s="3"/>
      <c r="JGC28" s="3"/>
      <c r="JGD28" s="3"/>
      <c r="JGE28" s="3"/>
      <c r="JGF28" s="3"/>
      <c r="JGG28" s="3"/>
      <c r="JGH28" s="3"/>
      <c r="JGI28" s="3"/>
      <c r="JGJ28" s="3"/>
      <c r="JGK28" s="3"/>
      <c r="JGL28" s="3"/>
      <c r="JGM28" s="3"/>
      <c r="JGN28" s="3"/>
      <c r="JGO28" s="3"/>
      <c r="JGP28" s="3"/>
      <c r="JGQ28" s="3"/>
      <c r="JGR28" s="3"/>
      <c r="JGS28" s="3"/>
      <c r="JGT28" s="3"/>
      <c r="JGU28" s="3"/>
      <c r="JGV28" s="3"/>
      <c r="JGW28" s="3"/>
      <c r="JGX28" s="3"/>
      <c r="JGY28" s="3"/>
      <c r="JGZ28" s="3"/>
      <c r="JHA28" s="3"/>
      <c r="JHB28" s="3"/>
      <c r="JHC28" s="3"/>
      <c r="JHD28" s="3"/>
      <c r="JHE28" s="3"/>
      <c r="JHF28" s="3"/>
      <c r="JHG28" s="3"/>
      <c r="JHH28" s="3"/>
      <c r="JHI28" s="3"/>
      <c r="JHJ28" s="3"/>
      <c r="JHK28" s="3"/>
      <c r="JHL28" s="3"/>
      <c r="JHM28" s="3"/>
      <c r="JHN28" s="3"/>
      <c r="JHO28" s="3"/>
      <c r="JHP28" s="3"/>
      <c r="JHQ28" s="3"/>
      <c r="JHR28" s="3"/>
      <c r="JHS28" s="3"/>
      <c r="JHT28" s="3"/>
      <c r="JHU28" s="3"/>
      <c r="JHV28" s="3"/>
      <c r="JHW28" s="3"/>
      <c r="JHX28" s="3"/>
      <c r="JHY28" s="3"/>
      <c r="JHZ28" s="3"/>
      <c r="JIA28" s="3"/>
      <c r="JIB28" s="3"/>
      <c r="JIC28" s="3"/>
      <c r="JID28" s="3"/>
      <c r="JIE28" s="3"/>
      <c r="JIF28" s="3"/>
      <c r="JIG28" s="3"/>
      <c r="JIH28" s="3"/>
      <c r="JII28" s="3"/>
      <c r="JIJ28" s="3"/>
      <c r="JIK28" s="3"/>
      <c r="JIL28" s="3"/>
      <c r="JIM28" s="3"/>
      <c r="JIN28" s="3"/>
      <c r="JIO28" s="3"/>
      <c r="JIP28" s="3"/>
      <c r="JIQ28" s="3"/>
      <c r="JIR28" s="3"/>
      <c r="JIS28" s="3"/>
      <c r="JIT28" s="3"/>
      <c r="JIU28" s="3"/>
      <c r="JIV28" s="3"/>
      <c r="JIW28" s="3"/>
      <c r="JIX28" s="3"/>
      <c r="JIY28" s="3"/>
      <c r="JIZ28" s="3"/>
      <c r="JJA28" s="3"/>
      <c r="JJB28" s="3"/>
      <c r="JJC28" s="3"/>
      <c r="JJD28" s="3"/>
      <c r="JJE28" s="3"/>
      <c r="JJF28" s="3"/>
      <c r="JJG28" s="3"/>
      <c r="JJH28" s="3"/>
      <c r="JJI28" s="3"/>
      <c r="JJJ28" s="3"/>
      <c r="JJK28" s="3"/>
      <c r="JJL28" s="3"/>
      <c r="JJM28" s="3"/>
      <c r="JJN28" s="3"/>
      <c r="JJO28" s="3"/>
      <c r="JJP28" s="3"/>
      <c r="JJQ28" s="3"/>
      <c r="JJR28" s="3"/>
      <c r="JJS28" s="3"/>
      <c r="JJT28" s="3"/>
      <c r="JJU28" s="3"/>
      <c r="JJV28" s="3"/>
      <c r="JJW28" s="3"/>
      <c r="JJX28" s="3"/>
      <c r="JJY28" s="3"/>
      <c r="JJZ28" s="3"/>
      <c r="JKA28" s="3"/>
      <c r="JKB28" s="3"/>
      <c r="JKC28" s="3"/>
      <c r="JKD28" s="3"/>
      <c r="JKE28" s="3"/>
      <c r="JKF28" s="3"/>
      <c r="JKG28" s="3"/>
      <c r="JKH28" s="3"/>
      <c r="JKI28" s="3"/>
      <c r="JKJ28" s="3"/>
      <c r="JKK28" s="3"/>
      <c r="JKL28" s="3"/>
      <c r="JKM28" s="3"/>
      <c r="JKN28" s="3"/>
      <c r="JKO28" s="3"/>
      <c r="JKP28" s="3"/>
      <c r="JKQ28" s="3"/>
      <c r="JKR28" s="3"/>
      <c r="JKS28" s="3"/>
      <c r="JKT28" s="3"/>
      <c r="JKU28" s="3"/>
      <c r="JKV28" s="3"/>
      <c r="JKW28" s="3"/>
      <c r="JKX28" s="3"/>
      <c r="JKY28" s="3"/>
      <c r="JKZ28" s="3"/>
      <c r="JLA28" s="3"/>
      <c r="JLB28" s="3"/>
      <c r="JLC28" s="3"/>
      <c r="JLD28" s="3"/>
      <c r="JLE28" s="3"/>
      <c r="JLF28" s="3"/>
      <c r="JLG28" s="3"/>
      <c r="JLH28" s="3"/>
      <c r="JLI28" s="3"/>
      <c r="JLJ28" s="3"/>
      <c r="JLK28" s="3"/>
      <c r="JLL28" s="3"/>
      <c r="JLM28" s="3"/>
      <c r="JLN28" s="3"/>
      <c r="JLO28" s="3"/>
      <c r="JLP28" s="3"/>
      <c r="JLQ28" s="3"/>
      <c r="JLR28" s="3"/>
      <c r="JLS28" s="3"/>
      <c r="JLT28" s="3"/>
      <c r="JLU28" s="3"/>
      <c r="JLV28" s="3"/>
      <c r="JLW28" s="3"/>
      <c r="JLX28" s="3"/>
      <c r="JLY28" s="3"/>
      <c r="JLZ28" s="3"/>
      <c r="JMA28" s="3"/>
      <c r="JMB28" s="3"/>
      <c r="JMC28" s="3"/>
      <c r="JMD28" s="3"/>
      <c r="JME28" s="3"/>
      <c r="JMF28" s="3"/>
      <c r="JMG28" s="3"/>
      <c r="JMH28" s="3"/>
      <c r="JMI28" s="3"/>
      <c r="JMJ28" s="3"/>
      <c r="JMK28" s="3"/>
      <c r="JML28" s="3"/>
      <c r="JMM28" s="3"/>
      <c r="JMN28" s="3"/>
      <c r="JMO28" s="3"/>
      <c r="JMP28" s="3"/>
      <c r="JMQ28" s="3"/>
      <c r="JMR28" s="3"/>
      <c r="JMS28" s="3"/>
      <c r="JMT28" s="3"/>
      <c r="JMU28" s="3"/>
      <c r="JMV28" s="3"/>
      <c r="JMW28" s="3"/>
      <c r="JMX28" s="3"/>
      <c r="JMY28" s="3"/>
      <c r="JMZ28" s="3"/>
      <c r="JNA28" s="3"/>
      <c r="JNB28" s="3"/>
      <c r="JNC28" s="3"/>
      <c r="JND28" s="3"/>
      <c r="JNE28" s="3"/>
      <c r="JNF28" s="3"/>
      <c r="JNG28" s="3"/>
      <c r="JNH28" s="3"/>
      <c r="JNI28" s="3"/>
      <c r="JNJ28" s="3"/>
      <c r="JNK28" s="3"/>
      <c r="JNL28" s="3"/>
      <c r="JNM28" s="3"/>
      <c r="JNN28" s="3"/>
      <c r="JNO28" s="3"/>
      <c r="JNP28" s="3"/>
      <c r="JNQ28" s="3"/>
      <c r="JNR28" s="3"/>
      <c r="JNS28" s="3"/>
      <c r="JNT28" s="3"/>
      <c r="JNU28" s="3"/>
      <c r="JNV28" s="3"/>
      <c r="JNW28" s="3"/>
      <c r="JNX28" s="3"/>
      <c r="JNY28" s="3"/>
      <c r="JNZ28" s="3"/>
      <c r="JOA28" s="3"/>
      <c r="JOB28" s="3"/>
      <c r="JOC28" s="3"/>
      <c r="JOD28" s="3"/>
      <c r="JOE28" s="3"/>
      <c r="JOF28" s="3"/>
      <c r="JOG28" s="3"/>
      <c r="JOH28" s="3"/>
      <c r="JOI28" s="3"/>
      <c r="JOJ28" s="3"/>
      <c r="JOK28" s="3"/>
      <c r="JOL28" s="3"/>
      <c r="JOM28" s="3"/>
      <c r="JON28" s="3"/>
      <c r="JOO28" s="3"/>
      <c r="JOP28" s="3"/>
      <c r="JOQ28" s="3"/>
      <c r="JOR28" s="3"/>
      <c r="JOS28" s="3"/>
      <c r="JOT28" s="3"/>
      <c r="JOU28" s="3"/>
      <c r="JOV28" s="3"/>
      <c r="JOW28" s="3"/>
      <c r="JOX28" s="3"/>
      <c r="JOY28" s="3"/>
      <c r="JOZ28" s="3"/>
      <c r="JPA28" s="3"/>
      <c r="JPB28" s="3"/>
      <c r="JPC28" s="3"/>
      <c r="JPD28" s="3"/>
      <c r="JPE28" s="3"/>
      <c r="JPF28" s="3"/>
      <c r="JPG28" s="3"/>
      <c r="JPH28" s="3"/>
      <c r="JPI28" s="3"/>
      <c r="JPJ28" s="3"/>
      <c r="JPK28" s="3"/>
      <c r="JPL28" s="3"/>
      <c r="JPM28" s="3"/>
      <c r="JPN28" s="3"/>
      <c r="JPO28" s="3"/>
      <c r="JPP28" s="3"/>
      <c r="JPQ28" s="3"/>
      <c r="JPR28" s="3"/>
      <c r="JPS28" s="3"/>
      <c r="JPT28" s="3"/>
      <c r="JPU28" s="3"/>
      <c r="JPV28" s="3"/>
      <c r="JPW28" s="3"/>
      <c r="JPX28" s="3"/>
      <c r="JPY28" s="3"/>
      <c r="JPZ28" s="3"/>
      <c r="JQA28" s="3"/>
      <c r="JQB28" s="3"/>
      <c r="JQC28" s="3"/>
      <c r="JQD28" s="3"/>
      <c r="JQE28" s="3"/>
      <c r="JQF28" s="3"/>
      <c r="JQG28" s="3"/>
      <c r="JQH28" s="3"/>
      <c r="JQI28" s="3"/>
      <c r="JQJ28" s="3"/>
      <c r="JQK28" s="3"/>
      <c r="JQL28" s="3"/>
      <c r="JQM28" s="3"/>
      <c r="JQN28" s="3"/>
      <c r="JQO28" s="3"/>
      <c r="JQP28" s="3"/>
      <c r="JQQ28" s="3"/>
      <c r="JQR28" s="3"/>
      <c r="JQS28" s="3"/>
      <c r="JQT28" s="3"/>
      <c r="JQU28" s="3"/>
      <c r="JQV28" s="3"/>
      <c r="JQW28" s="3"/>
      <c r="JQX28" s="3"/>
      <c r="JQY28" s="3"/>
      <c r="JQZ28" s="3"/>
      <c r="JRA28" s="3"/>
      <c r="JRB28" s="3"/>
      <c r="JRC28" s="3"/>
      <c r="JRD28" s="3"/>
      <c r="JRE28" s="3"/>
      <c r="JRF28" s="3"/>
      <c r="JRG28" s="3"/>
      <c r="JRH28" s="3"/>
      <c r="JRI28" s="3"/>
      <c r="JRJ28" s="3"/>
      <c r="JRK28" s="3"/>
      <c r="JRL28" s="3"/>
      <c r="JRM28" s="3"/>
      <c r="JRN28" s="3"/>
      <c r="JRO28" s="3"/>
      <c r="JRP28" s="3"/>
      <c r="JRQ28" s="3"/>
      <c r="JRR28" s="3"/>
      <c r="JRS28" s="3"/>
      <c r="JRT28" s="3"/>
      <c r="JRU28" s="3"/>
      <c r="JRV28" s="3"/>
      <c r="JRW28" s="3"/>
      <c r="JRX28" s="3"/>
      <c r="JRY28" s="3"/>
      <c r="JRZ28" s="3"/>
      <c r="JSA28" s="3"/>
      <c r="JSB28" s="3"/>
      <c r="JSC28" s="3"/>
      <c r="JSD28" s="3"/>
      <c r="JSE28" s="3"/>
      <c r="JSF28" s="3"/>
      <c r="JSG28" s="3"/>
      <c r="JSH28" s="3"/>
      <c r="JSI28" s="3"/>
      <c r="JSJ28" s="3"/>
      <c r="JSK28" s="3"/>
      <c r="JSL28" s="3"/>
      <c r="JSM28" s="3"/>
      <c r="JSN28" s="3"/>
      <c r="JSO28" s="3"/>
      <c r="JSP28" s="3"/>
      <c r="JSQ28" s="3"/>
      <c r="JSR28" s="3"/>
      <c r="JSS28" s="3"/>
      <c r="JST28" s="3"/>
      <c r="JSU28" s="3"/>
      <c r="JSV28" s="3"/>
      <c r="JSW28" s="3"/>
      <c r="JSX28" s="3"/>
      <c r="JSY28" s="3"/>
      <c r="JSZ28" s="3"/>
      <c r="JTA28" s="3"/>
      <c r="JTB28" s="3"/>
      <c r="JTC28" s="3"/>
      <c r="JTD28" s="3"/>
      <c r="JTE28" s="3"/>
      <c r="JTF28" s="3"/>
      <c r="JTG28" s="3"/>
      <c r="JTH28" s="3"/>
      <c r="JTI28" s="3"/>
      <c r="JTJ28" s="3"/>
      <c r="JTK28" s="3"/>
      <c r="JTL28" s="3"/>
      <c r="JTM28" s="3"/>
      <c r="JTN28" s="3"/>
      <c r="JTO28" s="3"/>
      <c r="JTP28" s="3"/>
      <c r="JTQ28" s="3"/>
      <c r="JTR28" s="3"/>
      <c r="JTS28" s="3"/>
      <c r="JTT28" s="3"/>
      <c r="JTU28" s="3"/>
      <c r="JTV28" s="3"/>
      <c r="JTW28" s="3"/>
      <c r="JTX28" s="3"/>
      <c r="JTY28" s="3"/>
      <c r="JTZ28" s="3"/>
      <c r="JUA28" s="3"/>
      <c r="JUB28" s="3"/>
      <c r="JUC28" s="3"/>
      <c r="JUD28" s="3"/>
      <c r="JUE28" s="3"/>
      <c r="JUF28" s="3"/>
      <c r="JUG28" s="3"/>
      <c r="JUH28" s="3"/>
      <c r="JUI28" s="3"/>
      <c r="JUJ28" s="3"/>
      <c r="JUK28" s="3"/>
      <c r="JUL28" s="3"/>
      <c r="JUM28" s="3"/>
      <c r="JUN28" s="3"/>
      <c r="JUO28" s="3"/>
      <c r="JUP28" s="3"/>
      <c r="JUQ28" s="3"/>
      <c r="JUR28" s="3"/>
      <c r="JUS28" s="3"/>
      <c r="JUT28" s="3"/>
      <c r="JUU28" s="3"/>
      <c r="JUV28" s="3"/>
      <c r="JUW28" s="3"/>
      <c r="JUX28" s="3"/>
      <c r="JUY28" s="3"/>
      <c r="JUZ28" s="3"/>
      <c r="JVA28" s="3"/>
      <c r="JVB28" s="3"/>
      <c r="JVC28" s="3"/>
      <c r="JVD28" s="3"/>
      <c r="JVE28" s="3"/>
      <c r="JVF28" s="3"/>
      <c r="JVG28" s="3"/>
      <c r="JVH28" s="3"/>
      <c r="JVI28" s="3"/>
      <c r="JVJ28" s="3"/>
      <c r="JVK28" s="3"/>
      <c r="JVL28" s="3"/>
      <c r="JVM28" s="3"/>
      <c r="JVN28" s="3"/>
      <c r="JVO28" s="3"/>
      <c r="JVP28" s="3"/>
      <c r="JVQ28" s="3"/>
      <c r="JVR28" s="3"/>
      <c r="JVS28" s="3"/>
      <c r="JVT28" s="3"/>
      <c r="JVU28" s="3"/>
      <c r="JVV28" s="3"/>
      <c r="JVW28" s="3"/>
      <c r="JVX28" s="3"/>
      <c r="JVY28" s="3"/>
      <c r="JVZ28" s="3"/>
      <c r="JWA28" s="3"/>
      <c r="JWB28" s="3"/>
      <c r="JWC28" s="3"/>
      <c r="JWD28" s="3"/>
      <c r="JWE28" s="3"/>
      <c r="JWF28" s="3"/>
      <c r="JWG28" s="3"/>
      <c r="JWH28" s="3"/>
      <c r="JWI28" s="3"/>
      <c r="JWJ28" s="3"/>
      <c r="JWK28" s="3"/>
      <c r="JWL28" s="3"/>
      <c r="JWM28" s="3"/>
      <c r="JWN28" s="3"/>
      <c r="JWO28" s="3"/>
      <c r="JWP28" s="3"/>
      <c r="JWQ28" s="3"/>
      <c r="JWR28" s="3"/>
      <c r="JWS28" s="3"/>
      <c r="JWT28" s="3"/>
      <c r="JWU28" s="3"/>
      <c r="JWV28" s="3"/>
      <c r="JWW28" s="3"/>
      <c r="JWX28" s="3"/>
      <c r="JWY28" s="3"/>
      <c r="JWZ28" s="3"/>
      <c r="JXA28" s="3"/>
      <c r="JXB28" s="3"/>
      <c r="JXC28" s="3"/>
      <c r="JXD28" s="3"/>
      <c r="JXE28" s="3"/>
      <c r="JXF28" s="3"/>
      <c r="JXG28" s="3"/>
      <c r="JXH28" s="3"/>
      <c r="JXI28" s="3"/>
      <c r="JXJ28" s="3"/>
      <c r="JXK28" s="3"/>
      <c r="JXL28" s="3"/>
      <c r="JXM28" s="3"/>
      <c r="JXN28" s="3"/>
      <c r="JXO28" s="3"/>
      <c r="JXP28" s="3"/>
      <c r="JXQ28" s="3"/>
      <c r="JXR28" s="3"/>
      <c r="JXS28" s="3"/>
      <c r="JXT28" s="3"/>
      <c r="JXU28" s="3"/>
      <c r="JXV28" s="3"/>
      <c r="JXW28" s="3"/>
      <c r="JXX28" s="3"/>
      <c r="JXY28" s="3"/>
      <c r="JXZ28" s="3"/>
      <c r="JYA28" s="3"/>
      <c r="JYB28" s="3"/>
      <c r="JYC28" s="3"/>
      <c r="JYD28" s="3"/>
      <c r="JYE28" s="3"/>
      <c r="JYF28" s="3"/>
      <c r="JYG28" s="3"/>
      <c r="JYH28" s="3"/>
      <c r="JYI28" s="3"/>
      <c r="JYJ28" s="3"/>
      <c r="JYK28" s="3"/>
      <c r="JYL28" s="3"/>
      <c r="JYM28" s="3"/>
      <c r="JYN28" s="3"/>
      <c r="JYO28" s="3"/>
      <c r="JYP28" s="3"/>
      <c r="JYQ28" s="3"/>
      <c r="JYR28" s="3"/>
      <c r="JYS28" s="3"/>
      <c r="JYT28" s="3"/>
      <c r="JYU28" s="3"/>
      <c r="JYV28" s="3"/>
      <c r="JYW28" s="3"/>
      <c r="JYX28" s="3"/>
      <c r="JYY28" s="3"/>
      <c r="JYZ28" s="3"/>
      <c r="JZA28" s="3"/>
      <c r="JZB28" s="3"/>
      <c r="JZC28" s="3"/>
      <c r="JZD28" s="3"/>
      <c r="JZE28" s="3"/>
      <c r="JZF28" s="3"/>
      <c r="JZG28" s="3"/>
      <c r="JZH28" s="3"/>
      <c r="JZI28" s="3"/>
      <c r="JZJ28" s="3"/>
      <c r="JZK28" s="3"/>
      <c r="JZL28" s="3"/>
      <c r="JZM28" s="3"/>
      <c r="JZN28" s="3"/>
      <c r="JZO28" s="3"/>
      <c r="JZP28" s="3"/>
      <c r="JZQ28" s="3"/>
      <c r="JZR28" s="3"/>
      <c r="JZS28" s="3"/>
      <c r="JZT28" s="3"/>
      <c r="JZU28" s="3"/>
      <c r="JZV28" s="3"/>
      <c r="JZW28" s="3"/>
      <c r="JZX28" s="3"/>
      <c r="JZY28" s="3"/>
      <c r="JZZ28" s="3"/>
      <c r="KAA28" s="3"/>
      <c r="KAB28" s="3"/>
      <c r="KAC28" s="3"/>
      <c r="KAD28" s="3"/>
      <c r="KAE28" s="3"/>
      <c r="KAF28" s="3"/>
      <c r="KAG28" s="3"/>
      <c r="KAH28" s="3"/>
      <c r="KAI28" s="3"/>
      <c r="KAJ28" s="3"/>
      <c r="KAK28" s="3"/>
      <c r="KAL28" s="3"/>
      <c r="KAM28" s="3"/>
      <c r="KAN28" s="3"/>
      <c r="KAO28" s="3"/>
      <c r="KAP28" s="3"/>
      <c r="KAQ28" s="3"/>
      <c r="KAR28" s="3"/>
      <c r="KAS28" s="3"/>
      <c r="KAT28" s="3"/>
      <c r="KAU28" s="3"/>
      <c r="KAV28" s="3"/>
      <c r="KAW28" s="3"/>
      <c r="KAX28" s="3"/>
      <c r="KAY28" s="3"/>
      <c r="KAZ28" s="3"/>
      <c r="KBA28" s="3"/>
      <c r="KBB28" s="3"/>
      <c r="KBC28" s="3"/>
      <c r="KBD28" s="3"/>
      <c r="KBE28" s="3"/>
      <c r="KBF28" s="3"/>
      <c r="KBG28" s="3"/>
      <c r="KBH28" s="3"/>
      <c r="KBI28" s="3"/>
      <c r="KBJ28" s="3"/>
      <c r="KBK28" s="3"/>
      <c r="KBL28" s="3"/>
      <c r="KBM28" s="3"/>
      <c r="KBN28" s="3"/>
      <c r="KBO28" s="3"/>
      <c r="KBP28" s="3"/>
      <c r="KBQ28" s="3"/>
      <c r="KBR28" s="3"/>
      <c r="KBS28" s="3"/>
      <c r="KBT28" s="3"/>
      <c r="KBU28" s="3"/>
      <c r="KBV28" s="3"/>
      <c r="KBW28" s="3"/>
      <c r="KBX28" s="3"/>
      <c r="KBY28" s="3"/>
      <c r="KBZ28" s="3"/>
      <c r="KCA28" s="3"/>
      <c r="KCB28" s="3"/>
      <c r="KCC28" s="3"/>
      <c r="KCD28" s="3"/>
      <c r="KCE28" s="3"/>
      <c r="KCF28" s="3"/>
      <c r="KCG28" s="3"/>
      <c r="KCH28" s="3"/>
      <c r="KCI28" s="3"/>
      <c r="KCJ28" s="3"/>
      <c r="KCK28" s="3"/>
      <c r="KCL28" s="3"/>
      <c r="KCM28" s="3"/>
      <c r="KCN28" s="3"/>
      <c r="KCO28" s="3"/>
      <c r="KCP28" s="3"/>
      <c r="KCQ28" s="3"/>
      <c r="KCR28" s="3"/>
      <c r="KCS28" s="3"/>
      <c r="KCT28" s="3"/>
      <c r="KCU28" s="3"/>
      <c r="KCV28" s="3"/>
      <c r="KCW28" s="3"/>
      <c r="KCX28" s="3"/>
      <c r="KCY28" s="3"/>
      <c r="KCZ28" s="3"/>
      <c r="KDA28" s="3"/>
      <c r="KDB28" s="3"/>
      <c r="KDC28" s="3"/>
      <c r="KDD28" s="3"/>
      <c r="KDE28" s="3"/>
      <c r="KDF28" s="3"/>
      <c r="KDG28" s="3"/>
      <c r="KDH28" s="3"/>
      <c r="KDI28" s="3"/>
      <c r="KDJ28" s="3"/>
      <c r="KDK28" s="3"/>
      <c r="KDL28" s="3"/>
      <c r="KDM28" s="3"/>
      <c r="KDN28" s="3"/>
      <c r="KDO28" s="3"/>
      <c r="KDP28" s="3"/>
      <c r="KDQ28" s="3"/>
      <c r="KDR28" s="3"/>
      <c r="KDS28" s="3"/>
      <c r="KDT28" s="3"/>
      <c r="KDU28" s="3"/>
      <c r="KDV28" s="3"/>
      <c r="KDW28" s="3"/>
      <c r="KDX28" s="3"/>
      <c r="KDY28" s="3"/>
      <c r="KDZ28" s="3"/>
      <c r="KEA28" s="3"/>
      <c r="KEB28" s="3"/>
      <c r="KEC28" s="3"/>
      <c r="KED28" s="3"/>
      <c r="KEE28" s="3"/>
      <c r="KEF28" s="3"/>
      <c r="KEG28" s="3"/>
      <c r="KEH28" s="3"/>
      <c r="KEI28" s="3"/>
      <c r="KEJ28" s="3"/>
      <c r="KEK28" s="3"/>
      <c r="KEL28" s="3"/>
      <c r="KEM28" s="3"/>
      <c r="KEN28" s="3"/>
      <c r="KEO28" s="3"/>
      <c r="KEP28" s="3"/>
      <c r="KEQ28" s="3"/>
      <c r="KER28" s="3"/>
      <c r="KES28" s="3"/>
      <c r="KET28" s="3"/>
      <c r="KEU28" s="3"/>
      <c r="KEV28" s="3"/>
      <c r="KEW28" s="3"/>
      <c r="KEX28" s="3"/>
      <c r="KEY28" s="3"/>
      <c r="KEZ28" s="3"/>
      <c r="KFA28" s="3"/>
      <c r="KFB28" s="3"/>
      <c r="KFC28" s="3"/>
      <c r="KFD28" s="3"/>
      <c r="KFE28" s="3"/>
      <c r="KFF28" s="3"/>
      <c r="KFG28" s="3"/>
      <c r="KFH28" s="3"/>
      <c r="KFI28" s="3"/>
      <c r="KFJ28" s="3"/>
      <c r="KFK28" s="3"/>
      <c r="KFL28" s="3"/>
      <c r="KFM28" s="3"/>
      <c r="KFN28" s="3"/>
      <c r="KFO28" s="3"/>
      <c r="KFP28" s="3"/>
      <c r="KFQ28" s="3"/>
      <c r="KFR28" s="3"/>
      <c r="KFS28" s="3"/>
      <c r="KFT28" s="3"/>
      <c r="KFU28" s="3"/>
      <c r="KFV28" s="3"/>
      <c r="KFW28" s="3"/>
      <c r="KFX28" s="3"/>
      <c r="KFY28" s="3"/>
      <c r="KFZ28" s="3"/>
      <c r="KGA28" s="3"/>
      <c r="KGB28" s="3"/>
      <c r="KGC28" s="3"/>
      <c r="KGD28" s="3"/>
      <c r="KGE28" s="3"/>
      <c r="KGF28" s="3"/>
      <c r="KGG28" s="3"/>
      <c r="KGH28" s="3"/>
      <c r="KGI28" s="3"/>
      <c r="KGJ28" s="3"/>
      <c r="KGK28" s="3"/>
      <c r="KGL28" s="3"/>
      <c r="KGM28" s="3"/>
      <c r="KGN28" s="3"/>
      <c r="KGO28" s="3"/>
      <c r="KGP28" s="3"/>
      <c r="KGQ28" s="3"/>
      <c r="KGR28" s="3"/>
      <c r="KGS28" s="3"/>
      <c r="KGT28" s="3"/>
      <c r="KGU28" s="3"/>
      <c r="KGV28" s="3"/>
      <c r="KGW28" s="3"/>
      <c r="KGX28" s="3"/>
      <c r="KGY28" s="3"/>
      <c r="KGZ28" s="3"/>
      <c r="KHA28" s="3"/>
      <c r="KHB28" s="3"/>
      <c r="KHC28" s="3"/>
      <c r="KHD28" s="3"/>
      <c r="KHE28" s="3"/>
      <c r="KHF28" s="3"/>
      <c r="KHG28" s="3"/>
      <c r="KHH28" s="3"/>
      <c r="KHI28" s="3"/>
      <c r="KHJ28" s="3"/>
      <c r="KHK28" s="3"/>
      <c r="KHL28" s="3"/>
      <c r="KHM28" s="3"/>
      <c r="KHN28" s="3"/>
      <c r="KHO28" s="3"/>
      <c r="KHP28" s="3"/>
      <c r="KHQ28" s="3"/>
      <c r="KHR28" s="3"/>
      <c r="KHS28" s="3"/>
      <c r="KHT28" s="3"/>
      <c r="KHU28" s="3"/>
      <c r="KHV28" s="3"/>
      <c r="KHW28" s="3"/>
      <c r="KHX28" s="3"/>
      <c r="KHY28" s="3"/>
      <c r="KHZ28" s="3"/>
      <c r="KIA28" s="3"/>
      <c r="KIB28" s="3"/>
      <c r="KIC28" s="3"/>
      <c r="KID28" s="3"/>
      <c r="KIE28" s="3"/>
      <c r="KIF28" s="3"/>
      <c r="KIG28" s="3"/>
      <c r="KIH28" s="3"/>
      <c r="KII28" s="3"/>
      <c r="KIJ28" s="3"/>
      <c r="KIK28" s="3"/>
      <c r="KIL28" s="3"/>
      <c r="KIM28" s="3"/>
      <c r="KIN28" s="3"/>
      <c r="KIO28" s="3"/>
      <c r="KIP28" s="3"/>
      <c r="KIQ28" s="3"/>
      <c r="KIR28" s="3"/>
      <c r="KIS28" s="3"/>
      <c r="KIT28" s="3"/>
      <c r="KIU28" s="3"/>
      <c r="KIV28" s="3"/>
      <c r="KIW28" s="3"/>
      <c r="KIX28" s="3"/>
      <c r="KIY28" s="3"/>
      <c r="KIZ28" s="3"/>
      <c r="KJA28" s="3"/>
      <c r="KJB28" s="3"/>
      <c r="KJC28" s="3"/>
      <c r="KJD28" s="3"/>
      <c r="KJE28" s="3"/>
      <c r="KJF28" s="3"/>
      <c r="KJG28" s="3"/>
      <c r="KJH28" s="3"/>
      <c r="KJI28" s="3"/>
      <c r="KJJ28" s="3"/>
      <c r="KJK28" s="3"/>
      <c r="KJL28" s="3"/>
      <c r="KJM28" s="3"/>
      <c r="KJN28" s="3"/>
      <c r="KJO28" s="3"/>
      <c r="KJP28" s="3"/>
      <c r="KJQ28" s="3"/>
      <c r="KJR28" s="3"/>
      <c r="KJS28" s="3"/>
      <c r="KJT28" s="3"/>
      <c r="KJU28" s="3"/>
      <c r="KJV28" s="3"/>
      <c r="KJW28" s="3"/>
      <c r="KJX28" s="3"/>
      <c r="KJY28" s="3"/>
      <c r="KJZ28" s="3"/>
      <c r="KKA28" s="3"/>
      <c r="KKB28" s="3"/>
      <c r="KKC28" s="3"/>
      <c r="KKD28" s="3"/>
      <c r="KKE28" s="3"/>
      <c r="KKF28" s="3"/>
      <c r="KKG28" s="3"/>
      <c r="KKH28" s="3"/>
      <c r="KKI28" s="3"/>
      <c r="KKJ28" s="3"/>
      <c r="KKK28" s="3"/>
      <c r="KKL28" s="3"/>
      <c r="KKM28" s="3"/>
      <c r="KKN28" s="3"/>
      <c r="KKO28" s="3"/>
      <c r="KKP28" s="3"/>
      <c r="KKQ28" s="3"/>
      <c r="KKR28" s="3"/>
      <c r="KKS28" s="3"/>
      <c r="KKT28" s="3"/>
      <c r="KKU28" s="3"/>
      <c r="KKV28" s="3"/>
      <c r="KKW28" s="3"/>
      <c r="KKX28" s="3"/>
      <c r="KKY28" s="3"/>
      <c r="KKZ28" s="3"/>
      <c r="KLA28" s="3"/>
      <c r="KLB28" s="3"/>
      <c r="KLC28" s="3"/>
      <c r="KLD28" s="3"/>
      <c r="KLE28" s="3"/>
      <c r="KLF28" s="3"/>
      <c r="KLG28" s="3"/>
      <c r="KLH28" s="3"/>
      <c r="KLI28" s="3"/>
      <c r="KLJ28" s="3"/>
      <c r="KLK28" s="3"/>
      <c r="KLL28" s="3"/>
      <c r="KLM28" s="3"/>
      <c r="KLN28" s="3"/>
      <c r="KLO28" s="3"/>
      <c r="KLP28" s="3"/>
      <c r="KLQ28" s="3"/>
      <c r="KLR28" s="3"/>
      <c r="KLS28" s="3"/>
      <c r="KLT28" s="3"/>
      <c r="KLU28" s="3"/>
      <c r="KLV28" s="3"/>
      <c r="KLW28" s="3"/>
      <c r="KLX28" s="3"/>
      <c r="KLY28" s="3"/>
      <c r="KLZ28" s="3"/>
      <c r="KMA28" s="3"/>
      <c r="KMB28" s="3"/>
      <c r="KMC28" s="3"/>
      <c r="KMD28" s="3"/>
      <c r="KME28" s="3"/>
      <c r="KMF28" s="3"/>
      <c r="KMG28" s="3"/>
      <c r="KMH28" s="3"/>
      <c r="KMI28" s="3"/>
      <c r="KMJ28" s="3"/>
      <c r="KMK28" s="3"/>
      <c r="KML28" s="3"/>
      <c r="KMM28" s="3"/>
      <c r="KMN28" s="3"/>
      <c r="KMO28" s="3"/>
      <c r="KMP28" s="3"/>
      <c r="KMQ28" s="3"/>
      <c r="KMR28" s="3"/>
      <c r="KMS28" s="3"/>
      <c r="KMT28" s="3"/>
      <c r="KMU28" s="3"/>
      <c r="KMV28" s="3"/>
      <c r="KMW28" s="3"/>
      <c r="KMX28" s="3"/>
      <c r="KMY28" s="3"/>
      <c r="KMZ28" s="3"/>
      <c r="KNA28" s="3"/>
      <c r="KNB28" s="3"/>
      <c r="KNC28" s="3"/>
      <c r="KND28" s="3"/>
      <c r="KNE28" s="3"/>
      <c r="KNF28" s="3"/>
      <c r="KNG28" s="3"/>
      <c r="KNH28" s="3"/>
      <c r="KNI28" s="3"/>
      <c r="KNJ28" s="3"/>
      <c r="KNK28" s="3"/>
      <c r="KNL28" s="3"/>
      <c r="KNM28" s="3"/>
      <c r="KNN28" s="3"/>
      <c r="KNO28" s="3"/>
      <c r="KNP28" s="3"/>
      <c r="KNQ28" s="3"/>
      <c r="KNR28" s="3"/>
      <c r="KNS28" s="3"/>
      <c r="KNT28" s="3"/>
      <c r="KNU28" s="3"/>
      <c r="KNV28" s="3"/>
      <c r="KNW28" s="3"/>
      <c r="KNX28" s="3"/>
      <c r="KNY28" s="3"/>
      <c r="KNZ28" s="3"/>
      <c r="KOA28" s="3"/>
      <c r="KOB28" s="3"/>
      <c r="KOC28" s="3"/>
      <c r="KOD28" s="3"/>
      <c r="KOE28" s="3"/>
      <c r="KOF28" s="3"/>
      <c r="KOG28" s="3"/>
      <c r="KOH28" s="3"/>
      <c r="KOI28" s="3"/>
      <c r="KOJ28" s="3"/>
      <c r="KOK28" s="3"/>
      <c r="KOL28" s="3"/>
      <c r="KOM28" s="3"/>
      <c r="KON28" s="3"/>
      <c r="KOO28" s="3"/>
      <c r="KOP28" s="3"/>
      <c r="KOQ28" s="3"/>
      <c r="KOR28" s="3"/>
      <c r="KOS28" s="3"/>
      <c r="KOT28" s="3"/>
      <c r="KOU28" s="3"/>
      <c r="KOV28" s="3"/>
      <c r="KOW28" s="3"/>
      <c r="KOX28" s="3"/>
      <c r="KOY28" s="3"/>
      <c r="KOZ28" s="3"/>
      <c r="KPA28" s="3"/>
      <c r="KPB28" s="3"/>
      <c r="KPC28" s="3"/>
      <c r="KPD28" s="3"/>
      <c r="KPE28" s="3"/>
      <c r="KPF28" s="3"/>
      <c r="KPG28" s="3"/>
      <c r="KPH28" s="3"/>
      <c r="KPI28" s="3"/>
      <c r="KPJ28" s="3"/>
      <c r="KPK28" s="3"/>
      <c r="KPL28" s="3"/>
      <c r="KPM28" s="3"/>
      <c r="KPN28" s="3"/>
      <c r="KPO28" s="3"/>
      <c r="KPP28" s="3"/>
      <c r="KPQ28" s="3"/>
      <c r="KPR28" s="3"/>
      <c r="KPS28" s="3"/>
      <c r="KPT28" s="3"/>
      <c r="KPU28" s="3"/>
      <c r="KPV28" s="3"/>
      <c r="KPW28" s="3"/>
      <c r="KPX28" s="3"/>
      <c r="KPY28" s="3"/>
      <c r="KPZ28" s="3"/>
      <c r="KQA28" s="3"/>
      <c r="KQB28" s="3"/>
      <c r="KQC28" s="3"/>
      <c r="KQD28" s="3"/>
      <c r="KQE28" s="3"/>
      <c r="KQF28" s="3"/>
      <c r="KQG28" s="3"/>
      <c r="KQH28" s="3"/>
      <c r="KQI28" s="3"/>
      <c r="KQJ28" s="3"/>
      <c r="KQK28" s="3"/>
      <c r="KQL28" s="3"/>
      <c r="KQM28" s="3"/>
      <c r="KQN28" s="3"/>
      <c r="KQO28" s="3"/>
      <c r="KQP28" s="3"/>
      <c r="KQQ28" s="3"/>
      <c r="KQR28" s="3"/>
      <c r="KQS28" s="3"/>
      <c r="KQT28" s="3"/>
      <c r="KQU28" s="3"/>
      <c r="KQV28" s="3"/>
      <c r="KQW28" s="3"/>
      <c r="KQX28" s="3"/>
      <c r="KQY28" s="3"/>
      <c r="KQZ28" s="3"/>
      <c r="KRA28" s="3"/>
      <c r="KRB28" s="3"/>
      <c r="KRC28" s="3"/>
      <c r="KRD28" s="3"/>
      <c r="KRE28" s="3"/>
      <c r="KRF28" s="3"/>
      <c r="KRG28" s="3"/>
      <c r="KRH28" s="3"/>
      <c r="KRI28" s="3"/>
      <c r="KRJ28" s="3"/>
      <c r="KRK28" s="3"/>
      <c r="KRL28" s="3"/>
      <c r="KRM28" s="3"/>
      <c r="KRN28" s="3"/>
      <c r="KRO28" s="3"/>
      <c r="KRP28" s="3"/>
      <c r="KRQ28" s="3"/>
      <c r="KRR28" s="3"/>
      <c r="KRS28" s="3"/>
      <c r="KRT28" s="3"/>
      <c r="KRU28" s="3"/>
      <c r="KRV28" s="3"/>
      <c r="KRW28" s="3"/>
      <c r="KRX28" s="3"/>
      <c r="KRY28" s="3"/>
      <c r="KRZ28" s="3"/>
      <c r="KSA28" s="3"/>
      <c r="KSB28" s="3"/>
      <c r="KSC28" s="3"/>
      <c r="KSD28" s="3"/>
      <c r="KSE28" s="3"/>
      <c r="KSF28" s="3"/>
      <c r="KSG28" s="3"/>
      <c r="KSH28" s="3"/>
      <c r="KSI28" s="3"/>
      <c r="KSJ28" s="3"/>
      <c r="KSK28" s="3"/>
      <c r="KSL28" s="3"/>
      <c r="KSM28" s="3"/>
      <c r="KSN28" s="3"/>
      <c r="KSO28" s="3"/>
      <c r="KSP28" s="3"/>
      <c r="KSQ28" s="3"/>
      <c r="KSR28" s="3"/>
      <c r="KSS28" s="3"/>
      <c r="KST28" s="3"/>
      <c r="KSU28" s="3"/>
      <c r="KSV28" s="3"/>
      <c r="KSW28" s="3"/>
      <c r="KSX28" s="3"/>
      <c r="KSY28" s="3"/>
      <c r="KSZ28" s="3"/>
      <c r="KTA28" s="3"/>
      <c r="KTB28" s="3"/>
      <c r="KTC28" s="3"/>
      <c r="KTD28" s="3"/>
      <c r="KTE28" s="3"/>
      <c r="KTF28" s="3"/>
      <c r="KTG28" s="3"/>
      <c r="KTH28" s="3"/>
      <c r="KTI28" s="3"/>
      <c r="KTJ28" s="3"/>
      <c r="KTK28" s="3"/>
      <c r="KTL28" s="3"/>
      <c r="KTM28" s="3"/>
      <c r="KTN28" s="3"/>
      <c r="KTO28" s="3"/>
      <c r="KTP28" s="3"/>
      <c r="KTQ28" s="3"/>
      <c r="KTR28" s="3"/>
      <c r="KTS28" s="3"/>
      <c r="KTT28" s="3"/>
      <c r="KTU28" s="3"/>
      <c r="KTV28" s="3"/>
      <c r="KTW28" s="3"/>
      <c r="KTX28" s="3"/>
      <c r="KTY28" s="3"/>
      <c r="KTZ28" s="3"/>
      <c r="KUA28" s="3"/>
      <c r="KUB28" s="3"/>
      <c r="KUC28" s="3"/>
      <c r="KUD28" s="3"/>
      <c r="KUE28" s="3"/>
      <c r="KUF28" s="3"/>
      <c r="KUG28" s="3"/>
      <c r="KUH28" s="3"/>
      <c r="KUI28" s="3"/>
      <c r="KUJ28" s="3"/>
      <c r="KUK28" s="3"/>
      <c r="KUL28" s="3"/>
      <c r="KUM28" s="3"/>
      <c r="KUN28" s="3"/>
      <c r="KUO28" s="3"/>
      <c r="KUP28" s="3"/>
      <c r="KUQ28" s="3"/>
      <c r="KUR28" s="3"/>
      <c r="KUS28" s="3"/>
      <c r="KUT28" s="3"/>
      <c r="KUU28" s="3"/>
      <c r="KUV28" s="3"/>
      <c r="KUW28" s="3"/>
      <c r="KUX28" s="3"/>
      <c r="KUY28" s="3"/>
      <c r="KUZ28" s="3"/>
      <c r="KVA28" s="3"/>
      <c r="KVB28" s="3"/>
      <c r="KVC28" s="3"/>
      <c r="KVD28" s="3"/>
      <c r="KVE28" s="3"/>
      <c r="KVF28" s="3"/>
      <c r="KVG28" s="3"/>
      <c r="KVH28" s="3"/>
      <c r="KVI28" s="3"/>
      <c r="KVJ28" s="3"/>
      <c r="KVK28" s="3"/>
      <c r="KVL28" s="3"/>
      <c r="KVM28" s="3"/>
      <c r="KVN28" s="3"/>
      <c r="KVO28" s="3"/>
      <c r="KVP28" s="3"/>
      <c r="KVQ28" s="3"/>
      <c r="KVR28" s="3"/>
      <c r="KVS28" s="3"/>
      <c r="KVT28" s="3"/>
      <c r="KVU28" s="3"/>
      <c r="KVV28" s="3"/>
      <c r="KVW28" s="3"/>
      <c r="KVX28" s="3"/>
      <c r="KVY28" s="3"/>
      <c r="KVZ28" s="3"/>
      <c r="KWA28" s="3"/>
      <c r="KWB28" s="3"/>
      <c r="KWC28" s="3"/>
      <c r="KWD28" s="3"/>
      <c r="KWE28" s="3"/>
      <c r="KWF28" s="3"/>
      <c r="KWG28" s="3"/>
      <c r="KWH28" s="3"/>
      <c r="KWI28" s="3"/>
      <c r="KWJ28" s="3"/>
      <c r="KWK28" s="3"/>
      <c r="KWL28" s="3"/>
      <c r="KWM28" s="3"/>
      <c r="KWN28" s="3"/>
      <c r="KWO28" s="3"/>
      <c r="KWP28" s="3"/>
      <c r="KWQ28" s="3"/>
      <c r="KWR28" s="3"/>
      <c r="KWS28" s="3"/>
      <c r="KWT28" s="3"/>
      <c r="KWU28" s="3"/>
      <c r="KWV28" s="3"/>
      <c r="KWW28" s="3"/>
      <c r="KWX28" s="3"/>
      <c r="KWY28" s="3"/>
      <c r="KWZ28" s="3"/>
      <c r="KXA28" s="3"/>
      <c r="KXB28" s="3"/>
      <c r="KXC28" s="3"/>
      <c r="KXD28" s="3"/>
      <c r="KXE28" s="3"/>
      <c r="KXF28" s="3"/>
      <c r="KXG28" s="3"/>
      <c r="KXH28" s="3"/>
      <c r="KXI28" s="3"/>
      <c r="KXJ28" s="3"/>
      <c r="KXK28" s="3"/>
      <c r="KXL28" s="3"/>
      <c r="KXM28" s="3"/>
      <c r="KXN28" s="3"/>
      <c r="KXO28" s="3"/>
      <c r="KXP28" s="3"/>
      <c r="KXQ28" s="3"/>
      <c r="KXR28" s="3"/>
      <c r="KXS28" s="3"/>
      <c r="KXT28" s="3"/>
      <c r="KXU28" s="3"/>
      <c r="KXV28" s="3"/>
      <c r="KXW28" s="3"/>
      <c r="KXX28" s="3"/>
      <c r="KXY28" s="3"/>
      <c r="KXZ28" s="3"/>
      <c r="KYA28" s="3"/>
      <c r="KYB28" s="3"/>
      <c r="KYC28" s="3"/>
      <c r="KYD28" s="3"/>
      <c r="KYE28" s="3"/>
      <c r="KYF28" s="3"/>
      <c r="KYG28" s="3"/>
      <c r="KYH28" s="3"/>
      <c r="KYI28" s="3"/>
      <c r="KYJ28" s="3"/>
      <c r="KYK28" s="3"/>
      <c r="KYL28" s="3"/>
      <c r="KYM28" s="3"/>
      <c r="KYN28" s="3"/>
      <c r="KYO28" s="3"/>
      <c r="KYP28" s="3"/>
      <c r="KYQ28" s="3"/>
      <c r="KYR28" s="3"/>
      <c r="KYS28" s="3"/>
      <c r="KYT28" s="3"/>
      <c r="KYU28" s="3"/>
      <c r="KYV28" s="3"/>
      <c r="KYW28" s="3"/>
      <c r="KYX28" s="3"/>
      <c r="KYY28" s="3"/>
      <c r="KYZ28" s="3"/>
      <c r="KZA28" s="3"/>
      <c r="KZB28" s="3"/>
      <c r="KZC28" s="3"/>
      <c r="KZD28" s="3"/>
      <c r="KZE28" s="3"/>
      <c r="KZF28" s="3"/>
      <c r="KZG28" s="3"/>
      <c r="KZH28" s="3"/>
      <c r="KZI28" s="3"/>
      <c r="KZJ28" s="3"/>
      <c r="KZK28" s="3"/>
      <c r="KZL28" s="3"/>
      <c r="KZM28" s="3"/>
      <c r="KZN28" s="3"/>
      <c r="KZO28" s="3"/>
      <c r="KZP28" s="3"/>
      <c r="KZQ28" s="3"/>
      <c r="KZR28" s="3"/>
      <c r="KZS28" s="3"/>
      <c r="KZT28" s="3"/>
      <c r="KZU28" s="3"/>
      <c r="KZV28" s="3"/>
      <c r="KZW28" s="3"/>
      <c r="KZX28" s="3"/>
      <c r="KZY28" s="3"/>
      <c r="KZZ28" s="3"/>
      <c r="LAA28" s="3"/>
      <c r="LAB28" s="3"/>
      <c r="LAC28" s="3"/>
      <c r="LAD28" s="3"/>
      <c r="LAE28" s="3"/>
      <c r="LAF28" s="3"/>
      <c r="LAG28" s="3"/>
      <c r="LAH28" s="3"/>
      <c r="LAI28" s="3"/>
      <c r="LAJ28" s="3"/>
      <c r="LAK28" s="3"/>
      <c r="LAL28" s="3"/>
      <c r="LAM28" s="3"/>
      <c r="LAN28" s="3"/>
      <c r="LAO28" s="3"/>
      <c r="LAP28" s="3"/>
      <c r="LAQ28" s="3"/>
      <c r="LAR28" s="3"/>
      <c r="LAS28" s="3"/>
      <c r="LAT28" s="3"/>
      <c r="LAU28" s="3"/>
      <c r="LAV28" s="3"/>
      <c r="LAW28" s="3"/>
      <c r="LAX28" s="3"/>
      <c r="LAY28" s="3"/>
      <c r="LAZ28" s="3"/>
      <c r="LBA28" s="3"/>
      <c r="LBB28" s="3"/>
      <c r="LBC28" s="3"/>
      <c r="LBD28" s="3"/>
      <c r="LBE28" s="3"/>
      <c r="LBF28" s="3"/>
      <c r="LBG28" s="3"/>
      <c r="LBH28" s="3"/>
      <c r="LBI28" s="3"/>
      <c r="LBJ28" s="3"/>
      <c r="LBK28" s="3"/>
      <c r="LBL28" s="3"/>
      <c r="LBM28" s="3"/>
      <c r="LBN28" s="3"/>
      <c r="LBO28" s="3"/>
      <c r="LBP28" s="3"/>
      <c r="LBQ28" s="3"/>
      <c r="LBR28" s="3"/>
      <c r="LBS28" s="3"/>
      <c r="LBT28" s="3"/>
      <c r="LBU28" s="3"/>
      <c r="LBV28" s="3"/>
      <c r="LBW28" s="3"/>
      <c r="LBX28" s="3"/>
      <c r="LBY28" s="3"/>
      <c r="LBZ28" s="3"/>
      <c r="LCA28" s="3"/>
      <c r="LCB28" s="3"/>
      <c r="LCC28" s="3"/>
      <c r="LCD28" s="3"/>
      <c r="LCE28" s="3"/>
      <c r="LCF28" s="3"/>
      <c r="LCG28" s="3"/>
      <c r="LCH28" s="3"/>
      <c r="LCI28" s="3"/>
      <c r="LCJ28" s="3"/>
      <c r="LCK28" s="3"/>
      <c r="LCL28" s="3"/>
      <c r="LCM28" s="3"/>
      <c r="LCN28" s="3"/>
      <c r="LCO28" s="3"/>
      <c r="LCP28" s="3"/>
      <c r="LCQ28" s="3"/>
      <c r="LCR28" s="3"/>
      <c r="LCS28" s="3"/>
      <c r="LCT28" s="3"/>
      <c r="LCU28" s="3"/>
      <c r="LCV28" s="3"/>
      <c r="LCW28" s="3"/>
      <c r="LCX28" s="3"/>
      <c r="LCY28" s="3"/>
      <c r="LCZ28" s="3"/>
      <c r="LDA28" s="3"/>
      <c r="LDB28" s="3"/>
      <c r="LDC28" s="3"/>
      <c r="LDD28" s="3"/>
      <c r="LDE28" s="3"/>
      <c r="LDF28" s="3"/>
      <c r="LDG28" s="3"/>
      <c r="LDH28" s="3"/>
      <c r="LDI28" s="3"/>
      <c r="LDJ28" s="3"/>
      <c r="LDK28" s="3"/>
      <c r="LDL28" s="3"/>
      <c r="LDM28" s="3"/>
      <c r="LDN28" s="3"/>
      <c r="LDO28" s="3"/>
      <c r="LDP28" s="3"/>
      <c r="LDQ28" s="3"/>
      <c r="LDR28" s="3"/>
      <c r="LDS28" s="3"/>
      <c r="LDT28" s="3"/>
      <c r="LDU28" s="3"/>
      <c r="LDV28" s="3"/>
      <c r="LDW28" s="3"/>
      <c r="LDX28" s="3"/>
      <c r="LDY28" s="3"/>
      <c r="LDZ28" s="3"/>
      <c r="LEA28" s="3"/>
      <c r="LEB28" s="3"/>
      <c r="LEC28" s="3"/>
      <c r="LED28" s="3"/>
      <c r="LEE28" s="3"/>
      <c r="LEF28" s="3"/>
      <c r="LEG28" s="3"/>
      <c r="LEH28" s="3"/>
      <c r="LEI28" s="3"/>
      <c r="LEJ28" s="3"/>
      <c r="LEK28" s="3"/>
      <c r="LEL28" s="3"/>
      <c r="LEM28" s="3"/>
      <c r="LEN28" s="3"/>
      <c r="LEO28" s="3"/>
      <c r="LEP28" s="3"/>
      <c r="LEQ28" s="3"/>
      <c r="LER28" s="3"/>
      <c r="LES28" s="3"/>
      <c r="LET28" s="3"/>
      <c r="LEU28" s="3"/>
      <c r="LEV28" s="3"/>
      <c r="LEW28" s="3"/>
      <c r="LEX28" s="3"/>
      <c r="LEY28" s="3"/>
      <c r="LEZ28" s="3"/>
      <c r="LFA28" s="3"/>
      <c r="LFB28" s="3"/>
      <c r="LFC28" s="3"/>
      <c r="LFD28" s="3"/>
      <c r="LFE28" s="3"/>
      <c r="LFF28" s="3"/>
      <c r="LFG28" s="3"/>
      <c r="LFH28" s="3"/>
      <c r="LFI28" s="3"/>
      <c r="LFJ28" s="3"/>
      <c r="LFK28" s="3"/>
      <c r="LFL28" s="3"/>
      <c r="LFM28" s="3"/>
      <c r="LFN28" s="3"/>
      <c r="LFO28" s="3"/>
      <c r="LFP28" s="3"/>
      <c r="LFQ28" s="3"/>
      <c r="LFR28" s="3"/>
      <c r="LFS28" s="3"/>
      <c r="LFT28" s="3"/>
      <c r="LFU28" s="3"/>
      <c r="LFV28" s="3"/>
      <c r="LFW28" s="3"/>
      <c r="LFX28" s="3"/>
      <c r="LFY28" s="3"/>
      <c r="LFZ28" s="3"/>
      <c r="LGA28" s="3"/>
      <c r="LGB28" s="3"/>
      <c r="LGC28" s="3"/>
      <c r="LGD28" s="3"/>
      <c r="LGE28" s="3"/>
      <c r="LGF28" s="3"/>
      <c r="LGG28" s="3"/>
      <c r="LGH28" s="3"/>
      <c r="LGI28" s="3"/>
      <c r="LGJ28" s="3"/>
      <c r="LGK28" s="3"/>
      <c r="LGL28" s="3"/>
      <c r="LGM28" s="3"/>
      <c r="LGN28" s="3"/>
      <c r="LGO28" s="3"/>
      <c r="LGP28" s="3"/>
      <c r="LGQ28" s="3"/>
      <c r="LGR28" s="3"/>
      <c r="LGS28" s="3"/>
      <c r="LGT28" s="3"/>
      <c r="LGU28" s="3"/>
      <c r="LGV28" s="3"/>
      <c r="LGW28" s="3"/>
      <c r="LGX28" s="3"/>
      <c r="LGY28" s="3"/>
      <c r="LGZ28" s="3"/>
      <c r="LHA28" s="3"/>
      <c r="LHB28" s="3"/>
      <c r="LHC28" s="3"/>
      <c r="LHD28" s="3"/>
      <c r="LHE28" s="3"/>
      <c r="LHF28" s="3"/>
      <c r="LHG28" s="3"/>
      <c r="LHH28" s="3"/>
      <c r="LHI28" s="3"/>
      <c r="LHJ28" s="3"/>
      <c r="LHK28" s="3"/>
      <c r="LHL28" s="3"/>
      <c r="LHM28" s="3"/>
      <c r="LHN28" s="3"/>
      <c r="LHO28" s="3"/>
      <c r="LHP28" s="3"/>
      <c r="LHQ28" s="3"/>
      <c r="LHR28" s="3"/>
      <c r="LHS28" s="3"/>
      <c r="LHT28" s="3"/>
      <c r="LHU28" s="3"/>
      <c r="LHV28" s="3"/>
      <c r="LHW28" s="3"/>
      <c r="LHX28" s="3"/>
      <c r="LHY28" s="3"/>
      <c r="LHZ28" s="3"/>
      <c r="LIA28" s="3"/>
      <c r="LIB28" s="3"/>
      <c r="LIC28" s="3"/>
      <c r="LID28" s="3"/>
      <c r="LIE28" s="3"/>
      <c r="LIF28" s="3"/>
      <c r="LIG28" s="3"/>
      <c r="LIH28" s="3"/>
      <c r="LII28" s="3"/>
      <c r="LIJ28" s="3"/>
      <c r="LIK28" s="3"/>
      <c r="LIL28" s="3"/>
      <c r="LIM28" s="3"/>
      <c r="LIN28" s="3"/>
      <c r="LIO28" s="3"/>
      <c r="LIP28" s="3"/>
      <c r="LIQ28" s="3"/>
      <c r="LIR28" s="3"/>
      <c r="LIS28" s="3"/>
      <c r="LIT28" s="3"/>
      <c r="LIU28" s="3"/>
      <c r="LIV28" s="3"/>
      <c r="LIW28" s="3"/>
      <c r="LIX28" s="3"/>
      <c r="LIY28" s="3"/>
      <c r="LIZ28" s="3"/>
      <c r="LJA28" s="3"/>
      <c r="LJB28" s="3"/>
      <c r="LJC28" s="3"/>
      <c r="LJD28" s="3"/>
      <c r="LJE28" s="3"/>
      <c r="LJF28" s="3"/>
      <c r="LJG28" s="3"/>
      <c r="LJH28" s="3"/>
      <c r="LJI28" s="3"/>
      <c r="LJJ28" s="3"/>
      <c r="LJK28" s="3"/>
      <c r="LJL28" s="3"/>
      <c r="LJM28" s="3"/>
      <c r="LJN28" s="3"/>
      <c r="LJO28" s="3"/>
      <c r="LJP28" s="3"/>
      <c r="LJQ28" s="3"/>
      <c r="LJR28" s="3"/>
      <c r="LJS28" s="3"/>
      <c r="LJT28" s="3"/>
      <c r="LJU28" s="3"/>
      <c r="LJV28" s="3"/>
      <c r="LJW28" s="3"/>
      <c r="LJX28" s="3"/>
      <c r="LJY28" s="3"/>
      <c r="LJZ28" s="3"/>
      <c r="LKA28" s="3"/>
      <c r="LKB28" s="3"/>
      <c r="LKC28" s="3"/>
      <c r="LKD28" s="3"/>
      <c r="LKE28" s="3"/>
      <c r="LKF28" s="3"/>
      <c r="LKG28" s="3"/>
      <c r="LKH28" s="3"/>
      <c r="LKI28" s="3"/>
      <c r="LKJ28" s="3"/>
      <c r="LKK28" s="3"/>
      <c r="LKL28" s="3"/>
      <c r="LKM28" s="3"/>
      <c r="LKN28" s="3"/>
      <c r="LKO28" s="3"/>
      <c r="LKP28" s="3"/>
      <c r="LKQ28" s="3"/>
      <c r="LKR28" s="3"/>
      <c r="LKS28" s="3"/>
      <c r="LKT28" s="3"/>
      <c r="LKU28" s="3"/>
      <c r="LKV28" s="3"/>
      <c r="LKW28" s="3"/>
      <c r="LKX28" s="3"/>
      <c r="LKY28" s="3"/>
      <c r="LKZ28" s="3"/>
      <c r="LLA28" s="3"/>
      <c r="LLB28" s="3"/>
      <c r="LLC28" s="3"/>
      <c r="LLD28" s="3"/>
      <c r="LLE28" s="3"/>
      <c r="LLF28" s="3"/>
      <c r="LLG28" s="3"/>
      <c r="LLH28" s="3"/>
      <c r="LLI28" s="3"/>
      <c r="LLJ28" s="3"/>
      <c r="LLK28" s="3"/>
      <c r="LLL28" s="3"/>
      <c r="LLM28" s="3"/>
      <c r="LLN28" s="3"/>
      <c r="LLO28" s="3"/>
      <c r="LLP28" s="3"/>
      <c r="LLQ28" s="3"/>
      <c r="LLR28" s="3"/>
      <c r="LLS28" s="3"/>
      <c r="LLT28" s="3"/>
      <c r="LLU28" s="3"/>
      <c r="LLV28" s="3"/>
      <c r="LLW28" s="3"/>
      <c r="LLX28" s="3"/>
      <c r="LLY28" s="3"/>
      <c r="LLZ28" s="3"/>
      <c r="LMA28" s="3"/>
      <c r="LMB28" s="3"/>
      <c r="LMC28" s="3"/>
      <c r="LMD28" s="3"/>
      <c r="LME28" s="3"/>
      <c r="LMF28" s="3"/>
      <c r="LMG28" s="3"/>
      <c r="LMH28" s="3"/>
      <c r="LMI28" s="3"/>
      <c r="LMJ28" s="3"/>
      <c r="LMK28" s="3"/>
      <c r="LML28" s="3"/>
      <c r="LMM28" s="3"/>
      <c r="LMN28" s="3"/>
      <c r="LMO28" s="3"/>
      <c r="LMP28" s="3"/>
      <c r="LMQ28" s="3"/>
      <c r="LMR28" s="3"/>
      <c r="LMS28" s="3"/>
      <c r="LMT28" s="3"/>
      <c r="LMU28" s="3"/>
      <c r="LMV28" s="3"/>
      <c r="LMW28" s="3"/>
      <c r="LMX28" s="3"/>
      <c r="LMY28" s="3"/>
      <c r="LMZ28" s="3"/>
      <c r="LNA28" s="3"/>
      <c r="LNB28" s="3"/>
      <c r="LNC28" s="3"/>
      <c r="LND28" s="3"/>
      <c r="LNE28" s="3"/>
      <c r="LNF28" s="3"/>
      <c r="LNG28" s="3"/>
      <c r="LNH28" s="3"/>
      <c r="LNI28" s="3"/>
      <c r="LNJ28" s="3"/>
      <c r="LNK28" s="3"/>
      <c r="LNL28" s="3"/>
      <c r="LNM28" s="3"/>
      <c r="LNN28" s="3"/>
      <c r="LNO28" s="3"/>
      <c r="LNP28" s="3"/>
      <c r="LNQ28" s="3"/>
      <c r="LNR28" s="3"/>
      <c r="LNS28" s="3"/>
      <c r="LNT28" s="3"/>
      <c r="LNU28" s="3"/>
      <c r="LNV28" s="3"/>
      <c r="LNW28" s="3"/>
      <c r="LNX28" s="3"/>
      <c r="LNY28" s="3"/>
      <c r="LNZ28" s="3"/>
      <c r="LOA28" s="3"/>
      <c r="LOB28" s="3"/>
      <c r="LOC28" s="3"/>
      <c r="LOD28" s="3"/>
      <c r="LOE28" s="3"/>
      <c r="LOF28" s="3"/>
      <c r="LOG28" s="3"/>
      <c r="LOH28" s="3"/>
      <c r="LOI28" s="3"/>
      <c r="LOJ28" s="3"/>
      <c r="LOK28" s="3"/>
      <c r="LOL28" s="3"/>
      <c r="LOM28" s="3"/>
      <c r="LON28" s="3"/>
      <c r="LOO28" s="3"/>
      <c r="LOP28" s="3"/>
      <c r="LOQ28" s="3"/>
      <c r="LOR28" s="3"/>
      <c r="LOS28" s="3"/>
      <c r="LOT28" s="3"/>
      <c r="LOU28" s="3"/>
      <c r="LOV28" s="3"/>
      <c r="LOW28" s="3"/>
      <c r="LOX28" s="3"/>
      <c r="LOY28" s="3"/>
      <c r="LOZ28" s="3"/>
      <c r="LPA28" s="3"/>
      <c r="LPB28" s="3"/>
      <c r="LPC28" s="3"/>
      <c r="LPD28" s="3"/>
      <c r="LPE28" s="3"/>
      <c r="LPF28" s="3"/>
      <c r="LPG28" s="3"/>
      <c r="LPH28" s="3"/>
      <c r="LPI28" s="3"/>
      <c r="LPJ28" s="3"/>
      <c r="LPK28" s="3"/>
      <c r="LPL28" s="3"/>
      <c r="LPM28" s="3"/>
      <c r="LPN28" s="3"/>
      <c r="LPO28" s="3"/>
      <c r="LPP28" s="3"/>
      <c r="LPQ28" s="3"/>
      <c r="LPR28" s="3"/>
      <c r="LPS28" s="3"/>
      <c r="LPT28" s="3"/>
      <c r="LPU28" s="3"/>
      <c r="LPV28" s="3"/>
      <c r="LPW28" s="3"/>
      <c r="LPX28" s="3"/>
      <c r="LPY28" s="3"/>
      <c r="LPZ28" s="3"/>
      <c r="LQA28" s="3"/>
      <c r="LQB28" s="3"/>
      <c r="LQC28" s="3"/>
      <c r="LQD28" s="3"/>
      <c r="LQE28" s="3"/>
      <c r="LQF28" s="3"/>
      <c r="LQG28" s="3"/>
      <c r="LQH28" s="3"/>
      <c r="LQI28" s="3"/>
      <c r="LQJ28" s="3"/>
      <c r="LQK28" s="3"/>
      <c r="LQL28" s="3"/>
      <c r="LQM28" s="3"/>
      <c r="LQN28" s="3"/>
      <c r="LQO28" s="3"/>
      <c r="LQP28" s="3"/>
      <c r="LQQ28" s="3"/>
      <c r="LQR28" s="3"/>
      <c r="LQS28" s="3"/>
      <c r="LQT28" s="3"/>
      <c r="LQU28" s="3"/>
      <c r="LQV28" s="3"/>
      <c r="LQW28" s="3"/>
      <c r="LQX28" s="3"/>
      <c r="LQY28" s="3"/>
      <c r="LQZ28" s="3"/>
      <c r="LRA28" s="3"/>
      <c r="LRB28" s="3"/>
      <c r="LRC28" s="3"/>
      <c r="LRD28" s="3"/>
      <c r="LRE28" s="3"/>
      <c r="LRF28" s="3"/>
      <c r="LRG28" s="3"/>
      <c r="LRH28" s="3"/>
      <c r="LRI28" s="3"/>
      <c r="LRJ28" s="3"/>
      <c r="LRK28" s="3"/>
      <c r="LRL28" s="3"/>
      <c r="LRM28" s="3"/>
      <c r="LRN28" s="3"/>
      <c r="LRO28" s="3"/>
      <c r="LRP28" s="3"/>
      <c r="LRQ28" s="3"/>
      <c r="LRR28" s="3"/>
      <c r="LRS28" s="3"/>
      <c r="LRT28" s="3"/>
      <c r="LRU28" s="3"/>
      <c r="LRV28" s="3"/>
      <c r="LRW28" s="3"/>
      <c r="LRX28" s="3"/>
      <c r="LRY28" s="3"/>
      <c r="LRZ28" s="3"/>
      <c r="LSA28" s="3"/>
      <c r="LSB28" s="3"/>
      <c r="LSC28" s="3"/>
      <c r="LSD28" s="3"/>
      <c r="LSE28" s="3"/>
      <c r="LSF28" s="3"/>
      <c r="LSG28" s="3"/>
      <c r="LSH28" s="3"/>
      <c r="LSI28" s="3"/>
      <c r="LSJ28" s="3"/>
      <c r="LSK28" s="3"/>
      <c r="LSL28" s="3"/>
      <c r="LSM28" s="3"/>
      <c r="LSN28" s="3"/>
      <c r="LSO28" s="3"/>
      <c r="LSP28" s="3"/>
      <c r="LSQ28" s="3"/>
      <c r="LSR28" s="3"/>
      <c r="LSS28" s="3"/>
      <c r="LST28" s="3"/>
      <c r="LSU28" s="3"/>
      <c r="LSV28" s="3"/>
      <c r="LSW28" s="3"/>
      <c r="LSX28" s="3"/>
      <c r="LSY28" s="3"/>
      <c r="LSZ28" s="3"/>
      <c r="LTA28" s="3"/>
      <c r="LTB28" s="3"/>
      <c r="LTC28" s="3"/>
      <c r="LTD28" s="3"/>
      <c r="LTE28" s="3"/>
      <c r="LTF28" s="3"/>
      <c r="LTG28" s="3"/>
      <c r="LTH28" s="3"/>
      <c r="LTI28" s="3"/>
      <c r="LTJ28" s="3"/>
      <c r="LTK28" s="3"/>
      <c r="LTL28" s="3"/>
      <c r="LTM28" s="3"/>
      <c r="LTN28" s="3"/>
      <c r="LTO28" s="3"/>
      <c r="LTP28" s="3"/>
      <c r="LTQ28" s="3"/>
      <c r="LTR28" s="3"/>
      <c r="LTS28" s="3"/>
      <c r="LTT28" s="3"/>
      <c r="LTU28" s="3"/>
      <c r="LTV28" s="3"/>
      <c r="LTW28" s="3"/>
      <c r="LTX28" s="3"/>
      <c r="LTY28" s="3"/>
      <c r="LTZ28" s="3"/>
      <c r="LUA28" s="3"/>
      <c r="LUB28" s="3"/>
      <c r="LUC28" s="3"/>
      <c r="LUD28" s="3"/>
      <c r="LUE28" s="3"/>
      <c r="LUF28" s="3"/>
      <c r="LUG28" s="3"/>
      <c r="LUH28" s="3"/>
      <c r="LUI28" s="3"/>
      <c r="LUJ28" s="3"/>
      <c r="LUK28" s="3"/>
      <c r="LUL28" s="3"/>
      <c r="LUM28" s="3"/>
      <c r="LUN28" s="3"/>
      <c r="LUO28" s="3"/>
      <c r="LUP28" s="3"/>
      <c r="LUQ28" s="3"/>
      <c r="LUR28" s="3"/>
      <c r="LUS28" s="3"/>
      <c r="LUT28" s="3"/>
      <c r="LUU28" s="3"/>
      <c r="LUV28" s="3"/>
      <c r="LUW28" s="3"/>
      <c r="LUX28" s="3"/>
      <c r="LUY28" s="3"/>
      <c r="LUZ28" s="3"/>
      <c r="LVA28" s="3"/>
      <c r="LVB28" s="3"/>
      <c r="LVC28" s="3"/>
      <c r="LVD28" s="3"/>
      <c r="LVE28" s="3"/>
      <c r="LVF28" s="3"/>
      <c r="LVG28" s="3"/>
      <c r="LVH28" s="3"/>
      <c r="LVI28" s="3"/>
      <c r="LVJ28" s="3"/>
      <c r="LVK28" s="3"/>
      <c r="LVL28" s="3"/>
      <c r="LVM28" s="3"/>
      <c r="LVN28" s="3"/>
      <c r="LVO28" s="3"/>
      <c r="LVP28" s="3"/>
      <c r="LVQ28" s="3"/>
      <c r="LVR28" s="3"/>
      <c r="LVS28" s="3"/>
      <c r="LVT28" s="3"/>
      <c r="LVU28" s="3"/>
      <c r="LVV28" s="3"/>
      <c r="LVW28" s="3"/>
      <c r="LVX28" s="3"/>
      <c r="LVY28" s="3"/>
      <c r="LVZ28" s="3"/>
      <c r="LWA28" s="3"/>
      <c r="LWB28" s="3"/>
      <c r="LWC28" s="3"/>
      <c r="LWD28" s="3"/>
      <c r="LWE28" s="3"/>
      <c r="LWF28" s="3"/>
      <c r="LWG28" s="3"/>
      <c r="LWH28" s="3"/>
      <c r="LWI28" s="3"/>
      <c r="LWJ28" s="3"/>
      <c r="LWK28" s="3"/>
      <c r="LWL28" s="3"/>
      <c r="LWM28" s="3"/>
      <c r="LWN28" s="3"/>
      <c r="LWO28" s="3"/>
      <c r="LWP28" s="3"/>
      <c r="LWQ28" s="3"/>
      <c r="LWR28" s="3"/>
      <c r="LWS28" s="3"/>
      <c r="LWT28" s="3"/>
      <c r="LWU28" s="3"/>
      <c r="LWV28" s="3"/>
      <c r="LWW28" s="3"/>
      <c r="LWX28" s="3"/>
      <c r="LWY28" s="3"/>
      <c r="LWZ28" s="3"/>
      <c r="LXA28" s="3"/>
      <c r="LXB28" s="3"/>
      <c r="LXC28" s="3"/>
      <c r="LXD28" s="3"/>
      <c r="LXE28" s="3"/>
      <c r="LXF28" s="3"/>
      <c r="LXG28" s="3"/>
      <c r="LXH28" s="3"/>
      <c r="LXI28" s="3"/>
      <c r="LXJ28" s="3"/>
      <c r="LXK28" s="3"/>
      <c r="LXL28" s="3"/>
      <c r="LXM28" s="3"/>
      <c r="LXN28" s="3"/>
      <c r="LXO28" s="3"/>
      <c r="LXP28" s="3"/>
      <c r="LXQ28" s="3"/>
      <c r="LXR28" s="3"/>
      <c r="LXS28" s="3"/>
      <c r="LXT28" s="3"/>
      <c r="LXU28" s="3"/>
      <c r="LXV28" s="3"/>
      <c r="LXW28" s="3"/>
      <c r="LXX28" s="3"/>
      <c r="LXY28" s="3"/>
      <c r="LXZ28" s="3"/>
      <c r="LYA28" s="3"/>
      <c r="LYB28" s="3"/>
      <c r="LYC28" s="3"/>
      <c r="LYD28" s="3"/>
      <c r="LYE28" s="3"/>
      <c r="LYF28" s="3"/>
      <c r="LYG28" s="3"/>
      <c r="LYH28" s="3"/>
      <c r="LYI28" s="3"/>
      <c r="LYJ28" s="3"/>
      <c r="LYK28" s="3"/>
      <c r="LYL28" s="3"/>
      <c r="LYM28" s="3"/>
      <c r="LYN28" s="3"/>
      <c r="LYO28" s="3"/>
      <c r="LYP28" s="3"/>
      <c r="LYQ28" s="3"/>
      <c r="LYR28" s="3"/>
      <c r="LYS28" s="3"/>
      <c r="LYT28" s="3"/>
      <c r="LYU28" s="3"/>
      <c r="LYV28" s="3"/>
      <c r="LYW28" s="3"/>
      <c r="LYX28" s="3"/>
      <c r="LYY28" s="3"/>
      <c r="LYZ28" s="3"/>
      <c r="LZA28" s="3"/>
      <c r="LZB28" s="3"/>
      <c r="LZC28" s="3"/>
      <c r="LZD28" s="3"/>
      <c r="LZE28" s="3"/>
      <c r="LZF28" s="3"/>
      <c r="LZG28" s="3"/>
      <c r="LZH28" s="3"/>
      <c r="LZI28" s="3"/>
      <c r="LZJ28" s="3"/>
      <c r="LZK28" s="3"/>
      <c r="LZL28" s="3"/>
      <c r="LZM28" s="3"/>
      <c r="LZN28" s="3"/>
      <c r="LZO28" s="3"/>
      <c r="LZP28" s="3"/>
      <c r="LZQ28" s="3"/>
      <c r="LZR28" s="3"/>
      <c r="LZS28" s="3"/>
      <c r="LZT28" s="3"/>
      <c r="LZU28" s="3"/>
      <c r="LZV28" s="3"/>
      <c r="LZW28" s="3"/>
      <c r="LZX28" s="3"/>
      <c r="LZY28" s="3"/>
      <c r="LZZ28" s="3"/>
      <c r="MAA28" s="3"/>
      <c r="MAB28" s="3"/>
      <c r="MAC28" s="3"/>
      <c r="MAD28" s="3"/>
      <c r="MAE28" s="3"/>
      <c r="MAF28" s="3"/>
      <c r="MAG28" s="3"/>
      <c r="MAH28" s="3"/>
      <c r="MAI28" s="3"/>
      <c r="MAJ28" s="3"/>
      <c r="MAK28" s="3"/>
      <c r="MAL28" s="3"/>
      <c r="MAM28" s="3"/>
      <c r="MAN28" s="3"/>
      <c r="MAO28" s="3"/>
      <c r="MAP28" s="3"/>
      <c r="MAQ28" s="3"/>
      <c r="MAR28" s="3"/>
      <c r="MAS28" s="3"/>
      <c r="MAT28" s="3"/>
      <c r="MAU28" s="3"/>
      <c r="MAV28" s="3"/>
      <c r="MAW28" s="3"/>
      <c r="MAX28" s="3"/>
      <c r="MAY28" s="3"/>
      <c r="MAZ28" s="3"/>
      <c r="MBA28" s="3"/>
      <c r="MBB28" s="3"/>
      <c r="MBC28" s="3"/>
      <c r="MBD28" s="3"/>
      <c r="MBE28" s="3"/>
      <c r="MBF28" s="3"/>
      <c r="MBG28" s="3"/>
      <c r="MBH28" s="3"/>
      <c r="MBI28" s="3"/>
      <c r="MBJ28" s="3"/>
      <c r="MBK28" s="3"/>
      <c r="MBL28" s="3"/>
      <c r="MBM28" s="3"/>
      <c r="MBN28" s="3"/>
      <c r="MBO28" s="3"/>
      <c r="MBP28" s="3"/>
      <c r="MBQ28" s="3"/>
      <c r="MBR28" s="3"/>
      <c r="MBS28" s="3"/>
      <c r="MBT28" s="3"/>
      <c r="MBU28" s="3"/>
      <c r="MBV28" s="3"/>
      <c r="MBW28" s="3"/>
      <c r="MBX28" s="3"/>
      <c r="MBY28" s="3"/>
      <c r="MBZ28" s="3"/>
      <c r="MCA28" s="3"/>
      <c r="MCB28" s="3"/>
      <c r="MCC28" s="3"/>
      <c r="MCD28" s="3"/>
      <c r="MCE28" s="3"/>
      <c r="MCF28" s="3"/>
      <c r="MCG28" s="3"/>
      <c r="MCH28" s="3"/>
      <c r="MCI28" s="3"/>
      <c r="MCJ28" s="3"/>
      <c r="MCK28" s="3"/>
      <c r="MCL28" s="3"/>
      <c r="MCM28" s="3"/>
      <c r="MCN28" s="3"/>
      <c r="MCO28" s="3"/>
      <c r="MCP28" s="3"/>
      <c r="MCQ28" s="3"/>
      <c r="MCR28" s="3"/>
      <c r="MCS28" s="3"/>
      <c r="MCT28" s="3"/>
      <c r="MCU28" s="3"/>
      <c r="MCV28" s="3"/>
      <c r="MCW28" s="3"/>
      <c r="MCX28" s="3"/>
      <c r="MCY28" s="3"/>
      <c r="MCZ28" s="3"/>
      <c r="MDA28" s="3"/>
      <c r="MDB28" s="3"/>
      <c r="MDC28" s="3"/>
      <c r="MDD28" s="3"/>
      <c r="MDE28" s="3"/>
      <c r="MDF28" s="3"/>
      <c r="MDG28" s="3"/>
      <c r="MDH28" s="3"/>
      <c r="MDI28" s="3"/>
      <c r="MDJ28" s="3"/>
      <c r="MDK28" s="3"/>
      <c r="MDL28" s="3"/>
      <c r="MDM28" s="3"/>
      <c r="MDN28" s="3"/>
      <c r="MDO28" s="3"/>
      <c r="MDP28" s="3"/>
      <c r="MDQ28" s="3"/>
      <c r="MDR28" s="3"/>
      <c r="MDS28" s="3"/>
      <c r="MDT28" s="3"/>
      <c r="MDU28" s="3"/>
      <c r="MDV28" s="3"/>
      <c r="MDW28" s="3"/>
      <c r="MDX28" s="3"/>
      <c r="MDY28" s="3"/>
      <c r="MDZ28" s="3"/>
      <c r="MEA28" s="3"/>
      <c r="MEB28" s="3"/>
      <c r="MEC28" s="3"/>
      <c r="MED28" s="3"/>
      <c r="MEE28" s="3"/>
      <c r="MEF28" s="3"/>
      <c r="MEG28" s="3"/>
      <c r="MEH28" s="3"/>
      <c r="MEI28" s="3"/>
      <c r="MEJ28" s="3"/>
      <c r="MEK28" s="3"/>
      <c r="MEL28" s="3"/>
      <c r="MEM28" s="3"/>
      <c r="MEN28" s="3"/>
      <c r="MEO28" s="3"/>
      <c r="MEP28" s="3"/>
      <c r="MEQ28" s="3"/>
      <c r="MER28" s="3"/>
      <c r="MES28" s="3"/>
      <c r="MET28" s="3"/>
      <c r="MEU28" s="3"/>
      <c r="MEV28" s="3"/>
      <c r="MEW28" s="3"/>
      <c r="MEX28" s="3"/>
      <c r="MEY28" s="3"/>
      <c r="MEZ28" s="3"/>
      <c r="MFA28" s="3"/>
      <c r="MFB28" s="3"/>
      <c r="MFC28" s="3"/>
      <c r="MFD28" s="3"/>
      <c r="MFE28" s="3"/>
      <c r="MFF28" s="3"/>
      <c r="MFG28" s="3"/>
      <c r="MFH28" s="3"/>
      <c r="MFI28" s="3"/>
      <c r="MFJ28" s="3"/>
      <c r="MFK28" s="3"/>
      <c r="MFL28" s="3"/>
      <c r="MFM28" s="3"/>
      <c r="MFN28" s="3"/>
      <c r="MFO28" s="3"/>
      <c r="MFP28" s="3"/>
      <c r="MFQ28" s="3"/>
      <c r="MFR28" s="3"/>
      <c r="MFS28" s="3"/>
      <c r="MFT28" s="3"/>
      <c r="MFU28" s="3"/>
      <c r="MFV28" s="3"/>
      <c r="MFW28" s="3"/>
      <c r="MFX28" s="3"/>
      <c r="MFY28" s="3"/>
      <c r="MFZ28" s="3"/>
      <c r="MGA28" s="3"/>
      <c r="MGB28" s="3"/>
      <c r="MGC28" s="3"/>
      <c r="MGD28" s="3"/>
      <c r="MGE28" s="3"/>
      <c r="MGF28" s="3"/>
      <c r="MGG28" s="3"/>
      <c r="MGH28" s="3"/>
      <c r="MGI28" s="3"/>
      <c r="MGJ28" s="3"/>
      <c r="MGK28" s="3"/>
      <c r="MGL28" s="3"/>
      <c r="MGM28" s="3"/>
      <c r="MGN28" s="3"/>
      <c r="MGO28" s="3"/>
      <c r="MGP28" s="3"/>
      <c r="MGQ28" s="3"/>
      <c r="MGR28" s="3"/>
      <c r="MGS28" s="3"/>
      <c r="MGT28" s="3"/>
      <c r="MGU28" s="3"/>
      <c r="MGV28" s="3"/>
      <c r="MGW28" s="3"/>
      <c r="MGX28" s="3"/>
      <c r="MGY28" s="3"/>
      <c r="MGZ28" s="3"/>
      <c r="MHA28" s="3"/>
      <c r="MHB28" s="3"/>
      <c r="MHC28" s="3"/>
      <c r="MHD28" s="3"/>
      <c r="MHE28" s="3"/>
      <c r="MHF28" s="3"/>
      <c r="MHG28" s="3"/>
      <c r="MHH28" s="3"/>
      <c r="MHI28" s="3"/>
      <c r="MHJ28" s="3"/>
      <c r="MHK28" s="3"/>
      <c r="MHL28" s="3"/>
      <c r="MHM28" s="3"/>
      <c r="MHN28" s="3"/>
      <c r="MHO28" s="3"/>
      <c r="MHP28" s="3"/>
      <c r="MHQ28" s="3"/>
      <c r="MHR28" s="3"/>
      <c r="MHS28" s="3"/>
      <c r="MHT28" s="3"/>
      <c r="MHU28" s="3"/>
      <c r="MHV28" s="3"/>
      <c r="MHW28" s="3"/>
      <c r="MHX28" s="3"/>
      <c r="MHY28" s="3"/>
      <c r="MHZ28" s="3"/>
      <c r="MIA28" s="3"/>
      <c r="MIB28" s="3"/>
      <c r="MIC28" s="3"/>
      <c r="MID28" s="3"/>
      <c r="MIE28" s="3"/>
      <c r="MIF28" s="3"/>
      <c r="MIG28" s="3"/>
      <c r="MIH28" s="3"/>
      <c r="MII28" s="3"/>
      <c r="MIJ28" s="3"/>
      <c r="MIK28" s="3"/>
      <c r="MIL28" s="3"/>
      <c r="MIM28" s="3"/>
      <c r="MIN28" s="3"/>
      <c r="MIO28" s="3"/>
      <c r="MIP28" s="3"/>
      <c r="MIQ28" s="3"/>
      <c r="MIR28" s="3"/>
      <c r="MIS28" s="3"/>
      <c r="MIT28" s="3"/>
      <c r="MIU28" s="3"/>
      <c r="MIV28" s="3"/>
      <c r="MIW28" s="3"/>
      <c r="MIX28" s="3"/>
      <c r="MIY28" s="3"/>
      <c r="MIZ28" s="3"/>
      <c r="MJA28" s="3"/>
      <c r="MJB28" s="3"/>
      <c r="MJC28" s="3"/>
      <c r="MJD28" s="3"/>
      <c r="MJE28" s="3"/>
      <c r="MJF28" s="3"/>
      <c r="MJG28" s="3"/>
      <c r="MJH28" s="3"/>
      <c r="MJI28" s="3"/>
      <c r="MJJ28" s="3"/>
      <c r="MJK28" s="3"/>
      <c r="MJL28" s="3"/>
      <c r="MJM28" s="3"/>
      <c r="MJN28" s="3"/>
      <c r="MJO28" s="3"/>
      <c r="MJP28" s="3"/>
      <c r="MJQ28" s="3"/>
      <c r="MJR28" s="3"/>
      <c r="MJS28" s="3"/>
      <c r="MJT28" s="3"/>
      <c r="MJU28" s="3"/>
      <c r="MJV28" s="3"/>
      <c r="MJW28" s="3"/>
      <c r="MJX28" s="3"/>
      <c r="MJY28" s="3"/>
      <c r="MJZ28" s="3"/>
      <c r="MKA28" s="3"/>
      <c r="MKB28" s="3"/>
      <c r="MKC28" s="3"/>
      <c r="MKD28" s="3"/>
      <c r="MKE28" s="3"/>
      <c r="MKF28" s="3"/>
      <c r="MKG28" s="3"/>
      <c r="MKH28" s="3"/>
      <c r="MKI28" s="3"/>
      <c r="MKJ28" s="3"/>
      <c r="MKK28" s="3"/>
      <c r="MKL28" s="3"/>
      <c r="MKM28" s="3"/>
      <c r="MKN28" s="3"/>
      <c r="MKO28" s="3"/>
      <c r="MKP28" s="3"/>
      <c r="MKQ28" s="3"/>
      <c r="MKR28" s="3"/>
      <c r="MKS28" s="3"/>
      <c r="MKT28" s="3"/>
      <c r="MKU28" s="3"/>
      <c r="MKV28" s="3"/>
      <c r="MKW28" s="3"/>
      <c r="MKX28" s="3"/>
      <c r="MKY28" s="3"/>
      <c r="MKZ28" s="3"/>
      <c r="MLA28" s="3"/>
      <c r="MLB28" s="3"/>
      <c r="MLC28" s="3"/>
      <c r="MLD28" s="3"/>
      <c r="MLE28" s="3"/>
      <c r="MLF28" s="3"/>
      <c r="MLG28" s="3"/>
      <c r="MLH28" s="3"/>
      <c r="MLI28" s="3"/>
      <c r="MLJ28" s="3"/>
      <c r="MLK28" s="3"/>
      <c r="MLL28" s="3"/>
      <c r="MLM28" s="3"/>
      <c r="MLN28" s="3"/>
      <c r="MLO28" s="3"/>
      <c r="MLP28" s="3"/>
      <c r="MLQ28" s="3"/>
      <c r="MLR28" s="3"/>
      <c r="MLS28" s="3"/>
      <c r="MLT28" s="3"/>
      <c r="MLU28" s="3"/>
      <c r="MLV28" s="3"/>
      <c r="MLW28" s="3"/>
      <c r="MLX28" s="3"/>
      <c r="MLY28" s="3"/>
      <c r="MLZ28" s="3"/>
      <c r="MMA28" s="3"/>
      <c r="MMB28" s="3"/>
      <c r="MMC28" s="3"/>
      <c r="MMD28" s="3"/>
      <c r="MME28" s="3"/>
      <c r="MMF28" s="3"/>
      <c r="MMG28" s="3"/>
      <c r="MMH28" s="3"/>
      <c r="MMI28" s="3"/>
      <c r="MMJ28" s="3"/>
      <c r="MMK28" s="3"/>
      <c r="MML28" s="3"/>
      <c r="MMM28" s="3"/>
      <c r="MMN28" s="3"/>
      <c r="MMO28" s="3"/>
      <c r="MMP28" s="3"/>
      <c r="MMQ28" s="3"/>
      <c r="MMR28" s="3"/>
      <c r="MMS28" s="3"/>
      <c r="MMT28" s="3"/>
      <c r="MMU28" s="3"/>
      <c r="MMV28" s="3"/>
      <c r="MMW28" s="3"/>
      <c r="MMX28" s="3"/>
      <c r="MMY28" s="3"/>
      <c r="MMZ28" s="3"/>
      <c r="MNA28" s="3"/>
      <c r="MNB28" s="3"/>
      <c r="MNC28" s="3"/>
      <c r="MND28" s="3"/>
      <c r="MNE28" s="3"/>
      <c r="MNF28" s="3"/>
      <c r="MNG28" s="3"/>
      <c r="MNH28" s="3"/>
      <c r="MNI28" s="3"/>
      <c r="MNJ28" s="3"/>
      <c r="MNK28" s="3"/>
      <c r="MNL28" s="3"/>
      <c r="MNM28" s="3"/>
      <c r="MNN28" s="3"/>
      <c r="MNO28" s="3"/>
      <c r="MNP28" s="3"/>
      <c r="MNQ28" s="3"/>
      <c r="MNR28" s="3"/>
      <c r="MNS28" s="3"/>
      <c r="MNT28" s="3"/>
      <c r="MNU28" s="3"/>
      <c r="MNV28" s="3"/>
      <c r="MNW28" s="3"/>
      <c r="MNX28" s="3"/>
      <c r="MNY28" s="3"/>
      <c r="MNZ28" s="3"/>
      <c r="MOA28" s="3"/>
      <c r="MOB28" s="3"/>
      <c r="MOC28" s="3"/>
      <c r="MOD28" s="3"/>
      <c r="MOE28" s="3"/>
      <c r="MOF28" s="3"/>
      <c r="MOG28" s="3"/>
      <c r="MOH28" s="3"/>
      <c r="MOI28" s="3"/>
      <c r="MOJ28" s="3"/>
      <c r="MOK28" s="3"/>
      <c r="MOL28" s="3"/>
      <c r="MOM28" s="3"/>
      <c r="MON28" s="3"/>
      <c r="MOO28" s="3"/>
      <c r="MOP28" s="3"/>
      <c r="MOQ28" s="3"/>
      <c r="MOR28" s="3"/>
      <c r="MOS28" s="3"/>
      <c r="MOT28" s="3"/>
      <c r="MOU28" s="3"/>
      <c r="MOV28" s="3"/>
      <c r="MOW28" s="3"/>
      <c r="MOX28" s="3"/>
      <c r="MOY28" s="3"/>
      <c r="MOZ28" s="3"/>
      <c r="MPA28" s="3"/>
      <c r="MPB28" s="3"/>
      <c r="MPC28" s="3"/>
      <c r="MPD28" s="3"/>
      <c r="MPE28" s="3"/>
      <c r="MPF28" s="3"/>
      <c r="MPG28" s="3"/>
      <c r="MPH28" s="3"/>
      <c r="MPI28" s="3"/>
      <c r="MPJ28" s="3"/>
      <c r="MPK28" s="3"/>
      <c r="MPL28" s="3"/>
      <c r="MPM28" s="3"/>
      <c r="MPN28" s="3"/>
      <c r="MPO28" s="3"/>
      <c r="MPP28" s="3"/>
      <c r="MPQ28" s="3"/>
      <c r="MPR28" s="3"/>
      <c r="MPS28" s="3"/>
      <c r="MPT28" s="3"/>
      <c r="MPU28" s="3"/>
      <c r="MPV28" s="3"/>
      <c r="MPW28" s="3"/>
      <c r="MPX28" s="3"/>
      <c r="MPY28" s="3"/>
      <c r="MPZ28" s="3"/>
      <c r="MQA28" s="3"/>
      <c r="MQB28" s="3"/>
      <c r="MQC28" s="3"/>
      <c r="MQD28" s="3"/>
      <c r="MQE28" s="3"/>
      <c r="MQF28" s="3"/>
      <c r="MQG28" s="3"/>
      <c r="MQH28" s="3"/>
      <c r="MQI28" s="3"/>
      <c r="MQJ28" s="3"/>
      <c r="MQK28" s="3"/>
      <c r="MQL28" s="3"/>
      <c r="MQM28" s="3"/>
      <c r="MQN28" s="3"/>
      <c r="MQO28" s="3"/>
      <c r="MQP28" s="3"/>
      <c r="MQQ28" s="3"/>
      <c r="MQR28" s="3"/>
      <c r="MQS28" s="3"/>
      <c r="MQT28" s="3"/>
      <c r="MQU28" s="3"/>
      <c r="MQV28" s="3"/>
      <c r="MQW28" s="3"/>
      <c r="MQX28" s="3"/>
      <c r="MQY28" s="3"/>
      <c r="MQZ28" s="3"/>
      <c r="MRA28" s="3"/>
      <c r="MRB28" s="3"/>
      <c r="MRC28" s="3"/>
      <c r="MRD28" s="3"/>
      <c r="MRE28" s="3"/>
      <c r="MRF28" s="3"/>
      <c r="MRG28" s="3"/>
      <c r="MRH28" s="3"/>
      <c r="MRI28" s="3"/>
      <c r="MRJ28" s="3"/>
      <c r="MRK28" s="3"/>
      <c r="MRL28" s="3"/>
      <c r="MRM28" s="3"/>
      <c r="MRN28" s="3"/>
      <c r="MRO28" s="3"/>
      <c r="MRP28" s="3"/>
      <c r="MRQ28" s="3"/>
      <c r="MRR28" s="3"/>
      <c r="MRS28" s="3"/>
      <c r="MRT28" s="3"/>
      <c r="MRU28" s="3"/>
      <c r="MRV28" s="3"/>
      <c r="MRW28" s="3"/>
      <c r="MRX28" s="3"/>
      <c r="MRY28" s="3"/>
      <c r="MRZ28" s="3"/>
      <c r="MSA28" s="3"/>
      <c r="MSB28" s="3"/>
      <c r="MSC28" s="3"/>
      <c r="MSD28" s="3"/>
      <c r="MSE28" s="3"/>
      <c r="MSF28" s="3"/>
      <c r="MSG28" s="3"/>
      <c r="MSH28" s="3"/>
      <c r="MSI28" s="3"/>
      <c r="MSJ28" s="3"/>
      <c r="MSK28" s="3"/>
      <c r="MSL28" s="3"/>
      <c r="MSM28" s="3"/>
      <c r="MSN28" s="3"/>
      <c r="MSO28" s="3"/>
      <c r="MSP28" s="3"/>
      <c r="MSQ28" s="3"/>
      <c r="MSR28" s="3"/>
      <c r="MSS28" s="3"/>
      <c r="MST28" s="3"/>
      <c r="MSU28" s="3"/>
      <c r="MSV28" s="3"/>
      <c r="MSW28" s="3"/>
      <c r="MSX28" s="3"/>
      <c r="MSY28" s="3"/>
      <c r="MSZ28" s="3"/>
      <c r="MTA28" s="3"/>
      <c r="MTB28" s="3"/>
      <c r="MTC28" s="3"/>
      <c r="MTD28" s="3"/>
      <c r="MTE28" s="3"/>
      <c r="MTF28" s="3"/>
      <c r="MTG28" s="3"/>
      <c r="MTH28" s="3"/>
      <c r="MTI28" s="3"/>
      <c r="MTJ28" s="3"/>
      <c r="MTK28" s="3"/>
      <c r="MTL28" s="3"/>
      <c r="MTM28" s="3"/>
      <c r="MTN28" s="3"/>
      <c r="MTO28" s="3"/>
      <c r="MTP28" s="3"/>
      <c r="MTQ28" s="3"/>
      <c r="MTR28" s="3"/>
      <c r="MTS28" s="3"/>
      <c r="MTT28" s="3"/>
      <c r="MTU28" s="3"/>
      <c r="MTV28" s="3"/>
      <c r="MTW28" s="3"/>
      <c r="MTX28" s="3"/>
      <c r="MTY28" s="3"/>
      <c r="MTZ28" s="3"/>
      <c r="MUA28" s="3"/>
      <c r="MUB28" s="3"/>
      <c r="MUC28" s="3"/>
      <c r="MUD28" s="3"/>
      <c r="MUE28" s="3"/>
      <c r="MUF28" s="3"/>
      <c r="MUG28" s="3"/>
      <c r="MUH28" s="3"/>
      <c r="MUI28" s="3"/>
      <c r="MUJ28" s="3"/>
      <c r="MUK28" s="3"/>
      <c r="MUL28" s="3"/>
      <c r="MUM28" s="3"/>
      <c r="MUN28" s="3"/>
      <c r="MUO28" s="3"/>
      <c r="MUP28" s="3"/>
      <c r="MUQ28" s="3"/>
      <c r="MUR28" s="3"/>
      <c r="MUS28" s="3"/>
      <c r="MUT28" s="3"/>
      <c r="MUU28" s="3"/>
      <c r="MUV28" s="3"/>
      <c r="MUW28" s="3"/>
      <c r="MUX28" s="3"/>
      <c r="MUY28" s="3"/>
      <c r="MUZ28" s="3"/>
      <c r="MVA28" s="3"/>
      <c r="MVB28" s="3"/>
      <c r="MVC28" s="3"/>
      <c r="MVD28" s="3"/>
      <c r="MVE28" s="3"/>
      <c r="MVF28" s="3"/>
      <c r="MVG28" s="3"/>
      <c r="MVH28" s="3"/>
      <c r="MVI28" s="3"/>
      <c r="MVJ28" s="3"/>
      <c r="MVK28" s="3"/>
      <c r="MVL28" s="3"/>
      <c r="MVM28" s="3"/>
      <c r="MVN28" s="3"/>
      <c r="MVO28" s="3"/>
      <c r="MVP28" s="3"/>
      <c r="MVQ28" s="3"/>
      <c r="MVR28" s="3"/>
      <c r="MVS28" s="3"/>
      <c r="MVT28" s="3"/>
      <c r="MVU28" s="3"/>
      <c r="MVV28" s="3"/>
      <c r="MVW28" s="3"/>
      <c r="MVX28" s="3"/>
      <c r="MVY28" s="3"/>
      <c r="MVZ28" s="3"/>
      <c r="MWA28" s="3"/>
      <c r="MWB28" s="3"/>
      <c r="MWC28" s="3"/>
      <c r="MWD28" s="3"/>
      <c r="MWE28" s="3"/>
      <c r="MWF28" s="3"/>
      <c r="MWG28" s="3"/>
      <c r="MWH28" s="3"/>
      <c r="MWI28" s="3"/>
      <c r="MWJ28" s="3"/>
      <c r="MWK28" s="3"/>
      <c r="MWL28" s="3"/>
      <c r="MWM28" s="3"/>
      <c r="MWN28" s="3"/>
      <c r="MWO28" s="3"/>
      <c r="MWP28" s="3"/>
      <c r="MWQ28" s="3"/>
      <c r="MWR28" s="3"/>
      <c r="MWS28" s="3"/>
      <c r="MWT28" s="3"/>
      <c r="MWU28" s="3"/>
      <c r="MWV28" s="3"/>
      <c r="MWW28" s="3"/>
      <c r="MWX28" s="3"/>
      <c r="MWY28" s="3"/>
      <c r="MWZ28" s="3"/>
      <c r="MXA28" s="3"/>
      <c r="MXB28" s="3"/>
      <c r="MXC28" s="3"/>
      <c r="MXD28" s="3"/>
      <c r="MXE28" s="3"/>
      <c r="MXF28" s="3"/>
      <c r="MXG28" s="3"/>
      <c r="MXH28" s="3"/>
      <c r="MXI28" s="3"/>
      <c r="MXJ28" s="3"/>
      <c r="MXK28" s="3"/>
      <c r="MXL28" s="3"/>
      <c r="MXM28" s="3"/>
      <c r="MXN28" s="3"/>
      <c r="MXO28" s="3"/>
      <c r="MXP28" s="3"/>
      <c r="MXQ28" s="3"/>
      <c r="MXR28" s="3"/>
      <c r="MXS28" s="3"/>
      <c r="MXT28" s="3"/>
      <c r="MXU28" s="3"/>
      <c r="MXV28" s="3"/>
      <c r="MXW28" s="3"/>
      <c r="MXX28" s="3"/>
      <c r="MXY28" s="3"/>
      <c r="MXZ28" s="3"/>
      <c r="MYA28" s="3"/>
      <c r="MYB28" s="3"/>
      <c r="MYC28" s="3"/>
      <c r="MYD28" s="3"/>
      <c r="MYE28" s="3"/>
      <c r="MYF28" s="3"/>
      <c r="MYG28" s="3"/>
      <c r="MYH28" s="3"/>
      <c r="MYI28" s="3"/>
      <c r="MYJ28" s="3"/>
      <c r="MYK28" s="3"/>
      <c r="MYL28" s="3"/>
      <c r="MYM28" s="3"/>
      <c r="MYN28" s="3"/>
      <c r="MYO28" s="3"/>
      <c r="MYP28" s="3"/>
      <c r="MYQ28" s="3"/>
      <c r="MYR28" s="3"/>
      <c r="MYS28" s="3"/>
      <c r="MYT28" s="3"/>
      <c r="MYU28" s="3"/>
      <c r="MYV28" s="3"/>
      <c r="MYW28" s="3"/>
      <c r="MYX28" s="3"/>
      <c r="MYY28" s="3"/>
      <c r="MYZ28" s="3"/>
      <c r="MZA28" s="3"/>
      <c r="MZB28" s="3"/>
      <c r="MZC28" s="3"/>
      <c r="MZD28" s="3"/>
      <c r="MZE28" s="3"/>
      <c r="MZF28" s="3"/>
      <c r="MZG28" s="3"/>
      <c r="MZH28" s="3"/>
      <c r="MZI28" s="3"/>
      <c r="MZJ28" s="3"/>
      <c r="MZK28" s="3"/>
      <c r="MZL28" s="3"/>
      <c r="MZM28" s="3"/>
      <c r="MZN28" s="3"/>
      <c r="MZO28" s="3"/>
      <c r="MZP28" s="3"/>
      <c r="MZQ28" s="3"/>
      <c r="MZR28" s="3"/>
      <c r="MZS28" s="3"/>
      <c r="MZT28" s="3"/>
      <c r="MZU28" s="3"/>
      <c r="MZV28" s="3"/>
      <c r="MZW28" s="3"/>
      <c r="MZX28" s="3"/>
      <c r="MZY28" s="3"/>
      <c r="MZZ28" s="3"/>
      <c r="NAA28" s="3"/>
      <c r="NAB28" s="3"/>
      <c r="NAC28" s="3"/>
      <c r="NAD28" s="3"/>
      <c r="NAE28" s="3"/>
      <c r="NAF28" s="3"/>
      <c r="NAG28" s="3"/>
      <c r="NAH28" s="3"/>
      <c r="NAI28" s="3"/>
      <c r="NAJ28" s="3"/>
      <c r="NAK28" s="3"/>
      <c r="NAL28" s="3"/>
      <c r="NAM28" s="3"/>
      <c r="NAN28" s="3"/>
      <c r="NAO28" s="3"/>
      <c r="NAP28" s="3"/>
      <c r="NAQ28" s="3"/>
      <c r="NAR28" s="3"/>
      <c r="NAS28" s="3"/>
      <c r="NAT28" s="3"/>
      <c r="NAU28" s="3"/>
      <c r="NAV28" s="3"/>
      <c r="NAW28" s="3"/>
      <c r="NAX28" s="3"/>
      <c r="NAY28" s="3"/>
      <c r="NAZ28" s="3"/>
      <c r="NBA28" s="3"/>
      <c r="NBB28" s="3"/>
      <c r="NBC28" s="3"/>
      <c r="NBD28" s="3"/>
      <c r="NBE28" s="3"/>
      <c r="NBF28" s="3"/>
      <c r="NBG28" s="3"/>
      <c r="NBH28" s="3"/>
      <c r="NBI28" s="3"/>
      <c r="NBJ28" s="3"/>
      <c r="NBK28" s="3"/>
      <c r="NBL28" s="3"/>
      <c r="NBM28" s="3"/>
      <c r="NBN28" s="3"/>
      <c r="NBO28" s="3"/>
      <c r="NBP28" s="3"/>
      <c r="NBQ28" s="3"/>
      <c r="NBR28" s="3"/>
      <c r="NBS28" s="3"/>
      <c r="NBT28" s="3"/>
      <c r="NBU28" s="3"/>
      <c r="NBV28" s="3"/>
      <c r="NBW28" s="3"/>
      <c r="NBX28" s="3"/>
      <c r="NBY28" s="3"/>
      <c r="NBZ28" s="3"/>
      <c r="NCA28" s="3"/>
      <c r="NCB28" s="3"/>
      <c r="NCC28" s="3"/>
      <c r="NCD28" s="3"/>
      <c r="NCE28" s="3"/>
      <c r="NCF28" s="3"/>
      <c r="NCG28" s="3"/>
      <c r="NCH28" s="3"/>
      <c r="NCI28" s="3"/>
      <c r="NCJ28" s="3"/>
      <c r="NCK28" s="3"/>
      <c r="NCL28" s="3"/>
      <c r="NCM28" s="3"/>
      <c r="NCN28" s="3"/>
      <c r="NCO28" s="3"/>
      <c r="NCP28" s="3"/>
      <c r="NCQ28" s="3"/>
      <c r="NCR28" s="3"/>
      <c r="NCS28" s="3"/>
      <c r="NCT28" s="3"/>
      <c r="NCU28" s="3"/>
      <c r="NCV28" s="3"/>
      <c r="NCW28" s="3"/>
      <c r="NCX28" s="3"/>
      <c r="NCY28" s="3"/>
      <c r="NCZ28" s="3"/>
      <c r="NDA28" s="3"/>
      <c r="NDB28" s="3"/>
      <c r="NDC28" s="3"/>
      <c r="NDD28" s="3"/>
      <c r="NDE28" s="3"/>
      <c r="NDF28" s="3"/>
      <c r="NDG28" s="3"/>
      <c r="NDH28" s="3"/>
      <c r="NDI28" s="3"/>
      <c r="NDJ28" s="3"/>
      <c r="NDK28" s="3"/>
      <c r="NDL28" s="3"/>
      <c r="NDM28" s="3"/>
      <c r="NDN28" s="3"/>
      <c r="NDO28" s="3"/>
      <c r="NDP28" s="3"/>
      <c r="NDQ28" s="3"/>
      <c r="NDR28" s="3"/>
      <c r="NDS28" s="3"/>
      <c r="NDT28" s="3"/>
      <c r="NDU28" s="3"/>
      <c r="NDV28" s="3"/>
      <c r="NDW28" s="3"/>
      <c r="NDX28" s="3"/>
      <c r="NDY28" s="3"/>
      <c r="NDZ28" s="3"/>
      <c r="NEA28" s="3"/>
      <c r="NEB28" s="3"/>
      <c r="NEC28" s="3"/>
      <c r="NED28" s="3"/>
      <c r="NEE28" s="3"/>
      <c r="NEF28" s="3"/>
      <c r="NEG28" s="3"/>
      <c r="NEH28" s="3"/>
      <c r="NEI28" s="3"/>
      <c r="NEJ28" s="3"/>
      <c r="NEK28" s="3"/>
      <c r="NEL28" s="3"/>
      <c r="NEM28" s="3"/>
      <c r="NEN28" s="3"/>
      <c r="NEO28" s="3"/>
      <c r="NEP28" s="3"/>
      <c r="NEQ28" s="3"/>
      <c r="NER28" s="3"/>
      <c r="NES28" s="3"/>
      <c r="NET28" s="3"/>
      <c r="NEU28" s="3"/>
      <c r="NEV28" s="3"/>
      <c r="NEW28" s="3"/>
      <c r="NEX28" s="3"/>
      <c r="NEY28" s="3"/>
      <c r="NEZ28" s="3"/>
      <c r="NFA28" s="3"/>
      <c r="NFB28" s="3"/>
      <c r="NFC28" s="3"/>
      <c r="NFD28" s="3"/>
      <c r="NFE28" s="3"/>
      <c r="NFF28" s="3"/>
      <c r="NFG28" s="3"/>
      <c r="NFH28" s="3"/>
      <c r="NFI28" s="3"/>
      <c r="NFJ28" s="3"/>
      <c r="NFK28" s="3"/>
      <c r="NFL28" s="3"/>
      <c r="NFM28" s="3"/>
      <c r="NFN28" s="3"/>
      <c r="NFO28" s="3"/>
      <c r="NFP28" s="3"/>
      <c r="NFQ28" s="3"/>
      <c r="NFR28" s="3"/>
      <c r="NFS28" s="3"/>
      <c r="NFT28" s="3"/>
      <c r="NFU28" s="3"/>
      <c r="NFV28" s="3"/>
      <c r="NFW28" s="3"/>
      <c r="NFX28" s="3"/>
      <c r="NFY28" s="3"/>
      <c r="NFZ28" s="3"/>
      <c r="NGA28" s="3"/>
      <c r="NGB28" s="3"/>
      <c r="NGC28" s="3"/>
      <c r="NGD28" s="3"/>
      <c r="NGE28" s="3"/>
      <c r="NGF28" s="3"/>
      <c r="NGG28" s="3"/>
      <c r="NGH28" s="3"/>
      <c r="NGI28" s="3"/>
      <c r="NGJ28" s="3"/>
      <c r="NGK28" s="3"/>
      <c r="NGL28" s="3"/>
      <c r="NGM28" s="3"/>
      <c r="NGN28" s="3"/>
      <c r="NGO28" s="3"/>
      <c r="NGP28" s="3"/>
      <c r="NGQ28" s="3"/>
      <c r="NGR28" s="3"/>
      <c r="NGS28" s="3"/>
      <c r="NGT28" s="3"/>
      <c r="NGU28" s="3"/>
      <c r="NGV28" s="3"/>
      <c r="NGW28" s="3"/>
      <c r="NGX28" s="3"/>
      <c r="NGY28" s="3"/>
      <c r="NGZ28" s="3"/>
      <c r="NHA28" s="3"/>
      <c r="NHB28" s="3"/>
      <c r="NHC28" s="3"/>
      <c r="NHD28" s="3"/>
      <c r="NHE28" s="3"/>
      <c r="NHF28" s="3"/>
      <c r="NHG28" s="3"/>
      <c r="NHH28" s="3"/>
      <c r="NHI28" s="3"/>
      <c r="NHJ28" s="3"/>
      <c r="NHK28" s="3"/>
      <c r="NHL28" s="3"/>
      <c r="NHM28" s="3"/>
      <c r="NHN28" s="3"/>
      <c r="NHO28" s="3"/>
      <c r="NHP28" s="3"/>
      <c r="NHQ28" s="3"/>
      <c r="NHR28" s="3"/>
      <c r="NHS28" s="3"/>
      <c r="NHT28" s="3"/>
      <c r="NHU28" s="3"/>
      <c r="NHV28" s="3"/>
      <c r="NHW28" s="3"/>
      <c r="NHX28" s="3"/>
      <c r="NHY28" s="3"/>
      <c r="NHZ28" s="3"/>
      <c r="NIA28" s="3"/>
      <c r="NIB28" s="3"/>
      <c r="NIC28" s="3"/>
      <c r="NID28" s="3"/>
      <c r="NIE28" s="3"/>
      <c r="NIF28" s="3"/>
      <c r="NIG28" s="3"/>
      <c r="NIH28" s="3"/>
      <c r="NII28" s="3"/>
      <c r="NIJ28" s="3"/>
      <c r="NIK28" s="3"/>
      <c r="NIL28" s="3"/>
      <c r="NIM28" s="3"/>
      <c r="NIN28" s="3"/>
      <c r="NIO28" s="3"/>
      <c r="NIP28" s="3"/>
      <c r="NIQ28" s="3"/>
      <c r="NIR28" s="3"/>
      <c r="NIS28" s="3"/>
      <c r="NIT28" s="3"/>
      <c r="NIU28" s="3"/>
      <c r="NIV28" s="3"/>
      <c r="NIW28" s="3"/>
      <c r="NIX28" s="3"/>
      <c r="NIY28" s="3"/>
      <c r="NIZ28" s="3"/>
      <c r="NJA28" s="3"/>
      <c r="NJB28" s="3"/>
      <c r="NJC28" s="3"/>
      <c r="NJD28" s="3"/>
      <c r="NJE28" s="3"/>
      <c r="NJF28" s="3"/>
      <c r="NJG28" s="3"/>
      <c r="NJH28" s="3"/>
      <c r="NJI28" s="3"/>
      <c r="NJJ28" s="3"/>
      <c r="NJK28" s="3"/>
      <c r="NJL28" s="3"/>
      <c r="NJM28" s="3"/>
      <c r="NJN28" s="3"/>
      <c r="NJO28" s="3"/>
      <c r="NJP28" s="3"/>
      <c r="NJQ28" s="3"/>
      <c r="NJR28" s="3"/>
      <c r="NJS28" s="3"/>
      <c r="NJT28" s="3"/>
      <c r="NJU28" s="3"/>
      <c r="NJV28" s="3"/>
      <c r="NJW28" s="3"/>
      <c r="NJX28" s="3"/>
      <c r="NJY28" s="3"/>
      <c r="NJZ28" s="3"/>
      <c r="NKA28" s="3"/>
      <c r="NKB28" s="3"/>
      <c r="NKC28" s="3"/>
      <c r="NKD28" s="3"/>
      <c r="NKE28" s="3"/>
      <c r="NKF28" s="3"/>
      <c r="NKG28" s="3"/>
      <c r="NKH28" s="3"/>
      <c r="NKI28" s="3"/>
      <c r="NKJ28" s="3"/>
      <c r="NKK28" s="3"/>
      <c r="NKL28" s="3"/>
      <c r="NKM28" s="3"/>
      <c r="NKN28" s="3"/>
      <c r="NKO28" s="3"/>
      <c r="NKP28" s="3"/>
      <c r="NKQ28" s="3"/>
      <c r="NKR28" s="3"/>
      <c r="NKS28" s="3"/>
      <c r="NKT28" s="3"/>
      <c r="NKU28" s="3"/>
      <c r="NKV28" s="3"/>
      <c r="NKW28" s="3"/>
      <c r="NKX28" s="3"/>
      <c r="NKY28" s="3"/>
      <c r="NKZ28" s="3"/>
      <c r="NLA28" s="3"/>
      <c r="NLB28" s="3"/>
      <c r="NLC28" s="3"/>
      <c r="NLD28" s="3"/>
      <c r="NLE28" s="3"/>
      <c r="NLF28" s="3"/>
      <c r="NLG28" s="3"/>
      <c r="NLH28" s="3"/>
      <c r="NLI28" s="3"/>
      <c r="NLJ28" s="3"/>
      <c r="NLK28" s="3"/>
      <c r="NLL28" s="3"/>
      <c r="NLM28" s="3"/>
      <c r="NLN28" s="3"/>
      <c r="NLO28" s="3"/>
      <c r="NLP28" s="3"/>
      <c r="NLQ28" s="3"/>
      <c r="NLR28" s="3"/>
      <c r="NLS28" s="3"/>
      <c r="NLT28" s="3"/>
      <c r="NLU28" s="3"/>
      <c r="NLV28" s="3"/>
      <c r="NLW28" s="3"/>
      <c r="NLX28" s="3"/>
      <c r="NLY28" s="3"/>
      <c r="NLZ28" s="3"/>
      <c r="NMA28" s="3"/>
      <c r="NMB28" s="3"/>
      <c r="NMC28" s="3"/>
      <c r="NMD28" s="3"/>
      <c r="NME28" s="3"/>
      <c r="NMF28" s="3"/>
      <c r="NMG28" s="3"/>
      <c r="NMH28" s="3"/>
      <c r="NMI28" s="3"/>
      <c r="NMJ28" s="3"/>
      <c r="NMK28" s="3"/>
      <c r="NML28" s="3"/>
      <c r="NMM28" s="3"/>
      <c r="NMN28" s="3"/>
      <c r="NMO28" s="3"/>
      <c r="NMP28" s="3"/>
      <c r="NMQ28" s="3"/>
      <c r="NMR28" s="3"/>
      <c r="NMS28" s="3"/>
      <c r="NMT28" s="3"/>
      <c r="NMU28" s="3"/>
      <c r="NMV28" s="3"/>
      <c r="NMW28" s="3"/>
      <c r="NMX28" s="3"/>
      <c r="NMY28" s="3"/>
      <c r="NMZ28" s="3"/>
      <c r="NNA28" s="3"/>
      <c r="NNB28" s="3"/>
      <c r="NNC28" s="3"/>
      <c r="NND28" s="3"/>
      <c r="NNE28" s="3"/>
      <c r="NNF28" s="3"/>
      <c r="NNG28" s="3"/>
      <c r="NNH28" s="3"/>
      <c r="NNI28" s="3"/>
      <c r="NNJ28" s="3"/>
      <c r="NNK28" s="3"/>
      <c r="NNL28" s="3"/>
      <c r="NNM28" s="3"/>
      <c r="NNN28" s="3"/>
      <c r="NNO28" s="3"/>
      <c r="NNP28" s="3"/>
      <c r="NNQ28" s="3"/>
      <c r="NNR28" s="3"/>
      <c r="NNS28" s="3"/>
      <c r="NNT28" s="3"/>
      <c r="NNU28" s="3"/>
      <c r="NNV28" s="3"/>
      <c r="NNW28" s="3"/>
      <c r="NNX28" s="3"/>
      <c r="NNY28" s="3"/>
      <c r="NNZ28" s="3"/>
      <c r="NOA28" s="3"/>
      <c r="NOB28" s="3"/>
      <c r="NOC28" s="3"/>
      <c r="NOD28" s="3"/>
      <c r="NOE28" s="3"/>
      <c r="NOF28" s="3"/>
      <c r="NOG28" s="3"/>
      <c r="NOH28" s="3"/>
      <c r="NOI28" s="3"/>
      <c r="NOJ28" s="3"/>
      <c r="NOK28" s="3"/>
      <c r="NOL28" s="3"/>
      <c r="NOM28" s="3"/>
      <c r="NON28" s="3"/>
      <c r="NOO28" s="3"/>
      <c r="NOP28" s="3"/>
      <c r="NOQ28" s="3"/>
      <c r="NOR28" s="3"/>
      <c r="NOS28" s="3"/>
      <c r="NOT28" s="3"/>
      <c r="NOU28" s="3"/>
      <c r="NOV28" s="3"/>
      <c r="NOW28" s="3"/>
      <c r="NOX28" s="3"/>
      <c r="NOY28" s="3"/>
      <c r="NOZ28" s="3"/>
      <c r="NPA28" s="3"/>
      <c r="NPB28" s="3"/>
      <c r="NPC28" s="3"/>
      <c r="NPD28" s="3"/>
      <c r="NPE28" s="3"/>
      <c r="NPF28" s="3"/>
      <c r="NPG28" s="3"/>
      <c r="NPH28" s="3"/>
      <c r="NPI28" s="3"/>
      <c r="NPJ28" s="3"/>
      <c r="NPK28" s="3"/>
      <c r="NPL28" s="3"/>
      <c r="NPM28" s="3"/>
      <c r="NPN28" s="3"/>
      <c r="NPO28" s="3"/>
      <c r="NPP28" s="3"/>
      <c r="NPQ28" s="3"/>
      <c r="NPR28" s="3"/>
      <c r="NPS28" s="3"/>
      <c r="NPT28" s="3"/>
      <c r="NPU28" s="3"/>
      <c r="NPV28" s="3"/>
      <c r="NPW28" s="3"/>
      <c r="NPX28" s="3"/>
      <c r="NPY28" s="3"/>
      <c r="NPZ28" s="3"/>
      <c r="NQA28" s="3"/>
      <c r="NQB28" s="3"/>
      <c r="NQC28" s="3"/>
      <c r="NQD28" s="3"/>
      <c r="NQE28" s="3"/>
      <c r="NQF28" s="3"/>
      <c r="NQG28" s="3"/>
      <c r="NQH28" s="3"/>
      <c r="NQI28" s="3"/>
      <c r="NQJ28" s="3"/>
      <c r="NQK28" s="3"/>
      <c r="NQL28" s="3"/>
      <c r="NQM28" s="3"/>
      <c r="NQN28" s="3"/>
      <c r="NQO28" s="3"/>
      <c r="NQP28" s="3"/>
      <c r="NQQ28" s="3"/>
      <c r="NQR28" s="3"/>
      <c r="NQS28" s="3"/>
      <c r="NQT28" s="3"/>
      <c r="NQU28" s="3"/>
      <c r="NQV28" s="3"/>
      <c r="NQW28" s="3"/>
      <c r="NQX28" s="3"/>
      <c r="NQY28" s="3"/>
      <c r="NQZ28" s="3"/>
      <c r="NRA28" s="3"/>
      <c r="NRB28" s="3"/>
      <c r="NRC28" s="3"/>
      <c r="NRD28" s="3"/>
      <c r="NRE28" s="3"/>
      <c r="NRF28" s="3"/>
      <c r="NRG28" s="3"/>
      <c r="NRH28" s="3"/>
      <c r="NRI28" s="3"/>
      <c r="NRJ28" s="3"/>
      <c r="NRK28" s="3"/>
      <c r="NRL28" s="3"/>
      <c r="NRM28" s="3"/>
      <c r="NRN28" s="3"/>
      <c r="NRO28" s="3"/>
      <c r="NRP28" s="3"/>
      <c r="NRQ28" s="3"/>
      <c r="NRR28" s="3"/>
      <c r="NRS28" s="3"/>
      <c r="NRT28" s="3"/>
      <c r="NRU28" s="3"/>
      <c r="NRV28" s="3"/>
      <c r="NRW28" s="3"/>
      <c r="NRX28" s="3"/>
      <c r="NRY28" s="3"/>
      <c r="NRZ28" s="3"/>
      <c r="NSA28" s="3"/>
      <c r="NSB28" s="3"/>
      <c r="NSC28" s="3"/>
      <c r="NSD28" s="3"/>
      <c r="NSE28" s="3"/>
      <c r="NSF28" s="3"/>
      <c r="NSG28" s="3"/>
      <c r="NSH28" s="3"/>
      <c r="NSI28" s="3"/>
      <c r="NSJ28" s="3"/>
      <c r="NSK28" s="3"/>
      <c r="NSL28" s="3"/>
      <c r="NSM28" s="3"/>
      <c r="NSN28" s="3"/>
      <c r="NSO28" s="3"/>
      <c r="NSP28" s="3"/>
      <c r="NSQ28" s="3"/>
      <c r="NSR28" s="3"/>
      <c r="NSS28" s="3"/>
      <c r="NST28" s="3"/>
      <c r="NSU28" s="3"/>
      <c r="NSV28" s="3"/>
      <c r="NSW28" s="3"/>
      <c r="NSX28" s="3"/>
      <c r="NSY28" s="3"/>
      <c r="NSZ28" s="3"/>
      <c r="NTA28" s="3"/>
      <c r="NTB28" s="3"/>
      <c r="NTC28" s="3"/>
      <c r="NTD28" s="3"/>
      <c r="NTE28" s="3"/>
      <c r="NTF28" s="3"/>
      <c r="NTG28" s="3"/>
      <c r="NTH28" s="3"/>
      <c r="NTI28" s="3"/>
      <c r="NTJ28" s="3"/>
      <c r="NTK28" s="3"/>
      <c r="NTL28" s="3"/>
      <c r="NTM28" s="3"/>
      <c r="NTN28" s="3"/>
      <c r="NTO28" s="3"/>
      <c r="NTP28" s="3"/>
      <c r="NTQ28" s="3"/>
      <c r="NTR28" s="3"/>
      <c r="NTS28" s="3"/>
      <c r="NTT28" s="3"/>
      <c r="NTU28" s="3"/>
      <c r="NTV28" s="3"/>
      <c r="NTW28" s="3"/>
      <c r="NTX28" s="3"/>
      <c r="NTY28" s="3"/>
      <c r="NTZ28" s="3"/>
      <c r="NUA28" s="3"/>
      <c r="NUB28" s="3"/>
      <c r="NUC28" s="3"/>
      <c r="NUD28" s="3"/>
      <c r="NUE28" s="3"/>
      <c r="NUF28" s="3"/>
      <c r="NUG28" s="3"/>
      <c r="NUH28" s="3"/>
      <c r="NUI28" s="3"/>
      <c r="NUJ28" s="3"/>
      <c r="NUK28" s="3"/>
      <c r="NUL28" s="3"/>
      <c r="NUM28" s="3"/>
      <c r="NUN28" s="3"/>
      <c r="NUO28" s="3"/>
      <c r="NUP28" s="3"/>
      <c r="NUQ28" s="3"/>
      <c r="NUR28" s="3"/>
      <c r="NUS28" s="3"/>
      <c r="NUT28" s="3"/>
      <c r="NUU28" s="3"/>
      <c r="NUV28" s="3"/>
      <c r="NUW28" s="3"/>
      <c r="NUX28" s="3"/>
      <c r="NUY28" s="3"/>
      <c r="NUZ28" s="3"/>
      <c r="NVA28" s="3"/>
      <c r="NVB28" s="3"/>
      <c r="NVC28" s="3"/>
      <c r="NVD28" s="3"/>
      <c r="NVE28" s="3"/>
      <c r="NVF28" s="3"/>
      <c r="NVG28" s="3"/>
      <c r="NVH28" s="3"/>
      <c r="NVI28" s="3"/>
      <c r="NVJ28" s="3"/>
      <c r="NVK28" s="3"/>
      <c r="NVL28" s="3"/>
      <c r="NVM28" s="3"/>
      <c r="NVN28" s="3"/>
      <c r="NVO28" s="3"/>
      <c r="NVP28" s="3"/>
      <c r="NVQ28" s="3"/>
      <c r="NVR28" s="3"/>
      <c r="NVS28" s="3"/>
      <c r="NVT28" s="3"/>
      <c r="NVU28" s="3"/>
      <c r="NVV28" s="3"/>
      <c r="NVW28" s="3"/>
      <c r="NVX28" s="3"/>
      <c r="NVY28" s="3"/>
      <c r="NVZ28" s="3"/>
      <c r="NWA28" s="3"/>
      <c r="NWB28" s="3"/>
      <c r="NWC28" s="3"/>
      <c r="NWD28" s="3"/>
      <c r="NWE28" s="3"/>
      <c r="NWF28" s="3"/>
      <c r="NWG28" s="3"/>
      <c r="NWH28" s="3"/>
      <c r="NWI28" s="3"/>
      <c r="NWJ28" s="3"/>
      <c r="NWK28" s="3"/>
      <c r="NWL28" s="3"/>
      <c r="NWM28" s="3"/>
      <c r="NWN28" s="3"/>
      <c r="NWO28" s="3"/>
      <c r="NWP28" s="3"/>
      <c r="NWQ28" s="3"/>
      <c r="NWR28" s="3"/>
      <c r="NWS28" s="3"/>
      <c r="NWT28" s="3"/>
      <c r="NWU28" s="3"/>
      <c r="NWV28" s="3"/>
      <c r="NWW28" s="3"/>
      <c r="NWX28" s="3"/>
      <c r="NWY28" s="3"/>
      <c r="NWZ28" s="3"/>
      <c r="NXA28" s="3"/>
      <c r="NXB28" s="3"/>
      <c r="NXC28" s="3"/>
      <c r="NXD28" s="3"/>
      <c r="NXE28" s="3"/>
      <c r="NXF28" s="3"/>
      <c r="NXG28" s="3"/>
      <c r="NXH28" s="3"/>
      <c r="NXI28" s="3"/>
      <c r="NXJ28" s="3"/>
      <c r="NXK28" s="3"/>
      <c r="NXL28" s="3"/>
      <c r="NXM28" s="3"/>
      <c r="NXN28" s="3"/>
      <c r="NXO28" s="3"/>
      <c r="NXP28" s="3"/>
      <c r="NXQ28" s="3"/>
      <c r="NXR28" s="3"/>
      <c r="NXS28" s="3"/>
      <c r="NXT28" s="3"/>
      <c r="NXU28" s="3"/>
      <c r="NXV28" s="3"/>
      <c r="NXW28" s="3"/>
      <c r="NXX28" s="3"/>
      <c r="NXY28" s="3"/>
      <c r="NXZ28" s="3"/>
      <c r="NYA28" s="3"/>
      <c r="NYB28" s="3"/>
      <c r="NYC28" s="3"/>
      <c r="NYD28" s="3"/>
      <c r="NYE28" s="3"/>
      <c r="NYF28" s="3"/>
      <c r="NYG28" s="3"/>
      <c r="NYH28" s="3"/>
      <c r="NYI28" s="3"/>
      <c r="NYJ28" s="3"/>
      <c r="NYK28" s="3"/>
      <c r="NYL28" s="3"/>
      <c r="NYM28" s="3"/>
      <c r="NYN28" s="3"/>
      <c r="NYO28" s="3"/>
      <c r="NYP28" s="3"/>
      <c r="NYQ28" s="3"/>
      <c r="NYR28" s="3"/>
      <c r="NYS28" s="3"/>
      <c r="NYT28" s="3"/>
      <c r="NYU28" s="3"/>
      <c r="NYV28" s="3"/>
      <c r="NYW28" s="3"/>
      <c r="NYX28" s="3"/>
      <c r="NYY28" s="3"/>
      <c r="NYZ28" s="3"/>
      <c r="NZA28" s="3"/>
      <c r="NZB28" s="3"/>
      <c r="NZC28" s="3"/>
      <c r="NZD28" s="3"/>
      <c r="NZE28" s="3"/>
      <c r="NZF28" s="3"/>
      <c r="NZG28" s="3"/>
      <c r="NZH28" s="3"/>
      <c r="NZI28" s="3"/>
      <c r="NZJ28" s="3"/>
      <c r="NZK28" s="3"/>
      <c r="NZL28" s="3"/>
      <c r="NZM28" s="3"/>
      <c r="NZN28" s="3"/>
      <c r="NZO28" s="3"/>
      <c r="NZP28" s="3"/>
      <c r="NZQ28" s="3"/>
      <c r="NZR28" s="3"/>
      <c r="NZS28" s="3"/>
      <c r="NZT28" s="3"/>
      <c r="NZU28" s="3"/>
      <c r="NZV28" s="3"/>
      <c r="NZW28" s="3"/>
      <c r="NZX28" s="3"/>
      <c r="NZY28" s="3"/>
      <c r="NZZ28" s="3"/>
      <c r="OAA28" s="3"/>
      <c r="OAB28" s="3"/>
      <c r="OAC28" s="3"/>
      <c r="OAD28" s="3"/>
      <c r="OAE28" s="3"/>
      <c r="OAF28" s="3"/>
      <c r="OAG28" s="3"/>
      <c r="OAH28" s="3"/>
      <c r="OAI28" s="3"/>
      <c r="OAJ28" s="3"/>
      <c r="OAK28" s="3"/>
      <c r="OAL28" s="3"/>
      <c r="OAM28" s="3"/>
      <c r="OAN28" s="3"/>
      <c r="OAO28" s="3"/>
      <c r="OAP28" s="3"/>
      <c r="OAQ28" s="3"/>
      <c r="OAR28" s="3"/>
      <c r="OAS28" s="3"/>
      <c r="OAT28" s="3"/>
      <c r="OAU28" s="3"/>
      <c r="OAV28" s="3"/>
      <c r="OAW28" s="3"/>
      <c r="OAX28" s="3"/>
      <c r="OAY28" s="3"/>
      <c r="OAZ28" s="3"/>
      <c r="OBA28" s="3"/>
      <c r="OBB28" s="3"/>
      <c r="OBC28" s="3"/>
      <c r="OBD28" s="3"/>
      <c r="OBE28" s="3"/>
      <c r="OBF28" s="3"/>
      <c r="OBG28" s="3"/>
      <c r="OBH28" s="3"/>
      <c r="OBI28" s="3"/>
      <c r="OBJ28" s="3"/>
      <c r="OBK28" s="3"/>
      <c r="OBL28" s="3"/>
      <c r="OBM28" s="3"/>
      <c r="OBN28" s="3"/>
      <c r="OBO28" s="3"/>
      <c r="OBP28" s="3"/>
      <c r="OBQ28" s="3"/>
      <c r="OBR28" s="3"/>
      <c r="OBS28" s="3"/>
      <c r="OBT28" s="3"/>
      <c r="OBU28" s="3"/>
      <c r="OBV28" s="3"/>
      <c r="OBW28" s="3"/>
      <c r="OBX28" s="3"/>
      <c r="OBY28" s="3"/>
      <c r="OBZ28" s="3"/>
      <c r="OCA28" s="3"/>
      <c r="OCB28" s="3"/>
      <c r="OCC28" s="3"/>
      <c r="OCD28" s="3"/>
      <c r="OCE28" s="3"/>
      <c r="OCF28" s="3"/>
      <c r="OCG28" s="3"/>
      <c r="OCH28" s="3"/>
      <c r="OCI28" s="3"/>
      <c r="OCJ28" s="3"/>
      <c r="OCK28" s="3"/>
      <c r="OCL28" s="3"/>
      <c r="OCM28" s="3"/>
      <c r="OCN28" s="3"/>
      <c r="OCO28" s="3"/>
      <c r="OCP28" s="3"/>
      <c r="OCQ28" s="3"/>
      <c r="OCR28" s="3"/>
      <c r="OCS28" s="3"/>
      <c r="OCT28" s="3"/>
      <c r="OCU28" s="3"/>
      <c r="OCV28" s="3"/>
      <c r="OCW28" s="3"/>
      <c r="OCX28" s="3"/>
      <c r="OCY28" s="3"/>
      <c r="OCZ28" s="3"/>
      <c r="ODA28" s="3"/>
      <c r="ODB28" s="3"/>
      <c r="ODC28" s="3"/>
      <c r="ODD28" s="3"/>
      <c r="ODE28" s="3"/>
      <c r="ODF28" s="3"/>
      <c r="ODG28" s="3"/>
      <c r="ODH28" s="3"/>
      <c r="ODI28" s="3"/>
      <c r="ODJ28" s="3"/>
      <c r="ODK28" s="3"/>
      <c r="ODL28" s="3"/>
      <c r="ODM28" s="3"/>
      <c r="ODN28" s="3"/>
      <c r="ODO28" s="3"/>
      <c r="ODP28" s="3"/>
      <c r="ODQ28" s="3"/>
      <c r="ODR28" s="3"/>
      <c r="ODS28" s="3"/>
      <c r="ODT28" s="3"/>
      <c r="ODU28" s="3"/>
      <c r="ODV28" s="3"/>
      <c r="ODW28" s="3"/>
      <c r="ODX28" s="3"/>
      <c r="ODY28" s="3"/>
      <c r="ODZ28" s="3"/>
      <c r="OEA28" s="3"/>
      <c r="OEB28" s="3"/>
      <c r="OEC28" s="3"/>
      <c r="OED28" s="3"/>
      <c r="OEE28" s="3"/>
      <c r="OEF28" s="3"/>
      <c r="OEG28" s="3"/>
      <c r="OEH28" s="3"/>
      <c r="OEI28" s="3"/>
      <c r="OEJ28" s="3"/>
      <c r="OEK28" s="3"/>
      <c r="OEL28" s="3"/>
      <c r="OEM28" s="3"/>
      <c r="OEN28" s="3"/>
      <c r="OEO28" s="3"/>
      <c r="OEP28" s="3"/>
      <c r="OEQ28" s="3"/>
      <c r="OER28" s="3"/>
      <c r="OES28" s="3"/>
      <c r="OET28" s="3"/>
      <c r="OEU28" s="3"/>
      <c r="OEV28" s="3"/>
      <c r="OEW28" s="3"/>
      <c r="OEX28" s="3"/>
      <c r="OEY28" s="3"/>
      <c r="OEZ28" s="3"/>
      <c r="OFA28" s="3"/>
      <c r="OFB28" s="3"/>
      <c r="OFC28" s="3"/>
      <c r="OFD28" s="3"/>
      <c r="OFE28" s="3"/>
      <c r="OFF28" s="3"/>
      <c r="OFG28" s="3"/>
      <c r="OFH28" s="3"/>
      <c r="OFI28" s="3"/>
      <c r="OFJ28" s="3"/>
      <c r="OFK28" s="3"/>
      <c r="OFL28" s="3"/>
      <c r="OFM28" s="3"/>
      <c r="OFN28" s="3"/>
      <c r="OFO28" s="3"/>
      <c r="OFP28" s="3"/>
      <c r="OFQ28" s="3"/>
      <c r="OFR28" s="3"/>
      <c r="OFS28" s="3"/>
      <c r="OFT28" s="3"/>
      <c r="OFU28" s="3"/>
      <c r="OFV28" s="3"/>
      <c r="OFW28" s="3"/>
      <c r="OFX28" s="3"/>
      <c r="OFY28" s="3"/>
      <c r="OFZ28" s="3"/>
      <c r="OGA28" s="3"/>
      <c r="OGB28" s="3"/>
      <c r="OGC28" s="3"/>
      <c r="OGD28" s="3"/>
      <c r="OGE28" s="3"/>
      <c r="OGF28" s="3"/>
      <c r="OGG28" s="3"/>
      <c r="OGH28" s="3"/>
      <c r="OGI28" s="3"/>
      <c r="OGJ28" s="3"/>
      <c r="OGK28" s="3"/>
      <c r="OGL28" s="3"/>
      <c r="OGM28" s="3"/>
      <c r="OGN28" s="3"/>
      <c r="OGO28" s="3"/>
      <c r="OGP28" s="3"/>
      <c r="OGQ28" s="3"/>
      <c r="OGR28" s="3"/>
      <c r="OGS28" s="3"/>
      <c r="OGT28" s="3"/>
      <c r="OGU28" s="3"/>
      <c r="OGV28" s="3"/>
      <c r="OGW28" s="3"/>
      <c r="OGX28" s="3"/>
      <c r="OGY28" s="3"/>
      <c r="OGZ28" s="3"/>
      <c r="OHA28" s="3"/>
      <c r="OHB28" s="3"/>
      <c r="OHC28" s="3"/>
      <c r="OHD28" s="3"/>
      <c r="OHE28" s="3"/>
      <c r="OHF28" s="3"/>
      <c r="OHG28" s="3"/>
      <c r="OHH28" s="3"/>
      <c r="OHI28" s="3"/>
      <c r="OHJ28" s="3"/>
      <c r="OHK28" s="3"/>
      <c r="OHL28" s="3"/>
      <c r="OHM28" s="3"/>
      <c r="OHN28" s="3"/>
      <c r="OHO28" s="3"/>
      <c r="OHP28" s="3"/>
      <c r="OHQ28" s="3"/>
      <c r="OHR28" s="3"/>
      <c r="OHS28" s="3"/>
      <c r="OHT28" s="3"/>
      <c r="OHU28" s="3"/>
      <c r="OHV28" s="3"/>
      <c r="OHW28" s="3"/>
      <c r="OHX28" s="3"/>
      <c r="OHY28" s="3"/>
      <c r="OHZ28" s="3"/>
      <c r="OIA28" s="3"/>
      <c r="OIB28" s="3"/>
      <c r="OIC28" s="3"/>
      <c r="OID28" s="3"/>
      <c r="OIE28" s="3"/>
      <c r="OIF28" s="3"/>
      <c r="OIG28" s="3"/>
      <c r="OIH28" s="3"/>
      <c r="OII28" s="3"/>
      <c r="OIJ28" s="3"/>
      <c r="OIK28" s="3"/>
      <c r="OIL28" s="3"/>
      <c r="OIM28" s="3"/>
      <c r="OIN28" s="3"/>
      <c r="OIO28" s="3"/>
      <c r="OIP28" s="3"/>
      <c r="OIQ28" s="3"/>
      <c r="OIR28" s="3"/>
      <c r="OIS28" s="3"/>
      <c r="OIT28" s="3"/>
      <c r="OIU28" s="3"/>
      <c r="OIV28" s="3"/>
      <c r="OIW28" s="3"/>
      <c r="OIX28" s="3"/>
      <c r="OIY28" s="3"/>
      <c r="OIZ28" s="3"/>
      <c r="OJA28" s="3"/>
      <c r="OJB28" s="3"/>
      <c r="OJC28" s="3"/>
      <c r="OJD28" s="3"/>
      <c r="OJE28" s="3"/>
      <c r="OJF28" s="3"/>
      <c r="OJG28" s="3"/>
      <c r="OJH28" s="3"/>
      <c r="OJI28" s="3"/>
      <c r="OJJ28" s="3"/>
      <c r="OJK28" s="3"/>
      <c r="OJL28" s="3"/>
      <c r="OJM28" s="3"/>
      <c r="OJN28" s="3"/>
      <c r="OJO28" s="3"/>
      <c r="OJP28" s="3"/>
      <c r="OJQ28" s="3"/>
      <c r="OJR28" s="3"/>
      <c r="OJS28" s="3"/>
      <c r="OJT28" s="3"/>
      <c r="OJU28" s="3"/>
      <c r="OJV28" s="3"/>
      <c r="OJW28" s="3"/>
      <c r="OJX28" s="3"/>
      <c r="OJY28" s="3"/>
      <c r="OJZ28" s="3"/>
      <c r="OKA28" s="3"/>
      <c r="OKB28" s="3"/>
      <c r="OKC28" s="3"/>
      <c r="OKD28" s="3"/>
      <c r="OKE28" s="3"/>
      <c r="OKF28" s="3"/>
      <c r="OKG28" s="3"/>
      <c r="OKH28" s="3"/>
      <c r="OKI28" s="3"/>
      <c r="OKJ28" s="3"/>
      <c r="OKK28" s="3"/>
      <c r="OKL28" s="3"/>
      <c r="OKM28" s="3"/>
      <c r="OKN28" s="3"/>
      <c r="OKO28" s="3"/>
      <c r="OKP28" s="3"/>
      <c r="OKQ28" s="3"/>
      <c r="OKR28" s="3"/>
      <c r="OKS28" s="3"/>
      <c r="OKT28" s="3"/>
      <c r="OKU28" s="3"/>
      <c r="OKV28" s="3"/>
      <c r="OKW28" s="3"/>
      <c r="OKX28" s="3"/>
      <c r="OKY28" s="3"/>
      <c r="OKZ28" s="3"/>
      <c r="OLA28" s="3"/>
      <c r="OLB28" s="3"/>
      <c r="OLC28" s="3"/>
      <c r="OLD28" s="3"/>
      <c r="OLE28" s="3"/>
      <c r="OLF28" s="3"/>
      <c r="OLG28" s="3"/>
      <c r="OLH28" s="3"/>
      <c r="OLI28" s="3"/>
      <c r="OLJ28" s="3"/>
      <c r="OLK28" s="3"/>
      <c r="OLL28" s="3"/>
      <c r="OLM28" s="3"/>
      <c r="OLN28" s="3"/>
      <c r="OLO28" s="3"/>
      <c r="OLP28" s="3"/>
      <c r="OLQ28" s="3"/>
      <c r="OLR28" s="3"/>
      <c r="OLS28" s="3"/>
      <c r="OLT28" s="3"/>
      <c r="OLU28" s="3"/>
      <c r="OLV28" s="3"/>
      <c r="OLW28" s="3"/>
      <c r="OLX28" s="3"/>
      <c r="OLY28" s="3"/>
      <c r="OLZ28" s="3"/>
      <c r="OMA28" s="3"/>
      <c r="OMB28" s="3"/>
      <c r="OMC28" s="3"/>
      <c r="OMD28" s="3"/>
      <c r="OME28" s="3"/>
      <c r="OMF28" s="3"/>
      <c r="OMG28" s="3"/>
      <c r="OMH28" s="3"/>
      <c r="OMI28" s="3"/>
      <c r="OMJ28" s="3"/>
      <c r="OMK28" s="3"/>
      <c r="OML28" s="3"/>
      <c r="OMM28" s="3"/>
      <c r="OMN28" s="3"/>
      <c r="OMO28" s="3"/>
      <c r="OMP28" s="3"/>
      <c r="OMQ28" s="3"/>
      <c r="OMR28" s="3"/>
      <c r="OMS28" s="3"/>
      <c r="OMT28" s="3"/>
      <c r="OMU28" s="3"/>
      <c r="OMV28" s="3"/>
      <c r="OMW28" s="3"/>
      <c r="OMX28" s="3"/>
      <c r="OMY28" s="3"/>
      <c r="OMZ28" s="3"/>
      <c r="ONA28" s="3"/>
      <c r="ONB28" s="3"/>
      <c r="ONC28" s="3"/>
      <c r="OND28" s="3"/>
      <c r="ONE28" s="3"/>
      <c r="ONF28" s="3"/>
      <c r="ONG28" s="3"/>
      <c r="ONH28" s="3"/>
      <c r="ONI28" s="3"/>
      <c r="ONJ28" s="3"/>
      <c r="ONK28" s="3"/>
      <c r="ONL28" s="3"/>
      <c r="ONM28" s="3"/>
      <c r="ONN28" s="3"/>
      <c r="ONO28" s="3"/>
      <c r="ONP28" s="3"/>
      <c r="ONQ28" s="3"/>
      <c r="ONR28" s="3"/>
      <c r="ONS28" s="3"/>
      <c r="ONT28" s="3"/>
      <c r="ONU28" s="3"/>
      <c r="ONV28" s="3"/>
      <c r="ONW28" s="3"/>
      <c r="ONX28" s="3"/>
      <c r="ONY28" s="3"/>
      <c r="ONZ28" s="3"/>
      <c r="OOA28" s="3"/>
      <c r="OOB28" s="3"/>
      <c r="OOC28" s="3"/>
      <c r="OOD28" s="3"/>
      <c r="OOE28" s="3"/>
      <c r="OOF28" s="3"/>
      <c r="OOG28" s="3"/>
      <c r="OOH28" s="3"/>
      <c r="OOI28" s="3"/>
      <c r="OOJ28" s="3"/>
      <c r="OOK28" s="3"/>
      <c r="OOL28" s="3"/>
      <c r="OOM28" s="3"/>
      <c r="OON28" s="3"/>
      <c r="OOO28" s="3"/>
      <c r="OOP28" s="3"/>
      <c r="OOQ28" s="3"/>
      <c r="OOR28" s="3"/>
      <c r="OOS28" s="3"/>
      <c r="OOT28" s="3"/>
      <c r="OOU28" s="3"/>
      <c r="OOV28" s="3"/>
      <c r="OOW28" s="3"/>
      <c r="OOX28" s="3"/>
      <c r="OOY28" s="3"/>
      <c r="OOZ28" s="3"/>
      <c r="OPA28" s="3"/>
      <c r="OPB28" s="3"/>
      <c r="OPC28" s="3"/>
      <c r="OPD28" s="3"/>
      <c r="OPE28" s="3"/>
      <c r="OPF28" s="3"/>
      <c r="OPG28" s="3"/>
      <c r="OPH28" s="3"/>
      <c r="OPI28" s="3"/>
      <c r="OPJ28" s="3"/>
      <c r="OPK28" s="3"/>
      <c r="OPL28" s="3"/>
      <c r="OPM28" s="3"/>
      <c r="OPN28" s="3"/>
      <c r="OPO28" s="3"/>
      <c r="OPP28" s="3"/>
      <c r="OPQ28" s="3"/>
      <c r="OPR28" s="3"/>
      <c r="OPS28" s="3"/>
      <c r="OPT28" s="3"/>
      <c r="OPU28" s="3"/>
      <c r="OPV28" s="3"/>
      <c r="OPW28" s="3"/>
      <c r="OPX28" s="3"/>
      <c r="OPY28" s="3"/>
      <c r="OPZ28" s="3"/>
      <c r="OQA28" s="3"/>
      <c r="OQB28" s="3"/>
      <c r="OQC28" s="3"/>
      <c r="OQD28" s="3"/>
      <c r="OQE28" s="3"/>
      <c r="OQF28" s="3"/>
      <c r="OQG28" s="3"/>
      <c r="OQH28" s="3"/>
      <c r="OQI28" s="3"/>
      <c r="OQJ28" s="3"/>
      <c r="OQK28" s="3"/>
      <c r="OQL28" s="3"/>
      <c r="OQM28" s="3"/>
      <c r="OQN28" s="3"/>
      <c r="OQO28" s="3"/>
      <c r="OQP28" s="3"/>
      <c r="OQQ28" s="3"/>
      <c r="OQR28" s="3"/>
      <c r="OQS28" s="3"/>
      <c r="OQT28" s="3"/>
      <c r="OQU28" s="3"/>
      <c r="OQV28" s="3"/>
      <c r="OQW28" s="3"/>
      <c r="OQX28" s="3"/>
      <c r="OQY28" s="3"/>
      <c r="OQZ28" s="3"/>
      <c r="ORA28" s="3"/>
      <c r="ORB28" s="3"/>
      <c r="ORC28" s="3"/>
      <c r="ORD28" s="3"/>
      <c r="ORE28" s="3"/>
      <c r="ORF28" s="3"/>
      <c r="ORG28" s="3"/>
      <c r="ORH28" s="3"/>
      <c r="ORI28" s="3"/>
      <c r="ORJ28" s="3"/>
      <c r="ORK28" s="3"/>
      <c r="ORL28" s="3"/>
      <c r="ORM28" s="3"/>
      <c r="ORN28" s="3"/>
      <c r="ORO28" s="3"/>
      <c r="ORP28" s="3"/>
      <c r="ORQ28" s="3"/>
      <c r="ORR28" s="3"/>
      <c r="ORS28" s="3"/>
      <c r="ORT28" s="3"/>
      <c r="ORU28" s="3"/>
      <c r="ORV28" s="3"/>
      <c r="ORW28" s="3"/>
      <c r="ORX28" s="3"/>
      <c r="ORY28" s="3"/>
      <c r="ORZ28" s="3"/>
      <c r="OSA28" s="3"/>
      <c r="OSB28" s="3"/>
      <c r="OSC28" s="3"/>
      <c r="OSD28" s="3"/>
      <c r="OSE28" s="3"/>
      <c r="OSF28" s="3"/>
      <c r="OSG28" s="3"/>
      <c r="OSH28" s="3"/>
      <c r="OSI28" s="3"/>
      <c r="OSJ28" s="3"/>
      <c r="OSK28" s="3"/>
      <c r="OSL28" s="3"/>
      <c r="OSM28" s="3"/>
      <c r="OSN28" s="3"/>
      <c r="OSO28" s="3"/>
      <c r="OSP28" s="3"/>
      <c r="OSQ28" s="3"/>
      <c r="OSR28" s="3"/>
      <c r="OSS28" s="3"/>
      <c r="OST28" s="3"/>
      <c r="OSU28" s="3"/>
      <c r="OSV28" s="3"/>
      <c r="OSW28" s="3"/>
      <c r="OSX28" s="3"/>
      <c r="OSY28" s="3"/>
      <c r="OSZ28" s="3"/>
      <c r="OTA28" s="3"/>
      <c r="OTB28" s="3"/>
      <c r="OTC28" s="3"/>
      <c r="OTD28" s="3"/>
      <c r="OTE28" s="3"/>
      <c r="OTF28" s="3"/>
      <c r="OTG28" s="3"/>
      <c r="OTH28" s="3"/>
      <c r="OTI28" s="3"/>
      <c r="OTJ28" s="3"/>
      <c r="OTK28" s="3"/>
      <c r="OTL28" s="3"/>
      <c r="OTM28" s="3"/>
      <c r="OTN28" s="3"/>
      <c r="OTO28" s="3"/>
      <c r="OTP28" s="3"/>
      <c r="OTQ28" s="3"/>
      <c r="OTR28" s="3"/>
      <c r="OTS28" s="3"/>
      <c r="OTT28" s="3"/>
      <c r="OTU28" s="3"/>
      <c r="OTV28" s="3"/>
      <c r="OTW28" s="3"/>
      <c r="OTX28" s="3"/>
      <c r="OTY28" s="3"/>
      <c r="OTZ28" s="3"/>
      <c r="OUA28" s="3"/>
      <c r="OUB28" s="3"/>
      <c r="OUC28" s="3"/>
      <c r="OUD28" s="3"/>
      <c r="OUE28" s="3"/>
      <c r="OUF28" s="3"/>
      <c r="OUG28" s="3"/>
      <c r="OUH28" s="3"/>
      <c r="OUI28" s="3"/>
      <c r="OUJ28" s="3"/>
      <c r="OUK28" s="3"/>
      <c r="OUL28" s="3"/>
      <c r="OUM28" s="3"/>
      <c r="OUN28" s="3"/>
      <c r="OUO28" s="3"/>
      <c r="OUP28" s="3"/>
      <c r="OUQ28" s="3"/>
      <c r="OUR28" s="3"/>
      <c r="OUS28" s="3"/>
      <c r="OUT28" s="3"/>
      <c r="OUU28" s="3"/>
      <c r="OUV28" s="3"/>
      <c r="OUW28" s="3"/>
      <c r="OUX28" s="3"/>
      <c r="OUY28" s="3"/>
      <c r="OUZ28" s="3"/>
      <c r="OVA28" s="3"/>
      <c r="OVB28" s="3"/>
      <c r="OVC28" s="3"/>
      <c r="OVD28" s="3"/>
      <c r="OVE28" s="3"/>
      <c r="OVF28" s="3"/>
      <c r="OVG28" s="3"/>
      <c r="OVH28" s="3"/>
      <c r="OVI28" s="3"/>
      <c r="OVJ28" s="3"/>
      <c r="OVK28" s="3"/>
      <c r="OVL28" s="3"/>
      <c r="OVM28" s="3"/>
      <c r="OVN28" s="3"/>
      <c r="OVO28" s="3"/>
      <c r="OVP28" s="3"/>
      <c r="OVQ28" s="3"/>
      <c r="OVR28" s="3"/>
      <c r="OVS28" s="3"/>
      <c r="OVT28" s="3"/>
      <c r="OVU28" s="3"/>
      <c r="OVV28" s="3"/>
      <c r="OVW28" s="3"/>
      <c r="OVX28" s="3"/>
      <c r="OVY28" s="3"/>
      <c r="OVZ28" s="3"/>
      <c r="OWA28" s="3"/>
      <c r="OWB28" s="3"/>
      <c r="OWC28" s="3"/>
      <c r="OWD28" s="3"/>
      <c r="OWE28" s="3"/>
      <c r="OWF28" s="3"/>
      <c r="OWG28" s="3"/>
      <c r="OWH28" s="3"/>
      <c r="OWI28" s="3"/>
      <c r="OWJ28" s="3"/>
      <c r="OWK28" s="3"/>
      <c r="OWL28" s="3"/>
      <c r="OWM28" s="3"/>
      <c r="OWN28" s="3"/>
      <c r="OWO28" s="3"/>
      <c r="OWP28" s="3"/>
      <c r="OWQ28" s="3"/>
      <c r="OWR28" s="3"/>
      <c r="OWS28" s="3"/>
      <c r="OWT28" s="3"/>
      <c r="OWU28" s="3"/>
      <c r="OWV28" s="3"/>
      <c r="OWW28" s="3"/>
      <c r="OWX28" s="3"/>
      <c r="OWY28" s="3"/>
      <c r="OWZ28" s="3"/>
      <c r="OXA28" s="3"/>
      <c r="OXB28" s="3"/>
      <c r="OXC28" s="3"/>
      <c r="OXD28" s="3"/>
      <c r="OXE28" s="3"/>
      <c r="OXF28" s="3"/>
      <c r="OXG28" s="3"/>
      <c r="OXH28" s="3"/>
      <c r="OXI28" s="3"/>
      <c r="OXJ28" s="3"/>
      <c r="OXK28" s="3"/>
      <c r="OXL28" s="3"/>
      <c r="OXM28" s="3"/>
      <c r="OXN28" s="3"/>
      <c r="OXO28" s="3"/>
      <c r="OXP28" s="3"/>
      <c r="OXQ28" s="3"/>
      <c r="OXR28" s="3"/>
      <c r="OXS28" s="3"/>
      <c r="OXT28" s="3"/>
      <c r="OXU28" s="3"/>
      <c r="OXV28" s="3"/>
      <c r="OXW28" s="3"/>
      <c r="OXX28" s="3"/>
      <c r="OXY28" s="3"/>
      <c r="OXZ28" s="3"/>
      <c r="OYA28" s="3"/>
      <c r="OYB28" s="3"/>
      <c r="OYC28" s="3"/>
      <c r="OYD28" s="3"/>
      <c r="OYE28" s="3"/>
      <c r="OYF28" s="3"/>
      <c r="OYG28" s="3"/>
      <c r="OYH28" s="3"/>
      <c r="OYI28" s="3"/>
      <c r="OYJ28" s="3"/>
      <c r="OYK28" s="3"/>
      <c r="OYL28" s="3"/>
      <c r="OYM28" s="3"/>
      <c r="OYN28" s="3"/>
      <c r="OYO28" s="3"/>
      <c r="OYP28" s="3"/>
      <c r="OYQ28" s="3"/>
      <c r="OYR28" s="3"/>
      <c r="OYS28" s="3"/>
      <c r="OYT28" s="3"/>
      <c r="OYU28" s="3"/>
      <c r="OYV28" s="3"/>
      <c r="OYW28" s="3"/>
      <c r="OYX28" s="3"/>
      <c r="OYY28" s="3"/>
      <c r="OYZ28" s="3"/>
      <c r="OZA28" s="3"/>
      <c r="OZB28" s="3"/>
      <c r="OZC28" s="3"/>
      <c r="OZD28" s="3"/>
      <c r="OZE28" s="3"/>
      <c r="OZF28" s="3"/>
      <c r="OZG28" s="3"/>
      <c r="OZH28" s="3"/>
      <c r="OZI28" s="3"/>
      <c r="OZJ28" s="3"/>
      <c r="OZK28" s="3"/>
      <c r="OZL28" s="3"/>
      <c r="OZM28" s="3"/>
      <c r="OZN28" s="3"/>
      <c r="OZO28" s="3"/>
      <c r="OZP28" s="3"/>
      <c r="OZQ28" s="3"/>
      <c r="OZR28" s="3"/>
      <c r="OZS28" s="3"/>
      <c r="OZT28" s="3"/>
      <c r="OZU28" s="3"/>
      <c r="OZV28" s="3"/>
      <c r="OZW28" s="3"/>
      <c r="OZX28" s="3"/>
      <c r="OZY28" s="3"/>
      <c r="OZZ28" s="3"/>
      <c r="PAA28" s="3"/>
      <c r="PAB28" s="3"/>
      <c r="PAC28" s="3"/>
      <c r="PAD28" s="3"/>
      <c r="PAE28" s="3"/>
      <c r="PAF28" s="3"/>
      <c r="PAG28" s="3"/>
      <c r="PAH28" s="3"/>
      <c r="PAI28" s="3"/>
      <c r="PAJ28" s="3"/>
      <c r="PAK28" s="3"/>
      <c r="PAL28" s="3"/>
      <c r="PAM28" s="3"/>
      <c r="PAN28" s="3"/>
      <c r="PAO28" s="3"/>
      <c r="PAP28" s="3"/>
      <c r="PAQ28" s="3"/>
      <c r="PAR28" s="3"/>
      <c r="PAS28" s="3"/>
      <c r="PAT28" s="3"/>
      <c r="PAU28" s="3"/>
      <c r="PAV28" s="3"/>
      <c r="PAW28" s="3"/>
      <c r="PAX28" s="3"/>
      <c r="PAY28" s="3"/>
      <c r="PAZ28" s="3"/>
      <c r="PBA28" s="3"/>
      <c r="PBB28" s="3"/>
      <c r="PBC28" s="3"/>
      <c r="PBD28" s="3"/>
      <c r="PBE28" s="3"/>
      <c r="PBF28" s="3"/>
      <c r="PBG28" s="3"/>
      <c r="PBH28" s="3"/>
      <c r="PBI28" s="3"/>
      <c r="PBJ28" s="3"/>
      <c r="PBK28" s="3"/>
      <c r="PBL28" s="3"/>
      <c r="PBM28" s="3"/>
      <c r="PBN28" s="3"/>
      <c r="PBO28" s="3"/>
      <c r="PBP28" s="3"/>
      <c r="PBQ28" s="3"/>
      <c r="PBR28" s="3"/>
      <c r="PBS28" s="3"/>
      <c r="PBT28" s="3"/>
      <c r="PBU28" s="3"/>
      <c r="PBV28" s="3"/>
      <c r="PBW28" s="3"/>
      <c r="PBX28" s="3"/>
      <c r="PBY28" s="3"/>
      <c r="PBZ28" s="3"/>
      <c r="PCA28" s="3"/>
      <c r="PCB28" s="3"/>
      <c r="PCC28" s="3"/>
      <c r="PCD28" s="3"/>
      <c r="PCE28" s="3"/>
      <c r="PCF28" s="3"/>
      <c r="PCG28" s="3"/>
      <c r="PCH28" s="3"/>
      <c r="PCI28" s="3"/>
      <c r="PCJ28" s="3"/>
      <c r="PCK28" s="3"/>
      <c r="PCL28" s="3"/>
      <c r="PCM28" s="3"/>
      <c r="PCN28" s="3"/>
      <c r="PCO28" s="3"/>
      <c r="PCP28" s="3"/>
      <c r="PCQ28" s="3"/>
      <c r="PCR28" s="3"/>
      <c r="PCS28" s="3"/>
      <c r="PCT28" s="3"/>
      <c r="PCU28" s="3"/>
      <c r="PCV28" s="3"/>
      <c r="PCW28" s="3"/>
      <c r="PCX28" s="3"/>
      <c r="PCY28" s="3"/>
      <c r="PCZ28" s="3"/>
      <c r="PDA28" s="3"/>
      <c r="PDB28" s="3"/>
      <c r="PDC28" s="3"/>
      <c r="PDD28" s="3"/>
      <c r="PDE28" s="3"/>
      <c r="PDF28" s="3"/>
      <c r="PDG28" s="3"/>
      <c r="PDH28" s="3"/>
      <c r="PDI28" s="3"/>
      <c r="PDJ28" s="3"/>
      <c r="PDK28" s="3"/>
      <c r="PDL28" s="3"/>
      <c r="PDM28" s="3"/>
      <c r="PDN28" s="3"/>
      <c r="PDO28" s="3"/>
      <c r="PDP28" s="3"/>
      <c r="PDQ28" s="3"/>
      <c r="PDR28" s="3"/>
      <c r="PDS28" s="3"/>
      <c r="PDT28" s="3"/>
      <c r="PDU28" s="3"/>
      <c r="PDV28" s="3"/>
      <c r="PDW28" s="3"/>
      <c r="PDX28" s="3"/>
      <c r="PDY28" s="3"/>
      <c r="PDZ28" s="3"/>
      <c r="PEA28" s="3"/>
      <c r="PEB28" s="3"/>
      <c r="PEC28" s="3"/>
      <c r="PED28" s="3"/>
      <c r="PEE28" s="3"/>
      <c r="PEF28" s="3"/>
      <c r="PEG28" s="3"/>
      <c r="PEH28" s="3"/>
      <c r="PEI28" s="3"/>
      <c r="PEJ28" s="3"/>
      <c r="PEK28" s="3"/>
      <c r="PEL28" s="3"/>
      <c r="PEM28" s="3"/>
      <c r="PEN28" s="3"/>
      <c r="PEO28" s="3"/>
      <c r="PEP28" s="3"/>
      <c r="PEQ28" s="3"/>
      <c r="PER28" s="3"/>
      <c r="PES28" s="3"/>
      <c r="PET28" s="3"/>
      <c r="PEU28" s="3"/>
      <c r="PEV28" s="3"/>
      <c r="PEW28" s="3"/>
      <c r="PEX28" s="3"/>
      <c r="PEY28" s="3"/>
      <c r="PEZ28" s="3"/>
      <c r="PFA28" s="3"/>
      <c r="PFB28" s="3"/>
      <c r="PFC28" s="3"/>
      <c r="PFD28" s="3"/>
      <c r="PFE28" s="3"/>
      <c r="PFF28" s="3"/>
      <c r="PFG28" s="3"/>
      <c r="PFH28" s="3"/>
      <c r="PFI28" s="3"/>
      <c r="PFJ28" s="3"/>
      <c r="PFK28" s="3"/>
      <c r="PFL28" s="3"/>
      <c r="PFM28" s="3"/>
      <c r="PFN28" s="3"/>
      <c r="PFO28" s="3"/>
      <c r="PFP28" s="3"/>
      <c r="PFQ28" s="3"/>
      <c r="PFR28" s="3"/>
      <c r="PFS28" s="3"/>
      <c r="PFT28" s="3"/>
      <c r="PFU28" s="3"/>
      <c r="PFV28" s="3"/>
      <c r="PFW28" s="3"/>
      <c r="PFX28" s="3"/>
      <c r="PFY28" s="3"/>
      <c r="PFZ28" s="3"/>
      <c r="PGA28" s="3"/>
      <c r="PGB28" s="3"/>
      <c r="PGC28" s="3"/>
      <c r="PGD28" s="3"/>
      <c r="PGE28" s="3"/>
      <c r="PGF28" s="3"/>
      <c r="PGG28" s="3"/>
      <c r="PGH28" s="3"/>
      <c r="PGI28" s="3"/>
      <c r="PGJ28" s="3"/>
      <c r="PGK28" s="3"/>
      <c r="PGL28" s="3"/>
      <c r="PGM28" s="3"/>
      <c r="PGN28" s="3"/>
      <c r="PGO28" s="3"/>
      <c r="PGP28" s="3"/>
      <c r="PGQ28" s="3"/>
      <c r="PGR28" s="3"/>
      <c r="PGS28" s="3"/>
      <c r="PGT28" s="3"/>
      <c r="PGU28" s="3"/>
      <c r="PGV28" s="3"/>
      <c r="PGW28" s="3"/>
      <c r="PGX28" s="3"/>
      <c r="PGY28" s="3"/>
      <c r="PGZ28" s="3"/>
      <c r="PHA28" s="3"/>
      <c r="PHB28" s="3"/>
      <c r="PHC28" s="3"/>
      <c r="PHD28" s="3"/>
      <c r="PHE28" s="3"/>
      <c r="PHF28" s="3"/>
      <c r="PHG28" s="3"/>
      <c r="PHH28" s="3"/>
      <c r="PHI28" s="3"/>
      <c r="PHJ28" s="3"/>
      <c r="PHK28" s="3"/>
      <c r="PHL28" s="3"/>
      <c r="PHM28" s="3"/>
      <c r="PHN28" s="3"/>
      <c r="PHO28" s="3"/>
      <c r="PHP28" s="3"/>
      <c r="PHQ28" s="3"/>
      <c r="PHR28" s="3"/>
      <c r="PHS28" s="3"/>
      <c r="PHT28" s="3"/>
      <c r="PHU28" s="3"/>
      <c r="PHV28" s="3"/>
      <c r="PHW28" s="3"/>
      <c r="PHX28" s="3"/>
      <c r="PHY28" s="3"/>
      <c r="PHZ28" s="3"/>
      <c r="PIA28" s="3"/>
      <c r="PIB28" s="3"/>
      <c r="PIC28" s="3"/>
      <c r="PID28" s="3"/>
      <c r="PIE28" s="3"/>
      <c r="PIF28" s="3"/>
      <c r="PIG28" s="3"/>
      <c r="PIH28" s="3"/>
      <c r="PII28" s="3"/>
      <c r="PIJ28" s="3"/>
      <c r="PIK28" s="3"/>
      <c r="PIL28" s="3"/>
      <c r="PIM28" s="3"/>
      <c r="PIN28" s="3"/>
      <c r="PIO28" s="3"/>
      <c r="PIP28" s="3"/>
      <c r="PIQ28" s="3"/>
      <c r="PIR28" s="3"/>
      <c r="PIS28" s="3"/>
      <c r="PIT28" s="3"/>
      <c r="PIU28" s="3"/>
      <c r="PIV28" s="3"/>
      <c r="PIW28" s="3"/>
      <c r="PIX28" s="3"/>
      <c r="PIY28" s="3"/>
      <c r="PIZ28" s="3"/>
      <c r="PJA28" s="3"/>
      <c r="PJB28" s="3"/>
      <c r="PJC28" s="3"/>
      <c r="PJD28" s="3"/>
      <c r="PJE28" s="3"/>
      <c r="PJF28" s="3"/>
      <c r="PJG28" s="3"/>
      <c r="PJH28" s="3"/>
      <c r="PJI28" s="3"/>
      <c r="PJJ28" s="3"/>
      <c r="PJK28" s="3"/>
      <c r="PJL28" s="3"/>
      <c r="PJM28" s="3"/>
      <c r="PJN28" s="3"/>
      <c r="PJO28" s="3"/>
      <c r="PJP28" s="3"/>
      <c r="PJQ28" s="3"/>
      <c r="PJR28" s="3"/>
      <c r="PJS28" s="3"/>
      <c r="PJT28" s="3"/>
      <c r="PJU28" s="3"/>
      <c r="PJV28" s="3"/>
      <c r="PJW28" s="3"/>
      <c r="PJX28" s="3"/>
      <c r="PJY28" s="3"/>
      <c r="PJZ28" s="3"/>
      <c r="PKA28" s="3"/>
      <c r="PKB28" s="3"/>
      <c r="PKC28" s="3"/>
      <c r="PKD28" s="3"/>
      <c r="PKE28" s="3"/>
      <c r="PKF28" s="3"/>
      <c r="PKG28" s="3"/>
      <c r="PKH28" s="3"/>
      <c r="PKI28" s="3"/>
      <c r="PKJ28" s="3"/>
      <c r="PKK28" s="3"/>
      <c r="PKL28" s="3"/>
      <c r="PKM28" s="3"/>
      <c r="PKN28" s="3"/>
      <c r="PKO28" s="3"/>
      <c r="PKP28" s="3"/>
      <c r="PKQ28" s="3"/>
      <c r="PKR28" s="3"/>
      <c r="PKS28" s="3"/>
      <c r="PKT28" s="3"/>
      <c r="PKU28" s="3"/>
      <c r="PKV28" s="3"/>
      <c r="PKW28" s="3"/>
      <c r="PKX28" s="3"/>
      <c r="PKY28" s="3"/>
      <c r="PKZ28" s="3"/>
      <c r="PLA28" s="3"/>
      <c r="PLB28" s="3"/>
      <c r="PLC28" s="3"/>
      <c r="PLD28" s="3"/>
      <c r="PLE28" s="3"/>
      <c r="PLF28" s="3"/>
      <c r="PLG28" s="3"/>
      <c r="PLH28" s="3"/>
      <c r="PLI28" s="3"/>
      <c r="PLJ28" s="3"/>
      <c r="PLK28" s="3"/>
      <c r="PLL28" s="3"/>
      <c r="PLM28" s="3"/>
      <c r="PLN28" s="3"/>
      <c r="PLO28" s="3"/>
      <c r="PLP28" s="3"/>
      <c r="PLQ28" s="3"/>
      <c r="PLR28" s="3"/>
      <c r="PLS28" s="3"/>
      <c r="PLT28" s="3"/>
      <c r="PLU28" s="3"/>
      <c r="PLV28" s="3"/>
      <c r="PLW28" s="3"/>
      <c r="PLX28" s="3"/>
      <c r="PLY28" s="3"/>
      <c r="PLZ28" s="3"/>
      <c r="PMA28" s="3"/>
      <c r="PMB28" s="3"/>
      <c r="PMC28" s="3"/>
      <c r="PMD28" s="3"/>
      <c r="PME28" s="3"/>
      <c r="PMF28" s="3"/>
      <c r="PMG28" s="3"/>
      <c r="PMH28" s="3"/>
      <c r="PMI28" s="3"/>
      <c r="PMJ28" s="3"/>
      <c r="PMK28" s="3"/>
      <c r="PML28" s="3"/>
      <c r="PMM28" s="3"/>
      <c r="PMN28" s="3"/>
      <c r="PMO28" s="3"/>
      <c r="PMP28" s="3"/>
      <c r="PMQ28" s="3"/>
      <c r="PMR28" s="3"/>
      <c r="PMS28" s="3"/>
      <c r="PMT28" s="3"/>
      <c r="PMU28" s="3"/>
      <c r="PMV28" s="3"/>
      <c r="PMW28" s="3"/>
      <c r="PMX28" s="3"/>
      <c r="PMY28" s="3"/>
      <c r="PMZ28" s="3"/>
      <c r="PNA28" s="3"/>
      <c r="PNB28" s="3"/>
      <c r="PNC28" s="3"/>
      <c r="PND28" s="3"/>
      <c r="PNE28" s="3"/>
      <c r="PNF28" s="3"/>
      <c r="PNG28" s="3"/>
      <c r="PNH28" s="3"/>
      <c r="PNI28" s="3"/>
      <c r="PNJ28" s="3"/>
      <c r="PNK28" s="3"/>
      <c r="PNL28" s="3"/>
      <c r="PNM28" s="3"/>
      <c r="PNN28" s="3"/>
      <c r="PNO28" s="3"/>
      <c r="PNP28" s="3"/>
      <c r="PNQ28" s="3"/>
      <c r="PNR28" s="3"/>
      <c r="PNS28" s="3"/>
      <c r="PNT28" s="3"/>
      <c r="PNU28" s="3"/>
      <c r="PNV28" s="3"/>
      <c r="PNW28" s="3"/>
      <c r="PNX28" s="3"/>
      <c r="PNY28" s="3"/>
      <c r="PNZ28" s="3"/>
      <c r="POA28" s="3"/>
      <c r="POB28" s="3"/>
      <c r="POC28" s="3"/>
      <c r="POD28" s="3"/>
      <c r="POE28" s="3"/>
      <c r="POF28" s="3"/>
      <c r="POG28" s="3"/>
      <c r="POH28" s="3"/>
      <c r="POI28" s="3"/>
      <c r="POJ28" s="3"/>
      <c r="POK28" s="3"/>
      <c r="POL28" s="3"/>
      <c r="POM28" s="3"/>
      <c r="PON28" s="3"/>
      <c r="POO28" s="3"/>
      <c r="POP28" s="3"/>
      <c r="POQ28" s="3"/>
      <c r="POR28" s="3"/>
      <c r="POS28" s="3"/>
      <c r="POT28" s="3"/>
      <c r="POU28" s="3"/>
      <c r="POV28" s="3"/>
      <c r="POW28" s="3"/>
      <c r="POX28" s="3"/>
      <c r="POY28" s="3"/>
      <c r="POZ28" s="3"/>
      <c r="PPA28" s="3"/>
      <c r="PPB28" s="3"/>
      <c r="PPC28" s="3"/>
      <c r="PPD28" s="3"/>
      <c r="PPE28" s="3"/>
      <c r="PPF28" s="3"/>
      <c r="PPG28" s="3"/>
      <c r="PPH28" s="3"/>
      <c r="PPI28" s="3"/>
      <c r="PPJ28" s="3"/>
      <c r="PPK28" s="3"/>
      <c r="PPL28" s="3"/>
      <c r="PPM28" s="3"/>
      <c r="PPN28" s="3"/>
      <c r="PPO28" s="3"/>
      <c r="PPP28" s="3"/>
      <c r="PPQ28" s="3"/>
      <c r="PPR28" s="3"/>
      <c r="PPS28" s="3"/>
      <c r="PPT28" s="3"/>
      <c r="PPU28" s="3"/>
      <c r="PPV28" s="3"/>
      <c r="PPW28" s="3"/>
      <c r="PPX28" s="3"/>
      <c r="PPY28" s="3"/>
      <c r="PPZ28" s="3"/>
      <c r="PQA28" s="3"/>
      <c r="PQB28" s="3"/>
      <c r="PQC28" s="3"/>
      <c r="PQD28" s="3"/>
      <c r="PQE28" s="3"/>
      <c r="PQF28" s="3"/>
      <c r="PQG28" s="3"/>
      <c r="PQH28" s="3"/>
      <c r="PQI28" s="3"/>
      <c r="PQJ28" s="3"/>
      <c r="PQK28" s="3"/>
      <c r="PQL28" s="3"/>
      <c r="PQM28" s="3"/>
      <c r="PQN28" s="3"/>
      <c r="PQO28" s="3"/>
      <c r="PQP28" s="3"/>
      <c r="PQQ28" s="3"/>
      <c r="PQR28" s="3"/>
      <c r="PQS28" s="3"/>
      <c r="PQT28" s="3"/>
      <c r="PQU28" s="3"/>
      <c r="PQV28" s="3"/>
      <c r="PQW28" s="3"/>
      <c r="PQX28" s="3"/>
      <c r="PQY28" s="3"/>
      <c r="PQZ28" s="3"/>
      <c r="PRA28" s="3"/>
      <c r="PRB28" s="3"/>
      <c r="PRC28" s="3"/>
      <c r="PRD28" s="3"/>
      <c r="PRE28" s="3"/>
      <c r="PRF28" s="3"/>
      <c r="PRG28" s="3"/>
      <c r="PRH28" s="3"/>
      <c r="PRI28" s="3"/>
      <c r="PRJ28" s="3"/>
      <c r="PRK28" s="3"/>
      <c r="PRL28" s="3"/>
      <c r="PRM28" s="3"/>
      <c r="PRN28" s="3"/>
      <c r="PRO28" s="3"/>
      <c r="PRP28" s="3"/>
      <c r="PRQ28" s="3"/>
      <c r="PRR28" s="3"/>
      <c r="PRS28" s="3"/>
      <c r="PRT28" s="3"/>
      <c r="PRU28" s="3"/>
      <c r="PRV28" s="3"/>
      <c r="PRW28" s="3"/>
      <c r="PRX28" s="3"/>
      <c r="PRY28" s="3"/>
      <c r="PRZ28" s="3"/>
      <c r="PSA28" s="3"/>
      <c r="PSB28" s="3"/>
      <c r="PSC28" s="3"/>
      <c r="PSD28" s="3"/>
      <c r="PSE28" s="3"/>
      <c r="PSF28" s="3"/>
      <c r="PSG28" s="3"/>
      <c r="PSH28" s="3"/>
      <c r="PSI28" s="3"/>
      <c r="PSJ28" s="3"/>
      <c r="PSK28" s="3"/>
      <c r="PSL28" s="3"/>
      <c r="PSM28" s="3"/>
      <c r="PSN28" s="3"/>
      <c r="PSO28" s="3"/>
      <c r="PSP28" s="3"/>
      <c r="PSQ28" s="3"/>
      <c r="PSR28" s="3"/>
      <c r="PSS28" s="3"/>
      <c r="PST28" s="3"/>
      <c r="PSU28" s="3"/>
      <c r="PSV28" s="3"/>
      <c r="PSW28" s="3"/>
      <c r="PSX28" s="3"/>
      <c r="PSY28" s="3"/>
      <c r="PSZ28" s="3"/>
      <c r="PTA28" s="3"/>
      <c r="PTB28" s="3"/>
      <c r="PTC28" s="3"/>
      <c r="PTD28" s="3"/>
      <c r="PTE28" s="3"/>
      <c r="PTF28" s="3"/>
      <c r="PTG28" s="3"/>
      <c r="PTH28" s="3"/>
      <c r="PTI28" s="3"/>
      <c r="PTJ28" s="3"/>
      <c r="PTK28" s="3"/>
      <c r="PTL28" s="3"/>
      <c r="PTM28" s="3"/>
      <c r="PTN28" s="3"/>
      <c r="PTO28" s="3"/>
      <c r="PTP28" s="3"/>
      <c r="PTQ28" s="3"/>
      <c r="PTR28" s="3"/>
      <c r="PTS28" s="3"/>
      <c r="PTT28" s="3"/>
      <c r="PTU28" s="3"/>
      <c r="PTV28" s="3"/>
      <c r="PTW28" s="3"/>
      <c r="PTX28" s="3"/>
      <c r="PTY28" s="3"/>
      <c r="PTZ28" s="3"/>
      <c r="PUA28" s="3"/>
      <c r="PUB28" s="3"/>
      <c r="PUC28" s="3"/>
      <c r="PUD28" s="3"/>
      <c r="PUE28" s="3"/>
      <c r="PUF28" s="3"/>
      <c r="PUG28" s="3"/>
      <c r="PUH28" s="3"/>
      <c r="PUI28" s="3"/>
      <c r="PUJ28" s="3"/>
      <c r="PUK28" s="3"/>
      <c r="PUL28" s="3"/>
      <c r="PUM28" s="3"/>
      <c r="PUN28" s="3"/>
      <c r="PUO28" s="3"/>
      <c r="PUP28" s="3"/>
      <c r="PUQ28" s="3"/>
      <c r="PUR28" s="3"/>
      <c r="PUS28" s="3"/>
      <c r="PUT28" s="3"/>
      <c r="PUU28" s="3"/>
      <c r="PUV28" s="3"/>
      <c r="PUW28" s="3"/>
      <c r="PUX28" s="3"/>
      <c r="PUY28" s="3"/>
      <c r="PUZ28" s="3"/>
      <c r="PVA28" s="3"/>
      <c r="PVB28" s="3"/>
      <c r="PVC28" s="3"/>
      <c r="PVD28" s="3"/>
      <c r="PVE28" s="3"/>
      <c r="PVF28" s="3"/>
      <c r="PVG28" s="3"/>
      <c r="PVH28" s="3"/>
      <c r="PVI28" s="3"/>
      <c r="PVJ28" s="3"/>
      <c r="PVK28" s="3"/>
      <c r="PVL28" s="3"/>
      <c r="PVM28" s="3"/>
      <c r="PVN28" s="3"/>
      <c r="PVO28" s="3"/>
      <c r="PVP28" s="3"/>
      <c r="PVQ28" s="3"/>
      <c r="PVR28" s="3"/>
      <c r="PVS28" s="3"/>
      <c r="PVT28" s="3"/>
      <c r="PVU28" s="3"/>
      <c r="PVV28" s="3"/>
      <c r="PVW28" s="3"/>
      <c r="PVX28" s="3"/>
      <c r="PVY28" s="3"/>
      <c r="PVZ28" s="3"/>
      <c r="PWA28" s="3"/>
      <c r="PWB28" s="3"/>
      <c r="PWC28" s="3"/>
      <c r="PWD28" s="3"/>
      <c r="PWE28" s="3"/>
      <c r="PWF28" s="3"/>
      <c r="PWG28" s="3"/>
      <c r="PWH28" s="3"/>
      <c r="PWI28" s="3"/>
      <c r="PWJ28" s="3"/>
      <c r="PWK28" s="3"/>
      <c r="PWL28" s="3"/>
      <c r="PWM28" s="3"/>
      <c r="PWN28" s="3"/>
      <c r="PWO28" s="3"/>
      <c r="PWP28" s="3"/>
      <c r="PWQ28" s="3"/>
      <c r="PWR28" s="3"/>
      <c r="PWS28" s="3"/>
      <c r="PWT28" s="3"/>
      <c r="PWU28" s="3"/>
      <c r="PWV28" s="3"/>
      <c r="PWW28" s="3"/>
      <c r="PWX28" s="3"/>
      <c r="PWY28" s="3"/>
      <c r="PWZ28" s="3"/>
      <c r="PXA28" s="3"/>
      <c r="PXB28" s="3"/>
      <c r="PXC28" s="3"/>
      <c r="PXD28" s="3"/>
      <c r="PXE28" s="3"/>
      <c r="PXF28" s="3"/>
      <c r="PXG28" s="3"/>
      <c r="PXH28" s="3"/>
      <c r="PXI28" s="3"/>
      <c r="PXJ28" s="3"/>
      <c r="PXK28" s="3"/>
      <c r="PXL28" s="3"/>
      <c r="PXM28" s="3"/>
      <c r="PXN28" s="3"/>
      <c r="PXO28" s="3"/>
      <c r="PXP28" s="3"/>
      <c r="PXQ28" s="3"/>
      <c r="PXR28" s="3"/>
      <c r="PXS28" s="3"/>
      <c r="PXT28" s="3"/>
      <c r="PXU28" s="3"/>
      <c r="PXV28" s="3"/>
      <c r="PXW28" s="3"/>
      <c r="PXX28" s="3"/>
      <c r="PXY28" s="3"/>
      <c r="PXZ28" s="3"/>
      <c r="PYA28" s="3"/>
      <c r="PYB28" s="3"/>
      <c r="PYC28" s="3"/>
      <c r="PYD28" s="3"/>
      <c r="PYE28" s="3"/>
      <c r="PYF28" s="3"/>
      <c r="PYG28" s="3"/>
      <c r="PYH28" s="3"/>
      <c r="PYI28" s="3"/>
      <c r="PYJ28" s="3"/>
      <c r="PYK28" s="3"/>
      <c r="PYL28" s="3"/>
      <c r="PYM28" s="3"/>
      <c r="PYN28" s="3"/>
      <c r="PYO28" s="3"/>
      <c r="PYP28" s="3"/>
      <c r="PYQ28" s="3"/>
      <c r="PYR28" s="3"/>
      <c r="PYS28" s="3"/>
      <c r="PYT28" s="3"/>
      <c r="PYU28" s="3"/>
      <c r="PYV28" s="3"/>
      <c r="PYW28" s="3"/>
      <c r="PYX28" s="3"/>
      <c r="PYY28" s="3"/>
      <c r="PYZ28" s="3"/>
      <c r="PZA28" s="3"/>
      <c r="PZB28" s="3"/>
      <c r="PZC28" s="3"/>
      <c r="PZD28" s="3"/>
      <c r="PZE28" s="3"/>
      <c r="PZF28" s="3"/>
      <c r="PZG28" s="3"/>
      <c r="PZH28" s="3"/>
      <c r="PZI28" s="3"/>
      <c r="PZJ28" s="3"/>
      <c r="PZK28" s="3"/>
      <c r="PZL28" s="3"/>
      <c r="PZM28" s="3"/>
      <c r="PZN28" s="3"/>
      <c r="PZO28" s="3"/>
      <c r="PZP28" s="3"/>
      <c r="PZQ28" s="3"/>
      <c r="PZR28" s="3"/>
      <c r="PZS28" s="3"/>
      <c r="PZT28" s="3"/>
      <c r="PZU28" s="3"/>
      <c r="PZV28" s="3"/>
      <c r="PZW28" s="3"/>
      <c r="PZX28" s="3"/>
      <c r="PZY28" s="3"/>
      <c r="PZZ28" s="3"/>
      <c r="QAA28" s="3"/>
      <c r="QAB28" s="3"/>
      <c r="QAC28" s="3"/>
      <c r="QAD28" s="3"/>
      <c r="QAE28" s="3"/>
      <c r="QAF28" s="3"/>
      <c r="QAG28" s="3"/>
      <c r="QAH28" s="3"/>
      <c r="QAI28" s="3"/>
      <c r="QAJ28" s="3"/>
      <c r="QAK28" s="3"/>
      <c r="QAL28" s="3"/>
      <c r="QAM28" s="3"/>
      <c r="QAN28" s="3"/>
      <c r="QAO28" s="3"/>
      <c r="QAP28" s="3"/>
      <c r="QAQ28" s="3"/>
      <c r="QAR28" s="3"/>
      <c r="QAS28" s="3"/>
      <c r="QAT28" s="3"/>
      <c r="QAU28" s="3"/>
      <c r="QAV28" s="3"/>
      <c r="QAW28" s="3"/>
      <c r="QAX28" s="3"/>
      <c r="QAY28" s="3"/>
      <c r="QAZ28" s="3"/>
      <c r="QBA28" s="3"/>
      <c r="QBB28" s="3"/>
      <c r="QBC28" s="3"/>
      <c r="QBD28" s="3"/>
      <c r="QBE28" s="3"/>
      <c r="QBF28" s="3"/>
      <c r="QBG28" s="3"/>
      <c r="QBH28" s="3"/>
      <c r="QBI28" s="3"/>
      <c r="QBJ28" s="3"/>
      <c r="QBK28" s="3"/>
      <c r="QBL28" s="3"/>
      <c r="QBM28" s="3"/>
      <c r="QBN28" s="3"/>
      <c r="QBO28" s="3"/>
      <c r="QBP28" s="3"/>
      <c r="QBQ28" s="3"/>
      <c r="QBR28" s="3"/>
      <c r="QBS28" s="3"/>
      <c r="QBT28" s="3"/>
      <c r="QBU28" s="3"/>
      <c r="QBV28" s="3"/>
      <c r="QBW28" s="3"/>
      <c r="QBX28" s="3"/>
      <c r="QBY28" s="3"/>
      <c r="QBZ28" s="3"/>
      <c r="QCA28" s="3"/>
      <c r="QCB28" s="3"/>
      <c r="QCC28" s="3"/>
      <c r="QCD28" s="3"/>
      <c r="QCE28" s="3"/>
      <c r="QCF28" s="3"/>
      <c r="QCG28" s="3"/>
      <c r="QCH28" s="3"/>
      <c r="QCI28" s="3"/>
      <c r="QCJ28" s="3"/>
      <c r="QCK28" s="3"/>
      <c r="QCL28" s="3"/>
      <c r="QCM28" s="3"/>
      <c r="QCN28" s="3"/>
      <c r="QCO28" s="3"/>
      <c r="QCP28" s="3"/>
      <c r="QCQ28" s="3"/>
      <c r="QCR28" s="3"/>
      <c r="QCS28" s="3"/>
      <c r="QCT28" s="3"/>
      <c r="QCU28" s="3"/>
      <c r="QCV28" s="3"/>
      <c r="QCW28" s="3"/>
      <c r="QCX28" s="3"/>
      <c r="QCY28" s="3"/>
      <c r="QCZ28" s="3"/>
      <c r="QDA28" s="3"/>
      <c r="QDB28" s="3"/>
      <c r="QDC28" s="3"/>
      <c r="QDD28" s="3"/>
      <c r="QDE28" s="3"/>
      <c r="QDF28" s="3"/>
      <c r="QDG28" s="3"/>
      <c r="QDH28" s="3"/>
      <c r="QDI28" s="3"/>
      <c r="QDJ28" s="3"/>
      <c r="QDK28" s="3"/>
      <c r="QDL28" s="3"/>
      <c r="QDM28" s="3"/>
      <c r="QDN28" s="3"/>
      <c r="QDO28" s="3"/>
      <c r="QDP28" s="3"/>
      <c r="QDQ28" s="3"/>
      <c r="QDR28" s="3"/>
      <c r="QDS28" s="3"/>
      <c r="QDT28" s="3"/>
      <c r="QDU28" s="3"/>
      <c r="QDV28" s="3"/>
      <c r="QDW28" s="3"/>
      <c r="QDX28" s="3"/>
      <c r="QDY28" s="3"/>
      <c r="QDZ28" s="3"/>
      <c r="QEA28" s="3"/>
      <c r="QEB28" s="3"/>
      <c r="QEC28" s="3"/>
      <c r="QED28" s="3"/>
      <c r="QEE28" s="3"/>
      <c r="QEF28" s="3"/>
      <c r="QEG28" s="3"/>
      <c r="QEH28" s="3"/>
      <c r="QEI28" s="3"/>
      <c r="QEJ28" s="3"/>
      <c r="QEK28" s="3"/>
      <c r="QEL28" s="3"/>
      <c r="QEM28" s="3"/>
      <c r="QEN28" s="3"/>
      <c r="QEO28" s="3"/>
      <c r="QEP28" s="3"/>
      <c r="QEQ28" s="3"/>
      <c r="QER28" s="3"/>
      <c r="QES28" s="3"/>
      <c r="QET28" s="3"/>
      <c r="QEU28" s="3"/>
      <c r="QEV28" s="3"/>
      <c r="QEW28" s="3"/>
      <c r="QEX28" s="3"/>
      <c r="QEY28" s="3"/>
      <c r="QEZ28" s="3"/>
      <c r="QFA28" s="3"/>
      <c r="QFB28" s="3"/>
      <c r="QFC28" s="3"/>
      <c r="QFD28" s="3"/>
      <c r="QFE28" s="3"/>
      <c r="QFF28" s="3"/>
      <c r="QFG28" s="3"/>
      <c r="QFH28" s="3"/>
      <c r="QFI28" s="3"/>
      <c r="QFJ28" s="3"/>
      <c r="QFK28" s="3"/>
      <c r="QFL28" s="3"/>
      <c r="QFM28" s="3"/>
      <c r="QFN28" s="3"/>
      <c r="QFO28" s="3"/>
      <c r="QFP28" s="3"/>
      <c r="QFQ28" s="3"/>
      <c r="QFR28" s="3"/>
      <c r="QFS28" s="3"/>
      <c r="QFT28" s="3"/>
      <c r="QFU28" s="3"/>
      <c r="QFV28" s="3"/>
      <c r="QFW28" s="3"/>
      <c r="QFX28" s="3"/>
      <c r="QFY28" s="3"/>
      <c r="QFZ28" s="3"/>
      <c r="QGA28" s="3"/>
      <c r="QGB28" s="3"/>
      <c r="QGC28" s="3"/>
      <c r="QGD28" s="3"/>
      <c r="QGE28" s="3"/>
      <c r="QGF28" s="3"/>
      <c r="QGG28" s="3"/>
      <c r="QGH28" s="3"/>
      <c r="QGI28" s="3"/>
      <c r="QGJ28" s="3"/>
      <c r="QGK28" s="3"/>
      <c r="QGL28" s="3"/>
      <c r="QGM28" s="3"/>
      <c r="QGN28" s="3"/>
      <c r="QGO28" s="3"/>
      <c r="QGP28" s="3"/>
      <c r="QGQ28" s="3"/>
      <c r="QGR28" s="3"/>
      <c r="QGS28" s="3"/>
      <c r="QGT28" s="3"/>
      <c r="QGU28" s="3"/>
      <c r="QGV28" s="3"/>
      <c r="QGW28" s="3"/>
      <c r="QGX28" s="3"/>
      <c r="QGY28" s="3"/>
      <c r="QGZ28" s="3"/>
      <c r="QHA28" s="3"/>
      <c r="QHB28" s="3"/>
      <c r="QHC28" s="3"/>
      <c r="QHD28" s="3"/>
      <c r="QHE28" s="3"/>
      <c r="QHF28" s="3"/>
      <c r="QHG28" s="3"/>
      <c r="QHH28" s="3"/>
      <c r="QHI28" s="3"/>
      <c r="QHJ28" s="3"/>
      <c r="QHK28" s="3"/>
      <c r="QHL28" s="3"/>
      <c r="QHM28" s="3"/>
      <c r="QHN28" s="3"/>
      <c r="QHO28" s="3"/>
      <c r="QHP28" s="3"/>
      <c r="QHQ28" s="3"/>
      <c r="QHR28" s="3"/>
      <c r="QHS28" s="3"/>
      <c r="QHT28" s="3"/>
      <c r="QHU28" s="3"/>
      <c r="QHV28" s="3"/>
      <c r="QHW28" s="3"/>
      <c r="QHX28" s="3"/>
      <c r="QHY28" s="3"/>
      <c r="QHZ28" s="3"/>
      <c r="QIA28" s="3"/>
      <c r="QIB28" s="3"/>
      <c r="QIC28" s="3"/>
      <c r="QID28" s="3"/>
      <c r="QIE28" s="3"/>
      <c r="QIF28" s="3"/>
      <c r="QIG28" s="3"/>
      <c r="QIH28" s="3"/>
      <c r="QII28" s="3"/>
      <c r="QIJ28" s="3"/>
      <c r="QIK28" s="3"/>
      <c r="QIL28" s="3"/>
      <c r="QIM28" s="3"/>
      <c r="QIN28" s="3"/>
      <c r="QIO28" s="3"/>
      <c r="QIP28" s="3"/>
      <c r="QIQ28" s="3"/>
      <c r="QIR28" s="3"/>
      <c r="QIS28" s="3"/>
      <c r="QIT28" s="3"/>
      <c r="QIU28" s="3"/>
      <c r="QIV28" s="3"/>
      <c r="QIW28" s="3"/>
      <c r="QIX28" s="3"/>
      <c r="QIY28" s="3"/>
      <c r="QIZ28" s="3"/>
      <c r="QJA28" s="3"/>
      <c r="QJB28" s="3"/>
      <c r="QJC28" s="3"/>
      <c r="QJD28" s="3"/>
      <c r="QJE28" s="3"/>
      <c r="QJF28" s="3"/>
      <c r="QJG28" s="3"/>
      <c r="QJH28" s="3"/>
      <c r="QJI28" s="3"/>
      <c r="QJJ28" s="3"/>
      <c r="QJK28" s="3"/>
      <c r="QJL28" s="3"/>
      <c r="QJM28" s="3"/>
      <c r="QJN28" s="3"/>
      <c r="QJO28" s="3"/>
      <c r="QJP28" s="3"/>
      <c r="QJQ28" s="3"/>
      <c r="QJR28" s="3"/>
      <c r="QJS28" s="3"/>
      <c r="QJT28" s="3"/>
      <c r="QJU28" s="3"/>
      <c r="QJV28" s="3"/>
      <c r="QJW28" s="3"/>
      <c r="QJX28" s="3"/>
      <c r="QJY28" s="3"/>
      <c r="QJZ28" s="3"/>
      <c r="QKA28" s="3"/>
      <c r="QKB28" s="3"/>
      <c r="QKC28" s="3"/>
      <c r="QKD28" s="3"/>
      <c r="QKE28" s="3"/>
      <c r="QKF28" s="3"/>
      <c r="QKG28" s="3"/>
      <c r="QKH28" s="3"/>
      <c r="QKI28" s="3"/>
      <c r="QKJ28" s="3"/>
      <c r="QKK28" s="3"/>
      <c r="QKL28" s="3"/>
      <c r="QKM28" s="3"/>
      <c r="QKN28" s="3"/>
      <c r="QKO28" s="3"/>
      <c r="QKP28" s="3"/>
      <c r="QKQ28" s="3"/>
      <c r="QKR28" s="3"/>
      <c r="QKS28" s="3"/>
      <c r="QKT28" s="3"/>
      <c r="QKU28" s="3"/>
      <c r="QKV28" s="3"/>
      <c r="QKW28" s="3"/>
      <c r="QKX28" s="3"/>
      <c r="QKY28" s="3"/>
      <c r="QKZ28" s="3"/>
      <c r="QLA28" s="3"/>
      <c r="QLB28" s="3"/>
      <c r="QLC28" s="3"/>
      <c r="QLD28" s="3"/>
      <c r="QLE28" s="3"/>
      <c r="QLF28" s="3"/>
      <c r="QLG28" s="3"/>
      <c r="QLH28" s="3"/>
      <c r="QLI28" s="3"/>
      <c r="QLJ28" s="3"/>
      <c r="QLK28" s="3"/>
      <c r="QLL28" s="3"/>
      <c r="QLM28" s="3"/>
      <c r="QLN28" s="3"/>
      <c r="QLO28" s="3"/>
      <c r="QLP28" s="3"/>
      <c r="QLQ28" s="3"/>
      <c r="QLR28" s="3"/>
      <c r="QLS28" s="3"/>
      <c r="QLT28" s="3"/>
      <c r="QLU28" s="3"/>
      <c r="QLV28" s="3"/>
      <c r="QLW28" s="3"/>
      <c r="QLX28" s="3"/>
      <c r="QLY28" s="3"/>
      <c r="QLZ28" s="3"/>
      <c r="QMA28" s="3"/>
      <c r="QMB28" s="3"/>
      <c r="QMC28" s="3"/>
      <c r="QMD28" s="3"/>
      <c r="QME28" s="3"/>
      <c r="QMF28" s="3"/>
      <c r="QMG28" s="3"/>
      <c r="QMH28" s="3"/>
      <c r="QMI28" s="3"/>
      <c r="QMJ28" s="3"/>
      <c r="QMK28" s="3"/>
      <c r="QML28" s="3"/>
      <c r="QMM28" s="3"/>
      <c r="QMN28" s="3"/>
      <c r="QMO28" s="3"/>
      <c r="QMP28" s="3"/>
      <c r="QMQ28" s="3"/>
      <c r="QMR28" s="3"/>
      <c r="QMS28" s="3"/>
      <c r="QMT28" s="3"/>
      <c r="QMU28" s="3"/>
      <c r="QMV28" s="3"/>
      <c r="QMW28" s="3"/>
      <c r="QMX28" s="3"/>
      <c r="QMY28" s="3"/>
      <c r="QMZ28" s="3"/>
      <c r="QNA28" s="3"/>
      <c r="QNB28" s="3"/>
      <c r="QNC28" s="3"/>
      <c r="QND28" s="3"/>
      <c r="QNE28" s="3"/>
      <c r="QNF28" s="3"/>
      <c r="QNG28" s="3"/>
      <c r="QNH28" s="3"/>
      <c r="QNI28" s="3"/>
      <c r="QNJ28" s="3"/>
      <c r="QNK28" s="3"/>
      <c r="QNL28" s="3"/>
      <c r="QNM28" s="3"/>
      <c r="QNN28" s="3"/>
      <c r="QNO28" s="3"/>
      <c r="QNP28" s="3"/>
      <c r="QNQ28" s="3"/>
      <c r="QNR28" s="3"/>
      <c r="QNS28" s="3"/>
      <c r="QNT28" s="3"/>
      <c r="QNU28" s="3"/>
      <c r="QNV28" s="3"/>
      <c r="QNW28" s="3"/>
      <c r="QNX28" s="3"/>
      <c r="QNY28" s="3"/>
      <c r="QNZ28" s="3"/>
      <c r="QOA28" s="3"/>
      <c r="QOB28" s="3"/>
      <c r="QOC28" s="3"/>
      <c r="QOD28" s="3"/>
      <c r="QOE28" s="3"/>
      <c r="QOF28" s="3"/>
      <c r="QOG28" s="3"/>
      <c r="QOH28" s="3"/>
      <c r="QOI28" s="3"/>
      <c r="QOJ28" s="3"/>
      <c r="QOK28" s="3"/>
      <c r="QOL28" s="3"/>
      <c r="QOM28" s="3"/>
      <c r="QON28" s="3"/>
      <c r="QOO28" s="3"/>
      <c r="QOP28" s="3"/>
      <c r="QOQ28" s="3"/>
      <c r="QOR28" s="3"/>
      <c r="QOS28" s="3"/>
      <c r="QOT28" s="3"/>
      <c r="QOU28" s="3"/>
      <c r="QOV28" s="3"/>
      <c r="QOW28" s="3"/>
      <c r="QOX28" s="3"/>
      <c r="QOY28" s="3"/>
      <c r="QOZ28" s="3"/>
      <c r="QPA28" s="3"/>
      <c r="QPB28" s="3"/>
      <c r="QPC28" s="3"/>
      <c r="QPD28" s="3"/>
      <c r="QPE28" s="3"/>
      <c r="QPF28" s="3"/>
      <c r="QPG28" s="3"/>
      <c r="QPH28" s="3"/>
      <c r="QPI28" s="3"/>
      <c r="QPJ28" s="3"/>
      <c r="QPK28" s="3"/>
      <c r="QPL28" s="3"/>
      <c r="QPM28" s="3"/>
      <c r="QPN28" s="3"/>
      <c r="QPO28" s="3"/>
      <c r="QPP28" s="3"/>
      <c r="QPQ28" s="3"/>
      <c r="QPR28" s="3"/>
      <c r="QPS28" s="3"/>
      <c r="QPT28" s="3"/>
      <c r="QPU28" s="3"/>
      <c r="QPV28" s="3"/>
      <c r="QPW28" s="3"/>
      <c r="QPX28" s="3"/>
      <c r="QPY28" s="3"/>
      <c r="QPZ28" s="3"/>
      <c r="QQA28" s="3"/>
      <c r="QQB28" s="3"/>
      <c r="QQC28" s="3"/>
      <c r="QQD28" s="3"/>
      <c r="QQE28" s="3"/>
      <c r="QQF28" s="3"/>
      <c r="QQG28" s="3"/>
      <c r="QQH28" s="3"/>
      <c r="QQI28" s="3"/>
      <c r="QQJ28" s="3"/>
      <c r="QQK28" s="3"/>
      <c r="QQL28" s="3"/>
      <c r="QQM28" s="3"/>
      <c r="QQN28" s="3"/>
      <c r="QQO28" s="3"/>
      <c r="QQP28" s="3"/>
      <c r="QQQ28" s="3"/>
      <c r="QQR28" s="3"/>
      <c r="QQS28" s="3"/>
      <c r="QQT28" s="3"/>
      <c r="QQU28" s="3"/>
      <c r="QQV28" s="3"/>
      <c r="QQW28" s="3"/>
      <c r="QQX28" s="3"/>
      <c r="QQY28" s="3"/>
      <c r="QQZ28" s="3"/>
      <c r="QRA28" s="3"/>
      <c r="QRB28" s="3"/>
      <c r="QRC28" s="3"/>
      <c r="QRD28" s="3"/>
      <c r="QRE28" s="3"/>
      <c r="QRF28" s="3"/>
      <c r="QRG28" s="3"/>
      <c r="QRH28" s="3"/>
      <c r="QRI28" s="3"/>
      <c r="QRJ28" s="3"/>
      <c r="QRK28" s="3"/>
      <c r="QRL28" s="3"/>
      <c r="QRM28" s="3"/>
      <c r="QRN28" s="3"/>
      <c r="QRO28" s="3"/>
      <c r="QRP28" s="3"/>
      <c r="QRQ28" s="3"/>
      <c r="QRR28" s="3"/>
      <c r="QRS28" s="3"/>
      <c r="QRT28" s="3"/>
      <c r="QRU28" s="3"/>
      <c r="QRV28" s="3"/>
      <c r="QRW28" s="3"/>
      <c r="QRX28" s="3"/>
      <c r="QRY28" s="3"/>
      <c r="QRZ28" s="3"/>
      <c r="QSA28" s="3"/>
      <c r="QSB28" s="3"/>
      <c r="QSC28" s="3"/>
      <c r="QSD28" s="3"/>
      <c r="QSE28" s="3"/>
      <c r="QSF28" s="3"/>
      <c r="QSG28" s="3"/>
      <c r="QSH28" s="3"/>
      <c r="QSI28" s="3"/>
      <c r="QSJ28" s="3"/>
      <c r="QSK28" s="3"/>
      <c r="QSL28" s="3"/>
      <c r="QSM28" s="3"/>
      <c r="QSN28" s="3"/>
      <c r="QSO28" s="3"/>
      <c r="QSP28" s="3"/>
      <c r="QSQ28" s="3"/>
      <c r="QSR28" s="3"/>
      <c r="QSS28" s="3"/>
      <c r="QST28" s="3"/>
      <c r="QSU28" s="3"/>
      <c r="QSV28" s="3"/>
      <c r="QSW28" s="3"/>
      <c r="QSX28" s="3"/>
      <c r="QSY28" s="3"/>
      <c r="QSZ28" s="3"/>
      <c r="QTA28" s="3"/>
      <c r="QTB28" s="3"/>
      <c r="QTC28" s="3"/>
      <c r="QTD28" s="3"/>
      <c r="QTE28" s="3"/>
      <c r="QTF28" s="3"/>
      <c r="QTG28" s="3"/>
      <c r="QTH28" s="3"/>
      <c r="QTI28" s="3"/>
      <c r="QTJ28" s="3"/>
      <c r="QTK28" s="3"/>
      <c r="QTL28" s="3"/>
      <c r="QTM28" s="3"/>
      <c r="QTN28" s="3"/>
      <c r="QTO28" s="3"/>
      <c r="QTP28" s="3"/>
      <c r="QTQ28" s="3"/>
      <c r="QTR28" s="3"/>
      <c r="QTS28" s="3"/>
      <c r="QTT28" s="3"/>
      <c r="QTU28" s="3"/>
      <c r="QTV28" s="3"/>
      <c r="QTW28" s="3"/>
      <c r="QTX28" s="3"/>
      <c r="QTY28" s="3"/>
      <c r="QTZ28" s="3"/>
      <c r="QUA28" s="3"/>
      <c r="QUB28" s="3"/>
      <c r="QUC28" s="3"/>
      <c r="QUD28" s="3"/>
      <c r="QUE28" s="3"/>
      <c r="QUF28" s="3"/>
      <c r="QUG28" s="3"/>
      <c r="QUH28" s="3"/>
      <c r="QUI28" s="3"/>
      <c r="QUJ28" s="3"/>
      <c r="QUK28" s="3"/>
      <c r="QUL28" s="3"/>
      <c r="QUM28" s="3"/>
      <c r="QUN28" s="3"/>
      <c r="QUO28" s="3"/>
      <c r="QUP28" s="3"/>
      <c r="QUQ28" s="3"/>
      <c r="QUR28" s="3"/>
      <c r="QUS28" s="3"/>
      <c r="QUT28" s="3"/>
      <c r="QUU28" s="3"/>
      <c r="QUV28" s="3"/>
      <c r="QUW28" s="3"/>
      <c r="QUX28" s="3"/>
      <c r="QUY28" s="3"/>
      <c r="QUZ28" s="3"/>
      <c r="QVA28" s="3"/>
      <c r="QVB28" s="3"/>
      <c r="QVC28" s="3"/>
      <c r="QVD28" s="3"/>
      <c r="QVE28" s="3"/>
      <c r="QVF28" s="3"/>
      <c r="QVG28" s="3"/>
      <c r="QVH28" s="3"/>
      <c r="QVI28" s="3"/>
      <c r="QVJ28" s="3"/>
      <c r="QVK28" s="3"/>
      <c r="QVL28" s="3"/>
      <c r="QVM28" s="3"/>
      <c r="QVN28" s="3"/>
      <c r="QVO28" s="3"/>
      <c r="QVP28" s="3"/>
      <c r="QVQ28" s="3"/>
      <c r="QVR28" s="3"/>
      <c r="QVS28" s="3"/>
      <c r="QVT28" s="3"/>
      <c r="QVU28" s="3"/>
      <c r="QVV28" s="3"/>
      <c r="QVW28" s="3"/>
      <c r="QVX28" s="3"/>
      <c r="QVY28" s="3"/>
      <c r="QVZ28" s="3"/>
      <c r="QWA28" s="3"/>
      <c r="QWB28" s="3"/>
      <c r="QWC28" s="3"/>
      <c r="QWD28" s="3"/>
      <c r="QWE28" s="3"/>
      <c r="QWF28" s="3"/>
      <c r="QWG28" s="3"/>
      <c r="QWH28" s="3"/>
      <c r="QWI28" s="3"/>
      <c r="QWJ28" s="3"/>
      <c r="QWK28" s="3"/>
      <c r="QWL28" s="3"/>
      <c r="QWM28" s="3"/>
      <c r="QWN28" s="3"/>
      <c r="QWO28" s="3"/>
      <c r="QWP28" s="3"/>
      <c r="QWQ28" s="3"/>
      <c r="QWR28" s="3"/>
      <c r="QWS28" s="3"/>
      <c r="QWT28" s="3"/>
      <c r="QWU28" s="3"/>
      <c r="QWV28" s="3"/>
      <c r="QWW28" s="3"/>
      <c r="QWX28" s="3"/>
      <c r="QWY28" s="3"/>
      <c r="QWZ28" s="3"/>
      <c r="QXA28" s="3"/>
      <c r="QXB28" s="3"/>
      <c r="QXC28" s="3"/>
      <c r="QXD28" s="3"/>
      <c r="QXE28" s="3"/>
      <c r="QXF28" s="3"/>
      <c r="QXG28" s="3"/>
      <c r="QXH28" s="3"/>
      <c r="QXI28" s="3"/>
      <c r="QXJ28" s="3"/>
      <c r="QXK28" s="3"/>
      <c r="QXL28" s="3"/>
      <c r="QXM28" s="3"/>
      <c r="QXN28" s="3"/>
      <c r="QXO28" s="3"/>
      <c r="QXP28" s="3"/>
      <c r="QXQ28" s="3"/>
      <c r="QXR28" s="3"/>
      <c r="QXS28" s="3"/>
      <c r="QXT28" s="3"/>
      <c r="QXU28" s="3"/>
      <c r="QXV28" s="3"/>
      <c r="QXW28" s="3"/>
      <c r="QXX28" s="3"/>
      <c r="QXY28" s="3"/>
      <c r="QXZ28" s="3"/>
      <c r="QYA28" s="3"/>
      <c r="QYB28" s="3"/>
      <c r="QYC28" s="3"/>
      <c r="QYD28" s="3"/>
      <c r="QYE28" s="3"/>
      <c r="QYF28" s="3"/>
      <c r="QYG28" s="3"/>
      <c r="QYH28" s="3"/>
      <c r="QYI28" s="3"/>
      <c r="QYJ28" s="3"/>
      <c r="QYK28" s="3"/>
      <c r="QYL28" s="3"/>
      <c r="QYM28" s="3"/>
      <c r="QYN28" s="3"/>
      <c r="QYO28" s="3"/>
      <c r="QYP28" s="3"/>
      <c r="QYQ28" s="3"/>
      <c r="QYR28" s="3"/>
      <c r="QYS28" s="3"/>
      <c r="QYT28" s="3"/>
      <c r="QYU28" s="3"/>
      <c r="QYV28" s="3"/>
      <c r="QYW28" s="3"/>
      <c r="QYX28" s="3"/>
      <c r="QYY28" s="3"/>
      <c r="QYZ28" s="3"/>
      <c r="QZA28" s="3"/>
      <c r="QZB28" s="3"/>
      <c r="QZC28" s="3"/>
      <c r="QZD28" s="3"/>
      <c r="QZE28" s="3"/>
      <c r="QZF28" s="3"/>
      <c r="QZG28" s="3"/>
      <c r="QZH28" s="3"/>
      <c r="QZI28" s="3"/>
      <c r="QZJ28" s="3"/>
      <c r="QZK28" s="3"/>
      <c r="QZL28" s="3"/>
      <c r="QZM28" s="3"/>
      <c r="QZN28" s="3"/>
      <c r="QZO28" s="3"/>
      <c r="QZP28" s="3"/>
      <c r="QZQ28" s="3"/>
      <c r="QZR28" s="3"/>
      <c r="QZS28" s="3"/>
      <c r="QZT28" s="3"/>
      <c r="QZU28" s="3"/>
      <c r="QZV28" s="3"/>
      <c r="QZW28" s="3"/>
      <c r="QZX28" s="3"/>
      <c r="QZY28" s="3"/>
      <c r="QZZ28" s="3"/>
      <c r="RAA28" s="3"/>
      <c r="RAB28" s="3"/>
      <c r="RAC28" s="3"/>
      <c r="RAD28" s="3"/>
      <c r="RAE28" s="3"/>
      <c r="RAF28" s="3"/>
      <c r="RAG28" s="3"/>
      <c r="RAH28" s="3"/>
      <c r="RAI28" s="3"/>
      <c r="RAJ28" s="3"/>
      <c r="RAK28" s="3"/>
      <c r="RAL28" s="3"/>
      <c r="RAM28" s="3"/>
      <c r="RAN28" s="3"/>
      <c r="RAO28" s="3"/>
      <c r="RAP28" s="3"/>
      <c r="RAQ28" s="3"/>
      <c r="RAR28" s="3"/>
      <c r="RAS28" s="3"/>
      <c r="RAT28" s="3"/>
      <c r="RAU28" s="3"/>
      <c r="RAV28" s="3"/>
      <c r="RAW28" s="3"/>
      <c r="RAX28" s="3"/>
      <c r="RAY28" s="3"/>
      <c r="RAZ28" s="3"/>
      <c r="RBA28" s="3"/>
      <c r="RBB28" s="3"/>
      <c r="RBC28" s="3"/>
      <c r="RBD28" s="3"/>
      <c r="RBE28" s="3"/>
      <c r="RBF28" s="3"/>
      <c r="RBG28" s="3"/>
      <c r="RBH28" s="3"/>
      <c r="RBI28" s="3"/>
      <c r="RBJ28" s="3"/>
      <c r="RBK28" s="3"/>
      <c r="RBL28" s="3"/>
      <c r="RBM28" s="3"/>
      <c r="RBN28" s="3"/>
      <c r="RBO28" s="3"/>
      <c r="RBP28" s="3"/>
      <c r="RBQ28" s="3"/>
      <c r="RBR28" s="3"/>
      <c r="RBS28" s="3"/>
      <c r="RBT28" s="3"/>
      <c r="RBU28" s="3"/>
      <c r="RBV28" s="3"/>
      <c r="RBW28" s="3"/>
      <c r="RBX28" s="3"/>
      <c r="RBY28" s="3"/>
      <c r="RBZ28" s="3"/>
      <c r="RCA28" s="3"/>
      <c r="RCB28" s="3"/>
      <c r="RCC28" s="3"/>
      <c r="RCD28" s="3"/>
      <c r="RCE28" s="3"/>
      <c r="RCF28" s="3"/>
      <c r="RCG28" s="3"/>
      <c r="RCH28" s="3"/>
      <c r="RCI28" s="3"/>
      <c r="RCJ28" s="3"/>
      <c r="RCK28" s="3"/>
      <c r="RCL28" s="3"/>
      <c r="RCM28" s="3"/>
      <c r="RCN28" s="3"/>
      <c r="RCO28" s="3"/>
      <c r="RCP28" s="3"/>
      <c r="RCQ28" s="3"/>
      <c r="RCR28" s="3"/>
      <c r="RCS28" s="3"/>
      <c r="RCT28" s="3"/>
      <c r="RCU28" s="3"/>
      <c r="RCV28" s="3"/>
      <c r="RCW28" s="3"/>
      <c r="RCX28" s="3"/>
      <c r="RCY28" s="3"/>
      <c r="RCZ28" s="3"/>
      <c r="RDA28" s="3"/>
      <c r="RDB28" s="3"/>
      <c r="RDC28" s="3"/>
      <c r="RDD28" s="3"/>
      <c r="RDE28" s="3"/>
      <c r="RDF28" s="3"/>
      <c r="RDG28" s="3"/>
      <c r="RDH28" s="3"/>
      <c r="RDI28" s="3"/>
      <c r="RDJ28" s="3"/>
      <c r="RDK28" s="3"/>
      <c r="RDL28" s="3"/>
      <c r="RDM28" s="3"/>
      <c r="RDN28" s="3"/>
      <c r="RDO28" s="3"/>
      <c r="RDP28" s="3"/>
      <c r="RDQ28" s="3"/>
      <c r="RDR28" s="3"/>
      <c r="RDS28" s="3"/>
      <c r="RDT28" s="3"/>
      <c r="RDU28" s="3"/>
      <c r="RDV28" s="3"/>
      <c r="RDW28" s="3"/>
      <c r="RDX28" s="3"/>
      <c r="RDY28" s="3"/>
      <c r="RDZ28" s="3"/>
      <c r="REA28" s="3"/>
      <c r="REB28" s="3"/>
      <c r="REC28" s="3"/>
      <c r="RED28" s="3"/>
      <c r="REE28" s="3"/>
      <c r="REF28" s="3"/>
      <c r="REG28" s="3"/>
      <c r="REH28" s="3"/>
      <c r="REI28" s="3"/>
      <c r="REJ28" s="3"/>
      <c r="REK28" s="3"/>
      <c r="REL28" s="3"/>
      <c r="REM28" s="3"/>
      <c r="REN28" s="3"/>
      <c r="REO28" s="3"/>
      <c r="REP28" s="3"/>
      <c r="REQ28" s="3"/>
      <c r="RER28" s="3"/>
      <c r="RES28" s="3"/>
      <c r="RET28" s="3"/>
      <c r="REU28" s="3"/>
      <c r="REV28" s="3"/>
      <c r="REW28" s="3"/>
      <c r="REX28" s="3"/>
      <c r="REY28" s="3"/>
      <c r="REZ28" s="3"/>
      <c r="RFA28" s="3"/>
      <c r="RFB28" s="3"/>
      <c r="RFC28" s="3"/>
      <c r="RFD28" s="3"/>
      <c r="RFE28" s="3"/>
      <c r="RFF28" s="3"/>
      <c r="RFG28" s="3"/>
      <c r="RFH28" s="3"/>
      <c r="RFI28" s="3"/>
      <c r="RFJ28" s="3"/>
      <c r="RFK28" s="3"/>
      <c r="RFL28" s="3"/>
      <c r="RFM28" s="3"/>
      <c r="RFN28" s="3"/>
      <c r="RFO28" s="3"/>
      <c r="RFP28" s="3"/>
      <c r="RFQ28" s="3"/>
      <c r="RFR28" s="3"/>
      <c r="RFS28" s="3"/>
      <c r="RFT28" s="3"/>
      <c r="RFU28" s="3"/>
      <c r="RFV28" s="3"/>
      <c r="RFW28" s="3"/>
      <c r="RFX28" s="3"/>
      <c r="RFY28" s="3"/>
      <c r="RFZ28" s="3"/>
      <c r="RGA28" s="3"/>
      <c r="RGB28" s="3"/>
      <c r="RGC28" s="3"/>
      <c r="RGD28" s="3"/>
      <c r="RGE28" s="3"/>
      <c r="RGF28" s="3"/>
      <c r="RGG28" s="3"/>
      <c r="RGH28" s="3"/>
      <c r="RGI28" s="3"/>
      <c r="RGJ28" s="3"/>
      <c r="RGK28" s="3"/>
      <c r="RGL28" s="3"/>
      <c r="RGM28" s="3"/>
      <c r="RGN28" s="3"/>
      <c r="RGO28" s="3"/>
      <c r="RGP28" s="3"/>
      <c r="RGQ28" s="3"/>
      <c r="RGR28" s="3"/>
      <c r="RGS28" s="3"/>
      <c r="RGT28" s="3"/>
      <c r="RGU28" s="3"/>
      <c r="RGV28" s="3"/>
      <c r="RGW28" s="3"/>
      <c r="RGX28" s="3"/>
      <c r="RGY28" s="3"/>
      <c r="RGZ28" s="3"/>
      <c r="RHA28" s="3"/>
      <c r="RHB28" s="3"/>
      <c r="RHC28" s="3"/>
      <c r="RHD28" s="3"/>
      <c r="RHE28" s="3"/>
      <c r="RHF28" s="3"/>
      <c r="RHG28" s="3"/>
      <c r="RHH28" s="3"/>
      <c r="RHI28" s="3"/>
      <c r="RHJ28" s="3"/>
      <c r="RHK28" s="3"/>
      <c r="RHL28" s="3"/>
      <c r="RHM28" s="3"/>
      <c r="RHN28" s="3"/>
      <c r="RHO28" s="3"/>
      <c r="RHP28" s="3"/>
      <c r="RHQ28" s="3"/>
      <c r="RHR28" s="3"/>
      <c r="RHS28" s="3"/>
      <c r="RHT28" s="3"/>
      <c r="RHU28" s="3"/>
      <c r="RHV28" s="3"/>
      <c r="RHW28" s="3"/>
      <c r="RHX28" s="3"/>
      <c r="RHY28" s="3"/>
      <c r="RHZ28" s="3"/>
      <c r="RIA28" s="3"/>
      <c r="RIB28" s="3"/>
      <c r="RIC28" s="3"/>
      <c r="RID28" s="3"/>
      <c r="RIE28" s="3"/>
      <c r="RIF28" s="3"/>
      <c r="RIG28" s="3"/>
      <c r="RIH28" s="3"/>
      <c r="RII28" s="3"/>
      <c r="RIJ28" s="3"/>
      <c r="RIK28" s="3"/>
      <c r="RIL28" s="3"/>
      <c r="RIM28" s="3"/>
      <c r="RIN28" s="3"/>
      <c r="RIO28" s="3"/>
      <c r="RIP28" s="3"/>
      <c r="RIQ28" s="3"/>
      <c r="RIR28" s="3"/>
      <c r="RIS28" s="3"/>
      <c r="RIT28" s="3"/>
      <c r="RIU28" s="3"/>
      <c r="RIV28" s="3"/>
      <c r="RIW28" s="3"/>
      <c r="RIX28" s="3"/>
      <c r="RIY28" s="3"/>
      <c r="RIZ28" s="3"/>
      <c r="RJA28" s="3"/>
      <c r="RJB28" s="3"/>
      <c r="RJC28" s="3"/>
      <c r="RJD28" s="3"/>
      <c r="RJE28" s="3"/>
      <c r="RJF28" s="3"/>
      <c r="RJG28" s="3"/>
      <c r="RJH28" s="3"/>
      <c r="RJI28" s="3"/>
      <c r="RJJ28" s="3"/>
      <c r="RJK28" s="3"/>
      <c r="RJL28" s="3"/>
      <c r="RJM28" s="3"/>
      <c r="RJN28" s="3"/>
      <c r="RJO28" s="3"/>
      <c r="RJP28" s="3"/>
      <c r="RJQ28" s="3"/>
      <c r="RJR28" s="3"/>
      <c r="RJS28" s="3"/>
      <c r="RJT28" s="3"/>
      <c r="RJU28" s="3"/>
      <c r="RJV28" s="3"/>
      <c r="RJW28" s="3"/>
      <c r="RJX28" s="3"/>
      <c r="RJY28" s="3"/>
      <c r="RJZ28" s="3"/>
      <c r="RKA28" s="3"/>
      <c r="RKB28" s="3"/>
      <c r="RKC28" s="3"/>
      <c r="RKD28" s="3"/>
      <c r="RKE28" s="3"/>
      <c r="RKF28" s="3"/>
      <c r="RKG28" s="3"/>
      <c r="RKH28" s="3"/>
      <c r="RKI28" s="3"/>
      <c r="RKJ28" s="3"/>
      <c r="RKK28" s="3"/>
      <c r="RKL28" s="3"/>
      <c r="RKM28" s="3"/>
      <c r="RKN28" s="3"/>
      <c r="RKO28" s="3"/>
      <c r="RKP28" s="3"/>
      <c r="RKQ28" s="3"/>
      <c r="RKR28" s="3"/>
      <c r="RKS28" s="3"/>
      <c r="RKT28" s="3"/>
      <c r="RKU28" s="3"/>
      <c r="RKV28" s="3"/>
      <c r="RKW28" s="3"/>
      <c r="RKX28" s="3"/>
      <c r="RKY28" s="3"/>
      <c r="RKZ28" s="3"/>
      <c r="RLA28" s="3"/>
      <c r="RLB28" s="3"/>
      <c r="RLC28" s="3"/>
      <c r="RLD28" s="3"/>
      <c r="RLE28" s="3"/>
      <c r="RLF28" s="3"/>
      <c r="RLG28" s="3"/>
      <c r="RLH28" s="3"/>
      <c r="RLI28" s="3"/>
      <c r="RLJ28" s="3"/>
      <c r="RLK28" s="3"/>
      <c r="RLL28" s="3"/>
      <c r="RLM28" s="3"/>
      <c r="RLN28" s="3"/>
      <c r="RLO28" s="3"/>
      <c r="RLP28" s="3"/>
      <c r="RLQ28" s="3"/>
      <c r="RLR28" s="3"/>
      <c r="RLS28" s="3"/>
      <c r="RLT28" s="3"/>
      <c r="RLU28" s="3"/>
      <c r="RLV28" s="3"/>
      <c r="RLW28" s="3"/>
      <c r="RLX28" s="3"/>
      <c r="RLY28" s="3"/>
      <c r="RLZ28" s="3"/>
      <c r="RMA28" s="3"/>
      <c r="RMB28" s="3"/>
      <c r="RMC28" s="3"/>
      <c r="RMD28" s="3"/>
      <c r="RME28" s="3"/>
      <c r="RMF28" s="3"/>
      <c r="RMG28" s="3"/>
      <c r="RMH28" s="3"/>
      <c r="RMI28" s="3"/>
      <c r="RMJ28" s="3"/>
      <c r="RMK28" s="3"/>
      <c r="RML28" s="3"/>
      <c r="RMM28" s="3"/>
      <c r="RMN28" s="3"/>
      <c r="RMO28" s="3"/>
      <c r="RMP28" s="3"/>
      <c r="RMQ28" s="3"/>
      <c r="RMR28" s="3"/>
      <c r="RMS28" s="3"/>
      <c r="RMT28" s="3"/>
      <c r="RMU28" s="3"/>
      <c r="RMV28" s="3"/>
      <c r="RMW28" s="3"/>
      <c r="RMX28" s="3"/>
      <c r="RMY28" s="3"/>
      <c r="RMZ28" s="3"/>
      <c r="RNA28" s="3"/>
      <c r="RNB28" s="3"/>
      <c r="RNC28" s="3"/>
      <c r="RND28" s="3"/>
      <c r="RNE28" s="3"/>
      <c r="RNF28" s="3"/>
      <c r="RNG28" s="3"/>
      <c r="RNH28" s="3"/>
      <c r="RNI28" s="3"/>
      <c r="RNJ28" s="3"/>
      <c r="RNK28" s="3"/>
      <c r="RNL28" s="3"/>
      <c r="RNM28" s="3"/>
      <c r="RNN28" s="3"/>
      <c r="RNO28" s="3"/>
      <c r="RNP28" s="3"/>
      <c r="RNQ28" s="3"/>
      <c r="RNR28" s="3"/>
      <c r="RNS28" s="3"/>
      <c r="RNT28" s="3"/>
      <c r="RNU28" s="3"/>
      <c r="RNV28" s="3"/>
      <c r="RNW28" s="3"/>
      <c r="RNX28" s="3"/>
      <c r="RNY28" s="3"/>
      <c r="RNZ28" s="3"/>
      <c r="ROA28" s="3"/>
      <c r="ROB28" s="3"/>
      <c r="ROC28" s="3"/>
      <c r="ROD28" s="3"/>
      <c r="ROE28" s="3"/>
      <c r="ROF28" s="3"/>
      <c r="ROG28" s="3"/>
      <c r="ROH28" s="3"/>
      <c r="ROI28" s="3"/>
      <c r="ROJ28" s="3"/>
      <c r="ROK28" s="3"/>
      <c r="ROL28" s="3"/>
      <c r="ROM28" s="3"/>
      <c r="RON28" s="3"/>
      <c r="ROO28" s="3"/>
      <c r="ROP28" s="3"/>
      <c r="ROQ28" s="3"/>
      <c r="ROR28" s="3"/>
      <c r="ROS28" s="3"/>
      <c r="ROT28" s="3"/>
      <c r="ROU28" s="3"/>
      <c r="ROV28" s="3"/>
      <c r="ROW28" s="3"/>
      <c r="ROX28" s="3"/>
      <c r="ROY28" s="3"/>
      <c r="ROZ28" s="3"/>
      <c r="RPA28" s="3"/>
      <c r="RPB28" s="3"/>
      <c r="RPC28" s="3"/>
      <c r="RPD28" s="3"/>
      <c r="RPE28" s="3"/>
      <c r="RPF28" s="3"/>
      <c r="RPG28" s="3"/>
      <c r="RPH28" s="3"/>
      <c r="RPI28" s="3"/>
      <c r="RPJ28" s="3"/>
      <c r="RPK28" s="3"/>
      <c r="RPL28" s="3"/>
      <c r="RPM28" s="3"/>
      <c r="RPN28" s="3"/>
      <c r="RPO28" s="3"/>
      <c r="RPP28" s="3"/>
      <c r="RPQ28" s="3"/>
      <c r="RPR28" s="3"/>
      <c r="RPS28" s="3"/>
      <c r="RPT28" s="3"/>
      <c r="RPU28" s="3"/>
      <c r="RPV28" s="3"/>
      <c r="RPW28" s="3"/>
      <c r="RPX28" s="3"/>
      <c r="RPY28" s="3"/>
      <c r="RPZ28" s="3"/>
      <c r="RQA28" s="3"/>
      <c r="RQB28" s="3"/>
      <c r="RQC28" s="3"/>
      <c r="RQD28" s="3"/>
      <c r="RQE28" s="3"/>
      <c r="RQF28" s="3"/>
      <c r="RQG28" s="3"/>
      <c r="RQH28" s="3"/>
      <c r="RQI28" s="3"/>
      <c r="RQJ28" s="3"/>
      <c r="RQK28" s="3"/>
      <c r="RQL28" s="3"/>
      <c r="RQM28" s="3"/>
      <c r="RQN28" s="3"/>
      <c r="RQO28" s="3"/>
      <c r="RQP28" s="3"/>
      <c r="RQQ28" s="3"/>
      <c r="RQR28" s="3"/>
      <c r="RQS28" s="3"/>
      <c r="RQT28" s="3"/>
      <c r="RQU28" s="3"/>
      <c r="RQV28" s="3"/>
      <c r="RQW28" s="3"/>
      <c r="RQX28" s="3"/>
      <c r="RQY28" s="3"/>
      <c r="RQZ28" s="3"/>
      <c r="RRA28" s="3"/>
      <c r="RRB28" s="3"/>
      <c r="RRC28" s="3"/>
      <c r="RRD28" s="3"/>
      <c r="RRE28" s="3"/>
      <c r="RRF28" s="3"/>
      <c r="RRG28" s="3"/>
      <c r="RRH28" s="3"/>
      <c r="RRI28" s="3"/>
      <c r="RRJ28" s="3"/>
      <c r="RRK28" s="3"/>
      <c r="RRL28" s="3"/>
      <c r="RRM28" s="3"/>
      <c r="RRN28" s="3"/>
      <c r="RRO28" s="3"/>
      <c r="RRP28" s="3"/>
      <c r="RRQ28" s="3"/>
      <c r="RRR28" s="3"/>
      <c r="RRS28" s="3"/>
      <c r="RRT28" s="3"/>
      <c r="RRU28" s="3"/>
      <c r="RRV28" s="3"/>
      <c r="RRW28" s="3"/>
      <c r="RRX28" s="3"/>
      <c r="RRY28" s="3"/>
      <c r="RRZ28" s="3"/>
      <c r="RSA28" s="3"/>
      <c r="RSB28" s="3"/>
      <c r="RSC28" s="3"/>
      <c r="RSD28" s="3"/>
      <c r="RSE28" s="3"/>
      <c r="RSF28" s="3"/>
      <c r="RSG28" s="3"/>
      <c r="RSH28" s="3"/>
      <c r="RSI28" s="3"/>
      <c r="RSJ28" s="3"/>
      <c r="RSK28" s="3"/>
      <c r="RSL28" s="3"/>
      <c r="RSM28" s="3"/>
      <c r="RSN28" s="3"/>
      <c r="RSO28" s="3"/>
      <c r="RSP28" s="3"/>
      <c r="RSQ28" s="3"/>
      <c r="RSR28" s="3"/>
      <c r="RSS28" s="3"/>
      <c r="RST28" s="3"/>
      <c r="RSU28" s="3"/>
      <c r="RSV28" s="3"/>
      <c r="RSW28" s="3"/>
      <c r="RSX28" s="3"/>
      <c r="RSY28" s="3"/>
      <c r="RSZ28" s="3"/>
      <c r="RTA28" s="3"/>
      <c r="RTB28" s="3"/>
      <c r="RTC28" s="3"/>
      <c r="RTD28" s="3"/>
      <c r="RTE28" s="3"/>
      <c r="RTF28" s="3"/>
      <c r="RTG28" s="3"/>
      <c r="RTH28" s="3"/>
      <c r="RTI28" s="3"/>
      <c r="RTJ28" s="3"/>
      <c r="RTK28" s="3"/>
      <c r="RTL28" s="3"/>
      <c r="RTM28" s="3"/>
      <c r="RTN28" s="3"/>
      <c r="RTO28" s="3"/>
      <c r="RTP28" s="3"/>
      <c r="RTQ28" s="3"/>
      <c r="RTR28" s="3"/>
      <c r="RTS28" s="3"/>
      <c r="RTT28" s="3"/>
      <c r="RTU28" s="3"/>
      <c r="RTV28" s="3"/>
      <c r="RTW28" s="3"/>
      <c r="RTX28" s="3"/>
      <c r="RTY28" s="3"/>
      <c r="RTZ28" s="3"/>
      <c r="RUA28" s="3"/>
      <c r="RUB28" s="3"/>
      <c r="RUC28" s="3"/>
      <c r="RUD28" s="3"/>
      <c r="RUE28" s="3"/>
      <c r="RUF28" s="3"/>
      <c r="RUG28" s="3"/>
      <c r="RUH28" s="3"/>
      <c r="RUI28" s="3"/>
      <c r="RUJ28" s="3"/>
      <c r="RUK28" s="3"/>
      <c r="RUL28" s="3"/>
      <c r="RUM28" s="3"/>
      <c r="RUN28" s="3"/>
      <c r="RUO28" s="3"/>
      <c r="RUP28" s="3"/>
      <c r="RUQ28" s="3"/>
      <c r="RUR28" s="3"/>
      <c r="RUS28" s="3"/>
      <c r="RUT28" s="3"/>
      <c r="RUU28" s="3"/>
      <c r="RUV28" s="3"/>
      <c r="RUW28" s="3"/>
      <c r="RUX28" s="3"/>
      <c r="RUY28" s="3"/>
      <c r="RUZ28" s="3"/>
      <c r="RVA28" s="3"/>
      <c r="RVB28" s="3"/>
      <c r="RVC28" s="3"/>
      <c r="RVD28" s="3"/>
      <c r="RVE28" s="3"/>
      <c r="RVF28" s="3"/>
      <c r="RVG28" s="3"/>
      <c r="RVH28" s="3"/>
      <c r="RVI28" s="3"/>
      <c r="RVJ28" s="3"/>
      <c r="RVK28" s="3"/>
      <c r="RVL28" s="3"/>
      <c r="RVM28" s="3"/>
      <c r="RVN28" s="3"/>
      <c r="RVO28" s="3"/>
      <c r="RVP28" s="3"/>
      <c r="RVQ28" s="3"/>
      <c r="RVR28" s="3"/>
      <c r="RVS28" s="3"/>
      <c r="RVT28" s="3"/>
      <c r="RVU28" s="3"/>
      <c r="RVV28" s="3"/>
      <c r="RVW28" s="3"/>
      <c r="RVX28" s="3"/>
      <c r="RVY28" s="3"/>
      <c r="RVZ28" s="3"/>
      <c r="RWA28" s="3"/>
      <c r="RWB28" s="3"/>
      <c r="RWC28" s="3"/>
      <c r="RWD28" s="3"/>
      <c r="RWE28" s="3"/>
      <c r="RWF28" s="3"/>
      <c r="RWG28" s="3"/>
      <c r="RWH28" s="3"/>
      <c r="RWI28" s="3"/>
      <c r="RWJ28" s="3"/>
      <c r="RWK28" s="3"/>
      <c r="RWL28" s="3"/>
      <c r="RWM28" s="3"/>
      <c r="RWN28" s="3"/>
      <c r="RWO28" s="3"/>
      <c r="RWP28" s="3"/>
      <c r="RWQ28" s="3"/>
      <c r="RWR28" s="3"/>
      <c r="RWS28" s="3"/>
      <c r="RWT28" s="3"/>
      <c r="RWU28" s="3"/>
      <c r="RWV28" s="3"/>
      <c r="RWW28" s="3"/>
      <c r="RWX28" s="3"/>
      <c r="RWY28" s="3"/>
      <c r="RWZ28" s="3"/>
      <c r="RXA28" s="3"/>
      <c r="RXB28" s="3"/>
      <c r="RXC28" s="3"/>
      <c r="RXD28" s="3"/>
      <c r="RXE28" s="3"/>
      <c r="RXF28" s="3"/>
      <c r="RXG28" s="3"/>
      <c r="RXH28" s="3"/>
      <c r="RXI28" s="3"/>
      <c r="RXJ28" s="3"/>
      <c r="RXK28" s="3"/>
      <c r="RXL28" s="3"/>
      <c r="RXM28" s="3"/>
      <c r="RXN28" s="3"/>
      <c r="RXO28" s="3"/>
      <c r="RXP28" s="3"/>
      <c r="RXQ28" s="3"/>
      <c r="RXR28" s="3"/>
      <c r="RXS28" s="3"/>
      <c r="RXT28" s="3"/>
      <c r="RXU28" s="3"/>
      <c r="RXV28" s="3"/>
      <c r="RXW28" s="3"/>
      <c r="RXX28" s="3"/>
      <c r="RXY28" s="3"/>
      <c r="RXZ28" s="3"/>
      <c r="RYA28" s="3"/>
      <c r="RYB28" s="3"/>
      <c r="RYC28" s="3"/>
      <c r="RYD28" s="3"/>
      <c r="RYE28" s="3"/>
      <c r="RYF28" s="3"/>
      <c r="RYG28" s="3"/>
      <c r="RYH28" s="3"/>
      <c r="RYI28" s="3"/>
      <c r="RYJ28" s="3"/>
      <c r="RYK28" s="3"/>
      <c r="RYL28" s="3"/>
      <c r="RYM28" s="3"/>
      <c r="RYN28" s="3"/>
      <c r="RYO28" s="3"/>
      <c r="RYP28" s="3"/>
      <c r="RYQ28" s="3"/>
      <c r="RYR28" s="3"/>
      <c r="RYS28" s="3"/>
      <c r="RYT28" s="3"/>
      <c r="RYU28" s="3"/>
      <c r="RYV28" s="3"/>
      <c r="RYW28" s="3"/>
      <c r="RYX28" s="3"/>
      <c r="RYY28" s="3"/>
      <c r="RYZ28" s="3"/>
      <c r="RZA28" s="3"/>
      <c r="RZB28" s="3"/>
      <c r="RZC28" s="3"/>
      <c r="RZD28" s="3"/>
      <c r="RZE28" s="3"/>
      <c r="RZF28" s="3"/>
      <c r="RZG28" s="3"/>
      <c r="RZH28" s="3"/>
      <c r="RZI28" s="3"/>
      <c r="RZJ28" s="3"/>
      <c r="RZK28" s="3"/>
      <c r="RZL28" s="3"/>
      <c r="RZM28" s="3"/>
      <c r="RZN28" s="3"/>
      <c r="RZO28" s="3"/>
      <c r="RZP28" s="3"/>
      <c r="RZQ28" s="3"/>
      <c r="RZR28" s="3"/>
      <c r="RZS28" s="3"/>
      <c r="RZT28" s="3"/>
      <c r="RZU28" s="3"/>
      <c r="RZV28" s="3"/>
      <c r="RZW28" s="3"/>
      <c r="RZX28" s="3"/>
      <c r="RZY28" s="3"/>
      <c r="RZZ28" s="3"/>
      <c r="SAA28" s="3"/>
      <c r="SAB28" s="3"/>
      <c r="SAC28" s="3"/>
      <c r="SAD28" s="3"/>
      <c r="SAE28" s="3"/>
      <c r="SAF28" s="3"/>
      <c r="SAG28" s="3"/>
      <c r="SAH28" s="3"/>
      <c r="SAI28" s="3"/>
      <c r="SAJ28" s="3"/>
      <c r="SAK28" s="3"/>
      <c r="SAL28" s="3"/>
      <c r="SAM28" s="3"/>
      <c r="SAN28" s="3"/>
      <c r="SAO28" s="3"/>
      <c r="SAP28" s="3"/>
      <c r="SAQ28" s="3"/>
      <c r="SAR28" s="3"/>
      <c r="SAS28" s="3"/>
      <c r="SAT28" s="3"/>
      <c r="SAU28" s="3"/>
      <c r="SAV28" s="3"/>
      <c r="SAW28" s="3"/>
      <c r="SAX28" s="3"/>
      <c r="SAY28" s="3"/>
      <c r="SAZ28" s="3"/>
      <c r="SBA28" s="3"/>
      <c r="SBB28" s="3"/>
      <c r="SBC28" s="3"/>
      <c r="SBD28" s="3"/>
      <c r="SBE28" s="3"/>
      <c r="SBF28" s="3"/>
      <c r="SBG28" s="3"/>
      <c r="SBH28" s="3"/>
      <c r="SBI28" s="3"/>
      <c r="SBJ28" s="3"/>
      <c r="SBK28" s="3"/>
      <c r="SBL28" s="3"/>
      <c r="SBM28" s="3"/>
      <c r="SBN28" s="3"/>
      <c r="SBO28" s="3"/>
      <c r="SBP28" s="3"/>
      <c r="SBQ28" s="3"/>
      <c r="SBR28" s="3"/>
      <c r="SBS28" s="3"/>
      <c r="SBT28" s="3"/>
      <c r="SBU28" s="3"/>
      <c r="SBV28" s="3"/>
      <c r="SBW28" s="3"/>
      <c r="SBX28" s="3"/>
      <c r="SBY28" s="3"/>
      <c r="SBZ28" s="3"/>
      <c r="SCA28" s="3"/>
      <c r="SCB28" s="3"/>
      <c r="SCC28" s="3"/>
      <c r="SCD28" s="3"/>
      <c r="SCE28" s="3"/>
      <c r="SCF28" s="3"/>
      <c r="SCG28" s="3"/>
      <c r="SCH28" s="3"/>
      <c r="SCI28" s="3"/>
      <c r="SCJ28" s="3"/>
      <c r="SCK28" s="3"/>
      <c r="SCL28" s="3"/>
      <c r="SCM28" s="3"/>
      <c r="SCN28" s="3"/>
      <c r="SCO28" s="3"/>
      <c r="SCP28" s="3"/>
      <c r="SCQ28" s="3"/>
      <c r="SCR28" s="3"/>
      <c r="SCS28" s="3"/>
      <c r="SCT28" s="3"/>
      <c r="SCU28" s="3"/>
      <c r="SCV28" s="3"/>
      <c r="SCW28" s="3"/>
      <c r="SCX28" s="3"/>
      <c r="SCY28" s="3"/>
      <c r="SCZ28" s="3"/>
      <c r="SDA28" s="3"/>
      <c r="SDB28" s="3"/>
      <c r="SDC28" s="3"/>
      <c r="SDD28" s="3"/>
      <c r="SDE28" s="3"/>
      <c r="SDF28" s="3"/>
      <c r="SDG28" s="3"/>
      <c r="SDH28" s="3"/>
      <c r="SDI28" s="3"/>
      <c r="SDJ28" s="3"/>
      <c r="SDK28" s="3"/>
      <c r="SDL28" s="3"/>
      <c r="SDM28" s="3"/>
      <c r="SDN28" s="3"/>
      <c r="SDO28" s="3"/>
      <c r="SDP28" s="3"/>
      <c r="SDQ28" s="3"/>
      <c r="SDR28" s="3"/>
      <c r="SDS28" s="3"/>
      <c r="SDT28" s="3"/>
      <c r="SDU28" s="3"/>
      <c r="SDV28" s="3"/>
      <c r="SDW28" s="3"/>
      <c r="SDX28" s="3"/>
      <c r="SDY28" s="3"/>
      <c r="SDZ28" s="3"/>
      <c r="SEA28" s="3"/>
      <c r="SEB28" s="3"/>
      <c r="SEC28" s="3"/>
      <c r="SED28" s="3"/>
      <c r="SEE28" s="3"/>
      <c r="SEF28" s="3"/>
      <c r="SEG28" s="3"/>
      <c r="SEH28" s="3"/>
      <c r="SEI28" s="3"/>
      <c r="SEJ28" s="3"/>
      <c r="SEK28" s="3"/>
      <c r="SEL28" s="3"/>
      <c r="SEM28" s="3"/>
      <c r="SEN28" s="3"/>
      <c r="SEO28" s="3"/>
      <c r="SEP28" s="3"/>
      <c r="SEQ28" s="3"/>
      <c r="SER28" s="3"/>
      <c r="SES28" s="3"/>
      <c r="SET28" s="3"/>
      <c r="SEU28" s="3"/>
      <c r="SEV28" s="3"/>
      <c r="SEW28" s="3"/>
      <c r="SEX28" s="3"/>
      <c r="SEY28" s="3"/>
      <c r="SEZ28" s="3"/>
      <c r="SFA28" s="3"/>
      <c r="SFB28" s="3"/>
      <c r="SFC28" s="3"/>
      <c r="SFD28" s="3"/>
      <c r="SFE28" s="3"/>
      <c r="SFF28" s="3"/>
      <c r="SFG28" s="3"/>
      <c r="SFH28" s="3"/>
      <c r="SFI28" s="3"/>
      <c r="SFJ28" s="3"/>
      <c r="SFK28" s="3"/>
      <c r="SFL28" s="3"/>
      <c r="SFM28" s="3"/>
      <c r="SFN28" s="3"/>
      <c r="SFO28" s="3"/>
      <c r="SFP28" s="3"/>
      <c r="SFQ28" s="3"/>
      <c r="SFR28" s="3"/>
      <c r="SFS28" s="3"/>
      <c r="SFT28" s="3"/>
      <c r="SFU28" s="3"/>
      <c r="SFV28" s="3"/>
      <c r="SFW28" s="3"/>
      <c r="SFX28" s="3"/>
      <c r="SFY28" s="3"/>
      <c r="SFZ28" s="3"/>
      <c r="SGA28" s="3"/>
      <c r="SGB28" s="3"/>
      <c r="SGC28" s="3"/>
      <c r="SGD28" s="3"/>
      <c r="SGE28" s="3"/>
      <c r="SGF28" s="3"/>
      <c r="SGG28" s="3"/>
      <c r="SGH28" s="3"/>
      <c r="SGI28" s="3"/>
      <c r="SGJ28" s="3"/>
      <c r="SGK28" s="3"/>
      <c r="SGL28" s="3"/>
      <c r="SGM28" s="3"/>
      <c r="SGN28" s="3"/>
      <c r="SGO28" s="3"/>
      <c r="SGP28" s="3"/>
      <c r="SGQ28" s="3"/>
      <c r="SGR28" s="3"/>
      <c r="SGS28" s="3"/>
      <c r="SGT28" s="3"/>
      <c r="SGU28" s="3"/>
      <c r="SGV28" s="3"/>
      <c r="SGW28" s="3"/>
      <c r="SGX28" s="3"/>
      <c r="SGY28" s="3"/>
      <c r="SGZ28" s="3"/>
      <c r="SHA28" s="3"/>
      <c r="SHB28" s="3"/>
      <c r="SHC28" s="3"/>
      <c r="SHD28" s="3"/>
      <c r="SHE28" s="3"/>
      <c r="SHF28" s="3"/>
      <c r="SHG28" s="3"/>
      <c r="SHH28" s="3"/>
      <c r="SHI28" s="3"/>
      <c r="SHJ28" s="3"/>
      <c r="SHK28" s="3"/>
      <c r="SHL28" s="3"/>
      <c r="SHM28" s="3"/>
      <c r="SHN28" s="3"/>
      <c r="SHO28" s="3"/>
      <c r="SHP28" s="3"/>
      <c r="SHQ28" s="3"/>
      <c r="SHR28" s="3"/>
      <c r="SHS28" s="3"/>
      <c r="SHT28" s="3"/>
      <c r="SHU28" s="3"/>
      <c r="SHV28" s="3"/>
      <c r="SHW28" s="3"/>
      <c r="SHX28" s="3"/>
      <c r="SHY28" s="3"/>
      <c r="SHZ28" s="3"/>
      <c r="SIA28" s="3"/>
      <c r="SIB28" s="3"/>
      <c r="SIC28" s="3"/>
      <c r="SID28" s="3"/>
      <c r="SIE28" s="3"/>
      <c r="SIF28" s="3"/>
      <c r="SIG28" s="3"/>
      <c r="SIH28" s="3"/>
      <c r="SII28" s="3"/>
      <c r="SIJ28" s="3"/>
      <c r="SIK28" s="3"/>
      <c r="SIL28" s="3"/>
      <c r="SIM28" s="3"/>
      <c r="SIN28" s="3"/>
      <c r="SIO28" s="3"/>
      <c r="SIP28" s="3"/>
      <c r="SIQ28" s="3"/>
      <c r="SIR28" s="3"/>
      <c r="SIS28" s="3"/>
      <c r="SIT28" s="3"/>
      <c r="SIU28" s="3"/>
      <c r="SIV28" s="3"/>
      <c r="SIW28" s="3"/>
      <c r="SIX28" s="3"/>
      <c r="SIY28" s="3"/>
      <c r="SIZ28" s="3"/>
      <c r="SJA28" s="3"/>
      <c r="SJB28" s="3"/>
      <c r="SJC28" s="3"/>
      <c r="SJD28" s="3"/>
      <c r="SJE28" s="3"/>
      <c r="SJF28" s="3"/>
      <c r="SJG28" s="3"/>
      <c r="SJH28" s="3"/>
      <c r="SJI28" s="3"/>
      <c r="SJJ28" s="3"/>
      <c r="SJK28" s="3"/>
      <c r="SJL28" s="3"/>
      <c r="SJM28" s="3"/>
      <c r="SJN28" s="3"/>
      <c r="SJO28" s="3"/>
      <c r="SJP28" s="3"/>
      <c r="SJQ28" s="3"/>
      <c r="SJR28" s="3"/>
      <c r="SJS28" s="3"/>
      <c r="SJT28" s="3"/>
      <c r="SJU28" s="3"/>
      <c r="SJV28" s="3"/>
      <c r="SJW28" s="3"/>
      <c r="SJX28" s="3"/>
      <c r="SJY28" s="3"/>
      <c r="SJZ28" s="3"/>
      <c r="SKA28" s="3"/>
      <c r="SKB28" s="3"/>
      <c r="SKC28" s="3"/>
      <c r="SKD28" s="3"/>
      <c r="SKE28" s="3"/>
      <c r="SKF28" s="3"/>
      <c r="SKG28" s="3"/>
      <c r="SKH28" s="3"/>
      <c r="SKI28" s="3"/>
      <c r="SKJ28" s="3"/>
      <c r="SKK28" s="3"/>
      <c r="SKL28" s="3"/>
      <c r="SKM28" s="3"/>
      <c r="SKN28" s="3"/>
      <c r="SKO28" s="3"/>
      <c r="SKP28" s="3"/>
      <c r="SKQ28" s="3"/>
      <c r="SKR28" s="3"/>
      <c r="SKS28" s="3"/>
      <c r="SKT28" s="3"/>
      <c r="SKU28" s="3"/>
      <c r="SKV28" s="3"/>
      <c r="SKW28" s="3"/>
      <c r="SKX28" s="3"/>
      <c r="SKY28" s="3"/>
      <c r="SKZ28" s="3"/>
      <c r="SLA28" s="3"/>
      <c r="SLB28" s="3"/>
      <c r="SLC28" s="3"/>
      <c r="SLD28" s="3"/>
      <c r="SLE28" s="3"/>
      <c r="SLF28" s="3"/>
      <c r="SLG28" s="3"/>
      <c r="SLH28" s="3"/>
      <c r="SLI28" s="3"/>
      <c r="SLJ28" s="3"/>
      <c r="SLK28" s="3"/>
      <c r="SLL28" s="3"/>
      <c r="SLM28" s="3"/>
      <c r="SLN28" s="3"/>
      <c r="SLO28" s="3"/>
      <c r="SLP28" s="3"/>
      <c r="SLQ28" s="3"/>
      <c r="SLR28" s="3"/>
      <c r="SLS28" s="3"/>
      <c r="SLT28" s="3"/>
      <c r="SLU28" s="3"/>
      <c r="SLV28" s="3"/>
      <c r="SLW28" s="3"/>
      <c r="SLX28" s="3"/>
      <c r="SLY28" s="3"/>
      <c r="SLZ28" s="3"/>
      <c r="SMA28" s="3"/>
      <c r="SMB28" s="3"/>
      <c r="SMC28" s="3"/>
      <c r="SMD28" s="3"/>
      <c r="SME28" s="3"/>
      <c r="SMF28" s="3"/>
      <c r="SMG28" s="3"/>
      <c r="SMH28" s="3"/>
      <c r="SMI28" s="3"/>
      <c r="SMJ28" s="3"/>
      <c r="SMK28" s="3"/>
      <c r="SML28" s="3"/>
      <c r="SMM28" s="3"/>
      <c r="SMN28" s="3"/>
      <c r="SMO28" s="3"/>
      <c r="SMP28" s="3"/>
      <c r="SMQ28" s="3"/>
      <c r="SMR28" s="3"/>
      <c r="SMS28" s="3"/>
      <c r="SMT28" s="3"/>
      <c r="SMU28" s="3"/>
      <c r="SMV28" s="3"/>
      <c r="SMW28" s="3"/>
      <c r="SMX28" s="3"/>
      <c r="SMY28" s="3"/>
      <c r="SMZ28" s="3"/>
      <c r="SNA28" s="3"/>
      <c r="SNB28" s="3"/>
      <c r="SNC28" s="3"/>
      <c r="SND28" s="3"/>
      <c r="SNE28" s="3"/>
      <c r="SNF28" s="3"/>
      <c r="SNG28" s="3"/>
      <c r="SNH28" s="3"/>
      <c r="SNI28" s="3"/>
      <c r="SNJ28" s="3"/>
      <c r="SNK28" s="3"/>
      <c r="SNL28" s="3"/>
      <c r="SNM28" s="3"/>
      <c r="SNN28" s="3"/>
      <c r="SNO28" s="3"/>
      <c r="SNP28" s="3"/>
      <c r="SNQ28" s="3"/>
      <c r="SNR28" s="3"/>
      <c r="SNS28" s="3"/>
      <c r="SNT28" s="3"/>
      <c r="SNU28" s="3"/>
      <c r="SNV28" s="3"/>
      <c r="SNW28" s="3"/>
      <c r="SNX28" s="3"/>
      <c r="SNY28" s="3"/>
      <c r="SNZ28" s="3"/>
      <c r="SOA28" s="3"/>
      <c r="SOB28" s="3"/>
      <c r="SOC28" s="3"/>
      <c r="SOD28" s="3"/>
      <c r="SOE28" s="3"/>
      <c r="SOF28" s="3"/>
      <c r="SOG28" s="3"/>
      <c r="SOH28" s="3"/>
      <c r="SOI28" s="3"/>
      <c r="SOJ28" s="3"/>
      <c r="SOK28" s="3"/>
      <c r="SOL28" s="3"/>
      <c r="SOM28" s="3"/>
      <c r="SON28" s="3"/>
      <c r="SOO28" s="3"/>
      <c r="SOP28" s="3"/>
      <c r="SOQ28" s="3"/>
      <c r="SOR28" s="3"/>
      <c r="SOS28" s="3"/>
      <c r="SOT28" s="3"/>
      <c r="SOU28" s="3"/>
      <c r="SOV28" s="3"/>
      <c r="SOW28" s="3"/>
      <c r="SOX28" s="3"/>
      <c r="SOY28" s="3"/>
      <c r="SOZ28" s="3"/>
      <c r="SPA28" s="3"/>
      <c r="SPB28" s="3"/>
      <c r="SPC28" s="3"/>
      <c r="SPD28" s="3"/>
      <c r="SPE28" s="3"/>
      <c r="SPF28" s="3"/>
      <c r="SPG28" s="3"/>
      <c r="SPH28" s="3"/>
      <c r="SPI28" s="3"/>
      <c r="SPJ28" s="3"/>
      <c r="SPK28" s="3"/>
      <c r="SPL28" s="3"/>
      <c r="SPM28" s="3"/>
      <c r="SPN28" s="3"/>
      <c r="SPO28" s="3"/>
      <c r="SPP28" s="3"/>
      <c r="SPQ28" s="3"/>
      <c r="SPR28" s="3"/>
      <c r="SPS28" s="3"/>
      <c r="SPT28" s="3"/>
      <c r="SPU28" s="3"/>
      <c r="SPV28" s="3"/>
      <c r="SPW28" s="3"/>
      <c r="SPX28" s="3"/>
      <c r="SPY28" s="3"/>
      <c r="SPZ28" s="3"/>
      <c r="SQA28" s="3"/>
      <c r="SQB28" s="3"/>
      <c r="SQC28" s="3"/>
      <c r="SQD28" s="3"/>
      <c r="SQE28" s="3"/>
      <c r="SQF28" s="3"/>
      <c r="SQG28" s="3"/>
      <c r="SQH28" s="3"/>
      <c r="SQI28" s="3"/>
      <c r="SQJ28" s="3"/>
      <c r="SQK28" s="3"/>
      <c r="SQL28" s="3"/>
      <c r="SQM28" s="3"/>
      <c r="SQN28" s="3"/>
      <c r="SQO28" s="3"/>
      <c r="SQP28" s="3"/>
      <c r="SQQ28" s="3"/>
      <c r="SQR28" s="3"/>
      <c r="SQS28" s="3"/>
      <c r="SQT28" s="3"/>
      <c r="SQU28" s="3"/>
      <c r="SQV28" s="3"/>
      <c r="SQW28" s="3"/>
      <c r="SQX28" s="3"/>
      <c r="SQY28" s="3"/>
      <c r="SQZ28" s="3"/>
      <c r="SRA28" s="3"/>
      <c r="SRB28" s="3"/>
      <c r="SRC28" s="3"/>
      <c r="SRD28" s="3"/>
      <c r="SRE28" s="3"/>
      <c r="SRF28" s="3"/>
      <c r="SRG28" s="3"/>
      <c r="SRH28" s="3"/>
      <c r="SRI28" s="3"/>
      <c r="SRJ28" s="3"/>
      <c r="SRK28" s="3"/>
      <c r="SRL28" s="3"/>
      <c r="SRM28" s="3"/>
      <c r="SRN28" s="3"/>
      <c r="SRO28" s="3"/>
      <c r="SRP28" s="3"/>
      <c r="SRQ28" s="3"/>
      <c r="SRR28" s="3"/>
      <c r="SRS28" s="3"/>
      <c r="SRT28" s="3"/>
      <c r="SRU28" s="3"/>
      <c r="SRV28" s="3"/>
      <c r="SRW28" s="3"/>
      <c r="SRX28" s="3"/>
      <c r="SRY28" s="3"/>
      <c r="SRZ28" s="3"/>
      <c r="SSA28" s="3"/>
      <c r="SSB28" s="3"/>
      <c r="SSC28" s="3"/>
      <c r="SSD28" s="3"/>
      <c r="SSE28" s="3"/>
      <c r="SSF28" s="3"/>
      <c r="SSG28" s="3"/>
      <c r="SSH28" s="3"/>
      <c r="SSI28" s="3"/>
      <c r="SSJ28" s="3"/>
      <c r="SSK28" s="3"/>
      <c r="SSL28" s="3"/>
      <c r="SSM28" s="3"/>
      <c r="SSN28" s="3"/>
      <c r="SSO28" s="3"/>
      <c r="SSP28" s="3"/>
      <c r="SSQ28" s="3"/>
      <c r="SSR28" s="3"/>
      <c r="SSS28" s="3"/>
      <c r="SST28" s="3"/>
      <c r="SSU28" s="3"/>
      <c r="SSV28" s="3"/>
      <c r="SSW28" s="3"/>
      <c r="SSX28" s="3"/>
      <c r="SSY28" s="3"/>
      <c r="SSZ28" s="3"/>
      <c r="STA28" s="3"/>
      <c r="STB28" s="3"/>
      <c r="STC28" s="3"/>
      <c r="STD28" s="3"/>
      <c r="STE28" s="3"/>
      <c r="STF28" s="3"/>
      <c r="STG28" s="3"/>
      <c r="STH28" s="3"/>
      <c r="STI28" s="3"/>
      <c r="STJ28" s="3"/>
      <c r="STK28" s="3"/>
      <c r="STL28" s="3"/>
      <c r="STM28" s="3"/>
      <c r="STN28" s="3"/>
      <c r="STO28" s="3"/>
      <c r="STP28" s="3"/>
      <c r="STQ28" s="3"/>
      <c r="STR28" s="3"/>
      <c r="STS28" s="3"/>
      <c r="STT28" s="3"/>
      <c r="STU28" s="3"/>
      <c r="STV28" s="3"/>
      <c r="STW28" s="3"/>
      <c r="STX28" s="3"/>
      <c r="STY28" s="3"/>
      <c r="STZ28" s="3"/>
      <c r="SUA28" s="3"/>
      <c r="SUB28" s="3"/>
      <c r="SUC28" s="3"/>
      <c r="SUD28" s="3"/>
      <c r="SUE28" s="3"/>
      <c r="SUF28" s="3"/>
      <c r="SUG28" s="3"/>
      <c r="SUH28" s="3"/>
      <c r="SUI28" s="3"/>
      <c r="SUJ28" s="3"/>
      <c r="SUK28" s="3"/>
      <c r="SUL28" s="3"/>
      <c r="SUM28" s="3"/>
      <c r="SUN28" s="3"/>
      <c r="SUO28" s="3"/>
      <c r="SUP28" s="3"/>
      <c r="SUQ28" s="3"/>
      <c r="SUR28" s="3"/>
      <c r="SUS28" s="3"/>
      <c r="SUT28" s="3"/>
      <c r="SUU28" s="3"/>
      <c r="SUV28" s="3"/>
      <c r="SUW28" s="3"/>
      <c r="SUX28" s="3"/>
      <c r="SUY28" s="3"/>
      <c r="SUZ28" s="3"/>
      <c r="SVA28" s="3"/>
      <c r="SVB28" s="3"/>
      <c r="SVC28" s="3"/>
      <c r="SVD28" s="3"/>
      <c r="SVE28" s="3"/>
      <c r="SVF28" s="3"/>
      <c r="SVG28" s="3"/>
      <c r="SVH28" s="3"/>
      <c r="SVI28" s="3"/>
      <c r="SVJ28" s="3"/>
      <c r="SVK28" s="3"/>
      <c r="SVL28" s="3"/>
      <c r="SVM28" s="3"/>
      <c r="SVN28" s="3"/>
      <c r="SVO28" s="3"/>
      <c r="SVP28" s="3"/>
      <c r="SVQ28" s="3"/>
      <c r="SVR28" s="3"/>
      <c r="SVS28" s="3"/>
      <c r="SVT28" s="3"/>
      <c r="SVU28" s="3"/>
      <c r="SVV28" s="3"/>
      <c r="SVW28" s="3"/>
      <c r="SVX28" s="3"/>
      <c r="SVY28" s="3"/>
      <c r="SVZ28" s="3"/>
      <c r="SWA28" s="3"/>
      <c r="SWB28" s="3"/>
      <c r="SWC28" s="3"/>
      <c r="SWD28" s="3"/>
      <c r="SWE28" s="3"/>
      <c r="SWF28" s="3"/>
      <c r="SWG28" s="3"/>
      <c r="SWH28" s="3"/>
      <c r="SWI28" s="3"/>
      <c r="SWJ28" s="3"/>
      <c r="SWK28" s="3"/>
      <c r="SWL28" s="3"/>
      <c r="SWM28" s="3"/>
      <c r="SWN28" s="3"/>
      <c r="SWO28" s="3"/>
      <c r="SWP28" s="3"/>
      <c r="SWQ28" s="3"/>
      <c r="SWR28" s="3"/>
      <c r="SWS28" s="3"/>
      <c r="SWT28" s="3"/>
      <c r="SWU28" s="3"/>
      <c r="SWV28" s="3"/>
      <c r="SWW28" s="3"/>
      <c r="SWX28" s="3"/>
      <c r="SWY28" s="3"/>
      <c r="SWZ28" s="3"/>
      <c r="SXA28" s="3"/>
      <c r="SXB28" s="3"/>
      <c r="SXC28" s="3"/>
      <c r="SXD28" s="3"/>
      <c r="SXE28" s="3"/>
      <c r="SXF28" s="3"/>
      <c r="SXG28" s="3"/>
      <c r="SXH28" s="3"/>
      <c r="SXI28" s="3"/>
      <c r="SXJ28" s="3"/>
      <c r="SXK28" s="3"/>
      <c r="SXL28" s="3"/>
      <c r="SXM28" s="3"/>
      <c r="SXN28" s="3"/>
      <c r="SXO28" s="3"/>
      <c r="SXP28" s="3"/>
      <c r="SXQ28" s="3"/>
      <c r="SXR28" s="3"/>
      <c r="SXS28" s="3"/>
      <c r="SXT28" s="3"/>
      <c r="SXU28" s="3"/>
      <c r="SXV28" s="3"/>
      <c r="SXW28" s="3"/>
      <c r="SXX28" s="3"/>
      <c r="SXY28" s="3"/>
      <c r="SXZ28" s="3"/>
      <c r="SYA28" s="3"/>
      <c r="SYB28" s="3"/>
      <c r="SYC28" s="3"/>
      <c r="SYD28" s="3"/>
      <c r="SYE28" s="3"/>
      <c r="SYF28" s="3"/>
      <c r="SYG28" s="3"/>
      <c r="SYH28" s="3"/>
      <c r="SYI28" s="3"/>
      <c r="SYJ28" s="3"/>
      <c r="SYK28" s="3"/>
      <c r="SYL28" s="3"/>
      <c r="SYM28" s="3"/>
      <c r="SYN28" s="3"/>
      <c r="SYO28" s="3"/>
      <c r="SYP28" s="3"/>
      <c r="SYQ28" s="3"/>
      <c r="SYR28" s="3"/>
      <c r="SYS28" s="3"/>
      <c r="SYT28" s="3"/>
      <c r="SYU28" s="3"/>
      <c r="SYV28" s="3"/>
      <c r="SYW28" s="3"/>
      <c r="SYX28" s="3"/>
      <c r="SYY28" s="3"/>
      <c r="SYZ28" s="3"/>
      <c r="SZA28" s="3"/>
      <c r="SZB28" s="3"/>
      <c r="SZC28" s="3"/>
      <c r="SZD28" s="3"/>
      <c r="SZE28" s="3"/>
      <c r="SZF28" s="3"/>
      <c r="SZG28" s="3"/>
      <c r="SZH28" s="3"/>
      <c r="SZI28" s="3"/>
      <c r="SZJ28" s="3"/>
      <c r="SZK28" s="3"/>
      <c r="SZL28" s="3"/>
      <c r="SZM28" s="3"/>
      <c r="SZN28" s="3"/>
      <c r="SZO28" s="3"/>
      <c r="SZP28" s="3"/>
      <c r="SZQ28" s="3"/>
      <c r="SZR28" s="3"/>
      <c r="SZS28" s="3"/>
      <c r="SZT28" s="3"/>
      <c r="SZU28" s="3"/>
      <c r="SZV28" s="3"/>
      <c r="SZW28" s="3"/>
      <c r="SZX28" s="3"/>
      <c r="SZY28" s="3"/>
      <c r="SZZ28" s="3"/>
      <c r="TAA28" s="3"/>
      <c r="TAB28" s="3"/>
      <c r="TAC28" s="3"/>
      <c r="TAD28" s="3"/>
      <c r="TAE28" s="3"/>
      <c r="TAF28" s="3"/>
      <c r="TAG28" s="3"/>
      <c r="TAH28" s="3"/>
      <c r="TAI28" s="3"/>
      <c r="TAJ28" s="3"/>
      <c r="TAK28" s="3"/>
      <c r="TAL28" s="3"/>
      <c r="TAM28" s="3"/>
      <c r="TAN28" s="3"/>
      <c r="TAO28" s="3"/>
      <c r="TAP28" s="3"/>
      <c r="TAQ28" s="3"/>
      <c r="TAR28" s="3"/>
      <c r="TAS28" s="3"/>
      <c r="TAT28" s="3"/>
      <c r="TAU28" s="3"/>
      <c r="TAV28" s="3"/>
      <c r="TAW28" s="3"/>
      <c r="TAX28" s="3"/>
      <c r="TAY28" s="3"/>
      <c r="TAZ28" s="3"/>
      <c r="TBA28" s="3"/>
      <c r="TBB28" s="3"/>
      <c r="TBC28" s="3"/>
      <c r="TBD28" s="3"/>
      <c r="TBE28" s="3"/>
      <c r="TBF28" s="3"/>
      <c r="TBG28" s="3"/>
      <c r="TBH28" s="3"/>
      <c r="TBI28" s="3"/>
      <c r="TBJ28" s="3"/>
      <c r="TBK28" s="3"/>
      <c r="TBL28" s="3"/>
      <c r="TBM28" s="3"/>
      <c r="TBN28" s="3"/>
      <c r="TBO28" s="3"/>
      <c r="TBP28" s="3"/>
      <c r="TBQ28" s="3"/>
      <c r="TBR28" s="3"/>
      <c r="TBS28" s="3"/>
      <c r="TBT28" s="3"/>
      <c r="TBU28" s="3"/>
      <c r="TBV28" s="3"/>
      <c r="TBW28" s="3"/>
      <c r="TBX28" s="3"/>
      <c r="TBY28" s="3"/>
      <c r="TBZ28" s="3"/>
      <c r="TCA28" s="3"/>
      <c r="TCB28" s="3"/>
      <c r="TCC28" s="3"/>
      <c r="TCD28" s="3"/>
      <c r="TCE28" s="3"/>
      <c r="TCF28" s="3"/>
      <c r="TCG28" s="3"/>
      <c r="TCH28" s="3"/>
      <c r="TCI28" s="3"/>
      <c r="TCJ28" s="3"/>
      <c r="TCK28" s="3"/>
      <c r="TCL28" s="3"/>
      <c r="TCM28" s="3"/>
      <c r="TCN28" s="3"/>
      <c r="TCO28" s="3"/>
      <c r="TCP28" s="3"/>
      <c r="TCQ28" s="3"/>
      <c r="TCR28" s="3"/>
      <c r="TCS28" s="3"/>
      <c r="TCT28" s="3"/>
      <c r="TCU28" s="3"/>
      <c r="TCV28" s="3"/>
      <c r="TCW28" s="3"/>
      <c r="TCX28" s="3"/>
      <c r="TCY28" s="3"/>
      <c r="TCZ28" s="3"/>
      <c r="TDA28" s="3"/>
      <c r="TDB28" s="3"/>
      <c r="TDC28" s="3"/>
      <c r="TDD28" s="3"/>
      <c r="TDE28" s="3"/>
      <c r="TDF28" s="3"/>
      <c r="TDG28" s="3"/>
      <c r="TDH28" s="3"/>
      <c r="TDI28" s="3"/>
      <c r="TDJ28" s="3"/>
      <c r="TDK28" s="3"/>
      <c r="TDL28" s="3"/>
      <c r="TDM28" s="3"/>
      <c r="TDN28" s="3"/>
      <c r="TDO28" s="3"/>
      <c r="TDP28" s="3"/>
      <c r="TDQ28" s="3"/>
      <c r="TDR28" s="3"/>
      <c r="TDS28" s="3"/>
      <c r="TDT28" s="3"/>
      <c r="TDU28" s="3"/>
      <c r="TDV28" s="3"/>
      <c r="TDW28" s="3"/>
      <c r="TDX28" s="3"/>
      <c r="TDY28" s="3"/>
      <c r="TDZ28" s="3"/>
      <c r="TEA28" s="3"/>
      <c r="TEB28" s="3"/>
      <c r="TEC28" s="3"/>
      <c r="TED28" s="3"/>
      <c r="TEE28" s="3"/>
      <c r="TEF28" s="3"/>
      <c r="TEG28" s="3"/>
      <c r="TEH28" s="3"/>
      <c r="TEI28" s="3"/>
      <c r="TEJ28" s="3"/>
      <c r="TEK28" s="3"/>
      <c r="TEL28" s="3"/>
      <c r="TEM28" s="3"/>
      <c r="TEN28" s="3"/>
      <c r="TEO28" s="3"/>
      <c r="TEP28" s="3"/>
      <c r="TEQ28" s="3"/>
      <c r="TER28" s="3"/>
      <c r="TES28" s="3"/>
      <c r="TET28" s="3"/>
      <c r="TEU28" s="3"/>
      <c r="TEV28" s="3"/>
      <c r="TEW28" s="3"/>
      <c r="TEX28" s="3"/>
      <c r="TEY28" s="3"/>
      <c r="TEZ28" s="3"/>
      <c r="TFA28" s="3"/>
      <c r="TFB28" s="3"/>
      <c r="TFC28" s="3"/>
      <c r="TFD28" s="3"/>
      <c r="TFE28" s="3"/>
      <c r="TFF28" s="3"/>
      <c r="TFG28" s="3"/>
      <c r="TFH28" s="3"/>
      <c r="TFI28" s="3"/>
      <c r="TFJ28" s="3"/>
      <c r="TFK28" s="3"/>
      <c r="TFL28" s="3"/>
      <c r="TFM28" s="3"/>
      <c r="TFN28" s="3"/>
      <c r="TFO28" s="3"/>
      <c r="TFP28" s="3"/>
      <c r="TFQ28" s="3"/>
      <c r="TFR28" s="3"/>
      <c r="TFS28" s="3"/>
      <c r="TFT28" s="3"/>
      <c r="TFU28" s="3"/>
      <c r="TFV28" s="3"/>
      <c r="TFW28" s="3"/>
      <c r="TFX28" s="3"/>
      <c r="TFY28" s="3"/>
      <c r="TFZ28" s="3"/>
      <c r="TGA28" s="3"/>
      <c r="TGB28" s="3"/>
      <c r="TGC28" s="3"/>
      <c r="TGD28" s="3"/>
      <c r="TGE28" s="3"/>
      <c r="TGF28" s="3"/>
      <c r="TGG28" s="3"/>
      <c r="TGH28" s="3"/>
      <c r="TGI28" s="3"/>
      <c r="TGJ28" s="3"/>
      <c r="TGK28" s="3"/>
      <c r="TGL28" s="3"/>
      <c r="TGM28" s="3"/>
      <c r="TGN28" s="3"/>
      <c r="TGO28" s="3"/>
      <c r="TGP28" s="3"/>
      <c r="TGQ28" s="3"/>
      <c r="TGR28" s="3"/>
      <c r="TGS28" s="3"/>
      <c r="TGT28" s="3"/>
      <c r="TGU28" s="3"/>
      <c r="TGV28" s="3"/>
      <c r="TGW28" s="3"/>
      <c r="TGX28" s="3"/>
      <c r="TGY28" s="3"/>
      <c r="TGZ28" s="3"/>
      <c r="THA28" s="3"/>
      <c r="THB28" s="3"/>
      <c r="THC28" s="3"/>
      <c r="THD28" s="3"/>
      <c r="THE28" s="3"/>
      <c r="THF28" s="3"/>
      <c r="THG28" s="3"/>
      <c r="THH28" s="3"/>
      <c r="THI28" s="3"/>
      <c r="THJ28" s="3"/>
      <c r="THK28" s="3"/>
      <c r="THL28" s="3"/>
      <c r="THM28" s="3"/>
      <c r="THN28" s="3"/>
      <c r="THO28" s="3"/>
      <c r="THP28" s="3"/>
      <c r="THQ28" s="3"/>
      <c r="THR28" s="3"/>
      <c r="THS28" s="3"/>
      <c r="THT28" s="3"/>
      <c r="THU28" s="3"/>
      <c r="THV28" s="3"/>
      <c r="THW28" s="3"/>
      <c r="THX28" s="3"/>
      <c r="THY28" s="3"/>
      <c r="THZ28" s="3"/>
      <c r="TIA28" s="3"/>
      <c r="TIB28" s="3"/>
      <c r="TIC28" s="3"/>
      <c r="TID28" s="3"/>
      <c r="TIE28" s="3"/>
      <c r="TIF28" s="3"/>
      <c r="TIG28" s="3"/>
      <c r="TIH28" s="3"/>
      <c r="TII28" s="3"/>
      <c r="TIJ28" s="3"/>
      <c r="TIK28" s="3"/>
      <c r="TIL28" s="3"/>
      <c r="TIM28" s="3"/>
      <c r="TIN28" s="3"/>
      <c r="TIO28" s="3"/>
      <c r="TIP28" s="3"/>
      <c r="TIQ28" s="3"/>
      <c r="TIR28" s="3"/>
      <c r="TIS28" s="3"/>
      <c r="TIT28" s="3"/>
      <c r="TIU28" s="3"/>
      <c r="TIV28" s="3"/>
      <c r="TIW28" s="3"/>
      <c r="TIX28" s="3"/>
      <c r="TIY28" s="3"/>
      <c r="TIZ28" s="3"/>
      <c r="TJA28" s="3"/>
      <c r="TJB28" s="3"/>
      <c r="TJC28" s="3"/>
      <c r="TJD28" s="3"/>
      <c r="TJE28" s="3"/>
      <c r="TJF28" s="3"/>
      <c r="TJG28" s="3"/>
      <c r="TJH28" s="3"/>
      <c r="TJI28" s="3"/>
      <c r="TJJ28" s="3"/>
      <c r="TJK28" s="3"/>
      <c r="TJL28" s="3"/>
      <c r="TJM28" s="3"/>
      <c r="TJN28" s="3"/>
      <c r="TJO28" s="3"/>
      <c r="TJP28" s="3"/>
      <c r="TJQ28" s="3"/>
      <c r="TJR28" s="3"/>
      <c r="TJS28" s="3"/>
      <c r="TJT28" s="3"/>
      <c r="TJU28" s="3"/>
      <c r="TJV28" s="3"/>
      <c r="TJW28" s="3"/>
      <c r="TJX28" s="3"/>
      <c r="TJY28" s="3"/>
      <c r="TJZ28" s="3"/>
      <c r="TKA28" s="3"/>
      <c r="TKB28" s="3"/>
      <c r="TKC28" s="3"/>
      <c r="TKD28" s="3"/>
      <c r="TKE28" s="3"/>
      <c r="TKF28" s="3"/>
      <c r="TKG28" s="3"/>
      <c r="TKH28" s="3"/>
      <c r="TKI28" s="3"/>
      <c r="TKJ28" s="3"/>
      <c r="TKK28" s="3"/>
      <c r="TKL28" s="3"/>
      <c r="TKM28" s="3"/>
      <c r="TKN28" s="3"/>
      <c r="TKO28" s="3"/>
      <c r="TKP28" s="3"/>
      <c r="TKQ28" s="3"/>
      <c r="TKR28" s="3"/>
      <c r="TKS28" s="3"/>
      <c r="TKT28" s="3"/>
      <c r="TKU28" s="3"/>
      <c r="TKV28" s="3"/>
      <c r="TKW28" s="3"/>
      <c r="TKX28" s="3"/>
      <c r="TKY28" s="3"/>
      <c r="TKZ28" s="3"/>
      <c r="TLA28" s="3"/>
      <c r="TLB28" s="3"/>
      <c r="TLC28" s="3"/>
      <c r="TLD28" s="3"/>
      <c r="TLE28" s="3"/>
      <c r="TLF28" s="3"/>
      <c r="TLG28" s="3"/>
      <c r="TLH28" s="3"/>
      <c r="TLI28" s="3"/>
      <c r="TLJ28" s="3"/>
      <c r="TLK28" s="3"/>
      <c r="TLL28" s="3"/>
      <c r="TLM28" s="3"/>
      <c r="TLN28" s="3"/>
      <c r="TLO28" s="3"/>
      <c r="TLP28" s="3"/>
      <c r="TLQ28" s="3"/>
      <c r="TLR28" s="3"/>
      <c r="TLS28" s="3"/>
      <c r="TLT28" s="3"/>
      <c r="TLU28" s="3"/>
      <c r="TLV28" s="3"/>
      <c r="TLW28" s="3"/>
      <c r="TLX28" s="3"/>
      <c r="TLY28" s="3"/>
      <c r="TLZ28" s="3"/>
      <c r="TMA28" s="3"/>
      <c r="TMB28" s="3"/>
      <c r="TMC28" s="3"/>
      <c r="TMD28" s="3"/>
      <c r="TME28" s="3"/>
      <c r="TMF28" s="3"/>
      <c r="TMG28" s="3"/>
      <c r="TMH28" s="3"/>
      <c r="TMI28" s="3"/>
      <c r="TMJ28" s="3"/>
      <c r="TMK28" s="3"/>
      <c r="TML28" s="3"/>
      <c r="TMM28" s="3"/>
      <c r="TMN28" s="3"/>
      <c r="TMO28" s="3"/>
      <c r="TMP28" s="3"/>
      <c r="TMQ28" s="3"/>
      <c r="TMR28" s="3"/>
      <c r="TMS28" s="3"/>
      <c r="TMT28" s="3"/>
      <c r="TMU28" s="3"/>
      <c r="TMV28" s="3"/>
      <c r="TMW28" s="3"/>
      <c r="TMX28" s="3"/>
      <c r="TMY28" s="3"/>
      <c r="TMZ28" s="3"/>
      <c r="TNA28" s="3"/>
      <c r="TNB28" s="3"/>
      <c r="TNC28" s="3"/>
      <c r="TND28" s="3"/>
      <c r="TNE28" s="3"/>
      <c r="TNF28" s="3"/>
      <c r="TNG28" s="3"/>
      <c r="TNH28" s="3"/>
      <c r="TNI28" s="3"/>
      <c r="TNJ28" s="3"/>
      <c r="TNK28" s="3"/>
      <c r="TNL28" s="3"/>
      <c r="TNM28" s="3"/>
      <c r="TNN28" s="3"/>
      <c r="TNO28" s="3"/>
      <c r="TNP28" s="3"/>
      <c r="TNQ28" s="3"/>
      <c r="TNR28" s="3"/>
      <c r="TNS28" s="3"/>
      <c r="TNT28" s="3"/>
      <c r="TNU28" s="3"/>
      <c r="TNV28" s="3"/>
      <c r="TNW28" s="3"/>
      <c r="TNX28" s="3"/>
      <c r="TNY28" s="3"/>
      <c r="TNZ28" s="3"/>
      <c r="TOA28" s="3"/>
      <c r="TOB28" s="3"/>
      <c r="TOC28" s="3"/>
      <c r="TOD28" s="3"/>
      <c r="TOE28" s="3"/>
      <c r="TOF28" s="3"/>
      <c r="TOG28" s="3"/>
      <c r="TOH28" s="3"/>
      <c r="TOI28" s="3"/>
      <c r="TOJ28" s="3"/>
      <c r="TOK28" s="3"/>
      <c r="TOL28" s="3"/>
      <c r="TOM28" s="3"/>
      <c r="TON28" s="3"/>
      <c r="TOO28" s="3"/>
      <c r="TOP28" s="3"/>
      <c r="TOQ28" s="3"/>
      <c r="TOR28" s="3"/>
      <c r="TOS28" s="3"/>
      <c r="TOT28" s="3"/>
      <c r="TOU28" s="3"/>
      <c r="TOV28" s="3"/>
      <c r="TOW28" s="3"/>
      <c r="TOX28" s="3"/>
      <c r="TOY28" s="3"/>
      <c r="TOZ28" s="3"/>
      <c r="TPA28" s="3"/>
      <c r="TPB28" s="3"/>
      <c r="TPC28" s="3"/>
      <c r="TPD28" s="3"/>
      <c r="TPE28" s="3"/>
      <c r="TPF28" s="3"/>
      <c r="TPG28" s="3"/>
      <c r="TPH28" s="3"/>
      <c r="TPI28" s="3"/>
      <c r="TPJ28" s="3"/>
      <c r="TPK28" s="3"/>
      <c r="TPL28" s="3"/>
      <c r="TPM28" s="3"/>
      <c r="TPN28" s="3"/>
      <c r="TPO28" s="3"/>
      <c r="TPP28" s="3"/>
      <c r="TPQ28" s="3"/>
      <c r="TPR28" s="3"/>
      <c r="TPS28" s="3"/>
      <c r="TPT28" s="3"/>
      <c r="TPU28" s="3"/>
      <c r="TPV28" s="3"/>
      <c r="TPW28" s="3"/>
      <c r="TPX28" s="3"/>
      <c r="TPY28" s="3"/>
      <c r="TPZ28" s="3"/>
      <c r="TQA28" s="3"/>
      <c r="TQB28" s="3"/>
      <c r="TQC28" s="3"/>
      <c r="TQD28" s="3"/>
      <c r="TQE28" s="3"/>
      <c r="TQF28" s="3"/>
      <c r="TQG28" s="3"/>
      <c r="TQH28" s="3"/>
      <c r="TQI28" s="3"/>
      <c r="TQJ28" s="3"/>
      <c r="TQK28" s="3"/>
      <c r="TQL28" s="3"/>
      <c r="TQM28" s="3"/>
      <c r="TQN28" s="3"/>
      <c r="TQO28" s="3"/>
      <c r="TQP28" s="3"/>
      <c r="TQQ28" s="3"/>
      <c r="TQR28" s="3"/>
      <c r="TQS28" s="3"/>
      <c r="TQT28" s="3"/>
      <c r="TQU28" s="3"/>
      <c r="TQV28" s="3"/>
      <c r="TQW28" s="3"/>
      <c r="TQX28" s="3"/>
      <c r="TQY28" s="3"/>
      <c r="TQZ28" s="3"/>
      <c r="TRA28" s="3"/>
      <c r="TRB28" s="3"/>
      <c r="TRC28" s="3"/>
      <c r="TRD28" s="3"/>
      <c r="TRE28" s="3"/>
      <c r="TRF28" s="3"/>
      <c r="TRG28" s="3"/>
      <c r="TRH28" s="3"/>
      <c r="TRI28" s="3"/>
      <c r="TRJ28" s="3"/>
      <c r="TRK28" s="3"/>
      <c r="TRL28" s="3"/>
      <c r="TRM28" s="3"/>
      <c r="TRN28" s="3"/>
      <c r="TRO28" s="3"/>
      <c r="TRP28" s="3"/>
      <c r="TRQ28" s="3"/>
      <c r="TRR28" s="3"/>
      <c r="TRS28" s="3"/>
      <c r="TRT28" s="3"/>
      <c r="TRU28" s="3"/>
      <c r="TRV28" s="3"/>
      <c r="TRW28" s="3"/>
      <c r="TRX28" s="3"/>
      <c r="TRY28" s="3"/>
      <c r="TRZ28" s="3"/>
      <c r="TSA28" s="3"/>
      <c r="TSB28" s="3"/>
      <c r="TSC28" s="3"/>
      <c r="TSD28" s="3"/>
      <c r="TSE28" s="3"/>
      <c r="TSF28" s="3"/>
      <c r="TSG28" s="3"/>
      <c r="TSH28" s="3"/>
      <c r="TSI28" s="3"/>
      <c r="TSJ28" s="3"/>
      <c r="TSK28" s="3"/>
      <c r="TSL28" s="3"/>
      <c r="TSM28" s="3"/>
      <c r="TSN28" s="3"/>
      <c r="TSO28" s="3"/>
      <c r="TSP28" s="3"/>
      <c r="TSQ28" s="3"/>
      <c r="TSR28" s="3"/>
      <c r="TSS28" s="3"/>
      <c r="TST28" s="3"/>
      <c r="TSU28" s="3"/>
      <c r="TSV28" s="3"/>
      <c r="TSW28" s="3"/>
      <c r="TSX28" s="3"/>
      <c r="TSY28" s="3"/>
      <c r="TSZ28" s="3"/>
      <c r="TTA28" s="3"/>
      <c r="TTB28" s="3"/>
      <c r="TTC28" s="3"/>
      <c r="TTD28" s="3"/>
      <c r="TTE28" s="3"/>
      <c r="TTF28" s="3"/>
      <c r="TTG28" s="3"/>
      <c r="TTH28" s="3"/>
      <c r="TTI28" s="3"/>
      <c r="TTJ28" s="3"/>
      <c r="TTK28" s="3"/>
      <c r="TTL28" s="3"/>
      <c r="TTM28" s="3"/>
      <c r="TTN28" s="3"/>
      <c r="TTO28" s="3"/>
      <c r="TTP28" s="3"/>
      <c r="TTQ28" s="3"/>
      <c r="TTR28" s="3"/>
      <c r="TTS28" s="3"/>
      <c r="TTT28" s="3"/>
      <c r="TTU28" s="3"/>
      <c r="TTV28" s="3"/>
      <c r="TTW28" s="3"/>
      <c r="TTX28" s="3"/>
      <c r="TTY28" s="3"/>
      <c r="TTZ28" s="3"/>
      <c r="TUA28" s="3"/>
      <c r="TUB28" s="3"/>
      <c r="TUC28" s="3"/>
      <c r="TUD28" s="3"/>
      <c r="TUE28" s="3"/>
      <c r="TUF28" s="3"/>
      <c r="TUG28" s="3"/>
      <c r="TUH28" s="3"/>
      <c r="TUI28" s="3"/>
      <c r="TUJ28" s="3"/>
      <c r="TUK28" s="3"/>
      <c r="TUL28" s="3"/>
      <c r="TUM28" s="3"/>
      <c r="TUN28" s="3"/>
      <c r="TUO28" s="3"/>
      <c r="TUP28" s="3"/>
      <c r="TUQ28" s="3"/>
      <c r="TUR28" s="3"/>
      <c r="TUS28" s="3"/>
      <c r="TUT28" s="3"/>
      <c r="TUU28" s="3"/>
      <c r="TUV28" s="3"/>
      <c r="TUW28" s="3"/>
      <c r="TUX28" s="3"/>
      <c r="TUY28" s="3"/>
      <c r="TUZ28" s="3"/>
      <c r="TVA28" s="3"/>
      <c r="TVB28" s="3"/>
      <c r="TVC28" s="3"/>
      <c r="TVD28" s="3"/>
      <c r="TVE28" s="3"/>
      <c r="TVF28" s="3"/>
      <c r="TVG28" s="3"/>
      <c r="TVH28" s="3"/>
      <c r="TVI28" s="3"/>
      <c r="TVJ28" s="3"/>
      <c r="TVK28" s="3"/>
      <c r="TVL28" s="3"/>
      <c r="TVM28" s="3"/>
      <c r="TVN28" s="3"/>
      <c r="TVO28" s="3"/>
      <c r="TVP28" s="3"/>
      <c r="TVQ28" s="3"/>
      <c r="TVR28" s="3"/>
      <c r="TVS28" s="3"/>
      <c r="TVT28" s="3"/>
      <c r="TVU28" s="3"/>
      <c r="TVV28" s="3"/>
      <c r="TVW28" s="3"/>
      <c r="TVX28" s="3"/>
      <c r="TVY28" s="3"/>
      <c r="TVZ28" s="3"/>
      <c r="TWA28" s="3"/>
      <c r="TWB28" s="3"/>
      <c r="TWC28" s="3"/>
      <c r="TWD28" s="3"/>
      <c r="TWE28" s="3"/>
      <c r="TWF28" s="3"/>
      <c r="TWG28" s="3"/>
      <c r="TWH28" s="3"/>
      <c r="TWI28" s="3"/>
      <c r="TWJ28" s="3"/>
      <c r="TWK28" s="3"/>
      <c r="TWL28" s="3"/>
      <c r="TWM28" s="3"/>
      <c r="TWN28" s="3"/>
      <c r="TWO28" s="3"/>
      <c r="TWP28" s="3"/>
      <c r="TWQ28" s="3"/>
      <c r="TWR28" s="3"/>
      <c r="TWS28" s="3"/>
      <c r="TWT28" s="3"/>
      <c r="TWU28" s="3"/>
      <c r="TWV28" s="3"/>
      <c r="TWW28" s="3"/>
      <c r="TWX28" s="3"/>
      <c r="TWY28" s="3"/>
      <c r="TWZ28" s="3"/>
      <c r="TXA28" s="3"/>
      <c r="TXB28" s="3"/>
      <c r="TXC28" s="3"/>
      <c r="TXD28" s="3"/>
      <c r="TXE28" s="3"/>
      <c r="TXF28" s="3"/>
      <c r="TXG28" s="3"/>
      <c r="TXH28" s="3"/>
      <c r="TXI28" s="3"/>
      <c r="TXJ28" s="3"/>
      <c r="TXK28" s="3"/>
      <c r="TXL28" s="3"/>
      <c r="TXM28" s="3"/>
      <c r="TXN28" s="3"/>
      <c r="TXO28" s="3"/>
      <c r="TXP28" s="3"/>
      <c r="TXQ28" s="3"/>
      <c r="TXR28" s="3"/>
      <c r="TXS28" s="3"/>
      <c r="TXT28" s="3"/>
      <c r="TXU28" s="3"/>
      <c r="TXV28" s="3"/>
      <c r="TXW28" s="3"/>
      <c r="TXX28" s="3"/>
      <c r="TXY28" s="3"/>
      <c r="TXZ28" s="3"/>
      <c r="TYA28" s="3"/>
      <c r="TYB28" s="3"/>
      <c r="TYC28" s="3"/>
      <c r="TYD28" s="3"/>
      <c r="TYE28" s="3"/>
      <c r="TYF28" s="3"/>
      <c r="TYG28" s="3"/>
      <c r="TYH28" s="3"/>
      <c r="TYI28" s="3"/>
      <c r="TYJ28" s="3"/>
      <c r="TYK28" s="3"/>
      <c r="TYL28" s="3"/>
      <c r="TYM28" s="3"/>
      <c r="TYN28" s="3"/>
      <c r="TYO28" s="3"/>
      <c r="TYP28" s="3"/>
      <c r="TYQ28" s="3"/>
      <c r="TYR28" s="3"/>
      <c r="TYS28" s="3"/>
      <c r="TYT28" s="3"/>
      <c r="TYU28" s="3"/>
      <c r="TYV28" s="3"/>
      <c r="TYW28" s="3"/>
      <c r="TYX28" s="3"/>
      <c r="TYY28" s="3"/>
      <c r="TYZ28" s="3"/>
      <c r="TZA28" s="3"/>
      <c r="TZB28" s="3"/>
      <c r="TZC28" s="3"/>
      <c r="TZD28" s="3"/>
      <c r="TZE28" s="3"/>
      <c r="TZF28" s="3"/>
      <c r="TZG28" s="3"/>
      <c r="TZH28" s="3"/>
      <c r="TZI28" s="3"/>
      <c r="TZJ28" s="3"/>
      <c r="TZK28" s="3"/>
      <c r="TZL28" s="3"/>
      <c r="TZM28" s="3"/>
      <c r="TZN28" s="3"/>
      <c r="TZO28" s="3"/>
      <c r="TZP28" s="3"/>
      <c r="TZQ28" s="3"/>
      <c r="TZR28" s="3"/>
      <c r="TZS28" s="3"/>
      <c r="TZT28" s="3"/>
      <c r="TZU28" s="3"/>
      <c r="TZV28" s="3"/>
      <c r="TZW28" s="3"/>
      <c r="TZX28" s="3"/>
      <c r="TZY28" s="3"/>
      <c r="TZZ28" s="3"/>
      <c r="UAA28" s="3"/>
      <c r="UAB28" s="3"/>
      <c r="UAC28" s="3"/>
      <c r="UAD28" s="3"/>
      <c r="UAE28" s="3"/>
      <c r="UAF28" s="3"/>
      <c r="UAG28" s="3"/>
      <c r="UAH28" s="3"/>
      <c r="UAI28" s="3"/>
      <c r="UAJ28" s="3"/>
      <c r="UAK28" s="3"/>
      <c r="UAL28" s="3"/>
      <c r="UAM28" s="3"/>
      <c r="UAN28" s="3"/>
      <c r="UAO28" s="3"/>
      <c r="UAP28" s="3"/>
      <c r="UAQ28" s="3"/>
      <c r="UAR28" s="3"/>
      <c r="UAS28" s="3"/>
      <c r="UAT28" s="3"/>
      <c r="UAU28" s="3"/>
      <c r="UAV28" s="3"/>
      <c r="UAW28" s="3"/>
      <c r="UAX28" s="3"/>
      <c r="UAY28" s="3"/>
      <c r="UAZ28" s="3"/>
      <c r="UBA28" s="3"/>
      <c r="UBB28" s="3"/>
      <c r="UBC28" s="3"/>
      <c r="UBD28" s="3"/>
      <c r="UBE28" s="3"/>
      <c r="UBF28" s="3"/>
      <c r="UBG28" s="3"/>
      <c r="UBH28" s="3"/>
      <c r="UBI28" s="3"/>
      <c r="UBJ28" s="3"/>
      <c r="UBK28" s="3"/>
      <c r="UBL28" s="3"/>
      <c r="UBM28" s="3"/>
      <c r="UBN28" s="3"/>
      <c r="UBO28" s="3"/>
      <c r="UBP28" s="3"/>
      <c r="UBQ28" s="3"/>
      <c r="UBR28" s="3"/>
      <c r="UBS28" s="3"/>
      <c r="UBT28" s="3"/>
      <c r="UBU28" s="3"/>
      <c r="UBV28" s="3"/>
      <c r="UBW28" s="3"/>
      <c r="UBX28" s="3"/>
      <c r="UBY28" s="3"/>
      <c r="UBZ28" s="3"/>
      <c r="UCA28" s="3"/>
      <c r="UCB28" s="3"/>
      <c r="UCC28" s="3"/>
      <c r="UCD28" s="3"/>
      <c r="UCE28" s="3"/>
      <c r="UCF28" s="3"/>
      <c r="UCG28" s="3"/>
      <c r="UCH28" s="3"/>
      <c r="UCI28" s="3"/>
      <c r="UCJ28" s="3"/>
      <c r="UCK28" s="3"/>
      <c r="UCL28" s="3"/>
      <c r="UCM28" s="3"/>
      <c r="UCN28" s="3"/>
      <c r="UCO28" s="3"/>
      <c r="UCP28" s="3"/>
      <c r="UCQ28" s="3"/>
      <c r="UCR28" s="3"/>
      <c r="UCS28" s="3"/>
      <c r="UCT28" s="3"/>
      <c r="UCU28" s="3"/>
      <c r="UCV28" s="3"/>
      <c r="UCW28" s="3"/>
      <c r="UCX28" s="3"/>
      <c r="UCY28" s="3"/>
      <c r="UCZ28" s="3"/>
      <c r="UDA28" s="3"/>
      <c r="UDB28" s="3"/>
      <c r="UDC28" s="3"/>
      <c r="UDD28" s="3"/>
      <c r="UDE28" s="3"/>
      <c r="UDF28" s="3"/>
      <c r="UDG28" s="3"/>
      <c r="UDH28" s="3"/>
      <c r="UDI28" s="3"/>
      <c r="UDJ28" s="3"/>
      <c r="UDK28" s="3"/>
      <c r="UDL28" s="3"/>
      <c r="UDM28" s="3"/>
      <c r="UDN28" s="3"/>
      <c r="UDO28" s="3"/>
      <c r="UDP28" s="3"/>
      <c r="UDQ28" s="3"/>
      <c r="UDR28" s="3"/>
      <c r="UDS28" s="3"/>
      <c r="UDT28" s="3"/>
      <c r="UDU28" s="3"/>
      <c r="UDV28" s="3"/>
      <c r="UDW28" s="3"/>
      <c r="UDX28" s="3"/>
      <c r="UDY28" s="3"/>
      <c r="UDZ28" s="3"/>
      <c r="UEA28" s="3"/>
      <c r="UEB28" s="3"/>
      <c r="UEC28" s="3"/>
      <c r="UED28" s="3"/>
      <c r="UEE28" s="3"/>
      <c r="UEF28" s="3"/>
      <c r="UEG28" s="3"/>
      <c r="UEH28" s="3"/>
      <c r="UEI28" s="3"/>
      <c r="UEJ28" s="3"/>
      <c r="UEK28" s="3"/>
      <c r="UEL28" s="3"/>
      <c r="UEM28" s="3"/>
      <c r="UEN28" s="3"/>
      <c r="UEO28" s="3"/>
      <c r="UEP28" s="3"/>
      <c r="UEQ28" s="3"/>
      <c r="UER28" s="3"/>
      <c r="UES28" s="3"/>
      <c r="UET28" s="3"/>
      <c r="UEU28" s="3"/>
      <c r="UEV28" s="3"/>
      <c r="UEW28" s="3"/>
      <c r="UEX28" s="3"/>
      <c r="UEY28" s="3"/>
      <c r="UEZ28" s="3"/>
      <c r="UFA28" s="3"/>
      <c r="UFB28" s="3"/>
      <c r="UFC28" s="3"/>
      <c r="UFD28" s="3"/>
      <c r="UFE28" s="3"/>
      <c r="UFF28" s="3"/>
      <c r="UFG28" s="3"/>
      <c r="UFH28" s="3"/>
      <c r="UFI28" s="3"/>
      <c r="UFJ28" s="3"/>
      <c r="UFK28" s="3"/>
      <c r="UFL28" s="3"/>
      <c r="UFM28" s="3"/>
      <c r="UFN28" s="3"/>
      <c r="UFO28" s="3"/>
      <c r="UFP28" s="3"/>
      <c r="UFQ28" s="3"/>
      <c r="UFR28" s="3"/>
      <c r="UFS28" s="3"/>
      <c r="UFT28" s="3"/>
      <c r="UFU28" s="3"/>
      <c r="UFV28" s="3"/>
      <c r="UFW28" s="3"/>
      <c r="UFX28" s="3"/>
      <c r="UFY28" s="3"/>
      <c r="UFZ28" s="3"/>
      <c r="UGA28" s="3"/>
      <c r="UGB28" s="3"/>
      <c r="UGC28" s="3"/>
      <c r="UGD28" s="3"/>
      <c r="UGE28" s="3"/>
      <c r="UGF28" s="3"/>
      <c r="UGG28" s="3"/>
      <c r="UGH28" s="3"/>
      <c r="UGI28" s="3"/>
      <c r="UGJ28" s="3"/>
      <c r="UGK28" s="3"/>
      <c r="UGL28" s="3"/>
      <c r="UGM28" s="3"/>
      <c r="UGN28" s="3"/>
      <c r="UGO28" s="3"/>
      <c r="UGP28" s="3"/>
      <c r="UGQ28" s="3"/>
      <c r="UGR28" s="3"/>
      <c r="UGS28" s="3"/>
      <c r="UGT28" s="3"/>
      <c r="UGU28" s="3"/>
      <c r="UGV28" s="3"/>
      <c r="UGW28" s="3"/>
      <c r="UGX28" s="3"/>
      <c r="UGY28" s="3"/>
      <c r="UGZ28" s="3"/>
      <c r="UHA28" s="3"/>
      <c r="UHB28" s="3"/>
      <c r="UHC28" s="3"/>
      <c r="UHD28" s="3"/>
      <c r="UHE28" s="3"/>
      <c r="UHF28" s="3"/>
      <c r="UHG28" s="3"/>
      <c r="UHH28" s="3"/>
      <c r="UHI28" s="3"/>
      <c r="UHJ28" s="3"/>
      <c r="UHK28" s="3"/>
      <c r="UHL28" s="3"/>
      <c r="UHM28" s="3"/>
      <c r="UHN28" s="3"/>
      <c r="UHO28" s="3"/>
      <c r="UHP28" s="3"/>
      <c r="UHQ28" s="3"/>
      <c r="UHR28" s="3"/>
      <c r="UHS28" s="3"/>
      <c r="UHT28" s="3"/>
      <c r="UHU28" s="3"/>
      <c r="UHV28" s="3"/>
      <c r="UHW28" s="3"/>
      <c r="UHX28" s="3"/>
      <c r="UHY28" s="3"/>
      <c r="UHZ28" s="3"/>
      <c r="UIA28" s="3"/>
      <c r="UIB28" s="3"/>
      <c r="UIC28" s="3"/>
      <c r="UID28" s="3"/>
      <c r="UIE28" s="3"/>
      <c r="UIF28" s="3"/>
      <c r="UIG28" s="3"/>
      <c r="UIH28" s="3"/>
      <c r="UII28" s="3"/>
      <c r="UIJ28" s="3"/>
      <c r="UIK28" s="3"/>
      <c r="UIL28" s="3"/>
      <c r="UIM28" s="3"/>
      <c r="UIN28" s="3"/>
      <c r="UIO28" s="3"/>
      <c r="UIP28" s="3"/>
      <c r="UIQ28" s="3"/>
      <c r="UIR28" s="3"/>
      <c r="UIS28" s="3"/>
      <c r="UIT28" s="3"/>
      <c r="UIU28" s="3"/>
      <c r="UIV28" s="3"/>
      <c r="UIW28" s="3"/>
      <c r="UIX28" s="3"/>
      <c r="UIY28" s="3"/>
      <c r="UIZ28" s="3"/>
      <c r="UJA28" s="3"/>
      <c r="UJB28" s="3"/>
      <c r="UJC28" s="3"/>
      <c r="UJD28" s="3"/>
      <c r="UJE28" s="3"/>
      <c r="UJF28" s="3"/>
      <c r="UJG28" s="3"/>
      <c r="UJH28" s="3"/>
      <c r="UJI28" s="3"/>
      <c r="UJJ28" s="3"/>
      <c r="UJK28" s="3"/>
      <c r="UJL28" s="3"/>
      <c r="UJM28" s="3"/>
      <c r="UJN28" s="3"/>
      <c r="UJO28" s="3"/>
      <c r="UJP28" s="3"/>
      <c r="UJQ28" s="3"/>
      <c r="UJR28" s="3"/>
      <c r="UJS28" s="3"/>
      <c r="UJT28" s="3"/>
      <c r="UJU28" s="3"/>
      <c r="UJV28" s="3"/>
      <c r="UJW28" s="3"/>
      <c r="UJX28" s="3"/>
      <c r="UJY28" s="3"/>
      <c r="UJZ28" s="3"/>
      <c r="UKA28" s="3"/>
      <c r="UKB28" s="3"/>
      <c r="UKC28" s="3"/>
      <c r="UKD28" s="3"/>
      <c r="UKE28" s="3"/>
      <c r="UKF28" s="3"/>
      <c r="UKG28" s="3"/>
      <c r="UKH28" s="3"/>
      <c r="UKI28" s="3"/>
      <c r="UKJ28" s="3"/>
      <c r="UKK28" s="3"/>
      <c r="UKL28" s="3"/>
      <c r="UKM28" s="3"/>
      <c r="UKN28" s="3"/>
      <c r="UKO28" s="3"/>
      <c r="UKP28" s="3"/>
      <c r="UKQ28" s="3"/>
      <c r="UKR28" s="3"/>
      <c r="UKS28" s="3"/>
      <c r="UKT28" s="3"/>
      <c r="UKU28" s="3"/>
      <c r="UKV28" s="3"/>
      <c r="UKW28" s="3"/>
      <c r="UKX28" s="3"/>
      <c r="UKY28" s="3"/>
      <c r="UKZ28" s="3"/>
      <c r="ULA28" s="3"/>
      <c r="ULB28" s="3"/>
      <c r="ULC28" s="3"/>
      <c r="ULD28" s="3"/>
      <c r="ULE28" s="3"/>
      <c r="ULF28" s="3"/>
      <c r="ULG28" s="3"/>
      <c r="ULH28" s="3"/>
      <c r="ULI28" s="3"/>
      <c r="ULJ28" s="3"/>
      <c r="ULK28" s="3"/>
      <c r="ULL28" s="3"/>
      <c r="ULM28" s="3"/>
      <c r="ULN28" s="3"/>
      <c r="ULO28" s="3"/>
      <c r="ULP28" s="3"/>
      <c r="ULQ28" s="3"/>
      <c r="ULR28" s="3"/>
      <c r="ULS28" s="3"/>
      <c r="ULT28" s="3"/>
      <c r="ULU28" s="3"/>
      <c r="ULV28" s="3"/>
      <c r="ULW28" s="3"/>
      <c r="ULX28" s="3"/>
      <c r="ULY28" s="3"/>
      <c r="ULZ28" s="3"/>
      <c r="UMA28" s="3"/>
      <c r="UMB28" s="3"/>
      <c r="UMC28" s="3"/>
      <c r="UMD28" s="3"/>
      <c r="UME28" s="3"/>
      <c r="UMF28" s="3"/>
      <c r="UMG28" s="3"/>
      <c r="UMH28" s="3"/>
      <c r="UMI28" s="3"/>
      <c r="UMJ28" s="3"/>
      <c r="UMK28" s="3"/>
      <c r="UML28" s="3"/>
      <c r="UMM28" s="3"/>
      <c r="UMN28" s="3"/>
      <c r="UMO28" s="3"/>
      <c r="UMP28" s="3"/>
      <c r="UMQ28" s="3"/>
      <c r="UMR28" s="3"/>
      <c r="UMS28" s="3"/>
      <c r="UMT28" s="3"/>
      <c r="UMU28" s="3"/>
      <c r="UMV28" s="3"/>
      <c r="UMW28" s="3"/>
      <c r="UMX28" s="3"/>
      <c r="UMY28" s="3"/>
      <c r="UMZ28" s="3"/>
      <c r="UNA28" s="3"/>
      <c r="UNB28" s="3"/>
      <c r="UNC28" s="3"/>
      <c r="UND28" s="3"/>
      <c r="UNE28" s="3"/>
      <c r="UNF28" s="3"/>
      <c r="UNG28" s="3"/>
      <c r="UNH28" s="3"/>
      <c r="UNI28" s="3"/>
      <c r="UNJ28" s="3"/>
      <c r="UNK28" s="3"/>
      <c r="UNL28" s="3"/>
      <c r="UNM28" s="3"/>
      <c r="UNN28" s="3"/>
      <c r="UNO28" s="3"/>
      <c r="UNP28" s="3"/>
      <c r="UNQ28" s="3"/>
      <c r="UNR28" s="3"/>
      <c r="UNS28" s="3"/>
      <c r="UNT28" s="3"/>
      <c r="UNU28" s="3"/>
      <c r="UNV28" s="3"/>
      <c r="UNW28" s="3"/>
      <c r="UNX28" s="3"/>
      <c r="UNY28" s="3"/>
      <c r="UNZ28" s="3"/>
      <c r="UOA28" s="3"/>
      <c r="UOB28" s="3"/>
      <c r="UOC28" s="3"/>
      <c r="UOD28" s="3"/>
      <c r="UOE28" s="3"/>
      <c r="UOF28" s="3"/>
      <c r="UOG28" s="3"/>
      <c r="UOH28" s="3"/>
      <c r="UOI28" s="3"/>
      <c r="UOJ28" s="3"/>
      <c r="UOK28" s="3"/>
      <c r="UOL28" s="3"/>
      <c r="UOM28" s="3"/>
      <c r="UON28" s="3"/>
      <c r="UOO28" s="3"/>
      <c r="UOP28" s="3"/>
      <c r="UOQ28" s="3"/>
      <c r="UOR28" s="3"/>
      <c r="UOS28" s="3"/>
      <c r="UOT28" s="3"/>
      <c r="UOU28" s="3"/>
      <c r="UOV28" s="3"/>
      <c r="UOW28" s="3"/>
      <c r="UOX28" s="3"/>
      <c r="UOY28" s="3"/>
      <c r="UOZ28" s="3"/>
      <c r="UPA28" s="3"/>
      <c r="UPB28" s="3"/>
      <c r="UPC28" s="3"/>
      <c r="UPD28" s="3"/>
      <c r="UPE28" s="3"/>
      <c r="UPF28" s="3"/>
      <c r="UPG28" s="3"/>
      <c r="UPH28" s="3"/>
      <c r="UPI28" s="3"/>
      <c r="UPJ28" s="3"/>
      <c r="UPK28" s="3"/>
      <c r="UPL28" s="3"/>
      <c r="UPM28" s="3"/>
      <c r="UPN28" s="3"/>
      <c r="UPO28" s="3"/>
      <c r="UPP28" s="3"/>
      <c r="UPQ28" s="3"/>
      <c r="UPR28" s="3"/>
      <c r="UPS28" s="3"/>
      <c r="UPT28" s="3"/>
      <c r="UPU28" s="3"/>
      <c r="UPV28" s="3"/>
      <c r="UPW28" s="3"/>
      <c r="UPX28" s="3"/>
      <c r="UPY28" s="3"/>
      <c r="UPZ28" s="3"/>
      <c r="UQA28" s="3"/>
      <c r="UQB28" s="3"/>
      <c r="UQC28" s="3"/>
      <c r="UQD28" s="3"/>
      <c r="UQE28" s="3"/>
      <c r="UQF28" s="3"/>
      <c r="UQG28" s="3"/>
      <c r="UQH28" s="3"/>
      <c r="UQI28" s="3"/>
      <c r="UQJ28" s="3"/>
      <c r="UQK28" s="3"/>
      <c r="UQL28" s="3"/>
      <c r="UQM28" s="3"/>
      <c r="UQN28" s="3"/>
      <c r="UQO28" s="3"/>
      <c r="UQP28" s="3"/>
      <c r="UQQ28" s="3"/>
      <c r="UQR28" s="3"/>
      <c r="UQS28" s="3"/>
      <c r="UQT28" s="3"/>
      <c r="UQU28" s="3"/>
      <c r="UQV28" s="3"/>
      <c r="UQW28" s="3"/>
      <c r="UQX28" s="3"/>
      <c r="UQY28" s="3"/>
      <c r="UQZ28" s="3"/>
      <c r="URA28" s="3"/>
      <c r="URB28" s="3"/>
      <c r="URC28" s="3"/>
      <c r="URD28" s="3"/>
      <c r="URE28" s="3"/>
      <c r="URF28" s="3"/>
      <c r="URG28" s="3"/>
      <c r="URH28" s="3"/>
      <c r="URI28" s="3"/>
      <c r="URJ28" s="3"/>
      <c r="URK28" s="3"/>
      <c r="URL28" s="3"/>
      <c r="URM28" s="3"/>
      <c r="URN28" s="3"/>
      <c r="URO28" s="3"/>
      <c r="URP28" s="3"/>
      <c r="URQ28" s="3"/>
      <c r="URR28" s="3"/>
      <c r="URS28" s="3"/>
      <c r="URT28" s="3"/>
      <c r="URU28" s="3"/>
      <c r="URV28" s="3"/>
      <c r="URW28" s="3"/>
      <c r="URX28" s="3"/>
      <c r="URY28" s="3"/>
      <c r="URZ28" s="3"/>
      <c r="USA28" s="3"/>
      <c r="USB28" s="3"/>
      <c r="USC28" s="3"/>
      <c r="USD28" s="3"/>
      <c r="USE28" s="3"/>
      <c r="USF28" s="3"/>
      <c r="USG28" s="3"/>
      <c r="USH28" s="3"/>
      <c r="USI28" s="3"/>
      <c r="USJ28" s="3"/>
      <c r="USK28" s="3"/>
      <c r="USL28" s="3"/>
      <c r="USM28" s="3"/>
      <c r="USN28" s="3"/>
      <c r="USO28" s="3"/>
      <c r="USP28" s="3"/>
      <c r="USQ28" s="3"/>
      <c r="USR28" s="3"/>
      <c r="USS28" s="3"/>
      <c r="UST28" s="3"/>
      <c r="USU28" s="3"/>
      <c r="USV28" s="3"/>
      <c r="USW28" s="3"/>
      <c r="USX28" s="3"/>
      <c r="USY28" s="3"/>
      <c r="USZ28" s="3"/>
      <c r="UTA28" s="3"/>
      <c r="UTB28" s="3"/>
      <c r="UTC28" s="3"/>
      <c r="UTD28" s="3"/>
      <c r="UTE28" s="3"/>
      <c r="UTF28" s="3"/>
      <c r="UTG28" s="3"/>
      <c r="UTH28" s="3"/>
      <c r="UTI28" s="3"/>
      <c r="UTJ28" s="3"/>
      <c r="UTK28" s="3"/>
      <c r="UTL28" s="3"/>
      <c r="UTM28" s="3"/>
      <c r="UTN28" s="3"/>
      <c r="UTO28" s="3"/>
      <c r="UTP28" s="3"/>
      <c r="UTQ28" s="3"/>
      <c r="UTR28" s="3"/>
      <c r="UTS28" s="3"/>
      <c r="UTT28" s="3"/>
      <c r="UTU28" s="3"/>
      <c r="UTV28" s="3"/>
      <c r="UTW28" s="3"/>
      <c r="UTX28" s="3"/>
      <c r="UTY28" s="3"/>
      <c r="UTZ28" s="3"/>
      <c r="UUA28" s="3"/>
      <c r="UUB28" s="3"/>
      <c r="UUC28" s="3"/>
      <c r="UUD28" s="3"/>
      <c r="UUE28" s="3"/>
      <c r="UUF28" s="3"/>
      <c r="UUG28" s="3"/>
      <c r="UUH28" s="3"/>
      <c r="UUI28" s="3"/>
      <c r="UUJ28" s="3"/>
      <c r="UUK28" s="3"/>
      <c r="UUL28" s="3"/>
      <c r="UUM28" s="3"/>
      <c r="UUN28" s="3"/>
      <c r="UUO28" s="3"/>
      <c r="UUP28" s="3"/>
      <c r="UUQ28" s="3"/>
      <c r="UUR28" s="3"/>
      <c r="UUS28" s="3"/>
      <c r="UUT28" s="3"/>
      <c r="UUU28" s="3"/>
      <c r="UUV28" s="3"/>
      <c r="UUW28" s="3"/>
      <c r="UUX28" s="3"/>
      <c r="UUY28" s="3"/>
      <c r="UUZ28" s="3"/>
      <c r="UVA28" s="3"/>
      <c r="UVB28" s="3"/>
      <c r="UVC28" s="3"/>
      <c r="UVD28" s="3"/>
      <c r="UVE28" s="3"/>
      <c r="UVF28" s="3"/>
      <c r="UVG28" s="3"/>
      <c r="UVH28" s="3"/>
      <c r="UVI28" s="3"/>
      <c r="UVJ28" s="3"/>
      <c r="UVK28" s="3"/>
      <c r="UVL28" s="3"/>
      <c r="UVM28" s="3"/>
      <c r="UVN28" s="3"/>
      <c r="UVO28" s="3"/>
      <c r="UVP28" s="3"/>
      <c r="UVQ28" s="3"/>
      <c r="UVR28" s="3"/>
      <c r="UVS28" s="3"/>
      <c r="UVT28" s="3"/>
      <c r="UVU28" s="3"/>
      <c r="UVV28" s="3"/>
      <c r="UVW28" s="3"/>
      <c r="UVX28" s="3"/>
      <c r="UVY28" s="3"/>
      <c r="UVZ28" s="3"/>
      <c r="UWA28" s="3"/>
      <c r="UWB28" s="3"/>
      <c r="UWC28" s="3"/>
      <c r="UWD28" s="3"/>
      <c r="UWE28" s="3"/>
      <c r="UWF28" s="3"/>
      <c r="UWG28" s="3"/>
      <c r="UWH28" s="3"/>
      <c r="UWI28" s="3"/>
      <c r="UWJ28" s="3"/>
      <c r="UWK28" s="3"/>
      <c r="UWL28" s="3"/>
      <c r="UWM28" s="3"/>
      <c r="UWN28" s="3"/>
      <c r="UWO28" s="3"/>
      <c r="UWP28" s="3"/>
      <c r="UWQ28" s="3"/>
      <c r="UWR28" s="3"/>
      <c r="UWS28" s="3"/>
      <c r="UWT28" s="3"/>
      <c r="UWU28" s="3"/>
      <c r="UWV28" s="3"/>
      <c r="UWW28" s="3"/>
      <c r="UWX28" s="3"/>
      <c r="UWY28" s="3"/>
      <c r="UWZ28" s="3"/>
      <c r="UXA28" s="3"/>
      <c r="UXB28" s="3"/>
      <c r="UXC28" s="3"/>
      <c r="UXD28" s="3"/>
      <c r="UXE28" s="3"/>
      <c r="UXF28" s="3"/>
      <c r="UXG28" s="3"/>
      <c r="UXH28" s="3"/>
      <c r="UXI28" s="3"/>
      <c r="UXJ28" s="3"/>
      <c r="UXK28" s="3"/>
      <c r="UXL28" s="3"/>
      <c r="UXM28" s="3"/>
      <c r="UXN28" s="3"/>
      <c r="UXO28" s="3"/>
      <c r="UXP28" s="3"/>
      <c r="UXQ28" s="3"/>
      <c r="UXR28" s="3"/>
      <c r="UXS28" s="3"/>
      <c r="UXT28" s="3"/>
      <c r="UXU28" s="3"/>
      <c r="UXV28" s="3"/>
      <c r="UXW28" s="3"/>
      <c r="UXX28" s="3"/>
      <c r="UXY28" s="3"/>
      <c r="UXZ28" s="3"/>
      <c r="UYA28" s="3"/>
      <c r="UYB28" s="3"/>
      <c r="UYC28" s="3"/>
      <c r="UYD28" s="3"/>
      <c r="UYE28" s="3"/>
      <c r="UYF28" s="3"/>
      <c r="UYG28" s="3"/>
      <c r="UYH28" s="3"/>
      <c r="UYI28" s="3"/>
      <c r="UYJ28" s="3"/>
      <c r="UYK28" s="3"/>
      <c r="UYL28" s="3"/>
      <c r="UYM28" s="3"/>
      <c r="UYN28" s="3"/>
      <c r="UYO28" s="3"/>
      <c r="UYP28" s="3"/>
      <c r="UYQ28" s="3"/>
      <c r="UYR28" s="3"/>
      <c r="UYS28" s="3"/>
      <c r="UYT28" s="3"/>
      <c r="UYU28" s="3"/>
      <c r="UYV28" s="3"/>
      <c r="UYW28" s="3"/>
      <c r="UYX28" s="3"/>
      <c r="UYY28" s="3"/>
      <c r="UYZ28" s="3"/>
      <c r="UZA28" s="3"/>
      <c r="UZB28" s="3"/>
      <c r="UZC28" s="3"/>
      <c r="UZD28" s="3"/>
      <c r="UZE28" s="3"/>
      <c r="UZF28" s="3"/>
      <c r="UZG28" s="3"/>
      <c r="UZH28" s="3"/>
      <c r="UZI28" s="3"/>
      <c r="UZJ28" s="3"/>
      <c r="UZK28" s="3"/>
      <c r="UZL28" s="3"/>
      <c r="UZM28" s="3"/>
      <c r="UZN28" s="3"/>
      <c r="UZO28" s="3"/>
      <c r="UZP28" s="3"/>
      <c r="UZQ28" s="3"/>
      <c r="UZR28" s="3"/>
      <c r="UZS28" s="3"/>
      <c r="UZT28" s="3"/>
      <c r="UZU28" s="3"/>
      <c r="UZV28" s="3"/>
      <c r="UZW28" s="3"/>
      <c r="UZX28" s="3"/>
      <c r="UZY28" s="3"/>
      <c r="UZZ28" s="3"/>
      <c r="VAA28" s="3"/>
      <c r="VAB28" s="3"/>
      <c r="VAC28" s="3"/>
      <c r="VAD28" s="3"/>
      <c r="VAE28" s="3"/>
      <c r="VAF28" s="3"/>
      <c r="VAG28" s="3"/>
      <c r="VAH28" s="3"/>
      <c r="VAI28" s="3"/>
      <c r="VAJ28" s="3"/>
      <c r="VAK28" s="3"/>
      <c r="VAL28" s="3"/>
      <c r="VAM28" s="3"/>
      <c r="VAN28" s="3"/>
      <c r="VAO28" s="3"/>
      <c r="VAP28" s="3"/>
      <c r="VAQ28" s="3"/>
      <c r="VAR28" s="3"/>
      <c r="VAS28" s="3"/>
      <c r="VAT28" s="3"/>
      <c r="VAU28" s="3"/>
      <c r="VAV28" s="3"/>
      <c r="VAW28" s="3"/>
      <c r="VAX28" s="3"/>
      <c r="VAY28" s="3"/>
      <c r="VAZ28" s="3"/>
      <c r="VBA28" s="3"/>
      <c r="VBB28" s="3"/>
      <c r="VBC28" s="3"/>
      <c r="VBD28" s="3"/>
      <c r="VBE28" s="3"/>
      <c r="VBF28" s="3"/>
      <c r="VBG28" s="3"/>
      <c r="VBH28" s="3"/>
      <c r="VBI28" s="3"/>
      <c r="VBJ28" s="3"/>
      <c r="VBK28" s="3"/>
      <c r="VBL28" s="3"/>
      <c r="VBM28" s="3"/>
      <c r="VBN28" s="3"/>
      <c r="VBO28" s="3"/>
      <c r="VBP28" s="3"/>
      <c r="VBQ28" s="3"/>
      <c r="VBR28" s="3"/>
      <c r="VBS28" s="3"/>
      <c r="VBT28" s="3"/>
      <c r="VBU28" s="3"/>
      <c r="VBV28" s="3"/>
      <c r="VBW28" s="3"/>
      <c r="VBX28" s="3"/>
      <c r="VBY28" s="3"/>
      <c r="VBZ28" s="3"/>
      <c r="VCA28" s="3"/>
      <c r="VCB28" s="3"/>
      <c r="VCC28" s="3"/>
      <c r="VCD28" s="3"/>
      <c r="VCE28" s="3"/>
      <c r="VCF28" s="3"/>
      <c r="VCG28" s="3"/>
      <c r="VCH28" s="3"/>
      <c r="VCI28" s="3"/>
      <c r="VCJ28" s="3"/>
      <c r="VCK28" s="3"/>
      <c r="VCL28" s="3"/>
      <c r="VCM28" s="3"/>
      <c r="VCN28" s="3"/>
      <c r="VCO28" s="3"/>
      <c r="VCP28" s="3"/>
      <c r="VCQ28" s="3"/>
      <c r="VCR28" s="3"/>
      <c r="VCS28" s="3"/>
      <c r="VCT28" s="3"/>
      <c r="VCU28" s="3"/>
      <c r="VCV28" s="3"/>
      <c r="VCW28" s="3"/>
      <c r="VCX28" s="3"/>
      <c r="VCY28" s="3"/>
      <c r="VCZ28" s="3"/>
      <c r="VDA28" s="3"/>
      <c r="VDB28" s="3"/>
      <c r="VDC28" s="3"/>
      <c r="VDD28" s="3"/>
      <c r="VDE28" s="3"/>
      <c r="VDF28" s="3"/>
      <c r="VDG28" s="3"/>
      <c r="VDH28" s="3"/>
      <c r="VDI28" s="3"/>
      <c r="VDJ28" s="3"/>
      <c r="VDK28" s="3"/>
      <c r="VDL28" s="3"/>
      <c r="VDM28" s="3"/>
      <c r="VDN28" s="3"/>
      <c r="VDO28" s="3"/>
      <c r="VDP28" s="3"/>
      <c r="VDQ28" s="3"/>
      <c r="VDR28" s="3"/>
      <c r="VDS28" s="3"/>
      <c r="VDT28" s="3"/>
      <c r="VDU28" s="3"/>
      <c r="VDV28" s="3"/>
      <c r="VDW28" s="3"/>
      <c r="VDX28" s="3"/>
      <c r="VDY28" s="3"/>
      <c r="VDZ28" s="3"/>
      <c r="VEA28" s="3"/>
      <c r="VEB28" s="3"/>
      <c r="VEC28" s="3"/>
      <c r="VED28" s="3"/>
      <c r="VEE28" s="3"/>
      <c r="VEF28" s="3"/>
      <c r="VEG28" s="3"/>
      <c r="VEH28" s="3"/>
      <c r="VEI28" s="3"/>
      <c r="VEJ28" s="3"/>
      <c r="VEK28" s="3"/>
      <c r="VEL28" s="3"/>
      <c r="VEM28" s="3"/>
      <c r="VEN28" s="3"/>
      <c r="VEO28" s="3"/>
      <c r="VEP28" s="3"/>
      <c r="VEQ28" s="3"/>
      <c r="VER28" s="3"/>
      <c r="VES28" s="3"/>
      <c r="VET28" s="3"/>
      <c r="VEU28" s="3"/>
      <c r="VEV28" s="3"/>
      <c r="VEW28" s="3"/>
      <c r="VEX28" s="3"/>
      <c r="VEY28" s="3"/>
      <c r="VEZ28" s="3"/>
      <c r="VFA28" s="3"/>
      <c r="VFB28" s="3"/>
      <c r="VFC28" s="3"/>
      <c r="VFD28" s="3"/>
      <c r="VFE28" s="3"/>
      <c r="VFF28" s="3"/>
      <c r="VFG28" s="3"/>
      <c r="VFH28" s="3"/>
      <c r="VFI28" s="3"/>
      <c r="VFJ28" s="3"/>
      <c r="VFK28" s="3"/>
      <c r="VFL28" s="3"/>
      <c r="VFM28" s="3"/>
      <c r="VFN28" s="3"/>
      <c r="VFO28" s="3"/>
      <c r="VFP28" s="3"/>
      <c r="VFQ28" s="3"/>
      <c r="VFR28" s="3"/>
      <c r="VFS28" s="3"/>
      <c r="VFT28" s="3"/>
      <c r="VFU28" s="3"/>
      <c r="VFV28" s="3"/>
      <c r="VFW28" s="3"/>
      <c r="VFX28" s="3"/>
      <c r="VFY28" s="3"/>
      <c r="VFZ28" s="3"/>
      <c r="VGA28" s="3"/>
      <c r="VGB28" s="3"/>
      <c r="VGC28" s="3"/>
      <c r="VGD28" s="3"/>
      <c r="VGE28" s="3"/>
      <c r="VGF28" s="3"/>
      <c r="VGG28" s="3"/>
      <c r="VGH28" s="3"/>
      <c r="VGI28" s="3"/>
      <c r="VGJ28" s="3"/>
      <c r="VGK28" s="3"/>
      <c r="VGL28" s="3"/>
      <c r="VGM28" s="3"/>
      <c r="VGN28" s="3"/>
      <c r="VGO28" s="3"/>
      <c r="VGP28" s="3"/>
      <c r="VGQ28" s="3"/>
      <c r="VGR28" s="3"/>
      <c r="VGS28" s="3"/>
      <c r="VGT28" s="3"/>
      <c r="VGU28" s="3"/>
      <c r="VGV28" s="3"/>
      <c r="VGW28" s="3"/>
      <c r="VGX28" s="3"/>
      <c r="VGY28" s="3"/>
      <c r="VGZ28" s="3"/>
      <c r="VHA28" s="3"/>
      <c r="VHB28" s="3"/>
      <c r="VHC28" s="3"/>
      <c r="VHD28" s="3"/>
      <c r="VHE28" s="3"/>
      <c r="VHF28" s="3"/>
      <c r="VHG28" s="3"/>
      <c r="VHH28" s="3"/>
      <c r="VHI28" s="3"/>
      <c r="VHJ28" s="3"/>
      <c r="VHK28" s="3"/>
      <c r="VHL28" s="3"/>
      <c r="VHM28" s="3"/>
      <c r="VHN28" s="3"/>
      <c r="VHO28" s="3"/>
      <c r="VHP28" s="3"/>
      <c r="VHQ28" s="3"/>
      <c r="VHR28" s="3"/>
      <c r="VHS28" s="3"/>
      <c r="VHT28" s="3"/>
      <c r="VHU28" s="3"/>
      <c r="VHV28" s="3"/>
      <c r="VHW28" s="3"/>
      <c r="VHX28" s="3"/>
      <c r="VHY28" s="3"/>
      <c r="VHZ28" s="3"/>
      <c r="VIA28" s="3"/>
      <c r="VIB28" s="3"/>
      <c r="VIC28" s="3"/>
      <c r="VID28" s="3"/>
      <c r="VIE28" s="3"/>
      <c r="VIF28" s="3"/>
      <c r="VIG28" s="3"/>
      <c r="VIH28" s="3"/>
      <c r="VII28" s="3"/>
      <c r="VIJ28" s="3"/>
      <c r="VIK28" s="3"/>
      <c r="VIL28" s="3"/>
      <c r="VIM28" s="3"/>
      <c r="VIN28" s="3"/>
      <c r="VIO28" s="3"/>
      <c r="VIP28" s="3"/>
      <c r="VIQ28" s="3"/>
      <c r="VIR28" s="3"/>
      <c r="VIS28" s="3"/>
      <c r="VIT28" s="3"/>
      <c r="VIU28" s="3"/>
      <c r="VIV28" s="3"/>
      <c r="VIW28" s="3"/>
      <c r="VIX28" s="3"/>
      <c r="VIY28" s="3"/>
      <c r="VIZ28" s="3"/>
      <c r="VJA28" s="3"/>
      <c r="VJB28" s="3"/>
      <c r="VJC28" s="3"/>
      <c r="VJD28" s="3"/>
      <c r="VJE28" s="3"/>
      <c r="VJF28" s="3"/>
      <c r="VJG28" s="3"/>
      <c r="VJH28" s="3"/>
      <c r="VJI28" s="3"/>
      <c r="VJJ28" s="3"/>
      <c r="VJK28" s="3"/>
      <c r="VJL28" s="3"/>
      <c r="VJM28" s="3"/>
      <c r="VJN28" s="3"/>
      <c r="VJO28" s="3"/>
      <c r="VJP28" s="3"/>
      <c r="VJQ28" s="3"/>
      <c r="VJR28" s="3"/>
      <c r="VJS28" s="3"/>
      <c r="VJT28" s="3"/>
      <c r="VJU28" s="3"/>
      <c r="VJV28" s="3"/>
      <c r="VJW28" s="3"/>
      <c r="VJX28" s="3"/>
      <c r="VJY28" s="3"/>
      <c r="VJZ28" s="3"/>
      <c r="VKA28" s="3"/>
      <c r="VKB28" s="3"/>
      <c r="VKC28" s="3"/>
      <c r="VKD28" s="3"/>
      <c r="VKE28" s="3"/>
      <c r="VKF28" s="3"/>
      <c r="VKG28" s="3"/>
      <c r="VKH28" s="3"/>
      <c r="VKI28" s="3"/>
      <c r="VKJ28" s="3"/>
      <c r="VKK28" s="3"/>
      <c r="VKL28" s="3"/>
      <c r="VKM28" s="3"/>
      <c r="VKN28" s="3"/>
      <c r="VKO28" s="3"/>
      <c r="VKP28" s="3"/>
      <c r="VKQ28" s="3"/>
      <c r="VKR28" s="3"/>
      <c r="VKS28" s="3"/>
      <c r="VKT28" s="3"/>
      <c r="VKU28" s="3"/>
      <c r="VKV28" s="3"/>
      <c r="VKW28" s="3"/>
      <c r="VKX28" s="3"/>
      <c r="VKY28" s="3"/>
      <c r="VKZ28" s="3"/>
      <c r="VLA28" s="3"/>
      <c r="VLB28" s="3"/>
      <c r="VLC28" s="3"/>
      <c r="VLD28" s="3"/>
      <c r="VLE28" s="3"/>
      <c r="VLF28" s="3"/>
      <c r="VLG28" s="3"/>
      <c r="VLH28" s="3"/>
      <c r="VLI28" s="3"/>
      <c r="VLJ28" s="3"/>
      <c r="VLK28" s="3"/>
      <c r="VLL28" s="3"/>
      <c r="VLM28" s="3"/>
      <c r="VLN28" s="3"/>
      <c r="VLO28" s="3"/>
      <c r="VLP28" s="3"/>
      <c r="VLQ28" s="3"/>
      <c r="VLR28" s="3"/>
      <c r="VLS28" s="3"/>
      <c r="VLT28" s="3"/>
      <c r="VLU28" s="3"/>
      <c r="VLV28" s="3"/>
      <c r="VLW28" s="3"/>
      <c r="VLX28" s="3"/>
      <c r="VLY28" s="3"/>
      <c r="VLZ28" s="3"/>
      <c r="VMA28" s="3"/>
      <c r="VMB28" s="3"/>
      <c r="VMC28" s="3"/>
      <c r="VMD28" s="3"/>
      <c r="VME28" s="3"/>
      <c r="VMF28" s="3"/>
      <c r="VMG28" s="3"/>
      <c r="VMH28" s="3"/>
      <c r="VMI28" s="3"/>
      <c r="VMJ28" s="3"/>
      <c r="VMK28" s="3"/>
      <c r="VML28" s="3"/>
      <c r="VMM28" s="3"/>
      <c r="VMN28" s="3"/>
      <c r="VMO28" s="3"/>
      <c r="VMP28" s="3"/>
      <c r="VMQ28" s="3"/>
      <c r="VMR28" s="3"/>
      <c r="VMS28" s="3"/>
      <c r="VMT28" s="3"/>
      <c r="VMU28" s="3"/>
      <c r="VMV28" s="3"/>
      <c r="VMW28" s="3"/>
      <c r="VMX28" s="3"/>
      <c r="VMY28" s="3"/>
      <c r="VMZ28" s="3"/>
      <c r="VNA28" s="3"/>
      <c r="VNB28" s="3"/>
      <c r="VNC28" s="3"/>
      <c r="VND28" s="3"/>
      <c r="VNE28" s="3"/>
      <c r="VNF28" s="3"/>
      <c r="VNG28" s="3"/>
      <c r="VNH28" s="3"/>
      <c r="VNI28" s="3"/>
      <c r="VNJ28" s="3"/>
      <c r="VNK28" s="3"/>
      <c r="VNL28" s="3"/>
      <c r="VNM28" s="3"/>
      <c r="VNN28" s="3"/>
      <c r="VNO28" s="3"/>
      <c r="VNP28" s="3"/>
      <c r="VNQ28" s="3"/>
      <c r="VNR28" s="3"/>
      <c r="VNS28" s="3"/>
      <c r="VNT28" s="3"/>
      <c r="VNU28" s="3"/>
      <c r="VNV28" s="3"/>
      <c r="VNW28" s="3"/>
      <c r="VNX28" s="3"/>
      <c r="VNY28" s="3"/>
      <c r="VNZ28" s="3"/>
      <c r="VOA28" s="3"/>
      <c r="VOB28" s="3"/>
      <c r="VOC28" s="3"/>
      <c r="VOD28" s="3"/>
      <c r="VOE28" s="3"/>
      <c r="VOF28" s="3"/>
      <c r="VOG28" s="3"/>
      <c r="VOH28" s="3"/>
      <c r="VOI28" s="3"/>
      <c r="VOJ28" s="3"/>
      <c r="VOK28" s="3"/>
      <c r="VOL28" s="3"/>
      <c r="VOM28" s="3"/>
      <c r="VON28" s="3"/>
      <c r="VOO28" s="3"/>
      <c r="VOP28" s="3"/>
      <c r="VOQ28" s="3"/>
      <c r="VOR28" s="3"/>
      <c r="VOS28" s="3"/>
      <c r="VOT28" s="3"/>
      <c r="VOU28" s="3"/>
      <c r="VOV28" s="3"/>
      <c r="VOW28" s="3"/>
      <c r="VOX28" s="3"/>
      <c r="VOY28" s="3"/>
      <c r="VOZ28" s="3"/>
      <c r="VPA28" s="3"/>
      <c r="VPB28" s="3"/>
      <c r="VPC28" s="3"/>
      <c r="VPD28" s="3"/>
      <c r="VPE28" s="3"/>
      <c r="VPF28" s="3"/>
      <c r="VPG28" s="3"/>
      <c r="VPH28" s="3"/>
      <c r="VPI28" s="3"/>
      <c r="VPJ28" s="3"/>
      <c r="VPK28" s="3"/>
      <c r="VPL28" s="3"/>
      <c r="VPM28" s="3"/>
      <c r="VPN28" s="3"/>
      <c r="VPO28" s="3"/>
      <c r="VPP28" s="3"/>
      <c r="VPQ28" s="3"/>
      <c r="VPR28" s="3"/>
      <c r="VPS28" s="3"/>
      <c r="VPT28" s="3"/>
      <c r="VPU28" s="3"/>
      <c r="VPV28" s="3"/>
      <c r="VPW28" s="3"/>
      <c r="VPX28" s="3"/>
      <c r="VPY28" s="3"/>
      <c r="VPZ28" s="3"/>
      <c r="VQA28" s="3"/>
      <c r="VQB28" s="3"/>
      <c r="VQC28" s="3"/>
      <c r="VQD28" s="3"/>
      <c r="VQE28" s="3"/>
      <c r="VQF28" s="3"/>
      <c r="VQG28" s="3"/>
      <c r="VQH28" s="3"/>
      <c r="VQI28" s="3"/>
      <c r="VQJ28" s="3"/>
      <c r="VQK28" s="3"/>
      <c r="VQL28" s="3"/>
      <c r="VQM28" s="3"/>
      <c r="VQN28" s="3"/>
      <c r="VQO28" s="3"/>
      <c r="VQP28" s="3"/>
      <c r="VQQ28" s="3"/>
      <c r="VQR28" s="3"/>
      <c r="VQS28" s="3"/>
      <c r="VQT28" s="3"/>
      <c r="VQU28" s="3"/>
      <c r="VQV28" s="3"/>
      <c r="VQW28" s="3"/>
      <c r="VQX28" s="3"/>
      <c r="VQY28" s="3"/>
      <c r="VQZ28" s="3"/>
      <c r="VRA28" s="3"/>
      <c r="VRB28" s="3"/>
      <c r="VRC28" s="3"/>
      <c r="VRD28" s="3"/>
      <c r="VRE28" s="3"/>
      <c r="VRF28" s="3"/>
      <c r="VRG28" s="3"/>
      <c r="VRH28" s="3"/>
      <c r="VRI28" s="3"/>
      <c r="VRJ28" s="3"/>
      <c r="VRK28" s="3"/>
      <c r="VRL28" s="3"/>
      <c r="VRM28" s="3"/>
      <c r="VRN28" s="3"/>
      <c r="VRO28" s="3"/>
      <c r="VRP28" s="3"/>
      <c r="VRQ28" s="3"/>
      <c r="VRR28" s="3"/>
      <c r="VRS28" s="3"/>
      <c r="VRT28" s="3"/>
      <c r="VRU28" s="3"/>
      <c r="VRV28" s="3"/>
      <c r="VRW28" s="3"/>
      <c r="VRX28" s="3"/>
      <c r="VRY28" s="3"/>
      <c r="VRZ28" s="3"/>
      <c r="VSA28" s="3"/>
      <c r="VSB28" s="3"/>
      <c r="VSC28" s="3"/>
      <c r="VSD28" s="3"/>
      <c r="VSE28" s="3"/>
      <c r="VSF28" s="3"/>
      <c r="VSG28" s="3"/>
      <c r="VSH28" s="3"/>
      <c r="VSI28" s="3"/>
      <c r="VSJ28" s="3"/>
      <c r="VSK28" s="3"/>
      <c r="VSL28" s="3"/>
      <c r="VSM28" s="3"/>
      <c r="VSN28" s="3"/>
      <c r="VSO28" s="3"/>
      <c r="VSP28" s="3"/>
      <c r="VSQ28" s="3"/>
      <c r="VSR28" s="3"/>
      <c r="VSS28" s="3"/>
      <c r="VST28" s="3"/>
      <c r="VSU28" s="3"/>
      <c r="VSV28" s="3"/>
      <c r="VSW28" s="3"/>
      <c r="VSX28" s="3"/>
      <c r="VSY28" s="3"/>
      <c r="VSZ28" s="3"/>
      <c r="VTA28" s="3"/>
      <c r="VTB28" s="3"/>
      <c r="VTC28" s="3"/>
      <c r="VTD28" s="3"/>
      <c r="VTE28" s="3"/>
      <c r="VTF28" s="3"/>
      <c r="VTG28" s="3"/>
      <c r="VTH28" s="3"/>
      <c r="VTI28" s="3"/>
      <c r="VTJ28" s="3"/>
      <c r="VTK28" s="3"/>
      <c r="VTL28" s="3"/>
      <c r="VTM28" s="3"/>
      <c r="VTN28" s="3"/>
      <c r="VTO28" s="3"/>
      <c r="VTP28" s="3"/>
      <c r="VTQ28" s="3"/>
      <c r="VTR28" s="3"/>
      <c r="VTS28" s="3"/>
      <c r="VTT28" s="3"/>
      <c r="VTU28" s="3"/>
      <c r="VTV28" s="3"/>
      <c r="VTW28" s="3"/>
      <c r="VTX28" s="3"/>
      <c r="VTY28" s="3"/>
      <c r="VTZ28" s="3"/>
      <c r="VUA28" s="3"/>
      <c r="VUB28" s="3"/>
      <c r="VUC28" s="3"/>
      <c r="VUD28" s="3"/>
      <c r="VUE28" s="3"/>
      <c r="VUF28" s="3"/>
      <c r="VUG28" s="3"/>
      <c r="VUH28" s="3"/>
      <c r="VUI28" s="3"/>
      <c r="VUJ28" s="3"/>
      <c r="VUK28" s="3"/>
      <c r="VUL28" s="3"/>
      <c r="VUM28" s="3"/>
      <c r="VUN28" s="3"/>
      <c r="VUO28" s="3"/>
      <c r="VUP28" s="3"/>
      <c r="VUQ28" s="3"/>
      <c r="VUR28" s="3"/>
      <c r="VUS28" s="3"/>
      <c r="VUT28" s="3"/>
      <c r="VUU28" s="3"/>
      <c r="VUV28" s="3"/>
      <c r="VUW28" s="3"/>
      <c r="VUX28" s="3"/>
      <c r="VUY28" s="3"/>
      <c r="VUZ28" s="3"/>
      <c r="VVA28" s="3"/>
      <c r="VVB28" s="3"/>
      <c r="VVC28" s="3"/>
      <c r="VVD28" s="3"/>
      <c r="VVE28" s="3"/>
      <c r="VVF28" s="3"/>
      <c r="VVG28" s="3"/>
      <c r="VVH28" s="3"/>
      <c r="VVI28" s="3"/>
      <c r="VVJ28" s="3"/>
      <c r="VVK28" s="3"/>
      <c r="VVL28" s="3"/>
      <c r="VVM28" s="3"/>
      <c r="VVN28" s="3"/>
      <c r="VVO28" s="3"/>
      <c r="VVP28" s="3"/>
      <c r="VVQ28" s="3"/>
      <c r="VVR28" s="3"/>
      <c r="VVS28" s="3"/>
      <c r="VVT28" s="3"/>
      <c r="VVU28" s="3"/>
      <c r="VVV28" s="3"/>
      <c r="VVW28" s="3"/>
      <c r="VVX28" s="3"/>
      <c r="VVY28" s="3"/>
      <c r="VVZ28" s="3"/>
      <c r="VWA28" s="3"/>
      <c r="VWB28" s="3"/>
      <c r="VWC28" s="3"/>
      <c r="VWD28" s="3"/>
      <c r="VWE28" s="3"/>
      <c r="VWF28" s="3"/>
      <c r="VWG28" s="3"/>
      <c r="VWH28" s="3"/>
      <c r="VWI28" s="3"/>
      <c r="VWJ28" s="3"/>
      <c r="VWK28" s="3"/>
      <c r="VWL28" s="3"/>
      <c r="VWM28" s="3"/>
      <c r="VWN28" s="3"/>
      <c r="VWO28" s="3"/>
      <c r="VWP28" s="3"/>
      <c r="VWQ28" s="3"/>
      <c r="VWR28" s="3"/>
      <c r="VWS28" s="3"/>
      <c r="VWT28" s="3"/>
      <c r="VWU28" s="3"/>
      <c r="VWV28" s="3"/>
      <c r="VWW28" s="3"/>
      <c r="VWX28" s="3"/>
      <c r="VWY28" s="3"/>
      <c r="VWZ28" s="3"/>
      <c r="VXA28" s="3"/>
      <c r="VXB28" s="3"/>
      <c r="VXC28" s="3"/>
      <c r="VXD28" s="3"/>
      <c r="VXE28" s="3"/>
      <c r="VXF28" s="3"/>
      <c r="VXG28" s="3"/>
      <c r="VXH28" s="3"/>
      <c r="VXI28" s="3"/>
      <c r="VXJ28" s="3"/>
      <c r="VXK28" s="3"/>
      <c r="VXL28" s="3"/>
      <c r="VXM28" s="3"/>
      <c r="VXN28" s="3"/>
      <c r="VXO28" s="3"/>
      <c r="VXP28" s="3"/>
      <c r="VXQ28" s="3"/>
      <c r="VXR28" s="3"/>
      <c r="VXS28" s="3"/>
      <c r="VXT28" s="3"/>
      <c r="VXU28" s="3"/>
      <c r="VXV28" s="3"/>
      <c r="VXW28" s="3"/>
      <c r="VXX28" s="3"/>
      <c r="VXY28" s="3"/>
      <c r="VXZ28" s="3"/>
      <c r="VYA28" s="3"/>
      <c r="VYB28" s="3"/>
      <c r="VYC28" s="3"/>
      <c r="VYD28" s="3"/>
      <c r="VYE28" s="3"/>
      <c r="VYF28" s="3"/>
      <c r="VYG28" s="3"/>
      <c r="VYH28" s="3"/>
      <c r="VYI28" s="3"/>
      <c r="VYJ28" s="3"/>
      <c r="VYK28" s="3"/>
      <c r="VYL28" s="3"/>
      <c r="VYM28" s="3"/>
      <c r="VYN28" s="3"/>
      <c r="VYO28" s="3"/>
      <c r="VYP28" s="3"/>
      <c r="VYQ28" s="3"/>
      <c r="VYR28" s="3"/>
      <c r="VYS28" s="3"/>
      <c r="VYT28" s="3"/>
      <c r="VYU28" s="3"/>
      <c r="VYV28" s="3"/>
      <c r="VYW28" s="3"/>
      <c r="VYX28" s="3"/>
      <c r="VYY28" s="3"/>
      <c r="VYZ28" s="3"/>
      <c r="VZA28" s="3"/>
      <c r="VZB28" s="3"/>
      <c r="VZC28" s="3"/>
      <c r="VZD28" s="3"/>
      <c r="VZE28" s="3"/>
      <c r="VZF28" s="3"/>
      <c r="VZG28" s="3"/>
      <c r="VZH28" s="3"/>
      <c r="VZI28" s="3"/>
      <c r="VZJ28" s="3"/>
      <c r="VZK28" s="3"/>
      <c r="VZL28" s="3"/>
      <c r="VZM28" s="3"/>
      <c r="VZN28" s="3"/>
      <c r="VZO28" s="3"/>
      <c r="VZP28" s="3"/>
      <c r="VZQ28" s="3"/>
      <c r="VZR28" s="3"/>
      <c r="VZS28" s="3"/>
      <c r="VZT28" s="3"/>
      <c r="VZU28" s="3"/>
      <c r="VZV28" s="3"/>
      <c r="VZW28" s="3"/>
      <c r="VZX28" s="3"/>
      <c r="VZY28" s="3"/>
      <c r="VZZ28" s="3"/>
      <c r="WAA28" s="3"/>
      <c r="WAB28" s="3"/>
      <c r="WAC28" s="3"/>
      <c r="WAD28" s="3"/>
      <c r="WAE28" s="3"/>
      <c r="WAF28" s="3"/>
      <c r="WAG28" s="3"/>
      <c r="WAH28" s="3"/>
      <c r="WAI28" s="3"/>
      <c r="WAJ28" s="3"/>
      <c r="WAK28" s="3"/>
      <c r="WAL28" s="3"/>
      <c r="WAM28" s="3"/>
      <c r="WAN28" s="3"/>
      <c r="WAO28" s="3"/>
      <c r="WAP28" s="3"/>
      <c r="WAQ28" s="3"/>
      <c r="WAR28" s="3"/>
      <c r="WAS28" s="3"/>
      <c r="WAT28" s="3"/>
      <c r="WAU28" s="3"/>
      <c r="WAV28" s="3"/>
      <c r="WAW28" s="3"/>
      <c r="WAX28" s="3"/>
      <c r="WAY28" s="3"/>
      <c r="WAZ28" s="3"/>
      <c r="WBA28" s="3"/>
      <c r="WBB28" s="3"/>
      <c r="WBC28" s="3"/>
      <c r="WBD28" s="3"/>
      <c r="WBE28" s="3"/>
      <c r="WBF28" s="3"/>
      <c r="WBG28" s="3"/>
      <c r="WBH28" s="3"/>
      <c r="WBI28" s="3"/>
      <c r="WBJ28" s="3"/>
      <c r="WBK28" s="3"/>
      <c r="WBL28" s="3"/>
      <c r="WBM28" s="3"/>
      <c r="WBN28" s="3"/>
      <c r="WBO28" s="3"/>
      <c r="WBP28" s="3"/>
      <c r="WBQ28" s="3"/>
      <c r="WBR28" s="3"/>
      <c r="WBS28" s="3"/>
      <c r="WBT28" s="3"/>
      <c r="WBU28" s="3"/>
      <c r="WBV28" s="3"/>
      <c r="WBW28" s="3"/>
      <c r="WBX28" s="3"/>
      <c r="WBY28" s="3"/>
      <c r="WBZ28" s="3"/>
      <c r="WCA28" s="3"/>
      <c r="WCB28" s="3"/>
      <c r="WCC28" s="3"/>
      <c r="WCD28" s="3"/>
      <c r="WCE28" s="3"/>
      <c r="WCF28" s="3"/>
      <c r="WCG28" s="3"/>
      <c r="WCH28" s="3"/>
      <c r="WCI28" s="3"/>
      <c r="WCJ28" s="3"/>
      <c r="WCK28" s="3"/>
      <c r="WCL28" s="3"/>
      <c r="WCM28" s="3"/>
      <c r="WCN28" s="3"/>
      <c r="WCO28" s="3"/>
      <c r="WCP28" s="3"/>
      <c r="WCQ28" s="3"/>
      <c r="WCR28" s="3"/>
      <c r="WCS28" s="3"/>
      <c r="WCT28" s="3"/>
      <c r="WCU28" s="3"/>
      <c r="WCV28" s="3"/>
      <c r="WCW28" s="3"/>
      <c r="WCX28" s="3"/>
      <c r="WCY28" s="3"/>
      <c r="WCZ28" s="3"/>
      <c r="WDA28" s="3"/>
      <c r="WDB28" s="3"/>
      <c r="WDC28" s="3"/>
      <c r="WDD28" s="3"/>
      <c r="WDE28" s="3"/>
      <c r="WDF28" s="3"/>
      <c r="WDG28" s="3"/>
      <c r="WDH28" s="3"/>
      <c r="WDI28" s="3"/>
      <c r="WDJ28" s="3"/>
      <c r="WDK28" s="3"/>
      <c r="WDL28" s="3"/>
      <c r="WDM28" s="3"/>
      <c r="WDN28" s="3"/>
      <c r="WDO28" s="3"/>
      <c r="WDP28" s="3"/>
      <c r="WDQ28" s="3"/>
      <c r="WDR28" s="3"/>
      <c r="WDS28" s="3"/>
      <c r="WDT28" s="3"/>
      <c r="WDU28" s="3"/>
      <c r="WDV28" s="3"/>
      <c r="WDW28" s="3"/>
      <c r="WDX28" s="3"/>
      <c r="WDY28" s="3"/>
      <c r="WDZ28" s="3"/>
      <c r="WEA28" s="3"/>
      <c r="WEB28" s="3"/>
      <c r="WEC28" s="3"/>
      <c r="WED28" s="3"/>
      <c r="WEE28" s="3"/>
      <c r="WEF28" s="3"/>
      <c r="WEG28" s="3"/>
      <c r="WEH28" s="3"/>
      <c r="WEI28" s="3"/>
      <c r="WEJ28" s="3"/>
      <c r="WEK28" s="3"/>
      <c r="WEL28" s="3"/>
      <c r="WEM28" s="3"/>
      <c r="WEN28" s="3"/>
      <c r="WEO28" s="3"/>
      <c r="WEP28" s="3"/>
      <c r="WEQ28" s="3"/>
      <c r="WER28" s="3"/>
      <c r="WES28" s="3"/>
      <c r="WET28" s="3"/>
      <c r="WEU28" s="3"/>
      <c r="WEV28" s="3"/>
      <c r="WEW28" s="3"/>
      <c r="WEX28" s="3"/>
      <c r="WEY28" s="3"/>
      <c r="WEZ28" s="3"/>
      <c r="WFA28" s="3"/>
      <c r="WFB28" s="3"/>
      <c r="WFC28" s="3"/>
      <c r="WFD28" s="3"/>
      <c r="WFE28" s="3"/>
      <c r="WFF28" s="3"/>
      <c r="WFG28" s="3"/>
      <c r="WFH28" s="3"/>
      <c r="WFI28" s="3"/>
      <c r="WFJ28" s="3"/>
      <c r="WFK28" s="3"/>
      <c r="WFL28" s="3"/>
      <c r="WFM28" s="3"/>
      <c r="WFN28" s="3"/>
      <c r="WFO28" s="3"/>
      <c r="WFP28" s="3"/>
      <c r="WFQ28" s="3"/>
      <c r="WFR28" s="3"/>
      <c r="WFS28" s="3"/>
      <c r="WFT28" s="3"/>
      <c r="WFU28" s="3"/>
      <c r="WFV28" s="3"/>
      <c r="WFW28" s="3"/>
      <c r="WFX28" s="3"/>
      <c r="WFY28" s="3"/>
      <c r="WFZ28" s="3"/>
      <c r="WGA28" s="3"/>
      <c r="WGB28" s="3"/>
      <c r="WGC28" s="3"/>
      <c r="WGD28" s="3"/>
      <c r="WGE28" s="3"/>
      <c r="WGF28" s="3"/>
      <c r="WGG28" s="3"/>
      <c r="WGH28" s="3"/>
      <c r="WGI28" s="3"/>
      <c r="WGJ28" s="3"/>
      <c r="WGK28" s="3"/>
      <c r="WGL28" s="3"/>
      <c r="WGM28" s="3"/>
      <c r="WGN28" s="3"/>
      <c r="WGO28" s="3"/>
      <c r="WGP28" s="3"/>
      <c r="WGQ28" s="3"/>
      <c r="WGR28" s="3"/>
      <c r="WGS28" s="3"/>
      <c r="WGT28" s="3"/>
      <c r="WGU28" s="3"/>
      <c r="WGV28" s="3"/>
      <c r="WGW28" s="3"/>
      <c r="WGX28" s="3"/>
      <c r="WGY28" s="3"/>
      <c r="WGZ28" s="3"/>
      <c r="WHA28" s="3"/>
      <c r="WHB28" s="3"/>
      <c r="WHC28" s="3"/>
      <c r="WHD28" s="3"/>
      <c r="WHE28" s="3"/>
      <c r="WHF28" s="3"/>
      <c r="WHG28" s="3"/>
      <c r="WHH28" s="3"/>
      <c r="WHI28" s="3"/>
      <c r="WHJ28" s="3"/>
      <c r="WHK28" s="3"/>
      <c r="WHL28" s="3"/>
      <c r="WHM28" s="3"/>
      <c r="WHN28" s="3"/>
      <c r="WHO28" s="3"/>
      <c r="WHP28" s="3"/>
      <c r="WHQ28" s="3"/>
      <c r="WHR28" s="3"/>
      <c r="WHS28" s="3"/>
      <c r="WHT28" s="3"/>
      <c r="WHU28" s="3"/>
      <c r="WHV28" s="3"/>
      <c r="WHW28" s="3"/>
      <c r="WHX28" s="3"/>
      <c r="WHY28" s="3"/>
      <c r="WHZ28" s="3"/>
      <c r="WIA28" s="3"/>
      <c r="WIB28" s="3"/>
      <c r="WIC28" s="3"/>
      <c r="WID28" s="3"/>
      <c r="WIE28" s="3"/>
      <c r="WIF28" s="3"/>
      <c r="WIG28" s="3"/>
      <c r="WIH28" s="3"/>
      <c r="WII28" s="3"/>
      <c r="WIJ28" s="3"/>
      <c r="WIK28" s="3"/>
      <c r="WIL28" s="3"/>
      <c r="WIM28" s="3"/>
      <c r="WIN28" s="3"/>
      <c r="WIO28" s="3"/>
      <c r="WIP28" s="3"/>
      <c r="WIQ28" s="3"/>
      <c r="WIR28" s="3"/>
      <c r="WIS28" s="3"/>
      <c r="WIT28" s="3"/>
      <c r="WIU28" s="3"/>
      <c r="WIV28" s="3"/>
      <c r="WIW28" s="3"/>
      <c r="WIX28" s="3"/>
      <c r="WIY28" s="3"/>
      <c r="WIZ28" s="3"/>
      <c r="WJA28" s="3"/>
      <c r="WJB28" s="3"/>
      <c r="WJC28" s="3"/>
      <c r="WJD28" s="3"/>
      <c r="WJE28" s="3"/>
      <c r="WJF28" s="3"/>
      <c r="WJG28" s="3"/>
      <c r="WJH28" s="3"/>
      <c r="WJI28" s="3"/>
      <c r="WJJ28" s="3"/>
      <c r="WJK28" s="3"/>
      <c r="WJL28" s="3"/>
      <c r="WJM28" s="3"/>
      <c r="WJN28" s="3"/>
      <c r="WJO28" s="3"/>
      <c r="WJP28" s="3"/>
      <c r="WJQ28" s="3"/>
      <c r="WJR28" s="3"/>
      <c r="WJS28" s="3"/>
      <c r="WJT28" s="3"/>
      <c r="WJU28" s="3"/>
      <c r="WJV28" s="3"/>
      <c r="WJW28" s="3"/>
      <c r="WJX28" s="3"/>
      <c r="WJY28" s="3"/>
      <c r="WJZ28" s="3"/>
      <c r="WKA28" s="3"/>
      <c r="WKB28" s="3"/>
      <c r="WKC28" s="3"/>
      <c r="WKD28" s="3"/>
      <c r="WKE28" s="3"/>
      <c r="WKF28" s="3"/>
      <c r="WKG28" s="3"/>
      <c r="WKH28" s="3"/>
      <c r="WKI28" s="3"/>
      <c r="WKJ28" s="3"/>
      <c r="WKK28" s="3"/>
      <c r="WKL28" s="3"/>
      <c r="WKM28" s="3"/>
      <c r="WKN28" s="3"/>
      <c r="WKO28" s="3"/>
      <c r="WKP28" s="3"/>
      <c r="WKQ28" s="3"/>
      <c r="WKR28" s="3"/>
      <c r="WKS28" s="3"/>
      <c r="WKT28" s="3"/>
      <c r="WKU28" s="3"/>
      <c r="WKV28" s="3"/>
      <c r="WKW28" s="3"/>
      <c r="WKX28" s="3"/>
      <c r="WKY28" s="3"/>
      <c r="WKZ28" s="3"/>
      <c r="WLA28" s="3"/>
      <c r="WLB28" s="3"/>
      <c r="WLC28" s="3"/>
      <c r="WLD28" s="3"/>
      <c r="WLE28" s="3"/>
      <c r="WLF28" s="3"/>
      <c r="WLG28" s="3"/>
      <c r="WLH28" s="3"/>
      <c r="WLI28" s="3"/>
      <c r="WLJ28" s="3"/>
      <c r="WLK28" s="3"/>
      <c r="WLL28" s="3"/>
      <c r="WLM28" s="3"/>
      <c r="WLN28" s="3"/>
      <c r="WLO28" s="3"/>
      <c r="WLP28" s="3"/>
      <c r="WLQ28" s="3"/>
      <c r="WLR28" s="3"/>
      <c r="WLS28" s="3"/>
      <c r="WLT28" s="3"/>
      <c r="WLU28" s="3"/>
      <c r="WLV28" s="3"/>
      <c r="WLW28" s="3"/>
      <c r="WLX28" s="3"/>
      <c r="WLY28" s="3"/>
      <c r="WLZ28" s="3"/>
      <c r="WMA28" s="3"/>
      <c r="WMB28" s="3"/>
      <c r="WMC28" s="3"/>
      <c r="WMD28" s="3"/>
      <c r="WME28" s="3"/>
      <c r="WMF28" s="3"/>
      <c r="WMG28" s="3"/>
      <c r="WMH28" s="3"/>
      <c r="WMI28" s="3"/>
      <c r="WMJ28" s="3"/>
      <c r="WMK28" s="3"/>
      <c r="WML28" s="3"/>
      <c r="WMM28" s="3"/>
      <c r="WMN28" s="3"/>
      <c r="WMO28" s="3"/>
      <c r="WMP28" s="3"/>
      <c r="WMQ28" s="3"/>
      <c r="WMR28" s="3"/>
      <c r="WMS28" s="3"/>
      <c r="WMT28" s="3"/>
      <c r="WMU28" s="3"/>
      <c r="WMV28" s="3"/>
      <c r="WMW28" s="3"/>
      <c r="WMX28" s="3"/>
      <c r="WMY28" s="3"/>
      <c r="WMZ28" s="3"/>
      <c r="WNA28" s="3"/>
      <c r="WNB28" s="3"/>
      <c r="WNC28" s="3"/>
      <c r="WND28" s="3"/>
      <c r="WNE28" s="3"/>
      <c r="WNF28" s="3"/>
      <c r="WNG28" s="3"/>
      <c r="WNH28" s="3"/>
      <c r="WNI28" s="3"/>
      <c r="WNJ28" s="3"/>
      <c r="WNK28" s="3"/>
      <c r="WNL28" s="3"/>
      <c r="WNM28" s="3"/>
      <c r="WNN28" s="3"/>
      <c r="WNO28" s="3"/>
      <c r="WNP28" s="3"/>
      <c r="WNQ28" s="3"/>
      <c r="WNR28" s="3"/>
      <c r="WNS28" s="3"/>
      <c r="WNT28" s="3"/>
      <c r="WNU28" s="3"/>
      <c r="WNV28" s="3"/>
      <c r="WNW28" s="3"/>
      <c r="WNX28" s="3"/>
      <c r="WNY28" s="3"/>
      <c r="WNZ28" s="3"/>
      <c r="WOA28" s="3"/>
      <c r="WOB28" s="3"/>
      <c r="WOC28" s="3"/>
      <c r="WOD28" s="3"/>
      <c r="WOE28" s="3"/>
      <c r="WOF28" s="3"/>
      <c r="WOG28" s="3"/>
      <c r="WOH28" s="3"/>
      <c r="WOI28" s="3"/>
      <c r="WOJ28" s="3"/>
      <c r="WOK28" s="3"/>
      <c r="WOL28" s="3"/>
      <c r="WOM28" s="3"/>
      <c r="WON28" s="3"/>
      <c r="WOO28" s="3"/>
      <c r="WOP28" s="3"/>
      <c r="WOQ28" s="3"/>
      <c r="WOR28" s="3"/>
      <c r="WOS28" s="3"/>
      <c r="WOT28" s="3"/>
      <c r="WOU28" s="3"/>
      <c r="WOV28" s="3"/>
      <c r="WOW28" s="3"/>
      <c r="WOX28" s="3"/>
      <c r="WOY28" s="3"/>
      <c r="WOZ28" s="3"/>
      <c r="WPA28" s="3"/>
      <c r="WPB28" s="3"/>
      <c r="WPC28" s="3"/>
      <c r="WPD28" s="3"/>
      <c r="WPE28" s="3"/>
      <c r="WPF28" s="3"/>
      <c r="WPG28" s="3"/>
      <c r="WPH28" s="3"/>
      <c r="WPI28" s="3"/>
      <c r="WPJ28" s="3"/>
      <c r="WPK28" s="3"/>
      <c r="WPL28" s="3"/>
      <c r="WPM28" s="3"/>
      <c r="WPN28" s="3"/>
      <c r="WPO28" s="3"/>
      <c r="WPP28" s="3"/>
      <c r="WPQ28" s="3"/>
      <c r="WPR28" s="3"/>
      <c r="WPS28" s="3"/>
      <c r="WPT28" s="3"/>
      <c r="WPU28" s="3"/>
      <c r="WPV28" s="3"/>
      <c r="WPW28" s="3"/>
      <c r="WPX28" s="3"/>
      <c r="WPY28" s="3"/>
      <c r="WPZ28" s="3"/>
      <c r="WQA28" s="3"/>
      <c r="WQB28" s="3"/>
      <c r="WQC28" s="3"/>
      <c r="WQD28" s="3"/>
      <c r="WQE28" s="3"/>
      <c r="WQF28" s="3"/>
      <c r="WQG28" s="3"/>
      <c r="WQH28" s="3"/>
      <c r="WQI28" s="3"/>
      <c r="WQJ28" s="3"/>
      <c r="WQK28" s="3"/>
      <c r="WQL28" s="3"/>
      <c r="WQM28" s="3"/>
      <c r="WQN28" s="3"/>
      <c r="WQO28" s="3"/>
      <c r="WQP28" s="3"/>
      <c r="WQQ28" s="3"/>
      <c r="WQR28" s="3"/>
      <c r="WQS28" s="3"/>
      <c r="WQT28" s="3"/>
      <c r="WQU28" s="3"/>
      <c r="WQV28" s="3"/>
      <c r="WQW28" s="3"/>
      <c r="WQX28" s="3"/>
      <c r="WQY28" s="3"/>
      <c r="WQZ28" s="3"/>
      <c r="WRA28" s="3"/>
      <c r="WRB28" s="3"/>
      <c r="WRC28" s="3"/>
      <c r="WRD28" s="3"/>
      <c r="WRE28" s="3"/>
      <c r="WRF28" s="3"/>
      <c r="WRG28" s="3"/>
      <c r="WRH28" s="3"/>
      <c r="WRI28" s="3"/>
      <c r="WRJ28" s="3"/>
      <c r="WRK28" s="3"/>
      <c r="WRL28" s="3"/>
      <c r="WRM28" s="3"/>
      <c r="WRN28" s="3"/>
      <c r="WRO28" s="3"/>
      <c r="WRP28" s="3"/>
      <c r="WRQ28" s="3"/>
      <c r="WRR28" s="3"/>
      <c r="WRS28" s="3"/>
      <c r="WRT28" s="3"/>
      <c r="WRU28" s="3"/>
      <c r="WRV28" s="3"/>
      <c r="WRW28" s="3"/>
      <c r="WRX28" s="3"/>
      <c r="WRY28" s="3"/>
      <c r="WRZ28" s="3"/>
      <c r="WSA28" s="3"/>
      <c r="WSB28" s="3"/>
      <c r="WSC28" s="3"/>
      <c r="WSD28" s="3"/>
      <c r="WSE28" s="3"/>
      <c r="WSF28" s="3"/>
      <c r="WSG28" s="3"/>
      <c r="WSH28" s="3"/>
      <c r="WSI28" s="3"/>
      <c r="WSJ28" s="3"/>
      <c r="WSK28" s="3"/>
      <c r="WSL28" s="3"/>
      <c r="WSM28" s="3"/>
      <c r="WSN28" s="3"/>
      <c r="WSO28" s="3"/>
      <c r="WSP28" s="3"/>
      <c r="WSQ28" s="3"/>
      <c r="WSR28" s="3"/>
      <c r="WSS28" s="3"/>
      <c r="WST28" s="3"/>
      <c r="WSU28" s="3"/>
      <c r="WSV28" s="3"/>
      <c r="WSW28" s="3"/>
      <c r="WSX28" s="3"/>
      <c r="WSY28" s="3"/>
      <c r="WSZ28" s="3"/>
      <c r="WTA28" s="3"/>
      <c r="WTB28" s="3"/>
      <c r="WTC28" s="3"/>
      <c r="WTD28" s="3"/>
      <c r="WTE28" s="3"/>
      <c r="WTF28" s="3"/>
      <c r="WTG28" s="3"/>
      <c r="WTH28" s="3"/>
      <c r="WTI28" s="3"/>
      <c r="WTJ28" s="3"/>
      <c r="WTK28" s="3"/>
      <c r="WTL28" s="3"/>
      <c r="WTM28" s="3"/>
      <c r="WTN28" s="3"/>
      <c r="WTO28" s="3"/>
      <c r="WTP28" s="3"/>
      <c r="WTQ28" s="3"/>
      <c r="WTR28" s="3"/>
      <c r="WTS28" s="3"/>
      <c r="WTT28" s="3"/>
      <c r="WTU28" s="3"/>
      <c r="WTV28" s="3"/>
      <c r="WTW28" s="3"/>
      <c r="WTX28" s="3"/>
      <c r="WTY28" s="3"/>
      <c r="WTZ28" s="3"/>
      <c r="WUA28" s="3"/>
      <c r="WUB28" s="3"/>
      <c r="WUC28" s="3"/>
      <c r="WUD28" s="3"/>
      <c r="WUE28" s="3"/>
      <c r="WUF28" s="3"/>
      <c r="WUG28" s="3"/>
      <c r="WUH28" s="3"/>
      <c r="WUI28" s="3"/>
      <c r="WUJ28" s="3"/>
      <c r="WUK28" s="3"/>
      <c r="WUL28" s="3"/>
      <c r="WUM28" s="3"/>
      <c r="WUN28" s="3"/>
      <c r="WUO28" s="3"/>
      <c r="WUP28" s="3"/>
      <c r="WUQ28" s="3"/>
      <c r="WUR28" s="3"/>
      <c r="WUS28" s="3"/>
      <c r="WUT28" s="3"/>
      <c r="WUU28" s="3"/>
      <c r="WUV28" s="3"/>
      <c r="WUW28" s="3"/>
      <c r="WUX28" s="3"/>
      <c r="WUY28" s="3"/>
      <c r="WUZ28" s="3"/>
      <c r="WVA28" s="3"/>
      <c r="WVB28" s="3"/>
      <c r="WVC28" s="3"/>
      <c r="WVD28" s="3"/>
      <c r="WVE28" s="3"/>
      <c r="WVF28" s="3"/>
      <c r="WVG28" s="3"/>
      <c r="WVH28" s="3"/>
      <c r="WVI28" s="3"/>
      <c r="WVJ28" s="3"/>
      <c r="WVK28" s="3"/>
      <c r="WVL28" s="3"/>
      <c r="WVM28" s="3"/>
      <c r="WVN28" s="3"/>
      <c r="WVO28" s="3"/>
      <c r="WVP28" s="3"/>
      <c r="WVQ28" s="3"/>
      <c r="WVR28" s="3"/>
      <c r="WVS28" s="3"/>
      <c r="WVT28" s="3"/>
      <c r="WVU28" s="3"/>
      <c r="WVV28" s="3"/>
      <c r="WVW28" s="3"/>
      <c r="WVX28" s="3"/>
      <c r="WVY28" s="3"/>
      <c r="WVZ28" s="3"/>
      <c r="WWA28" s="3"/>
      <c r="WWB28" s="3"/>
      <c r="WWC28" s="3"/>
      <c r="WWD28" s="3"/>
      <c r="WWE28" s="3"/>
      <c r="WWF28" s="3"/>
      <c r="WWG28" s="3"/>
      <c r="WWH28" s="3"/>
      <c r="WWI28" s="3"/>
      <c r="WWJ28" s="3"/>
      <c r="WWK28" s="3"/>
      <c r="WWL28" s="3"/>
      <c r="WWM28" s="3"/>
      <c r="WWN28" s="3"/>
      <c r="WWO28" s="3"/>
      <c r="WWP28" s="3"/>
      <c r="WWQ28" s="3"/>
      <c r="WWR28" s="3"/>
      <c r="WWS28" s="3"/>
      <c r="WWT28" s="3"/>
      <c r="WWU28" s="3"/>
      <c r="WWV28" s="3"/>
      <c r="WWW28" s="3"/>
      <c r="WWX28" s="3"/>
      <c r="WWY28" s="3"/>
      <c r="WWZ28" s="3"/>
      <c r="WXA28" s="3"/>
      <c r="WXB28" s="3"/>
      <c r="WXC28" s="3"/>
      <c r="WXD28" s="3"/>
      <c r="WXE28" s="3"/>
      <c r="WXF28" s="3"/>
      <c r="WXG28" s="3"/>
      <c r="WXH28" s="3"/>
      <c r="WXI28" s="3"/>
      <c r="WXJ28" s="3"/>
      <c r="WXK28" s="3"/>
      <c r="WXL28" s="3"/>
      <c r="WXM28" s="3"/>
      <c r="WXN28" s="3"/>
      <c r="WXO28" s="3"/>
      <c r="WXP28" s="3"/>
      <c r="WXQ28" s="3"/>
      <c r="WXR28" s="3"/>
      <c r="WXS28" s="3"/>
      <c r="WXT28" s="3"/>
      <c r="WXU28" s="3"/>
      <c r="WXV28" s="3"/>
      <c r="WXW28" s="3"/>
      <c r="WXX28" s="3"/>
      <c r="WXY28" s="3"/>
      <c r="WXZ28" s="3"/>
      <c r="WYA28" s="3"/>
      <c r="WYB28" s="3"/>
      <c r="WYC28" s="3"/>
      <c r="WYD28" s="3"/>
      <c r="WYE28" s="3"/>
      <c r="WYF28" s="3"/>
      <c r="WYG28" s="3"/>
      <c r="WYH28" s="3"/>
      <c r="WYI28" s="3"/>
      <c r="WYJ28" s="3"/>
      <c r="WYK28" s="3"/>
      <c r="WYL28" s="3"/>
      <c r="WYM28" s="3"/>
      <c r="WYN28" s="3"/>
      <c r="WYO28" s="3"/>
      <c r="WYP28" s="3"/>
      <c r="WYQ28" s="3"/>
      <c r="WYR28" s="3"/>
      <c r="WYS28" s="3"/>
      <c r="WYT28" s="3"/>
      <c r="WYU28" s="3"/>
      <c r="WYV28" s="3"/>
      <c r="WYW28" s="3"/>
      <c r="WYX28" s="3"/>
      <c r="WYY28" s="3"/>
      <c r="WYZ28" s="3"/>
      <c r="WZA28" s="3"/>
      <c r="WZB28" s="3"/>
      <c r="WZC28" s="3"/>
      <c r="WZD28" s="3"/>
      <c r="WZE28" s="3"/>
      <c r="WZF28" s="3"/>
      <c r="WZG28" s="3"/>
      <c r="WZH28" s="3"/>
      <c r="WZI28" s="3"/>
      <c r="WZJ28" s="3"/>
      <c r="WZK28" s="3"/>
      <c r="WZL28" s="3"/>
      <c r="WZM28" s="3"/>
      <c r="WZN28" s="3"/>
      <c r="WZO28" s="3"/>
      <c r="WZP28" s="3"/>
      <c r="WZQ28" s="3"/>
      <c r="WZR28" s="3"/>
      <c r="WZS28" s="3"/>
      <c r="WZT28" s="3"/>
      <c r="WZU28" s="3"/>
      <c r="WZV28" s="3"/>
      <c r="WZW28" s="3"/>
      <c r="WZX28" s="3"/>
      <c r="WZY28" s="3"/>
      <c r="WZZ28" s="3"/>
      <c r="XAA28" s="3"/>
      <c r="XAB28" s="3"/>
      <c r="XAC28" s="3"/>
      <c r="XAD28" s="3"/>
      <c r="XAE28" s="3"/>
      <c r="XAF28" s="3"/>
      <c r="XAG28" s="3"/>
      <c r="XAH28" s="3"/>
      <c r="XAI28" s="3"/>
      <c r="XAJ28" s="3"/>
      <c r="XAK28" s="3"/>
      <c r="XAL28" s="3"/>
      <c r="XAM28" s="3"/>
      <c r="XAN28" s="3"/>
      <c r="XAO28" s="3"/>
      <c r="XAP28" s="3"/>
      <c r="XAQ28" s="3"/>
      <c r="XAR28" s="3"/>
      <c r="XAS28" s="3"/>
      <c r="XAT28" s="3"/>
      <c r="XAU28" s="3"/>
      <c r="XAV28" s="3"/>
      <c r="XAW28" s="3"/>
      <c r="XAX28" s="3"/>
      <c r="XAY28" s="3"/>
      <c r="XAZ28" s="3"/>
      <c r="XBA28" s="3"/>
      <c r="XBB28" s="3"/>
      <c r="XBC28" s="3"/>
      <c r="XBD28" s="3"/>
      <c r="XBE28" s="3"/>
      <c r="XBF28" s="3"/>
      <c r="XBG28" s="3"/>
      <c r="XBH28" s="3"/>
      <c r="XBI28" s="3"/>
      <c r="XBJ28" s="3"/>
      <c r="XBK28" s="3"/>
      <c r="XBL28" s="3"/>
      <c r="XBM28" s="3"/>
      <c r="XBN28" s="3"/>
      <c r="XBO28" s="3"/>
      <c r="XBP28" s="3"/>
      <c r="XBQ28" s="3"/>
      <c r="XBR28" s="3"/>
      <c r="XBS28" s="3"/>
      <c r="XBT28" s="3"/>
      <c r="XBU28" s="3"/>
      <c r="XBV28" s="3"/>
      <c r="XBW28" s="3"/>
      <c r="XBX28" s="3"/>
      <c r="XBY28" s="3"/>
      <c r="XBZ28" s="3"/>
      <c r="XCA28" s="3"/>
      <c r="XCB28" s="3"/>
      <c r="XCC28" s="3"/>
      <c r="XCD28" s="3"/>
      <c r="XCE28" s="3"/>
      <c r="XCF28" s="3"/>
      <c r="XCG28" s="3"/>
      <c r="XCH28" s="3"/>
      <c r="XCI28" s="3"/>
      <c r="XCJ28" s="3"/>
      <c r="XCK28" s="3"/>
      <c r="XCL28" s="3"/>
      <c r="XCM28" s="3"/>
      <c r="XCN28" s="3"/>
      <c r="XCO28" s="3"/>
      <c r="XCP28" s="3"/>
      <c r="XCQ28" s="3"/>
      <c r="XCR28" s="3"/>
      <c r="XCS28" s="3"/>
      <c r="XCT28" s="3"/>
      <c r="XCU28" s="3"/>
      <c r="XCV28" s="3"/>
      <c r="XCW28" s="3"/>
      <c r="XCX28" s="3"/>
      <c r="XCY28" s="3"/>
      <c r="XCZ28" s="3"/>
      <c r="XDA28" s="3"/>
      <c r="XDB28" s="3"/>
      <c r="XDC28" s="3"/>
      <c r="XDD28" s="3"/>
      <c r="XDE28" s="3"/>
      <c r="XDF28" s="3"/>
      <c r="XDG28" s="3"/>
      <c r="XDH28" s="3"/>
      <c r="XDI28" s="3"/>
      <c r="XDJ28" s="3"/>
      <c r="XDK28" s="3"/>
      <c r="XDL28" s="3"/>
      <c r="XDM28" s="3"/>
      <c r="XDN28" s="3"/>
      <c r="XDO28" s="3"/>
      <c r="XDP28" s="3"/>
      <c r="XDQ28" s="3"/>
      <c r="XDR28" s="3"/>
      <c r="XDS28" s="3"/>
      <c r="XDT28" s="3"/>
      <c r="XDU28" s="3"/>
      <c r="XDV28" s="3"/>
      <c r="XDW28" s="3"/>
      <c r="XDX28" s="3"/>
      <c r="XDY28" s="3"/>
      <c r="XDZ28" s="3"/>
      <c r="XEA28" s="3"/>
      <c r="XEB28" s="3"/>
      <c r="XEC28" s="3"/>
      <c r="XED28" s="3"/>
      <c r="XEE28" s="3"/>
      <c r="XEF28" s="3"/>
      <c r="XEG28" s="3"/>
      <c r="XEH28" s="3"/>
      <c r="XEI28" s="3"/>
      <c r="XEJ28" s="3"/>
      <c r="XEK28" s="3"/>
      <c r="XEL28" s="3"/>
      <c r="XEM28" s="3"/>
      <c r="XEN28" s="3"/>
      <c r="XEO28" s="3"/>
      <c r="XEP28" s="3"/>
      <c r="XEQ28" s="3"/>
      <c r="XER28" s="3"/>
      <c r="XES28" s="3"/>
      <c r="XET28" s="3"/>
      <c r="XEU28" s="3"/>
      <c r="XEV28" s="3"/>
      <c r="XEW28" s="3"/>
      <c r="XEX28" s="3"/>
      <c r="XEY28" s="3"/>
      <c r="XEZ28" s="3"/>
      <c r="XFA28" s="3"/>
      <c r="XFB28" s="3"/>
      <c r="XFC28" s="3"/>
      <c r="XFD28" s="3"/>
    </row>
    <row r="29" spans="1:16384">
      <c r="A29" s="23">
        <f t="shared" si="0"/>
        <v>26</v>
      </c>
      <c r="B29" s="24" t="s">
        <v>88</v>
      </c>
      <c r="C29" s="24">
        <f>VLOOKUP(B29,'[1]供应商 (2)'!$A$2:$D$144,4,0)</f>
        <v>1913126</v>
      </c>
      <c r="D29" s="25" t="s">
        <v>89</v>
      </c>
      <c r="E29" s="25" t="s">
        <v>90</v>
      </c>
      <c r="F29" s="16">
        <v>783896.74</v>
      </c>
      <c r="G29" s="16">
        <v>100000</v>
      </c>
      <c r="H29" s="16">
        <v>762708.3</v>
      </c>
      <c r="I29" s="16">
        <v>150000</v>
      </c>
      <c r="J29" s="31">
        <v>699511.93</v>
      </c>
      <c r="K29" s="31">
        <v>0</v>
      </c>
      <c r="L29" s="31">
        <v>533896.74</v>
      </c>
      <c r="M29" s="31">
        <v>0</v>
      </c>
      <c r="N29" s="31">
        <v>699511.93</v>
      </c>
      <c r="O29" s="31">
        <v>144729.92000000001</v>
      </c>
      <c r="P29" s="31">
        <v>612708.30000000005</v>
      </c>
      <c r="Q29" s="31">
        <v>300000</v>
      </c>
      <c r="R29" s="31">
        <v>544241.85</v>
      </c>
      <c r="S29" s="31">
        <v>0</v>
      </c>
      <c r="T29" s="31">
        <v>399511.93</v>
      </c>
      <c r="U29" s="31">
        <v>0</v>
      </c>
      <c r="V29" s="31">
        <v>544241.85</v>
      </c>
      <c r="W29" s="31">
        <v>101089.92</v>
      </c>
      <c r="X29" s="31">
        <v>399511.93</v>
      </c>
      <c r="Y29" s="31">
        <v>0</v>
      </c>
      <c r="Z29" s="31">
        <v>645331.77</v>
      </c>
      <c r="AA29" s="31">
        <v>153925.21</v>
      </c>
      <c r="AB29" s="31">
        <v>544241.85</v>
      </c>
      <c r="AC29" s="31">
        <v>0</v>
      </c>
      <c r="AD29" s="31">
        <v>799256.98</v>
      </c>
      <c r="AE29" s="31">
        <v>84256.81</v>
      </c>
      <c r="AF29" s="31">
        <v>544241.85</v>
      </c>
      <c r="AG29" s="31">
        <v>122400</v>
      </c>
      <c r="AH29" s="31">
        <v>761113.79</v>
      </c>
      <c r="AI29" s="31">
        <v>33343.339999999997</v>
      </c>
      <c r="AJ29" s="31">
        <v>522931.77</v>
      </c>
      <c r="AK29" s="31">
        <v>300000</v>
      </c>
      <c r="AL29" s="31">
        <v>494457.13</v>
      </c>
      <c r="AM29" s="31">
        <v>0</v>
      </c>
      <c r="AN29" s="31">
        <v>376856.98</v>
      </c>
      <c r="AO29" s="31">
        <v>0</v>
      </c>
      <c r="AP29" s="31">
        <v>494457.13</v>
      </c>
      <c r="AQ29" s="42">
        <v>0</v>
      </c>
      <c r="AR29" s="42">
        <v>461113.79</v>
      </c>
      <c r="AS29" s="42">
        <v>100000</v>
      </c>
      <c r="AT29" s="42">
        <v>394457.13</v>
      </c>
      <c r="AU29" s="42">
        <v>0</v>
      </c>
      <c r="AV29" s="42">
        <v>394457.13</v>
      </c>
      <c r="AW29" s="42">
        <v>30000</v>
      </c>
      <c r="AX29" s="42">
        <v>364457.13</v>
      </c>
      <c r="AY29" s="42"/>
      <c r="AZ29" s="42">
        <v>364457.13</v>
      </c>
      <c r="BA29" s="63"/>
      <c r="BB29" s="63"/>
      <c r="BC29" s="63"/>
      <c r="BD29" s="63"/>
      <c r="BE29" s="63"/>
      <c r="BF29" s="63"/>
      <c r="BG29" s="63"/>
      <c r="BH29" s="54">
        <f t="shared" si="1"/>
        <v>517345.2</v>
      </c>
      <c r="BI29" s="16">
        <f t="shared" si="2"/>
        <v>51734.52</v>
      </c>
      <c r="BJ29" s="54">
        <f t="shared" si="3"/>
        <v>7.0447571563435796</v>
      </c>
      <c r="BK29" s="54" t="str">
        <f>VLOOKUP(B29,'[3]应付账款7月底全部明细表 (3)'!$A$4:$BI$410,61,0)</f>
        <v>发票挂账两个月承兑付款</v>
      </c>
    </row>
    <row r="30" spans="1:16384" ht="15.95" customHeight="1">
      <c r="A30" s="23">
        <f t="shared" si="0"/>
        <v>27</v>
      </c>
      <c r="B30" s="24" t="s">
        <v>91</v>
      </c>
      <c r="C30" s="24" t="str">
        <f>VLOOKUP(B30,'[1]供应商 (2)'!$A$2:$D$144,4,0)</f>
        <v>1913129</v>
      </c>
      <c r="D30" s="25" t="s">
        <v>92</v>
      </c>
      <c r="E30" s="25" t="s">
        <v>46</v>
      </c>
      <c r="F30" s="16">
        <v>36555.94</v>
      </c>
      <c r="G30" s="16">
        <v>0</v>
      </c>
      <c r="H30" s="16">
        <v>40551.71</v>
      </c>
      <c r="I30" s="16">
        <v>10000</v>
      </c>
      <c r="J30" s="31">
        <v>33569.21</v>
      </c>
      <c r="K30" s="31">
        <v>0</v>
      </c>
      <c r="L30" s="31">
        <v>26555.94</v>
      </c>
      <c r="M30" s="31">
        <v>0</v>
      </c>
      <c r="N30" s="31">
        <v>33569.21</v>
      </c>
      <c r="O30" s="31">
        <v>0</v>
      </c>
      <c r="P30" s="31">
        <v>30551.71</v>
      </c>
      <c r="Q30" s="31">
        <v>20000</v>
      </c>
      <c r="R30" s="31">
        <v>13569.21</v>
      </c>
      <c r="S30" s="31">
        <v>8603.9500000000007</v>
      </c>
      <c r="T30" s="31">
        <v>13569.21</v>
      </c>
      <c r="U30" s="31">
        <v>0</v>
      </c>
      <c r="V30" s="31">
        <v>22173.16</v>
      </c>
      <c r="W30" s="31">
        <v>2657.96</v>
      </c>
      <c r="X30" s="31">
        <v>13569.21</v>
      </c>
      <c r="Y30" s="31">
        <v>0</v>
      </c>
      <c r="Z30" s="31">
        <v>24831.119999999999</v>
      </c>
      <c r="AA30" s="31">
        <v>3453.47</v>
      </c>
      <c r="AB30" s="31">
        <v>13569.21</v>
      </c>
      <c r="AC30" s="31">
        <v>0</v>
      </c>
      <c r="AD30" s="31">
        <v>28284.59</v>
      </c>
      <c r="AE30" s="31">
        <v>1283.54</v>
      </c>
      <c r="AF30" s="31">
        <v>22173.16</v>
      </c>
      <c r="AG30" s="31">
        <v>0</v>
      </c>
      <c r="AH30" s="31">
        <v>29568.13</v>
      </c>
      <c r="AI30" s="31">
        <v>2188.11</v>
      </c>
      <c r="AJ30" s="31">
        <v>24831.119999999999</v>
      </c>
      <c r="AK30" s="31">
        <v>0</v>
      </c>
      <c r="AL30" s="31">
        <v>31756.240000000002</v>
      </c>
      <c r="AM30" s="31">
        <v>2973.8</v>
      </c>
      <c r="AN30" s="31">
        <v>28284.59</v>
      </c>
      <c r="AO30" s="31">
        <v>0</v>
      </c>
      <c r="AP30" s="31">
        <v>34730.04</v>
      </c>
      <c r="AQ30" s="42">
        <v>1854.95</v>
      </c>
      <c r="AR30" s="42">
        <v>29568.13</v>
      </c>
      <c r="AS30" s="42">
        <v>10000</v>
      </c>
      <c r="AT30" s="42">
        <v>26584.99</v>
      </c>
      <c r="AU30" s="42">
        <v>3043.67</v>
      </c>
      <c r="AV30" s="42">
        <v>21756.240000000002</v>
      </c>
      <c r="AW30" s="42">
        <v>0</v>
      </c>
      <c r="AX30" s="42">
        <v>29628.66</v>
      </c>
      <c r="AY30" s="42"/>
      <c r="AZ30" s="42">
        <v>24730.04</v>
      </c>
      <c r="BA30" s="63"/>
      <c r="BB30" s="63"/>
      <c r="BC30" s="63"/>
      <c r="BD30" s="63"/>
      <c r="BE30" s="63"/>
      <c r="BF30" s="63"/>
      <c r="BG30" s="63"/>
      <c r="BH30" s="54">
        <f t="shared" si="1"/>
        <v>26059.45</v>
      </c>
      <c r="BI30" s="16">
        <f t="shared" si="2"/>
        <v>2605.9450000000002</v>
      </c>
      <c r="BJ30" s="54">
        <f t="shared" si="3"/>
        <v>11.3696413393222</v>
      </c>
      <c r="BK30" s="54" t="str">
        <f>VLOOKUP(B30,'[3]应付账款7月底全部明细表 (3)'!$A$4:$BI$410,61,0)</f>
        <v>发票挂账两个月承兑付款</v>
      </c>
    </row>
    <row r="31" spans="1:16384" ht="15.95" customHeight="1">
      <c r="A31" s="23">
        <f t="shared" si="0"/>
        <v>28</v>
      </c>
      <c r="B31" s="24" t="s">
        <v>93</v>
      </c>
      <c r="C31" s="24"/>
      <c r="D31" s="25" t="s">
        <v>94</v>
      </c>
      <c r="E31" s="25" t="s">
        <v>30</v>
      </c>
      <c r="F31" s="16">
        <v>0</v>
      </c>
      <c r="G31" s="16">
        <v>0</v>
      </c>
      <c r="H31" s="16">
        <v>8000</v>
      </c>
      <c r="I31" s="16">
        <v>0</v>
      </c>
      <c r="J31" s="31">
        <v>8000</v>
      </c>
      <c r="K31" s="31">
        <v>0</v>
      </c>
      <c r="L31" s="31">
        <v>8000</v>
      </c>
      <c r="M31" s="31">
        <v>0</v>
      </c>
      <c r="N31" s="31">
        <v>8000</v>
      </c>
      <c r="O31" s="31">
        <v>8000</v>
      </c>
      <c r="P31" s="31">
        <v>8000</v>
      </c>
      <c r="Q31" s="31">
        <v>8000</v>
      </c>
      <c r="R31" s="31">
        <v>8000</v>
      </c>
      <c r="S31" s="31">
        <v>0</v>
      </c>
      <c r="T31" s="31">
        <v>8000</v>
      </c>
      <c r="U31" s="31">
        <v>0</v>
      </c>
      <c r="V31" s="31">
        <v>8000</v>
      </c>
      <c r="W31" s="31">
        <v>0</v>
      </c>
      <c r="X31" s="31">
        <v>8000</v>
      </c>
      <c r="Y31" s="31">
        <v>8000</v>
      </c>
      <c r="Z31" s="31">
        <v>0</v>
      </c>
      <c r="AA31" s="31">
        <v>0</v>
      </c>
      <c r="AB31" s="31">
        <v>0</v>
      </c>
      <c r="AC31" s="31">
        <v>0</v>
      </c>
      <c r="AD31" s="31">
        <v>0</v>
      </c>
      <c r="AE31" s="31">
        <v>0</v>
      </c>
      <c r="AF31" s="31">
        <v>0</v>
      </c>
      <c r="AG31" s="31">
        <v>0</v>
      </c>
      <c r="AH31" s="31">
        <v>0</v>
      </c>
      <c r="AI31" s="31">
        <v>8000</v>
      </c>
      <c r="AJ31" s="31">
        <v>0</v>
      </c>
      <c r="AK31" s="31">
        <v>0</v>
      </c>
      <c r="AL31" s="31">
        <v>8000</v>
      </c>
      <c r="AM31" s="31">
        <v>0</v>
      </c>
      <c r="AN31" s="31">
        <v>8000</v>
      </c>
      <c r="AO31" s="31">
        <v>0</v>
      </c>
      <c r="AP31" s="31">
        <v>8000</v>
      </c>
      <c r="AQ31" s="42">
        <v>0</v>
      </c>
      <c r="AR31" s="42">
        <v>8000</v>
      </c>
      <c r="AS31" s="42">
        <v>0</v>
      </c>
      <c r="AT31" s="42">
        <v>8000</v>
      </c>
      <c r="AU31" s="42">
        <v>0</v>
      </c>
      <c r="AV31" s="42">
        <v>8000</v>
      </c>
      <c r="AW31" s="42">
        <v>0</v>
      </c>
      <c r="AX31" s="42">
        <v>8000</v>
      </c>
      <c r="AY31" s="42"/>
      <c r="AZ31" s="42">
        <v>8000</v>
      </c>
      <c r="BA31" s="63"/>
      <c r="BB31" s="63"/>
      <c r="BC31" s="63"/>
      <c r="BD31" s="63"/>
      <c r="BE31" s="63"/>
      <c r="BF31" s="63"/>
      <c r="BG31" s="63"/>
      <c r="BH31" s="54">
        <f t="shared" si="1"/>
        <v>16000</v>
      </c>
      <c r="BI31" s="16">
        <f t="shared" si="2"/>
        <v>1600</v>
      </c>
      <c r="BJ31" s="54">
        <f t="shared" si="3"/>
        <v>5</v>
      </c>
      <c r="BK31" s="54" t="str">
        <f>VLOOKUP(B31,'[3]应付账款7月底全部明细表 (3)'!$A$4:$BI$410,61,0)</f>
        <v>货到、票到付款</v>
      </c>
    </row>
    <row r="32" spans="1:16384" ht="15.95" customHeight="1">
      <c r="A32" s="23">
        <f t="shared" si="0"/>
        <v>29</v>
      </c>
      <c r="B32" s="24" t="s">
        <v>95</v>
      </c>
      <c r="C32" s="24"/>
      <c r="D32" s="25" t="s">
        <v>96</v>
      </c>
      <c r="E32" s="25" t="s">
        <v>97</v>
      </c>
      <c r="F32" s="16">
        <v>172112</v>
      </c>
      <c r="G32" s="16">
        <v>0</v>
      </c>
      <c r="H32" s="16">
        <v>172112</v>
      </c>
      <c r="I32" s="16">
        <v>0</v>
      </c>
      <c r="J32" s="31">
        <v>172112</v>
      </c>
      <c r="K32" s="31">
        <v>0</v>
      </c>
      <c r="L32" s="31">
        <v>172112</v>
      </c>
      <c r="M32" s="31">
        <v>0</v>
      </c>
      <c r="N32" s="31">
        <v>172112</v>
      </c>
      <c r="O32" s="31">
        <v>0</v>
      </c>
      <c r="P32" s="31">
        <v>172112</v>
      </c>
      <c r="Q32" s="31">
        <v>30000</v>
      </c>
      <c r="R32" s="31">
        <v>142112</v>
      </c>
      <c r="S32" s="31">
        <v>0</v>
      </c>
      <c r="T32" s="31">
        <v>142112</v>
      </c>
      <c r="U32" s="31">
        <v>0</v>
      </c>
      <c r="V32" s="31">
        <v>142112</v>
      </c>
      <c r="W32" s="31">
        <v>0</v>
      </c>
      <c r="X32" s="31">
        <v>142112</v>
      </c>
      <c r="Y32" s="31">
        <v>0</v>
      </c>
      <c r="Z32" s="31">
        <v>142112</v>
      </c>
      <c r="AA32" s="31">
        <v>0</v>
      </c>
      <c r="AB32" s="31">
        <v>142112</v>
      </c>
      <c r="AC32" s="31">
        <v>0</v>
      </c>
      <c r="AD32" s="31">
        <v>142112</v>
      </c>
      <c r="AE32" s="31">
        <v>1384</v>
      </c>
      <c r="AF32" s="31">
        <v>142112</v>
      </c>
      <c r="AG32" s="31">
        <v>0</v>
      </c>
      <c r="AH32" s="31">
        <v>143496</v>
      </c>
      <c r="AI32" s="31">
        <v>0</v>
      </c>
      <c r="AJ32" s="31">
        <v>142112</v>
      </c>
      <c r="AK32" s="31">
        <v>0</v>
      </c>
      <c r="AL32" s="31">
        <v>143496</v>
      </c>
      <c r="AM32" s="31">
        <v>0</v>
      </c>
      <c r="AN32" s="31">
        <v>142112</v>
      </c>
      <c r="AO32" s="31">
        <v>92000</v>
      </c>
      <c r="AP32" s="31">
        <v>51496</v>
      </c>
      <c r="AQ32" s="42">
        <v>1086.4000000000001</v>
      </c>
      <c r="AR32" s="42">
        <v>51496</v>
      </c>
      <c r="AS32" s="42">
        <v>10000</v>
      </c>
      <c r="AT32" s="42">
        <v>42582.400000000001</v>
      </c>
      <c r="AU32" s="42">
        <v>0</v>
      </c>
      <c r="AV32" s="42">
        <v>41496</v>
      </c>
      <c r="AW32" s="42">
        <v>40000</v>
      </c>
      <c r="AX32" s="42">
        <v>2582.4</v>
      </c>
      <c r="AY32" s="42"/>
      <c r="AZ32" s="42">
        <v>1496</v>
      </c>
      <c r="BA32" s="63"/>
      <c r="BB32" s="63"/>
      <c r="BC32" s="63"/>
      <c r="BD32" s="63"/>
      <c r="BE32" s="63"/>
      <c r="BF32" s="63"/>
      <c r="BG32" s="63"/>
      <c r="BH32" s="54">
        <f t="shared" si="1"/>
        <v>2470.4</v>
      </c>
      <c r="BI32" s="16">
        <f t="shared" si="2"/>
        <v>247.04</v>
      </c>
      <c r="BJ32" s="54">
        <f t="shared" si="3"/>
        <v>10.4533678756477</v>
      </c>
      <c r="BK32" s="54" t="str">
        <f>VLOOKUP(B32,'[3]应付账款7月底全部明细表 (3)'!$A$4:$BI$410,61,0)</f>
        <v>发票挂账两个月承兑付款</v>
      </c>
    </row>
    <row r="33" spans="1:63" ht="15.95" customHeight="1">
      <c r="A33" s="23">
        <f t="shared" si="0"/>
        <v>30</v>
      </c>
      <c r="B33" s="24" t="s">
        <v>98</v>
      </c>
      <c r="C33" s="24"/>
      <c r="D33" s="25" t="s">
        <v>99</v>
      </c>
      <c r="E33" s="25" t="s">
        <v>100</v>
      </c>
      <c r="F33" s="16">
        <v>0</v>
      </c>
      <c r="G33" s="16">
        <v>0</v>
      </c>
      <c r="H33" s="16">
        <v>0</v>
      </c>
      <c r="I33" s="16">
        <v>181599.6</v>
      </c>
      <c r="J33" s="31">
        <v>0</v>
      </c>
      <c r="K33" s="31">
        <v>0</v>
      </c>
      <c r="L33" s="31">
        <v>0</v>
      </c>
      <c r="M33" s="31">
        <v>0</v>
      </c>
      <c r="N33" s="31">
        <v>0</v>
      </c>
      <c r="O33" s="31">
        <v>0</v>
      </c>
      <c r="P33" s="31">
        <v>0</v>
      </c>
      <c r="Q33" s="31">
        <v>0</v>
      </c>
      <c r="R33" s="31">
        <v>0</v>
      </c>
      <c r="S33" s="31">
        <v>281488</v>
      </c>
      <c r="T33" s="31">
        <v>278854</v>
      </c>
      <c r="U33" s="31">
        <v>278854</v>
      </c>
      <c r="V33" s="31">
        <v>2634</v>
      </c>
      <c r="W33" s="31">
        <v>45638</v>
      </c>
      <c r="X33" s="31">
        <v>48272</v>
      </c>
      <c r="Y33" s="31">
        <v>48272</v>
      </c>
      <c r="Z33" s="31">
        <v>0</v>
      </c>
      <c r="AA33" s="31">
        <v>133319.20000000001</v>
      </c>
      <c r="AB33" s="31">
        <v>133319.20000000001</v>
      </c>
      <c r="AC33" s="31">
        <v>133319.20000000001</v>
      </c>
      <c r="AD33" s="31">
        <v>0</v>
      </c>
      <c r="AE33" s="31">
        <v>46648.800000000003</v>
      </c>
      <c r="AF33" s="31">
        <v>46648.800000000003</v>
      </c>
      <c r="AG33" s="31">
        <v>46648.800000000003</v>
      </c>
      <c r="AH33" s="31">
        <v>0</v>
      </c>
      <c r="AI33" s="31">
        <v>43680</v>
      </c>
      <c r="AJ33" s="31">
        <v>43680</v>
      </c>
      <c r="AK33" s="31">
        <v>43680</v>
      </c>
      <c r="AL33" s="31">
        <v>0</v>
      </c>
      <c r="AM33" s="31">
        <v>0</v>
      </c>
      <c r="AN33" s="31">
        <v>0</v>
      </c>
      <c r="AO33" s="31">
        <v>0</v>
      </c>
      <c r="AP33" s="31">
        <v>0</v>
      </c>
      <c r="AQ33" s="42">
        <v>0</v>
      </c>
      <c r="AR33" s="42">
        <v>0</v>
      </c>
      <c r="AS33" s="42">
        <v>0</v>
      </c>
      <c r="AT33" s="42">
        <v>0</v>
      </c>
      <c r="AU33" s="42">
        <v>0</v>
      </c>
      <c r="AV33" s="42">
        <v>0</v>
      </c>
      <c r="AW33" s="42">
        <v>0</v>
      </c>
      <c r="AX33" s="42">
        <v>0</v>
      </c>
      <c r="AY33" s="42"/>
      <c r="AZ33" s="42">
        <v>0</v>
      </c>
      <c r="BA33" s="63"/>
      <c r="BB33" s="63"/>
      <c r="BC33" s="63"/>
      <c r="BD33" s="63"/>
      <c r="BE33" s="63"/>
      <c r="BF33" s="63"/>
      <c r="BG33" s="63"/>
      <c r="BH33" s="54">
        <f t="shared" si="1"/>
        <v>550774</v>
      </c>
      <c r="BI33" s="16">
        <f t="shared" si="2"/>
        <v>55077.4</v>
      </c>
      <c r="BJ33" s="54">
        <f t="shared" si="3"/>
        <v>0</v>
      </c>
      <c r="BK33" s="54" t="str">
        <f>VLOOKUP(B33,'[3]应付账款7月底全部明细表 (3)'!$A$4:$BI$410,61,0)</f>
        <v>预付款</v>
      </c>
    </row>
    <row r="34" spans="1:63" ht="15.95" customHeight="1">
      <c r="A34" s="23">
        <f t="shared" si="0"/>
        <v>31</v>
      </c>
      <c r="B34" s="24" t="s">
        <v>101</v>
      </c>
      <c r="C34" s="24" t="str">
        <f>VLOOKUP(B34,'[1]供应商 (2)'!$A$2:$D$144,4,0)</f>
        <v>1913091</v>
      </c>
      <c r="D34" s="25" t="s">
        <v>102</v>
      </c>
      <c r="E34" s="25" t="s">
        <v>51</v>
      </c>
      <c r="F34" s="16">
        <v>81571.78</v>
      </c>
      <c r="G34" s="16">
        <v>0</v>
      </c>
      <c r="H34" s="16">
        <v>120821.19</v>
      </c>
      <c r="I34" s="16">
        <v>50000</v>
      </c>
      <c r="J34" s="31">
        <v>105141.62</v>
      </c>
      <c r="K34" s="31">
        <v>0</v>
      </c>
      <c r="L34" s="31">
        <v>31571.78</v>
      </c>
      <c r="M34" s="31">
        <v>30000</v>
      </c>
      <c r="N34" s="31">
        <v>75141.62</v>
      </c>
      <c r="O34" s="31">
        <v>57149.919999999998</v>
      </c>
      <c r="P34" s="31">
        <v>40821.19</v>
      </c>
      <c r="Q34" s="31">
        <v>0</v>
      </c>
      <c r="R34" s="31">
        <v>132291.54</v>
      </c>
      <c r="S34" s="31">
        <v>26379.69</v>
      </c>
      <c r="T34" s="31">
        <v>75141.62</v>
      </c>
      <c r="U34" s="31">
        <v>40000</v>
      </c>
      <c r="V34" s="31">
        <v>118671.23</v>
      </c>
      <c r="W34" s="31">
        <v>30454.62</v>
      </c>
      <c r="X34" s="31">
        <v>35141.620000000003</v>
      </c>
      <c r="Y34" s="31">
        <v>35000</v>
      </c>
      <c r="Z34" s="31">
        <v>114125.85</v>
      </c>
      <c r="AA34" s="31">
        <v>27543.9</v>
      </c>
      <c r="AB34" s="31">
        <v>57291.54</v>
      </c>
      <c r="AC34" s="31">
        <v>0</v>
      </c>
      <c r="AD34" s="31">
        <v>141669.75</v>
      </c>
      <c r="AE34" s="31">
        <v>13352.91</v>
      </c>
      <c r="AF34" s="31">
        <v>83671.23</v>
      </c>
      <c r="AG34" s="31">
        <v>85000</v>
      </c>
      <c r="AH34" s="31">
        <v>70022.66</v>
      </c>
      <c r="AI34" s="31">
        <v>14838.73</v>
      </c>
      <c r="AJ34" s="31">
        <v>29125.85</v>
      </c>
      <c r="AK34" s="31">
        <v>0</v>
      </c>
      <c r="AL34" s="31">
        <v>84861.39</v>
      </c>
      <c r="AM34" s="31">
        <v>29894.59</v>
      </c>
      <c r="AN34" s="31">
        <v>56669.75</v>
      </c>
      <c r="AO34" s="31">
        <v>20600</v>
      </c>
      <c r="AP34" s="31">
        <v>94155.98</v>
      </c>
      <c r="AQ34" s="42">
        <v>23034.36</v>
      </c>
      <c r="AR34" s="42">
        <v>49422.66</v>
      </c>
      <c r="AS34" s="42">
        <v>30000</v>
      </c>
      <c r="AT34" s="42">
        <v>87190.34</v>
      </c>
      <c r="AU34" s="42">
        <v>17872.509999999998</v>
      </c>
      <c r="AV34" s="42">
        <v>34261.39</v>
      </c>
      <c r="AW34" s="42">
        <v>30000</v>
      </c>
      <c r="AX34" s="42">
        <v>75062.850000000006</v>
      </c>
      <c r="AY34" s="42"/>
      <c r="AZ34" s="42">
        <v>34155.980000000003</v>
      </c>
      <c r="BA34" s="63"/>
      <c r="BB34" s="63"/>
      <c r="BC34" s="63"/>
      <c r="BD34" s="63"/>
      <c r="BE34" s="63"/>
      <c r="BF34" s="63"/>
      <c r="BG34" s="63"/>
      <c r="BH34" s="54">
        <f t="shared" si="1"/>
        <v>240521.23</v>
      </c>
      <c r="BI34" s="16">
        <f t="shared" si="2"/>
        <v>24052.123</v>
      </c>
      <c r="BJ34" s="54">
        <f t="shared" si="3"/>
        <v>3.12084093366727</v>
      </c>
      <c r="BK34" s="54" t="str">
        <f>VLOOKUP(B34,'[3]应付账款7月底全部明细表 (3)'!$A$4:$BI$410,61,0)</f>
        <v>发票挂账两个月承兑付款</v>
      </c>
    </row>
    <row r="35" spans="1:63" ht="15.95" customHeight="1">
      <c r="A35" s="23">
        <f t="shared" si="0"/>
        <v>32</v>
      </c>
      <c r="B35" s="24" t="s">
        <v>103</v>
      </c>
      <c r="C35" s="24"/>
      <c r="D35" s="25" t="s">
        <v>104</v>
      </c>
      <c r="E35" s="25" t="s">
        <v>105</v>
      </c>
      <c r="F35" s="16">
        <v>1380</v>
      </c>
      <c r="G35" s="16">
        <v>0</v>
      </c>
      <c r="H35" s="16">
        <v>1380</v>
      </c>
      <c r="I35" s="16">
        <v>0</v>
      </c>
      <c r="J35" s="31">
        <v>1380</v>
      </c>
      <c r="K35" s="31">
        <v>0</v>
      </c>
      <c r="L35" s="31">
        <v>0</v>
      </c>
      <c r="M35" s="31">
        <v>0</v>
      </c>
      <c r="N35" s="31">
        <v>1380</v>
      </c>
      <c r="O35" s="31">
        <v>0</v>
      </c>
      <c r="P35" s="31">
        <v>0</v>
      </c>
      <c r="Q35" s="31">
        <v>0</v>
      </c>
      <c r="R35" s="31">
        <v>1380</v>
      </c>
      <c r="S35" s="31">
        <v>0</v>
      </c>
      <c r="T35" s="31">
        <v>0</v>
      </c>
      <c r="U35" s="31">
        <v>0</v>
      </c>
      <c r="V35" s="31">
        <v>1380</v>
      </c>
      <c r="W35" s="31">
        <v>0</v>
      </c>
      <c r="X35" s="31">
        <v>0</v>
      </c>
      <c r="Y35" s="31">
        <v>0</v>
      </c>
      <c r="Z35" s="31">
        <v>1380</v>
      </c>
      <c r="AA35" s="31">
        <v>660</v>
      </c>
      <c r="AB35" s="31">
        <v>660</v>
      </c>
      <c r="AC35" s="31">
        <v>660</v>
      </c>
      <c r="AD35" s="31">
        <v>1380</v>
      </c>
      <c r="AE35" s="31">
        <v>0</v>
      </c>
      <c r="AF35" s="31">
        <v>0</v>
      </c>
      <c r="AG35" s="31">
        <v>0</v>
      </c>
      <c r="AH35" s="31">
        <v>1380</v>
      </c>
      <c r="AI35" s="31">
        <v>0</v>
      </c>
      <c r="AJ35" s="31">
        <v>0</v>
      </c>
      <c r="AK35" s="31">
        <v>0</v>
      </c>
      <c r="AL35" s="31">
        <v>1380</v>
      </c>
      <c r="AM35" s="31">
        <v>660</v>
      </c>
      <c r="AN35" s="31">
        <v>660</v>
      </c>
      <c r="AO35" s="31">
        <v>660</v>
      </c>
      <c r="AP35" s="31">
        <v>1380</v>
      </c>
      <c r="AQ35" s="42">
        <v>0</v>
      </c>
      <c r="AR35" s="42">
        <v>0</v>
      </c>
      <c r="AS35" s="42">
        <v>0</v>
      </c>
      <c r="AT35" s="42">
        <v>1380</v>
      </c>
      <c r="AU35" s="42">
        <v>0</v>
      </c>
      <c r="AV35" s="42">
        <v>0</v>
      </c>
      <c r="AW35" s="42">
        <v>0</v>
      </c>
      <c r="AX35" s="42">
        <v>1380</v>
      </c>
      <c r="AY35" s="42"/>
      <c r="AZ35" s="42">
        <v>0</v>
      </c>
      <c r="BA35" s="63"/>
      <c r="BB35" s="63"/>
      <c r="BC35" s="63"/>
      <c r="BD35" s="63"/>
      <c r="BE35" s="63"/>
      <c r="BF35" s="63"/>
      <c r="BG35" s="63"/>
      <c r="BH35" s="54">
        <f t="shared" si="1"/>
        <v>1320</v>
      </c>
      <c r="BI35" s="16">
        <f t="shared" si="2"/>
        <v>132</v>
      </c>
      <c r="BJ35" s="54">
        <f t="shared" si="3"/>
        <v>10.454545454545499</v>
      </c>
      <c r="BK35" s="54" t="str">
        <f>VLOOKUP(B35,'[3]应付账款7月底全部明细表 (3)'!$A$4:$BI$410,61,0)</f>
        <v>预付款</v>
      </c>
    </row>
    <row r="36" spans="1:63" ht="15.95" customHeight="1">
      <c r="A36" s="23">
        <f t="shared" si="0"/>
        <v>33</v>
      </c>
      <c r="B36" s="24" t="s">
        <v>106</v>
      </c>
      <c r="C36" s="24">
        <f>VLOOKUP(B36,'[1]供应商 (2)'!$A$2:$D$144,4,0)</f>
        <v>1913045</v>
      </c>
      <c r="D36" s="25" t="s">
        <v>107</v>
      </c>
      <c r="E36" s="25" t="s">
        <v>35</v>
      </c>
      <c r="F36" s="16">
        <v>1586478.1</v>
      </c>
      <c r="G36" s="16">
        <v>200000</v>
      </c>
      <c r="H36" s="16">
        <v>1599877.1200000001</v>
      </c>
      <c r="I36" s="16">
        <v>500000</v>
      </c>
      <c r="J36" s="31">
        <v>1434908.17</v>
      </c>
      <c r="K36" s="31">
        <v>683358.19</v>
      </c>
      <c r="L36" s="31">
        <v>886478.1</v>
      </c>
      <c r="M36" s="31">
        <v>0</v>
      </c>
      <c r="N36" s="31">
        <v>2118266.36</v>
      </c>
      <c r="O36" s="31">
        <v>234482.5</v>
      </c>
      <c r="P36" s="31">
        <v>1099877.1200000001</v>
      </c>
      <c r="Q36" s="31">
        <v>200000</v>
      </c>
      <c r="R36" s="31">
        <v>2152748.86</v>
      </c>
      <c r="S36" s="31">
        <v>283868.12</v>
      </c>
      <c r="T36" s="31">
        <v>1234908.17</v>
      </c>
      <c r="U36" s="31">
        <v>95000</v>
      </c>
      <c r="V36" s="31">
        <v>2341616.98</v>
      </c>
      <c r="W36" s="31">
        <v>485822.34</v>
      </c>
      <c r="X36" s="31">
        <v>1823266.36</v>
      </c>
      <c r="Y36" s="31">
        <v>300000</v>
      </c>
      <c r="Z36" s="31">
        <v>2527439.3199999998</v>
      </c>
      <c r="AA36" s="31">
        <v>410110.61</v>
      </c>
      <c r="AB36" s="31">
        <v>1757748.86</v>
      </c>
      <c r="AC36" s="31">
        <v>100000</v>
      </c>
      <c r="AD36" s="31">
        <v>2837549.93</v>
      </c>
      <c r="AE36" s="31">
        <v>440294.21</v>
      </c>
      <c r="AF36" s="31">
        <v>1941616.98</v>
      </c>
      <c r="AG36" s="31">
        <v>450000</v>
      </c>
      <c r="AH36" s="31">
        <v>2827844.14</v>
      </c>
      <c r="AI36" s="31">
        <v>44573.47</v>
      </c>
      <c r="AJ36" s="31">
        <v>1977439.32</v>
      </c>
      <c r="AK36" s="31">
        <v>100000</v>
      </c>
      <c r="AL36" s="31">
        <v>2772417.61</v>
      </c>
      <c r="AM36" s="31">
        <v>258724.34</v>
      </c>
      <c r="AN36" s="31">
        <v>2287549.9300000002</v>
      </c>
      <c r="AO36" s="31">
        <v>100000</v>
      </c>
      <c r="AP36" s="31">
        <v>2931141.95</v>
      </c>
      <c r="AQ36" s="42">
        <v>208172.04</v>
      </c>
      <c r="AR36" s="42">
        <v>2627844.14</v>
      </c>
      <c r="AS36" s="42">
        <v>272035</v>
      </c>
      <c r="AT36" s="42">
        <v>2867278.99</v>
      </c>
      <c r="AU36" s="42">
        <v>217405.24</v>
      </c>
      <c r="AV36" s="42">
        <v>2400382.61</v>
      </c>
      <c r="AW36" s="42">
        <v>180312.5</v>
      </c>
      <c r="AX36" s="42">
        <v>2904371.73</v>
      </c>
      <c r="AY36" s="42"/>
      <c r="AZ36" s="42">
        <v>2478794.4500000002</v>
      </c>
      <c r="BA36" s="63"/>
      <c r="BB36" s="63"/>
      <c r="BC36" s="63"/>
      <c r="BD36" s="63"/>
      <c r="BE36" s="63"/>
      <c r="BF36" s="63"/>
      <c r="BG36" s="63"/>
      <c r="BH36" s="54">
        <f t="shared" si="1"/>
        <v>3266811.06</v>
      </c>
      <c r="BI36" s="16">
        <f t="shared" si="2"/>
        <v>326681.10600000003</v>
      </c>
      <c r="BJ36" s="54">
        <f t="shared" si="3"/>
        <v>8.8905408872957601</v>
      </c>
      <c r="BK36" s="54" t="str">
        <f>VLOOKUP(B36,'[3]应付账款7月底全部明细表 (3)'!$A$4:$BI$410,61,0)</f>
        <v>发票挂账两个月承兑付款</v>
      </c>
    </row>
    <row r="37" spans="1:63" ht="15.95" customHeight="1">
      <c r="A37" s="23">
        <f t="shared" si="0"/>
        <v>34</v>
      </c>
      <c r="B37" s="24" t="s">
        <v>108</v>
      </c>
      <c r="C37" s="24">
        <f>VLOOKUP(B37,'[1]供应商 (2)'!$A$2:$D$144,4,0)</f>
        <v>1913273</v>
      </c>
      <c r="D37" s="25" t="s">
        <v>109</v>
      </c>
      <c r="E37" s="25" t="s">
        <v>30</v>
      </c>
      <c r="F37" s="16">
        <v>1760414.74</v>
      </c>
      <c r="G37" s="16">
        <v>300000</v>
      </c>
      <c r="H37" s="16">
        <v>1732181.73</v>
      </c>
      <c r="I37" s="16">
        <v>700000</v>
      </c>
      <c r="J37" s="31">
        <v>1241573.1399999999</v>
      </c>
      <c r="K37" s="31">
        <v>224500.98</v>
      </c>
      <c r="L37" s="31">
        <v>760414.74</v>
      </c>
      <c r="M37" s="31">
        <v>200000</v>
      </c>
      <c r="N37" s="31">
        <v>1266074.1200000001</v>
      </c>
      <c r="O37" s="31">
        <v>186302.33</v>
      </c>
      <c r="P37" s="31">
        <v>832181.73</v>
      </c>
      <c r="Q37" s="31">
        <v>50000</v>
      </c>
      <c r="R37" s="31">
        <v>1402376.45</v>
      </c>
      <c r="S37" s="31">
        <v>258972.43</v>
      </c>
      <c r="T37" s="31">
        <v>991573.14</v>
      </c>
      <c r="U37" s="31">
        <v>0</v>
      </c>
      <c r="V37" s="31">
        <v>1661348.88</v>
      </c>
      <c r="W37" s="31">
        <v>259389.28</v>
      </c>
      <c r="X37" s="31">
        <v>1216074.1200000001</v>
      </c>
      <c r="Y37" s="31">
        <v>300000</v>
      </c>
      <c r="Z37" s="31">
        <v>1620738.16</v>
      </c>
      <c r="AA37" s="31">
        <v>273834.34999999998</v>
      </c>
      <c r="AB37" s="31">
        <v>1102376.45</v>
      </c>
      <c r="AC37" s="31">
        <v>500000</v>
      </c>
      <c r="AD37" s="31">
        <v>1394572.51</v>
      </c>
      <c r="AE37" s="31">
        <v>249561.62</v>
      </c>
      <c r="AF37" s="31">
        <v>861348.88</v>
      </c>
      <c r="AG37" s="31">
        <v>0</v>
      </c>
      <c r="AH37" s="31">
        <v>1644134.13</v>
      </c>
      <c r="AI37" s="31">
        <v>131850.51999999999</v>
      </c>
      <c r="AJ37" s="31">
        <v>1120738.1599999999</v>
      </c>
      <c r="AK37" s="31">
        <v>122650.06</v>
      </c>
      <c r="AL37" s="31">
        <v>1653334.59</v>
      </c>
      <c r="AM37" s="31">
        <v>242438.2</v>
      </c>
      <c r="AN37" s="31">
        <v>1271922.45</v>
      </c>
      <c r="AO37" s="31">
        <v>151354.78</v>
      </c>
      <c r="AP37" s="31">
        <v>1744418.01</v>
      </c>
      <c r="AQ37" s="42">
        <v>307981.44</v>
      </c>
      <c r="AR37" s="42">
        <v>1370129.29</v>
      </c>
      <c r="AS37" s="42">
        <v>254786.54</v>
      </c>
      <c r="AT37" s="42">
        <v>1797612.91</v>
      </c>
      <c r="AU37" s="42">
        <v>311289.5</v>
      </c>
      <c r="AV37" s="42">
        <v>1247193.27</v>
      </c>
      <c r="AW37" s="42">
        <v>450000</v>
      </c>
      <c r="AX37" s="42">
        <v>1658902.41</v>
      </c>
      <c r="AY37" s="42"/>
      <c r="AZ37" s="42">
        <v>1039631.47</v>
      </c>
      <c r="BA37" s="63"/>
      <c r="BB37" s="63"/>
      <c r="BC37" s="63"/>
      <c r="BD37" s="63"/>
      <c r="BE37" s="63"/>
      <c r="BF37" s="63"/>
      <c r="BG37" s="63"/>
      <c r="BH37" s="54">
        <f t="shared" si="1"/>
        <v>2446120.65</v>
      </c>
      <c r="BI37" s="16">
        <f t="shared" si="2"/>
        <v>244612.065</v>
      </c>
      <c r="BJ37" s="54">
        <f t="shared" si="3"/>
        <v>6.7817685525854996</v>
      </c>
      <c r="BK37" s="54" t="str">
        <f>VLOOKUP(B37,'[3]应付账款7月底全部明细表 (3)'!$A$4:$BI$410,61,0)</f>
        <v>发票挂账两个月承兑付款</v>
      </c>
    </row>
    <row r="38" spans="1:63">
      <c r="A38" s="23">
        <f t="shared" si="0"/>
        <v>35</v>
      </c>
      <c r="B38" s="24" t="s">
        <v>110</v>
      </c>
      <c r="C38" s="24"/>
      <c r="D38" s="25" t="s">
        <v>111</v>
      </c>
      <c r="E38" s="25" t="s">
        <v>30</v>
      </c>
      <c r="F38" s="16">
        <v>363175.84</v>
      </c>
      <c r="G38" s="16">
        <v>50000</v>
      </c>
      <c r="H38" s="16">
        <v>313175.84000000003</v>
      </c>
      <c r="I38" s="16">
        <v>0</v>
      </c>
      <c r="J38" s="31">
        <v>313175.84000000003</v>
      </c>
      <c r="K38" s="31">
        <v>20791.099999999999</v>
      </c>
      <c r="L38" s="31">
        <v>313175.84000000003</v>
      </c>
      <c r="M38" s="31">
        <v>0</v>
      </c>
      <c r="N38" s="31">
        <v>333966.94</v>
      </c>
      <c r="O38" s="31">
        <v>0</v>
      </c>
      <c r="P38" s="31">
        <v>313175.84000000003</v>
      </c>
      <c r="Q38" s="31">
        <v>100000</v>
      </c>
      <c r="R38" s="31">
        <v>233966.94</v>
      </c>
      <c r="S38" s="31">
        <v>0</v>
      </c>
      <c r="T38" s="31">
        <v>213175.84</v>
      </c>
      <c r="U38" s="31">
        <v>0</v>
      </c>
      <c r="V38" s="31">
        <v>233966.94</v>
      </c>
      <c r="W38" s="31">
        <v>0</v>
      </c>
      <c r="X38" s="31">
        <v>233966.94</v>
      </c>
      <c r="Y38" s="31">
        <v>50000</v>
      </c>
      <c r="Z38" s="31">
        <v>183966.94</v>
      </c>
      <c r="AA38" s="31">
        <v>0</v>
      </c>
      <c r="AB38" s="31">
        <v>183966.94</v>
      </c>
      <c r="AC38" s="31">
        <v>0</v>
      </c>
      <c r="AD38" s="31">
        <v>183966.94</v>
      </c>
      <c r="AE38" s="31">
        <v>0</v>
      </c>
      <c r="AF38" s="31">
        <v>183966.94</v>
      </c>
      <c r="AG38" s="31">
        <v>70000</v>
      </c>
      <c r="AH38" s="31">
        <v>113966.94</v>
      </c>
      <c r="AI38" s="31">
        <v>0</v>
      </c>
      <c r="AJ38" s="31">
        <v>113966.94</v>
      </c>
      <c r="AK38" s="31">
        <v>0</v>
      </c>
      <c r="AL38" s="31">
        <v>113966.94</v>
      </c>
      <c r="AM38" s="31">
        <v>0</v>
      </c>
      <c r="AN38" s="31">
        <v>113966.94</v>
      </c>
      <c r="AO38" s="31">
        <v>0</v>
      </c>
      <c r="AP38" s="31">
        <v>113966.94</v>
      </c>
      <c r="AQ38" s="42">
        <v>0</v>
      </c>
      <c r="AR38" s="42">
        <v>113966.94</v>
      </c>
      <c r="AS38" s="42">
        <v>0</v>
      </c>
      <c r="AT38" s="42">
        <v>113966.94</v>
      </c>
      <c r="AU38" s="42">
        <v>0</v>
      </c>
      <c r="AV38" s="42">
        <v>113966.94</v>
      </c>
      <c r="AW38" s="42">
        <v>70000</v>
      </c>
      <c r="AX38" s="42">
        <v>43966.94</v>
      </c>
      <c r="AY38" s="42"/>
      <c r="AZ38" s="42">
        <v>43966.94</v>
      </c>
      <c r="BA38" s="63"/>
      <c r="BB38" s="63"/>
      <c r="BC38" s="63"/>
      <c r="BD38" s="63"/>
      <c r="BE38" s="63"/>
      <c r="BF38" s="63"/>
      <c r="BG38" s="63"/>
      <c r="BH38" s="54">
        <f t="shared" si="1"/>
        <v>20791.099999999999</v>
      </c>
      <c r="BI38" s="16">
        <f t="shared" si="2"/>
        <v>2079.11</v>
      </c>
      <c r="BJ38" s="54">
        <f t="shared" si="3"/>
        <v>21.147000399209301</v>
      </c>
      <c r="BK38" s="54" t="str">
        <f>VLOOKUP(B38,'[3]应付账款7月底全部明细表 (3)'!$A$4:$BI$410,61,0)</f>
        <v>发票挂账两个月承兑付款</v>
      </c>
    </row>
    <row r="39" spans="1:63" ht="15.95" customHeight="1">
      <c r="A39" s="23">
        <f t="shared" si="0"/>
        <v>36</v>
      </c>
      <c r="B39" s="24" t="s">
        <v>112</v>
      </c>
      <c r="C39" s="24">
        <f>VLOOKUP(B39,'[1]供应商 (2)'!$A$2:$D$144,4,0)</f>
        <v>1913316</v>
      </c>
      <c r="D39" s="25" t="s">
        <v>113</v>
      </c>
      <c r="E39" s="25" t="s">
        <v>30</v>
      </c>
      <c r="F39" s="16">
        <v>410675.79</v>
      </c>
      <c r="G39" s="16">
        <v>50000</v>
      </c>
      <c r="H39" s="16">
        <v>424124.17</v>
      </c>
      <c r="I39" s="16">
        <v>0</v>
      </c>
      <c r="J39" s="31">
        <v>496534.47</v>
      </c>
      <c r="K39" s="31">
        <v>58515.14</v>
      </c>
      <c r="L39" s="31">
        <v>360675.79</v>
      </c>
      <c r="M39" s="31">
        <v>0</v>
      </c>
      <c r="N39" s="31">
        <v>555049.61</v>
      </c>
      <c r="O39" s="31">
        <v>54945.49</v>
      </c>
      <c r="P39" s="31">
        <v>424124.17</v>
      </c>
      <c r="Q39" s="31">
        <v>100000</v>
      </c>
      <c r="R39" s="31">
        <v>509995.1</v>
      </c>
      <c r="S39" s="31">
        <v>73343.460000000006</v>
      </c>
      <c r="T39" s="31">
        <v>396534.47</v>
      </c>
      <c r="U39" s="31">
        <v>0</v>
      </c>
      <c r="V39" s="31">
        <v>583338.56000000006</v>
      </c>
      <c r="W39" s="31">
        <v>61448.11</v>
      </c>
      <c r="X39" s="31">
        <v>455049.61</v>
      </c>
      <c r="Y39" s="31">
        <v>100000</v>
      </c>
      <c r="Z39" s="31">
        <v>544786.67000000004</v>
      </c>
      <c r="AA39" s="31">
        <v>63368.19</v>
      </c>
      <c r="AB39" s="31">
        <v>409995.1</v>
      </c>
      <c r="AC39" s="31">
        <v>0</v>
      </c>
      <c r="AD39" s="31">
        <v>608154.86</v>
      </c>
      <c r="AE39" s="31">
        <v>56365.74</v>
      </c>
      <c r="AF39" s="31">
        <v>483338.56</v>
      </c>
      <c r="AG39" s="31">
        <v>180000</v>
      </c>
      <c r="AH39" s="31">
        <v>484520.6</v>
      </c>
      <c r="AI39" s="31">
        <v>17795.759999999998</v>
      </c>
      <c r="AJ39" s="31">
        <v>364786.67</v>
      </c>
      <c r="AK39" s="31">
        <v>0</v>
      </c>
      <c r="AL39" s="31">
        <v>502316.36</v>
      </c>
      <c r="AM39" s="31">
        <v>26394.76</v>
      </c>
      <c r="AN39" s="31">
        <v>428154.86</v>
      </c>
      <c r="AO39" s="31">
        <v>0</v>
      </c>
      <c r="AP39" s="31">
        <v>528711.12</v>
      </c>
      <c r="AQ39" s="42">
        <v>44751.040000000001</v>
      </c>
      <c r="AR39" s="42">
        <v>484520.6</v>
      </c>
      <c r="AS39" s="42">
        <v>100000</v>
      </c>
      <c r="AT39" s="42">
        <v>473462.16</v>
      </c>
      <c r="AU39" s="42">
        <v>52134.3</v>
      </c>
      <c r="AV39" s="42">
        <v>402316.36</v>
      </c>
      <c r="AW39" s="42">
        <v>10000</v>
      </c>
      <c r="AX39" s="42">
        <v>515596.46</v>
      </c>
      <c r="AY39" s="42"/>
      <c r="AZ39" s="42">
        <v>418711.12</v>
      </c>
      <c r="BA39" s="63"/>
      <c r="BB39" s="63"/>
      <c r="BC39" s="63"/>
      <c r="BD39" s="63"/>
      <c r="BE39" s="63"/>
      <c r="BF39" s="63"/>
      <c r="BG39" s="63"/>
      <c r="BH39" s="54">
        <f t="shared" si="1"/>
        <v>509061.99</v>
      </c>
      <c r="BI39" s="16">
        <f t="shared" si="2"/>
        <v>50906.199000000001</v>
      </c>
      <c r="BJ39" s="54">
        <f t="shared" si="3"/>
        <v>10.1283629524176</v>
      </c>
      <c r="BK39" s="54" t="str">
        <f>VLOOKUP(B39,'[3]应付账款7月底全部明细表 (3)'!$A$4:$BI$410,61,0)</f>
        <v>发票挂账两个月承兑付款</v>
      </c>
    </row>
    <row r="40" spans="1:63" ht="15.95" customHeight="1">
      <c r="A40" s="23">
        <f t="shared" si="0"/>
        <v>37</v>
      </c>
      <c r="B40" s="24" t="s">
        <v>114</v>
      </c>
      <c r="C40" s="24" t="str">
        <f>VLOOKUP(B40,'[1]供应商 (2)'!$A$2:$D$144,4,0)</f>
        <v>1911128</v>
      </c>
      <c r="D40" s="25" t="s">
        <v>115</v>
      </c>
      <c r="E40" s="25" t="s">
        <v>116</v>
      </c>
      <c r="F40" s="16">
        <v>1079496.25</v>
      </c>
      <c r="G40" s="16">
        <v>200000</v>
      </c>
      <c r="H40" s="16">
        <v>1185721.18</v>
      </c>
      <c r="I40" s="16">
        <v>300000</v>
      </c>
      <c r="J40" s="31">
        <v>1244317.3799999999</v>
      </c>
      <c r="K40" s="31">
        <v>368594.09</v>
      </c>
      <c r="L40" s="31">
        <v>579496.25</v>
      </c>
      <c r="M40" s="31">
        <v>200000</v>
      </c>
      <c r="N40" s="31">
        <v>1412911.47</v>
      </c>
      <c r="O40" s="31">
        <v>215422.7</v>
      </c>
      <c r="P40" s="31">
        <v>685721.18</v>
      </c>
      <c r="Q40" s="31">
        <v>351008.62</v>
      </c>
      <c r="R40" s="31">
        <v>1277325.55</v>
      </c>
      <c r="S40" s="31">
        <v>219267.52</v>
      </c>
      <c r="T40" s="31">
        <v>693308.76</v>
      </c>
      <c r="U40" s="31">
        <v>200000</v>
      </c>
      <c r="V40" s="31">
        <v>1296593.07</v>
      </c>
      <c r="W40" s="31">
        <v>272802.25</v>
      </c>
      <c r="X40" s="31">
        <v>861902.85</v>
      </c>
      <c r="Y40" s="31">
        <v>400000</v>
      </c>
      <c r="Z40" s="31">
        <v>1169395.32</v>
      </c>
      <c r="AA40" s="31">
        <v>232299.26</v>
      </c>
      <c r="AB40" s="31">
        <v>677325.55</v>
      </c>
      <c r="AC40" s="31">
        <v>0</v>
      </c>
      <c r="AD40" s="31">
        <v>1401694.58</v>
      </c>
      <c r="AE40" s="31">
        <v>180858.35</v>
      </c>
      <c r="AF40" s="31">
        <v>896593.07</v>
      </c>
      <c r="AG40" s="31">
        <v>250000</v>
      </c>
      <c r="AH40" s="31">
        <v>1332552.93</v>
      </c>
      <c r="AI40" s="31">
        <v>97560.24</v>
      </c>
      <c r="AJ40" s="31">
        <v>919395.32</v>
      </c>
      <c r="AK40" s="31">
        <v>400000</v>
      </c>
      <c r="AL40" s="31">
        <v>1030113.17</v>
      </c>
      <c r="AM40" s="31">
        <v>0</v>
      </c>
      <c r="AN40" s="31">
        <v>751694.58</v>
      </c>
      <c r="AO40" s="31">
        <v>0</v>
      </c>
      <c r="AP40" s="31">
        <v>1030113.17</v>
      </c>
      <c r="AQ40" s="42">
        <v>396537.41</v>
      </c>
      <c r="AR40" s="42">
        <v>932552.93</v>
      </c>
      <c r="AS40" s="42">
        <v>510000</v>
      </c>
      <c r="AT40" s="42">
        <v>916650.58</v>
      </c>
      <c r="AU40" s="42">
        <v>0</v>
      </c>
      <c r="AV40" s="42">
        <v>520113.17</v>
      </c>
      <c r="AW40" s="42">
        <v>130000</v>
      </c>
      <c r="AX40" s="42">
        <v>786650.58</v>
      </c>
      <c r="AY40" s="42"/>
      <c r="AZ40" s="42">
        <v>390113.17</v>
      </c>
      <c r="BA40" s="63"/>
      <c r="BB40" s="63"/>
      <c r="BC40" s="63"/>
      <c r="BD40" s="63"/>
      <c r="BE40" s="63"/>
      <c r="BF40" s="63"/>
      <c r="BG40" s="63"/>
      <c r="BH40" s="54">
        <f t="shared" si="1"/>
        <v>1983341.82</v>
      </c>
      <c r="BI40" s="16">
        <f t="shared" si="2"/>
        <v>198334.182</v>
      </c>
      <c r="BJ40" s="54">
        <f t="shared" si="3"/>
        <v>3.9662884736630999</v>
      </c>
      <c r="BK40" s="54" t="str">
        <f>VLOOKUP(B40,'[3]应付账款7月底全部明细表 (3)'!$A$4:$BI$410,61,0)</f>
        <v>发票挂账两个月承兑付款</v>
      </c>
    </row>
    <row r="41" spans="1:63" ht="15.95" customHeight="1">
      <c r="A41" s="23">
        <f t="shared" si="0"/>
        <v>38</v>
      </c>
      <c r="B41" s="82" t="s">
        <v>117</v>
      </c>
      <c r="C41" s="84"/>
      <c r="D41" s="70" t="s">
        <v>118</v>
      </c>
      <c r="E41" s="25" t="s">
        <v>119</v>
      </c>
      <c r="F41" s="16">
        <v>0</v>
      </c>
      <c r="G41" s="16">
        <v>15017</v>
      </c>
      <c r="H41" s="16">
        <v>0</v>
      </c>
      <c r="I41" s="16">
        <v>0</v>
      </c>
      <c r="J41" s="31">
        <v>0</v>
      </c>
      <c r="K41" s="31">
        <v>0</v>
      </c>
      <c r="L41" s="31">
        <v>0</v>
      </c>
      <c r="M41" s="31">
        <v>0</v>
      </c>
      <c r="N41" s="31">
        <v>0</v>
      </c>
      <c r="O41" s="31">
        <v>0</v>
      </c>
      <c r="P41" s="31">
        <v>0</v>
      </c>
      <c r="Q41" s="31">
        <v>0</v>
      </c>
      <c r="R41" s="31">
        <v>0</v>
      </c>
      <c r="S41" s="31">
        <v>0</v>
      </c>
      <c r="T41" s="31">
        <v>0</v>
      </c>
      <c r="U41" s="31">
        <v>0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v>0</v>
      </c>
      <c r="AB41" s="31">
        <v>0</v>
      </c>
      <c r="AC41" s="31">
        <v>0</v>
      </c>
      <c r="AD41" s="31">
        <v>0</v>
      </c>
      <c r="AE41" s="31">
        <v>0</v>
      </c>
      <c r="AF41" s="31">
        <v>0</v>
      </c>
      <c r="AG41" s="31">
        <v>0</v>
      </c>
      <c r="AH41" s="31">
        <v>0</v>
      </c>
      <c r="AI41" s="31">
        <v>0</v>
      </c>
      <c r="AJ41" s="31">
        <v>0</v>
      </c>
      <c r="AK41" s="31">
        <v>0</v>
      </c>
      <c r="AL41" s="31">
        <v>0</v>
      </c>
      <c r="AM41" s="31">
        <v>0</v>
      </c>
      <c r="AN41" s="31">
        <v>0</v>
      </c>
      <c r="AO41" s="31">
        <v>0</v>
      </c>
      <c r="AP41" s="31">
        <v>0</v>
      </c>
      <c r="AQ41" s="42">
        <v>0</v>
      </c>
      <c r="AR41" s="42">
        <v>0</v>
      </c>
      <c r="AS41" s="42">
        <v>0</v>
      </c>
      <c r="AT41" s="42">
        <v>0</v>
      </c>
      <c r="AU41" s="42">
        <v>18494</v>
      </c>
      <c r="AV41" s="42">
        <v>0</v>
      </c>
      <c r="AW41" s="42">
        <v>18494</v>
      </c>
      <c r="AX41" s="42">
        <v>0</v>
      </c>
      <c r="AY41" s="42"/>
      <c r="AZ41" s="42">
        <v>0</v>
      </c>
      <c r="BA41" s="63"/>
      <c r="BB41" s="63"/>
      <c r="BC41" s="63"/>
      <c r="BD41" s="63"/>
      <c r="BE41" s="63"/>
      <c r="BF41" s="63"/>
      <c r="BG41" s="63"/>
      <c r="BH41" s="54">
        <f t="shared" si="1"/>
        <v>18494</v>
      </c>
      <c r="BI41" s="16">
        <f t="shared" si="2"/>
        <v>1849.4</v>
      </c>
      <c r="BJ41" s="54">
        <f t="shared" si="3"/>
        <v>0</v>
      </c>
      <c r="BK41" s="54" t="str">
        <f>VLOOKUP(B41,'[3]应付账款7月底全部明细表 (3)'!$A$4:$BI$410,61,0)</f>
        <v>货到、票到付款</v>
      </c>
    </row>
    <row r="42" spans="1:63" ht="15.95" customHeight="1">
      <c r="A42" s="23">
        <f t="shared" si="0"/>
        <v>39</v>
      </c>
      <c r="B42" s="24" t="s">
        <v>120</v>
      </c>
      <c r="C42" s="24"/>
      <c r="D42" s="25" t="s">
        <v>121</v>
      </c>
      <c r="E42" s="25" t="s">
        <v>122</v>
      </c>
      <c r="F42" s="16">
        <v>7200</v>
      </c>
      <c r="G42" s="16">
        <v>7200</v>
      </c>
      <c r="H42" s="16">
        <v>21600</v>
      </c>
      <c r="I42" s="16">
        <v>0</v>
      </c>
      <c r="J42" s="31">
        <v>21600</v>
      </c>
      <c r="K42" s="31">
        <v>7200</v>
      </c>
      <c r="L42" s="31">
        <v>21600</v>
      </c>
      <c r="M42" s="31">
        <v>21600</v>
      </c>
      <c r="N42" s="31">
        <v>7200</v>
      </c>
      <c r="O42" s="31">
        <v>0</v>
      </c>
      <c r="P42" s="31">
        <v>7200</v>
      </c>
      <c r="Q42" s="31">
        <v>0</v>
      </c>
      <c r="R42" s="31">
        <v>7200</v>
      </c>
      <c r="S42" s="31">
        <v>14400</v>
      </c>
      <c r="T42" s="31">
        <v>7200</v>
      </c>
      <c r="U42" s="31">
        <v>0</v>
      </c>
      <c r="V42" s="31">
        <v>21600</v>
      </c>
      <c r="W42" s="31">
        <v>0</v>
      </c>
      <c r="X42" s="31">
        <v>21600</v>
      </c>
      <c r="Y42" s="31">
        <v>7200</v>
      </c>
      <c r="Z42" s="31">
        <v>14400</v>
      </c>
      <c r="AA42" s="31">
        <v>0</v>
      </c>
      <c r="AB42" s="31">
        <v>14400</v>
      </c>
      <c r="AC42" s="31">
        <v>0</v>
      </c>
      <c r="AD42" s="31">
        <v>14400</v>
      </c>
      <c r="AE42" s="31">
        <v>0</v>
      </c>
      <c r="AF42" s="31">
        <v>14400</v>
      </c>
      <c r="AG42" s="31">
        <v>14400</v>
      </c>
      <c r="AH42" s="31">
        <v>0</v>
      </c>
      <c r="AI42" s="31">
        <v>0</v>
      </c>
      <c r="AJ42" s="31">
        <v>0</v>
      </c>
      <c r="AK42" s="31">
        <v>0</v>
      </c>
      <c r="AL42" s="31">
        <v>0</v>
      </c>
      <c r="AM42" s="31">
        <v>14400</v>
      </c>
      <c r="AN42" s="31">
        <v>0</v>
      </c>
      <c r="AO42" s="31">
        <v>0</v>
      </c>
      <c r="AP42" s="31">
        <v>14400</v>
      </c>
      <c r="AQ42" s="42">
        <v>0</v>
      </c>
      <c r="AR42" s="42">
        <v>14400</v>
      </c>
      <c r="AS42" s="42">
        <v>0</v>
      </c>
      <c r="AT42" s="42">
        <v>14400</v>
      </c>
      <c r="AU42" s="42">
        <v>0</v>
      </c>
      <c r="AV42" s="42">
        <v>14400</v>
      </c>
      <c r="AW42" s="42">
        <v>14400</v>
      </c>
      <c r="AX42" s="42">
        <v>0</v>
      </c>
      <c r="AY42" s="42"/>
      <c r="AZ42" s="42">
        <v>0</v>
      </c>
      <c r="BA42" s="63"/>
      <c r="BB42" s="63"/>
      <c r="BC42" s="63"/>
      <c r="BD42" s="63"/>
      <c r="BE42" s="63"/>
      <c r="BF42" s="63"/>
      <c r="BG42" s="63"/>
      <c r="BH42" s="54">
        <f t="shared" si="1"/>
        <v>36000</v>
      </c>
      <c r="BI42" s="16">
        <f t="shared" si="2"/>
        <v>3600</v>
      </c>
      <c r="BJ42" s="54">
        <f t="shared" si="3"/>
        <v>0</v>
      </c>
      <c r="BK42" s="54" t="str">
        <f>VLOOKUP(B42,'[3]应付账款7月底全部明细表 (3)'!$A$4:$BI$410,61,0)</f>
        <v>货到、票到付款</v>
      </c>
    </row>
    <row r="43" spans="1:63" ht="15.95" customHeight="1">
      <c r="A43" s="23">
        <f t="shared" si="0"/>
        <v>40</v>
      </c>
      <c r="B43" s="24" t="s">
        <v>123</v>
      </c>
      <c r="C43" s="24" t="str">
        <f>VLOOKUP(B43,'[1]供应商 (2)'!$A$2:$D$144,4,0)</f>
        <v>1937320</v>
      </c>
      <c r="D43" s="25" t="s">
        <v>124</v>
      </c>
      <c r="E43" s="25" t="s">
        <v>125</v>
      </c>
      <c r="F43" s="16">
        <v>6317593.2999999998</v>
      </c>
      <c r="G43" s="16">
        <v>1000000</v>
      </c>
      <c r="H43" s="16">
        <v>6227067.54</v>
      </c>
      <c r="I43" s="16">
        <v>1000000</v>
      </c>
      <c r="J43" s="31">
        <v>6167255.1500000004</v>
      </c>
      <c r="K43" s="31">
        <v>940290.85</v>
      </c>
      <c r="L43" s="31">
        <v>4317593.3</v>
      </c>
      <c r="M43" s="31">
        <v>1030000</v>
      </c>
      <c r="N43" s="31">
        <v>6077546</v>
      </c>
      <c r="O43" s="31">
        <v>570030.21</v>
      </c>
      <c r="P43" s="31">
        <v>4197067.54</v>
      </c>
      <c r="Q43" s="31">
        <v>0</v>
      </c>
      <c r="R43" s="31">
        <v>6647576.21</v>
      </c>
      <c r="S43" s="31">
        <v>332777.92</v>
      </c>
      <c r="T43" s="31">
        <v>5137255.1500000004</v>
      </c>
      <c r="U43" s="31">
        <v>500000</v>
      </c>
      <c r="V43" s="31">
        <v>6480354.1299999999</v>
      </c>
      <c r="W43" s="31">
        <v>1178685.45</v>
      </c>
      <c r="X43" s="31">
        <v>5577546</v>
      </c>
      <c r="Y43" s="31">
        <v>1000000</v>
      </c>
      <c r="Z43" s="31">
        <v>6659039.5800000001</v>
      </c>
      <c r="AA43" s="31">
        <v>851350.51</v>
      </c>
      <c r="AB43" s="31">
        <v>5147576.21</v>
      </c>
      <c r="AC43" s="31">
        <v>0</v>
      </c>
      <c r="AD43" s="31">
        <v>7510390.0899999999</v>
      </c>
      <c r="AE43" s="31">
        <v>635066.03</v>
      </c>
      <c r="AF43" s="31">
        <v>5480354.1299999999</v>
      </c>
      <c r="AG43" s="31">
        <v>650000</v>
      </c>
      <c r="AH43" s="31">
        <v>7495456.1200000001</v>
      </c>
      <c r="AI43" s="31">
        <v>533221.48</v>
      </c>
      <c r="AJ43" s="31">
        <v>6009039.5800000001</v>
      </c>
      <c r="AK43" s="31">
        <v>1000000</v>
      </c>
      <c r="AL43" s="31">
        <v>7028677.5999999996</v>
      </c>
      <c r="AM43" s="31">
        <v>999388.51</v>
      </c>
      <c r="AN43" s="31">
        <v>5860390.0899999999</v>
      </c>
      <c r="AO43" s="31">
        <v>500000</v>
      </c>
      <c r="AP43" s="31">
        <v>7528066.1100000003</v>
      </c>
      <c r="AQ43" s="42">
        <v>154649.57999999999</v>
      </c>
      <c r="AR43" s="42">
        <v>5995456.1200000001</v>
      </c>
      <c r="AS43" s="42">
        <v>950000</v>
      </c>
      <c r="AT43" s="42">
        <v>6732715.6900000004</v>
      </c>
      <c r="AU43" s="42">
        <v>826433.31</v>
      </c>
      <c r="AV43" s="42">
        <v>5578677.5999999996</v>
      </c>
      <c r="AW43" s="42">
        <v>0</v>
      </c>
      <c r="AX43" s="42">
        <v>7559149</v>
      </c>
      <c r="AY43" s="42"/>
      <c r="AZ43" s="42">
        <v>6578066.1100000003</v>
      </c>
      <c r="BA43" s="63"/>
      <c r="BB43" s="63"/>
      <c r="BC43" s="63"/>
      <c r="BD43" s="63"/>
      <c r="BE43" s="63"/>
      <c r="BF43" s="63"/>
      <c r="BG43" s="63"/>
      <c r="BH43" s="54">
        <f t="shared" si="1"/>
        <v>7021893.8499999996</v>
      </c>
      <c r="BI43" s="16">
        <f t="shared" si="2"/>
        <v>702189.38500000001</v>
      </c>
      <c r="BJ43" s="54">
        <f t="shared" si="3"/>
        <v>10.765114314566301</v>
      </c>
      <c r="BK43" s="54" t="str">
        <f>VLOOKUP(B43,'[3]应付账款7月底全部明细表 (3)'!$A$4:$BI$410,61,0)</f>
        <v>发票挂账两个月承兑付款</v>
      </c>
    </row>
    <row r="44" spans="1:63" ht="15.95" customHeight="1">
      <c r="A44" s="23">
        <f t="shared" si="0"/>
        <v>41</v>
      </c>
      <c r="B44" s="24" t="s">
        <v>126</v>
      </c>
      <c r="C44" s="24" t="str">
        <f>VLOOKUP(B44,'[1]供应商 (2)'!$A$2:$D$144,4,0)</f>
        <v>1913439</v>
      </c>
      <c r="D44" s="25" t="s">
        <v>127</v>
      </c>
      <c r="E44" s="25" t="s">
        <v>97</v>
      </c>
      <c r="F44" s="16">
        <v>1360409.89</v>
      </c>
      <c r="G44" s="16">
        <v>500000</v>
      </c>
      <c r="H44" s="16">
        <v>1661907.57</v>
      </c>
      <c r="I44" s="16">
        <v>0</v>
      </c>
      <c r="J44" s="31">
        <v>1927609.19</v>
      </c>
      <c r="K44" s="31">
        <v>0</v>
      </c>
      <c r="L44" s="31">
        <v>1927609.19</v>
      </c>
      <c r="M44" s="31">
        <v>1000000</v>
      </c>
      <c r="N44" s="31">
        <v>927609.19</v>
      </c>
      <c r="O44" s="31">
        <v>0</v>
      </c>
      <c r="P44" s="31">
        <v>927609.19</v>
      </c>
      <c r="Q44" s="31">
        <v>0</v>
      </c>
      <c r="R44" s="31">
        <v>927609.19</v>
      </c>
      <c r="S44" s="31">
        <v>0</v>
      </c>
      <c r="T44" s="31">
        <v>927609.19</v>
      </c>
      <c r="U44" s="31">
        <v>300000</v>
      </c>
      <c r="V44" s="31">
        <v>627609.18999999994</v>
      </c>
      <c r="W44" s="31">
        <v>0</v>
      </c>
      <c r="X44" s="31">
        <v>627609.18999999994</v>
      </c>
      <c r="Y44" s="31">
        <v>300000</v>
      </c>
      <c r="Z44" s="31">
        <v>327609.19</v>
      </c>
      <c r="AA44" s="31">
        <v>1085549.1299999999</v>
      </c>
      <c r="AB44" s="31">
        <v>327609.19</v>
      </c>
      <c r="AC44" s="31">
        <v>0</v>
      </c>
      <c r="AD44" s="31">
        <v>1413158.32</v>
      </c>
      <c r="AE44" s="31">
        <v>307809.40000000002</v>
      </c>
      <c r="AF44" s="31">
        <v>1413158.32</v>
      </c>
      <c r="AG44" s="31">
        <v>750000</v>
      </c>
      <c r="AH44" s="31">
        <v>970967.72</v>
      </c>
      <c r="AI44" s="31">
        <v>556551.80000000005</v>
      </c>
      <c r="AJ44" s="31">
        <v>970967.72</v>
      </c>
      <c r="AK44" s="31">
        <v>300000</v>
      </c>
      <c r="AL44" s="31">
        <v>1227519.52</v>
      </c>
      <c r="AM44" s="31">
        <v>0</v>
      </c>
      <c r="AN44" s="31">
        <v>1227519.52</v>
      </c>
      <c r="AO44" s="31">
        <v>0</v>
      </c>
      <c r="AP44" s="31">
        <v>1227519.52</v>
      </c>
      <c r="AQ44" s="42">
        <v>184688</v>
      </c>
      <c r="AR44" s="42">
        <v>1227519.52</v>
      </c>
      <c r="AS44" s="42">
        <v>200000</v>
      </c>
      <c r="AT44" s="42">
        <v>1212207.52</v>
      </c>
      <c r="AU44" s="42">
        <v>0</v>
      </c>
      <c r="AV44" s="42">
        <v>1212207.52</v>
      </c>
      <c r="AW44" s="42">
        <v>300000</v>
      </c>
      <c r="AX44" s="42">
        <v>912207.52</v>
      </c>
      <c r="AY44" s="42"/>
      <c r="AZ44" s="42">
        <v>912207.52</v>
      </c>
      <c r="BA44" s="63"/>
      <c r="BB44" s="63"/>
      <c r="BC44" s="63"/>
      <c r="BD44" s="63"/>
      <c r="BE44" s="63"/>
      <c r="BF44" s="63"/>
      <c r="BG44" s="63"/>
      <c r="BH44" s="54">
        <f t="shared" si="1"/>
        <v>2134598.33</v>
      </c>
      <c r="BI44" s="16">
        <f t="shared" si="2"/>
        <v>213459.83300000001</v>
      </c>
      <c r="BJ44" s="54">
        <f t="shared" si="3"/>
        <v>4.2734387410487704</v>
      </c>
      <c r="BK44" s="54" t="str">
        <f>VLOOKUP(B44,'[3]应付账款7月底全部明细表 (3)'!$A$4:$BI$410,61,0)</f>
        <v>货到、票到月底付款</v>
      </c>
    </row>
    <row r="45" spans="1:63" ht="15.95" customHeight="1">
      <c r="A45" s="23">
        <f t="shared" si="0"/>
        <v>42</v>
      </c>
      <c r="B45" s="24" t="s">
        <v>128</v>
      </c>
      <c r="C45" s="24" t="str">
        <f>VLOOKUP(B45,'[1]供应商 (2)'!$A$2:$D$144,4,0)</f>
        <v>1913289</v>
      </c>
      <c r="D45" s="25" t="s">
        <v>129</v>
      </c>
      <c r="E45" s="25" t="s">
        <v>130</v>
      </c>
      <c r="F45" s="16">
        <v>700492.46</v>
      </c>
      <c r="G45" s="16">
        <v>0</v>
      </c>
      <c r="H45" s="16">
        <v>706204.46</v>
      </c>
      <c r="I45" s="16">
        <v>0</v>
      </c>
      <c r="J45" s="31">
        <v>709631.66</v>
      </c>
      <c r="K45" s="31">
        <v>0</v>
      </c>
      <c r="L45" s="31">
        <v>700492.46</v>
      </c>
      <c r="M45" s="31">
        <v>200000</v>
      </c>
      <c r="N45" s="31">
        <v>509631.66</v>
      </c>
      <c r="O45" s="31">
        <v>0</v>
      </c>
      <c r="P45" s="31">
        <v>506204.46</v>
      </c>
      <c r="Q45" s="31">
        <v>967.5</v>
      </c>
      <c r="R45" s="31">
        <v>508664.16</v>
      </c>
      <c r="S45" s="31">
        <v>0</v>
      </c>
      <c r="T45" s="31">
        <v>508664.16</v>
      </c>
      <c r="U45" s="31">
        <v>0</v>
      </c>
      <c r="V45" s="31">
        <v>508664.16</v>
      </c>
      <c r="W45" s="31">
        <v>0</v>
      </c>
      <c r="X45" s="31">
        <v>508664.16</v>
      </c>
      <c r="Y45" s="31">
        <v>0</v>
      </c>
      <c r="Z45" s="31">
        <v>508664.16</v>
      </c>
      <c r="AA45" s="31">
        <v>0</v>
      </c>
      <c r="AB45" s="31">
        <v>508664.16</v>
      </c>
      <c r="AC45" s="31">
        <v>0</v>
      </c>
      <c r="AD45" s="31">
        <v>508664.16</v>
      </c>
      <c r="AE45" s="31">
        <v>0</v>
      </c>
      <c r="AF45" s="31">
        <v>508664.16</v>
      </c>
      <c r="AG45" s="31">
        <v>180000</v>
      </c>
      <c r="AH45" s="31">
        <v>328664.15999999997</v>
      </c>
      <c r="AI45" s="31">
        <v>0</v>
      </c>
      <c r="AJ45" s="31">
        <v>328664.15999999997</v>
      </c>
      <c r="AK45" s="31">
        <v>0</v>
      </c>
      <c r="AL45" s="31">
        <v>328664.15999999997</v>
      </c>
      <c r="AM45" s="31">
        <v>0</v>
      </c>
      <c r="AN45" s="31">
        <v>328664.15999999997</v>
      </c>
      <c r="AO45" s="31">
        <v>0</v>
      </c>
      <c r="AP45" s="31">
        <v>328664.15999999997</v>
      </c>
      <c r="AQ45" s="42">
        <v>0</v>
      </c>
      <c r="AR45" s="42">
        <v>328664.15999999997</v>
      </c>
      <c r="AS45" s="42">
        <v>0</v>
      </c>
      <c r="AT45" s="42">
        <v>328664.15999999997</v>
      </c>
      <c r="AU45" s="42">
        <v>0</v>
      </c>
      <c r="AV45" s="42">
        <v>328664.15999999997</v>
      </c>
      <c r="AW45" s="42">
        <v>20000</v>
      </c>
      <c r="AX45" s="42">
        <v>308664.15999999997</v>
      </c>
      <c r="AY45" s="42"/>
      <c r="AZ45" s="42">
        <v>308664.15999999997</v>
      </c>
      <c r="BA45" s="63"/>
      <c r="BB45" s="63"/>
      <c r="BC45" s="63"/>
      <c r="BD45" s="63"/>
      <c r="BE45" s="63"/>
      <c r="BF45" s="63"/>
      <c r="BG45" s="63"/>
      <c r="BH45" s="54">
        <f t="shared" si="1"/>
        <v>0</v>
      </c>
      <c r="BI45" s="16">
        <f t="shared" si="2"/>
        <v>0</v>
      </c>
      <c r="BJ45" s="54"/>
      <c r="BK45" s="54" t="str">
        <f>VLOOKUP(B45,'[3]应付账款7月底全部明细表 (3)'!$A$4:$BI$410,61,0)</f>
        <v>发票挂账两个月承兑付款</v>
      </c>
    </row>
    <row r="46" spans="1:63" ht="15.95" customHeight="1">
      <c r="A46" s="23">
        <f t="shared" si="0"/>
        <v>43</v>
      </c>
      <c r="B46" s="24" t="s">
        <v>131</v>
      </c>
      <c r="C46" s="24">
        <f>VLOOKUP(B46,'[1]供应商 (2)'!$A$2:$D$144,4,0)</f>
        <v>1912442</v>
      </c>
      <c r="D46" s="25" t="s">
        <v>132</v>
      </c>
      <c r="E46" s="25" t="s">
        <v>133</v>
      </c>
      <c r="F46" s="16">
        <v>699200.79</v>
      </c>
      <c r="G46" s="16">
        <v>0</v>
      </c>
      <c r="H46" s="16">
        <v>699200.79</v>
      </c>
      <c r="I46" s="16">
        <v>321100</v>
      </c>
      <c r="J46" s="31">
        <v>674084.07</v>
      </c>
      <c r="K46" s="31">
        <v>237000</v>
      </c>
      <c r="L46" s="31">
        <v>378100.79</v>
      </c>
      <c r="M46" s="31">
        <v>0</v>
      </c>
      <c r="N46" s="31">
        <v>911084.07</v>
      </c>
      <c r="O46" s="31">
        <v>0</v>
      </c>
      <c r="P46" s="31">
        <v>378100.79</v>
      </c>
      <c r="Q46" s="31">
        <v>100000</v>
      </c>
      <c r="R46" s="31">
        <v>811084.07</v>
      </c>
      <c r="S46" s="31">
        <v>0</v>
      </c>
      <c r="T46" s="31">
        <v>574084.06999999995</v>
      </c>
      <c r="U46" s="31">
        <v>0</v>
      </c>
      <c r="V46" s="31">
        <v>811084.07</v>
      </c>
      <c r="W46" s="31">
        <v>264666.82</v>
      </c>
      <c r="X46" s="31">
        <v>811084.07</v>
      </c>
      <c r="Y46" s="31">
        <v>200000</v>
      </c>
      <c r="Z46" s="31">
        <v>875750.89</v>
      </c>
      <c r="AA46" s="31">
        <v>291050.44</v>
      </c>
      <c r="AB46" s="31">
        <v>611084.06999999995</v>
      </c>
      <c r="AC46" s="31">
        <v>0</v>
      </c>
      <c r="AD46" s="31">
        <v>1166801.33</v>
      </c>
      <c r="AE46" s="31">
        <v>189917.68</v>
      </c>
      <c r="AF46" s="31">
        <v>611084.06999999995</v>
      </c>
      <c r="AG46" s="31">
        <v>250000</v>
      </c>
      <c r="AH46" s="31">
        <v>1106719.01</v>
      </c>
      <c r="AI46" s="31">
        <v>169249.25</v>
      </c>
      <c r="AJ46" s="31">
        <v>625750.89</v>
      </c>
      <c r="AK46" s="31">
        <v>0</v>
      </c>
      <c r="AL46" s="31">
        <v>1275968.26</v>
      </c>
      <c r="AM46" s="31">
        <v>111286.35</v>
      </c>
      <c r="AN46" s="31">
        <v>916801.33</v>
      </c>
      <c r="AO46" s="31">
        <v>99500</v>
      </c>
      <c r="AP46" s="31">
        <v>1287754.6100000001</v>
      </c>
      <c r="AQ46" s="42">
        <v>89120.53</v>
      </c>
      <c r="AR46" s="42">
        <v>1007219.01</v>
      </c>
      <c r="AS46" s="42">
        <v>250000</v>
      </c>
      <c r="AT46" s="42">
        <v>1126875.1399999999</v>
      </c>
      <c r="AU46" s="42">
        <v>0</v>
      </c>
      <c r="AV46" s="42">
        <v>926468.26</v>
      </c>
      <c r="AW46" s="42">
        <v>150000</v>
      </c>
      <c r="AX46" s="42">
        <v>976875.14</v>
      </c>
      <c r="AY46" s="42"/>
      <c r="AZ46" s="42">
        <v>887754.61</v>
      </c>
      <c r="BA46" s="63"/>
      <c r="BB46" s="63"/>
      <c r="BC46" s="63"/>
      <c r="BD46" s="63"/>
      <c r="BE46" s="63"/>
      <c r="BF46" s="63"/>
      <c r="BG46" s="63"/>
      <c r="BH46" s="54">
        <f t="shared" si="1"/>
        <v>1352291.07</v>
      </c>
      <c r="BI46" s="16">
        <f t="shared" si="2"/>
        <v>135229.10699999999</v>
      </c>
      <c r="BJ46" s="54">
        <f t="shared" si="3"/>
        <v>7.2238526281180002</v>
      </c>
      <c r="BK46" s="54" t="str">
        <f>VLOOKUP(B46,'[3]应付账款7月底全部明细表 (3)'!$A$4:$BI$410,61,0)</f>
        <v>发票挂账两个月承兑付款</v>
      </c>
    </row>
    <row r="47" spans="1:63" ht="15.95" customHeight="1">
      <c r="A47" s="23">
        <f t="shared" si="0"/>
        <v>44</v>
      </c>
      <c r="B47" s="24" t="s">
        <v>134</v>
      </c>
      <c r="C47" s="24" t="str">
        <f>VLOOKUP(B47,'[1]供应商 (2)'!$A$2:$D$144,4,0)</f>
        <v>1937338</v>
      </c>
      <c r="D47" s="25" t="s">
        <v>135</v>
      </c>
      <c r="E47" s="25" t="s">
        <v>125</v>
      </c>
      <c r="F47" s="16">
        <v>511927.89</v>
      </c>
      <c r="G47" s="16">
        <v>1000</v>
      </c>
      <c r="H47" s="16">
        <v>646013.34</v>
      </c>
      <c r="I47" s="16">
        <v>0</v>
      </c>
      <c r="J47" s="31">
        <v>707299.61</v>
      </c>
      <c r="K47" s="31">
        <v>85661.33</v>
      </c>
      <c r="L47" s="31">
        <v>510927.89</v>
      </c>
      <c r="M47" s="31">
        <v>100000</v>
      </c>
      <c r="N47" s="31">
        <v>692960.94</v>
      </c>
      <c r="O47" s="31">
        <v>71648.34</v>
      </c>
      <c r="P47" s="31">
        <v>546013.34</v>
      </c>
      <c r="Q47" s="31">
        <v>100000</v>
      </c>
      <c r="R47" s="31">
        <v>664609.28000000003</v>
      </c>
      <c r="S47" s="31">
        <v>163645.25</v>
      </c>
      <c r="T47" s="31">
        <v>507299.61</v>
      </c>
      <c r="U47" s="31">
        <v>0</v>
      </c>
      <c r="V47" s="31">
        <v>828254.53</v>
      </c>
      <c r="W47" s="31">
        <v>159409.43</v>
      </c>
      <c r="X47" s="31">
        <v>592960.93999999994</v>
      </c>
      <c r="Y47" s="31">
        <v>100000</v>
      </c>
      <c r="Z47" s="31">
        <v>887663.96</v>
      </c>
      <c r="AA47" s="31">
        <v>135624.01</v>
      </c>
      <c r="AB47" s="31">
        <v>564609.28000000003</v>
      </c>
      <c r="AC47" s="31">
        <v>0</v>
      </c>
      <c r="AD47" s="31">
        <v>1023287.97</v>
      </c>
      <c r="AE47" s="31">
        <v>47745.83</v>
      </c>
      <c r="AF47" s="31">
        <v>728254.53</v>
      </c>
      <c r="AG47" s="31">
        <v>123000</v>
      </c>
      <c r="AH47" s="31">
        <v>948033.8</v>
      </c>
      <c r="AI47" s="31">
        <v>0</v>
      </c>
      <c r="AJ47" s="31">
        <v>764663.96</v>
      </c>
      <c r="AK47" s="31">
        <v>0</v>
      </c>
      <c r="AL47" s="31">
        <v>948033.8</v>
      </c>
      <c r="AM47" s="31">
        <v>0</v>
      </c>
      <c r="AN47" s="31">
        <v>900287.97</v>
      </c>
      <c r="AO47" s="31">
        <v>0</v>
      </c>
      <c r="AP47" s="31">
        <v>948033.8</v>
      </c>
      <c r="AQ47" s="42">
        <v>0</v>
      </c>
      <c r="AR47" s="42">
        <v>948033.8</v>
      </c>
      <c r="AS47" s="42">
        <v>200000</v>
      </c>
      <c r="AT47" s="42">
        <v>748033.8</v>
      </c>
      <c r="AU47" s="42">
        <v>0</v>
      </c>
      <c r="AV47" s="42">
        <v>748033.8</v>
      </c>
      <c r="AW47" s="42">
        <v>0</v>
      </c>
      <c r="AX47" s="42">
        <v>748033.8</v>
      </c>
      <c r="AY47" s="42"/>
      <c r="AZ47" s="42">
        <v>748033.8</v>
      </c>
      <c r="BA47" s="63"/>
      <c r="BB47" s="63"/>
      <c r="BC47" s="63"/>
      <c r="BD47" s="63"/>
      <c r="BE47" s="63"/>
      <c r="BF47" s="63"/>
      <c r="BG47" s="63"/>
      <c r="BH47" s="54">
        <f t="shared" si="1"/>
        <v>663734.18999999994</v>
      </c>
      <c r="BI47" s="16">
        <f t="shared" si="2"/>
        <v>66373.418999999994</v>
      </c>
      <c r="BJ47" s="54">
        <f t="shared" si="3"/>
        <v>11.2700808737908</v>
      </c>
      <c r="BK47" s="54" t="str">
        <f>VLOOKUP(B47,'[3]应付账款7月底全部明细表 (3)'!$A$4:$BI$410,61,0)</f>
        <v>发票挂账两个月承兑付款</v>
      </c>
    </row>
    <row r="48" spans="1:63">
      <c r="A48" s="23">
        <f t="shared" si="0"/>
        <v>45</v>
      </c>
      <c r="B48" s="24" t="s">
        <v>136</v>
      </c>
      <c r="C48" s="24" t="str">
        <f>VLOOKUP(B48,'[1]供应商 (2)'!$A$2:$D$144,4,0)</f>
        <v>1911157</v>
      </c>
      <c r="D48" s="25" t="s">
        <v>137</v>
      </c>
      <c r="E48" s="25" t="s">
        <v>138</v>
      </c>
      <c r="F48" s="16">
        <v>3020</v>
      </c>
      <c r="G48" s="16">
        <v>0</v>
      </c>
      <c r="H48" s="16">
        <v>3020</v>
      </c>
      <c r="I48" s="16">
        <v>0</v>
      </c>
      <c r="J48" s="31">
        <v>3020</v>
      </c>
      <c r="K48" s="31">
        <v>0</v>
      </c>
      <c r="L48" s="31">
        <v>3020</v>
      </c>
      <c r="M48" s="31">
        <v>0</v>
      </c>
      <c r="N48" s="31">
        <v>3020</v>
      </c>
      <c r="O48" s="31">
        <v>0</v>
      </c>
      <c r="P48" s="31">
        <v>3020</v>
      </c>
      <c r="Q48" s="31">
        <v>0</v>
      </c>
      <c r="R48" s="31">
        <v>3020</v>
      </c>
      <c r="S48" s="31">
        <v>0</v>
      </c>
      <c r="T48" s="31">
        <v>3020</v>
      </c>
      <c r="U48" s="31">
        <v>0</v>
      </c>
      <c r="V48" s="31">
        <v>3020</v>
      </c>
      <c r="W48" s="31">
        <v>0</v>
      </c>
      <c r="X48" s="31">
        <v>3020</v>
      </c>
      <c r="Y48" s="31">
        <v>0</v>
      </c>
      <c r="Z48" s="31">
        <v>3020</v>
      </c>
      <c r="AA48" s="31">
        <v>0</v>
      </c>
      <c r="AB48" s="31">
        <v>3020</v>
      </c>
      <c r="AC48" s="31">
        <v>0</v>
      </c>
      <c r="AD48" s="31">
        <v>3020</v>
      </c>
      <c r="AE48" s="31">
        <v>0</v>
      </c>
      <c r="AF48" s="31">
        <v>3020</v>
      </c>
      <c r="AG48" s="31">
        <v>0</v>
      </c>
      <c r="AH48" s="31">
        <v>3020</v>
      </c>
      <c r="AI48" s="31">
        <v>0</v>
      </c>
      <c r="AJ48" s="31">
        <v>3020</v>
      </c>
      <c r="AK48" s="31">
        <v>0</v>
      </c>
      <c r="AL48" s="31">
        <v>3020</v>
      </c>
      <c r="AM48" s="31">
        <v>0</v>
      </c>
      <c r="AN48" s="31">
        <v>3020</v>
      </c>
      <c r="AO48" s="31">
        <v>0</v>
      </c>
      <c r="AP48" s="31">
        <v>3020</v>
      </c>
      <c r="AQ48" s="42">
        <v>0</v>
      </c>
      <c r="AR48" s="42">
        <v>3020</v>
      </c>
      <c r="AS48" s="42">
        <v>3020</v>
      </c>
      <c r="AT48" s="42">
        <v>0</v>
      </c>
      <c r="AU48" s="42">
        <v>0</v>
      </c>
      <c r="AV48" s="42">
        <v>0</v>
      </c>
      <c r="AW48" s="42">
        <v>0</v>
      </c>
      <c r="AX48" s="42">
        <v>0</v>
      </c>
      <c r="AY48" s="42"/>
      <c r="AZ48" s="42">
        <v>0</v>
      </c>
      <c r="BA48" s="63"/>
      <c r="BB48" s="63"/>
      <c r="BC48" s="63"/>
      <c r="BD48" s="63"/>
      <c r="BE48" s="63"/>
      <c r="BF48" s="63"/>
      <c r="BG48" s="63"/>
      <c r="BH48" s="54">
        <f t="shared" si="1"/>
        <v>0</v>
      </c>
      <c r="BI48" s="16">
        <f t="shared" si="2"/>
        <v>0</v>
      </c>
      <c r="BJ48" s="54"/>
      <c r="BK48" s="54" t="str">
        <f>VLOOKUP(B48,'[3]应付账款7月底全部明细表 (3)'!$A$4:$BI$410,61,0)</f>
        <v>发票挂账两个月付款</v>
      </c>
    </row>
    <row r="49" spans="1:63" ht="15.95" customHeight="1">
      <c r="A49" s="23">
        <f t="shared" si="0"/>
        <v>46</v>
      </c>
      <c r="B49" s="24" t="s">
        <v>139</v>
      </c>
      <c r="C49" s="24"/>
      <c r="D49" s="25" t="s">
        <v>140</v>
      </c>
      <c r="E49" s="25" t="s">
        <v>30</v>
      </c>
      <c r="F49" s="16">
        <v>308985.57</v>
      </c>
      <c r="G49" s="16">
        <v>0</v>
      </c>
      <c r="H49" s="16">
        <v>308985.57</v>
      </c>
      <c r="I49" s="16">
        <v>0</v>
      </c>
      <c r="J49" s="31">
        <v>308985.57</v>
      </c>
      <c r="K49" s="31">
        <v>0</v>
      </c>
      <c r="L49" s="31">
        <v>308985.57</v>
      </c>
      <c r="M49" s="31">
        <v>0</v>
      </c>
      <c r="N49" s="31">
        <v>308985.57</v>
      </c>
      <c r="O49" s="31">
        <v>0</v>
      </c>
      <c r="P49" s="31">
        <v>308985.57</v>
      </c>
      <c r="Q49" s="31">
        <v>0</v>
      </c>
      <c r="R49" s="31">
        <v>308985.57</v>
      </c>
      <c r="S49" s="31">
        <v>0</v>
      </c>
      <c r="T49" s="31">
        <v>308985.57</v>
      </c>
      <c r="U49" s="31">
        <v>0</v>
      </c>
      <c r="V49" s="31">
        <v>308985.57</v>
      </c>
      <c r="W49" s="31">
        <v>0</v>
      </c>
      <c r="X49" s="31">
        <v>308985.57</v>
      </c>
      <c r="Y49" s="31">
        <v>0</v>
      </c>
      <c r="Z49" s="31">
        <v>308985.57</v>
      </c>
      <c r="AA49" s="31">
        <v>0</v>
      </c>
      <c r="AB49" s="31">
        <v>308985.57</v>
      </c>
      <c r="AC49" s="31">
        <v>0</v>
      </c>
      <c r="AD49" s="31">
        <v>308985.57</v>
      </c>
      <c r="AE49" s="31">
        <v>0</v>
      </c>
      <c r="AF49" s="31">
        <v>308985.57</v>
      </c>
      <c r="AG49" s="31">
        <v>0</v>
      </c>
      <c r="AH49" s="31">
        <v>308985.57</v>
      </c>
      <c r="AI49" s="31">
        <v>0</v>
      </c>
      <c r="AJ49" s="31">
        <v>308985.57</v>
      </c>
      <c r="AK49" s="31">
        <v>0</v>
      </c>
      <c r="AL49" s="31">
        <v>308985.57</v>
      </c>
      <c r="AM49" s="31">
        <v>0</v>
      </c>
      <c r="AN49" s="31">
        <v>308985.57</v>
      </c>
      <c r="AO49" s="31">
        <v>92000</v>
      </c>
      <c r="AP49" s="31">
        <v>216985.57</v>
      </c>
      <c r="AQ49" s="42">
        <v>0</v>
      </c>
      <c r="AR49" s="42">
        <v>216985.57</v>
      </c>
      <c r="AS49" s="42">
        <v>100000</v>
      </c>
      <c r="AT49" s="42">
        <v>116985.57</v>
      </c>
      <c r="AU49" s="42">
        <v>0</v>
      </c>
      <c r="AV49" s="42">
        <v>116985.57</v>
      </c>
      <c r="AW49" s="42">
        <v>10000</v>
      </c>
      <c r="AX49" s="42">
        <v>106985.57</v>
      </c>
      <c r="AY49" s="42"/>
      <c r="AZ49" s="42">
        <v>106985.57</v>
      </c>
      <c r="BA49" s="63"/>
      <c r="BB49" s="63"/>
      <c r="BC49" s="63"/>
      <c r="BD49" s="63"/>
      <c r="BE49" s="63"/>
      <c r="BF49" s="63"/>
      <c r="BG49" s="63"/>
      <c r="BH49" s="54">
        <f t="shared" si="1"/>
        <v>0</v>
      </c>
      <c r="BI49" s="16">
        <f t="shared" si="2"/>
        <v>0</v>
      </c>
      <c r="BJ49" s="54"/>
      <c r="BK49" s="54" t="str">
        <f>VLOOKUP(B49,'[3]应付账款7月底全部明细表 (3)'!$A$4:$BI$410,61,0)</f>
        <v>发票挂账两个月承兑付款</v>
      </c>
    </row>
    <row r="50" spans="1:63">
      <c r="A50" s="23">
        <f t="shared" si="0"/>
        <v>47</v>
      </c>
      <c r="B50" s="24" t="s">
        <v>141</v>
      </c>
      <c r="C50" s="24" t="str">
        <f>VLOOKUP(B50,'[1]供应商 (2)'!$A$2:$D$144,4,0)</f>
        <v>1932313</v>
      </c>
      <c r="D50" s="25" t="s">
        <v>142</v>
      </c>
      <c r="E50" s="25" t="s">
        <v>143</v>
      </c>
      <c r="F50" s="16">
        <v>1956990.28</v>
      </c>
      <c r="G50" s="16">
        <v>1001200</v>
      </c>
      <c r="H50" s="16">
        <v>1090000.45</v>
      </c>
      <c r="I50" s="16">
        <v>0</v>
      </c>
      <c r="J50" s="31">
        <v>1202915.78</v>
      </c>
      <c r="K50" s="31">
        <v>10190.35</v>
      </c>
      <c r="L50" s="31">
        <v>955790.28</v>
      </c>
      <c r="M50" s="31">
        <v>0</v>
      </c>
      <c r="N50" s="31">
        <v>1213106.1299999999</v>
      </c>
      <c r="O50" s="31">
        <v>0</v>
      </c>
      <c r="P50" s="31">
        <v>1090000.45</v>
      </c>
      <c r="Q50" s="31">
        <v>0</v>
      </c>
      <c r="R50" s="31">
        <v>1213106.1299999999</v>
      </c>
      <c r="S50" s="31">
        <v>62083.81</v>
      </c>
      <c r="T50" s="31">
        <v>1202915.78</v>
      </c>
      <c r="U50" s="31">
        <v>0</v>
      </c>
      <c r="V50" s="31">
        <v>1275189.94</v>
      </c>
      <c r="W50" s="31">
        <v>26021.97</v>
      </c>
      <c r="X50" s="31">
        <v>1213106.1299999999</v>
      </c>
      <c r="Y50" s="31">
        <v>0</v>
      </c>
      <c r="Z50" s="31">
        <v>1301211.9099999999</v>
      </c>
      <c r="AA50" s="31">
        <v>8110.51</v>
      </c>
      <c r="AB50" s="31">
        <v>1213106.1299999999</v>
      </c>
      <c r="AC50" s="31">
        <v>250000</v>
      </c>
      <c r="AD50" s="31">
        <v>1059322.42</v>
      </c>
      <c r="AE50" s="31">
        <v>173917.32</v>
      </c>
      <c r="AF50" s="31">
        <v>1025189.94</v>
      </c>
      <c r="AG50" s="31">
        <v>705000</v>
      </c>
      <c r="AH50" s="31">
        <v>528239.74</v>
      </c>
      <c r="AI50" s="31">
        <v>104573.39</v>
      </c>
      <c r="AJ50" s="31">
        <v>346211.91</v>
      </c>
      <c r="AK50" s="31">
        <v>0</v>
      </c>
      <c r="AL50" s="31">
        <v>632813.13</v>
      </c>
      <c r="AM50" s="31">
        <v>170588.15</v>
      </c>
      <c r="AN50" s="31">
        <v>354322.42</v>
      </c>
      <c r="AO50" s="31">
        <v>0</v>
      </c>
      <c r="AP50" s="31">
        <v>803401.28</v>
      </c>
      <c r="AQ50" s="42">
        <v>0</v>
      </c>
      <c r="AR50" s="42">
        <v>528239.74</v>
      </c>
      <c r="AS50" s="42">
        <v>0</v>
      </c>
      <c r="AT50" s="42">
        <v>803401.28</v>
      </c>
      <c r="AU50" s="42">
        <v>798432.34</v>
      </c>
      <c r="AV50" s="42">
        <v>632813.13</v>
      </c>
      <c r="AW50" s="42">
        <v>0</v>
      </c>
      <c r="AX50" s="42">
        <v>1601833.62</v>
      </c>
      <c r="AY50" s="42"/>
      <c r="AZ50" s="42">
        <v>803401.28</v>
      </c>
      <c r="BA50" s="63"/>
      <c r="BB50" s="63"/>
      <c r="BC50" s="63"/>
      <c r="BD50" s="63"/>
      <c r="BE50" s="63"/>
      <c r="BF50" s="63"/>
      <c r="BG50" s="63"/>
      <c r="BH50" s="54">
        <f t="shared" si="1"/>
        <v>1353917.84</v>
      </c>
      <c r="BI50" s="16">
        <f t="shared" si="2"/>
        <v>135391.78400000001</v>
      </c>
      <c r="BJ50" s="54">
        <f t="shared" si="3"/>
        <v>11.831099145573001</v>
      </c>
      <c r="BK50" s="54" t="str">
        <f>VLOOKUP(B50,'[3]应付账款7月底全部明细表 (3)'!$A$4:$BI$410,61,0)</f>
        <v>发票挂账两个月承兑付款</v>
      </c>
    </row>
    <row r="51" spans="1:63" ht="15.95" customHeight="1">
      <c r="A51" s="23">
        <f t="shared" si="0"/>
        <v>48</v>
      </c>
      <c r="B51" s="24" t="s">
        <v>144</v>
      </c>
      <c r="C51" s="24"/>
      <c r="D51" s="25" t="s">
        <v>145</v>
      </c>
      <c r="E51" s="25" t="s">
        <v>130</v>
      </c>
      <c r="F51" s="16">
        <v>4922.38</v>
      </c>
      <c r="G51" s="16">
        <v>0</v>
      </c>
      <c r="H51" s="16">
        <v>4922.38</v>
      </c>
      <c r="I51" s="16">
        <v>0</v>
      </c>
      <c r="J51" s="31">
        <v>4922.38</v>
      </c>
      <c r="K51" s="31">
        <v>0</v>
      </c>
      <c r="L51" s="31">
        <v>4922.38</v>
      </c>
      <c r="M51" s="31">
        <v>0</v>
      </c>
      <c r="N51" s="31">
        <v>4922.38</v>
      </c>
      <c r="O51" s="31">
        <v>0</v>
      </c>
      <c r="P51" s="31">
        <v>4922.38</v>
      </c>
      <c r="Q51" s="31">
        <v>0</v>
      </c>
      <c r="R51" s="31">
        <v>4922.38</v>
      </c>
      <c r="S51" s="31">
        <v>0</v>
      </c>
      <c r="T51" s="31">
        <v>4922.38</v>
      </c>
      <c r="U51" s="31">
        <v>0</v>
      </c>
      <c r="V51" s="31">
        <v>4922.38</v>
      </c>
      <c r="W51" s="31">
        <v>0</v>
      </c>
      <c r="X51" s="31">
        <v>4922.38</v>
      </c>
      <c r="Y51" s="31">
        <v>0</v>
      </c>
      <c r="Z51" s="31">
        <v>4922.38</v>
      </c>
      <c r="AA51" s="31">
        <v>0</v>
      </c>
      <c r="AB51" s="31">
        <v>4922.38</v>
      </c>
      <c r="AC51" s="31">
        <v>0</v>
      </c>
      <c r="AD51" s="31">
        <v>4922.38</v>
      </c>
      <c r="AE51" s="31">
        <v>0</v>
      </c>
      <c r="AF51" s="31">
        <v>4922.38</v>
      </c>
      <c r="AG51" s="31">
        <v>0</v>
      </c>
      <c r="AH51" s="31">
        <v>4922.38</v>
      </c>
      <c r="AI51" s="31">
        <v>0</v>
      </c>
      <c r="AJ51" s="31">
        <v>4922.38</v>
      </c>
      <c r="AK51" s="31">
        <v>0</v>
      </c>
      <c r="AL51" s="31">
        <v>4922.38</v>
      </c>
      <c r="AM51" s="31">
        <v>0</v>
      </c>
      <c r="AN51" s="31">
        <v>4922.38</v>
      </c>
      <c r="AO51" s="31">
        <v>0</v>
      </c>
      <c r="AP51" s="31">
        <v>4922.38</v>
      </c>
      <c r="AQ51" s="42">
        <v>0</v>
      </c>
      <c r="AR51" s="42">
        <v>4922.38</v>
      </c>
      <c r="AS51" s="42">
        <v>0</v>
      </c>
      <c r="AT51" s="42">
        <v>4922.38</v>
      </c>
      <c r="AU51" s="42">
        <v>0</v>
      </c>
      <c r="AV51" s="42">
        <v>4922.38</v>
      </c>
      <c r="AW51" s="42">
        <v>0</v>
      </c>
      <c r="AX51" s="42">
        <v>4922.38</v>
      </c>
      <c r="AY51" s="42"/>
      <c r="AZ51" s="42">
        <v>4922.38</v>
      </c>
      <c r="BA51" s="63"/>
      <c r="BB51" s="63"/>
      <c r="BC51" s="63"/>
      <c r="BD51" s="63"/>
      <c r="BE51" s="63"/>
      <c r="BF51" s="63"/>
      <c r="BG51" s="63"/>
      <c r="BH51" s="54">
        <f t="shared" si="1"/>
        <v>0</v>
      </c>
      <c r="BI51" s="16">
        <f t="shared" si="2"/>
        <v>0</v>
      </c>
      <c r="BJ51" s="54"/>
      <c r="BK51" s="54" t="str">
        <f>VLOOKUP(B51,'[3]应付账款7月底全部明细表 (3)'!$A$4:$BI$410,61,0)</f>
        <v>发票挂账两个月承兑付款</v>
      </c>
    </row>
    <row r="52" spans="1:63" ht="15.95" customHeight="1">
      <c r="A52" s="23">
        <f t="shared" si="0"/>
        <v>49</v>
      </c>
      <c r="B52" s="24" t="s">
        <v>146</v>
      </c>
      <c r="C52" s="24" t="str">
        <f>VLOOKUP(B52,'[1]供应商 (2)'!$A$2:$D$144,4,0)</f>
        <v>1932347</v>
      </c>
      <c r="D52" s="25" t="s">
        <v>147</v>
      </c>
      <c r="E52" s="25" t="s">
        <v>148</v>
      </c>
      <c r="F52" s="16">
        <v>2525732.6</v>
      </c>
      <c r="G52" s="16">
        <v>1000000</v>
      </c>
      <c r="H52" s="16">
        <v>1847109.52</v>
      </c>
      <c r="I52" s="16">
        <v>500000</v>
      </c>
      <c r="J52" s="31">
        <v>1768224.03</v>
      </c>
      <c r="K52" s="31">
        <v>0</v>
      </c>
      <c r="L52" s="31">
        <v>1025732.6</v>
      </c>
      <c r="M52" s="31">
        <v>0</v>
      </c>
      <c r="N52" s="31">
        <v>1768224.03</v>
      </c>
      <c r="O52" s="31">
        <v>0</v>
      </c>
      <c r="P52" s="31">
        <v>1347109.52</v>
      </c>
      <c r="Q52" s="31">
        <v>500000</v>
      </c>
      <c r="R52" s="31">
        <v>1268224.03</v>
      </c>
      <c r="S52" s="31">
        <v>1153176.0900000001</v>
      </c>
      <c r="T52" s="31">
        <v>1268224.03</v>
      </c>
      <c r="U52" s="31">
        <v>0</v>
      </c>
      <c r="V52" s="31">
        <v>2421400.12</v>
      </c>
      <c r="W52" s="31">
        <v>513015.2</v>
      </c>
      <c r="X52" s="31">
        <v>1268224.03</v>
      </c>
      <c r="Y52" s="31">
        <v>300000</v>
      </c>
      <c r="Z52" s="31">
        <v>2634415.3199999998</v>
      </c>
      <c r="AA52" s="31">
        <v>244290.14</v>
      </c>
      <c r="AB52" s="31">
        <v>968224.03</v>
      </c>
      <c r="AC52" s="31">
        <v>0</v>
      </c>
      <c r="AD52" s="31">
        <v>2878705.46</v>
      </c>
      <c r="AE52" s="31">
        <v>363135.69</v>
      </c>
      <c r="AF52" s="31">
        <v>2121400.12</v>
      </c>
      <c r="AG52" s="31">
        <v>600000</v>
      </c>
      <c r="AH52" s="31">
        <v>2641841.15</v>
      </c>
      <c r="AI52" s="31">
        <v>205976.07</v>
      </c>
      <c r="AJ52" s="31">
        <v>2034415.32</v>
      </c>
      <c r="AK52" s="31">
        <v>400000</v>
      </c>
      <c r="AL52" s="31">
        <v>2447817.2200000002</v>
      </c>
      <c r="AM52" s="31">
        <v>245347.14</v>
      </c>
      <c r="AN52" s="31">
        <v>1878705.46</v>
      </c>
      <c r="AO52" s="31">
        <v>570000</v>
      </c>
      <c r="AP52" s="31">
        <v>2123164.36</v>
      </c>
      <c r="AQ52" s="42">
        <v>351495.14</v>
      </c>
      <c r="AR52" s="42">
        <v>1671841.15</v>
      </c>
      <c r="AS52" s="42">
        <v>900000</v>
      </c>
      <c r="AT52" s="42">
        <v>1574659.5</v>
      </c>
      <c r="AU52" s="42">
        <v>297907.21999999997</v>
      </c>
      <c r="AV52" s="42">
        <v>977817.22</v>
      </c>
      <c r="AW52" s="42">
        <v>0</v>
      </c>
      <c r="AX52" s="42">
        <v>1872566.72</v>
      </c>
      <c r="AY52" s="42"/>
      <c r="AZ52" s="42">
        <v>1223164.3600000001</v>
      </c>
      <c r="BA52" s="63"/>
      <c r="BB52" s="63"/>
      <c r="BC52" s="63"/>
      <c r="BD52" s="63"/>
      <c r="BE52" s="63"/>
      <c r="BF52" s="63"/>
      <c r="BG52" s="63"/>
      <c r="BH52" s="54">
        <f t="shared" si="1"/>
        <v>3374342.69</v>
      </c>
      <c r="BI52" s="16">
        <f t="shared" si="2"/>
        <v>337434.26899999997</v>
      </c>
      <c r="BJ52" s="54">
        <f t="shared" si="3"/>
        <v>5.5494266351471202</v>
      </c>
      <c r="BK52" s="54" t="str">
        <f>VLOOKUP(B52,'[3]应付账款7月底全部明细表 (3)'!$A$4:$BI$410,61,0)</f>
        <v>发票挂账两个月承兑付款</v>
      </c>
    </row>
    <row r="53" spans="1:63" ht="15.95" customHeight="1">
      <c r="A53" s="23">
        <f t="shared" si="0"/>
        <v>50</v>
      </c>
      <c r="B53" s="24" t="s">
        <v>149</v>
      </c>
      <c r="C53" s="24">
        <f>VLOOKUP(B53,'[1]供应商 (2)'!$A$2:$D$144,4,0)</f>
        <v>1932314</v>
      </c>
      <c r="D53" s="25" t="s">
        <v>150</v>
      </c>
      <c r="E53" s="25" t="s">
        <v>151</v>
      </c>
      <c r="F53" s="16">
        <v>1414333.41</v>
      </c>
      <c r="G53" s="16">
        <v>500000</v>
      </c>
      <c r="H53" s="16">
        <v>1023897.61</v>
      </c>
      <c r="I53" s="16">
        <v>0</v>
      </c>
      <c r="J53" s="31">
        <v>1179892.8999999999</v>
      </c>
      <c r="K53" s="31">
        <v>65545.69</v>
      </c>
      <c r="L53" s="31">
        <v>914333.41</v>
      </c>
      <c r="M53" s="31">
        <v>0</v>
      </c>
      <c r="N53" s="31">
        <v>1245438.5900000001</v>
      </c>
      <c r="O53" s="31">
        <v>136030.53</v>
      </c>
      <c r="P53" s="31">
        <v>1023897.61</v>
      </c>
      <c r="Q53" s="31">
        <v>200000</v>
      </c>
      <c r="R53" s="31">
        <v>1181469.1200000001</v>
      </c>
      <c r="S53" s="31">
        <v>112832.46</v>
      </c>
      <c r="T53" s="31">
        <v>979892.9</v>
      </c>
      <c r="U53" s="31">
        <v>0</v>
      </c>
      <c r="V53" s="31">
        <v>1294301.58</v>
      </c>
      <c r="W53" s="31">
        <v>85592.79</v>
      </c>
      <c r="X53" s="31">
        <v>1045438.59</v>
      </c>
      <c r="Y53" s="31">
        <v>200000</v>
      </c>
      <c r="Z53" s="31">
        <v>1179894.3700000001</v>
      </c>
      <c r="AA53" s="31">
        <v>85213.56</v>
      </c>
      <c r="AB53" s="31">
        <v>981469.12</v>
      </c>
      <c r="AC53" s="31">
        <v>0</v>
      </c>
      <c r="AD53" s="31">
        <v>1265107.93</v>
      </c>
      <c r="AE53" s="31">
        <v>82022.929999999993</v>
      </c>
      <c r="AF53" s="31">
        <v>1094301.58</v>
      </c>
      <c r="AG53" s="31">
        <v>250000</v>
      </c>
      <c r="AH53" s="31">
        <v>1097130.8600000001</v>
      </c>
      <c r="AI53" s="31">
        <v>29804.11</v>
      </c>
      <c r="AJ53" s="31">
        <v>929894.37</v>
      </c>
      <c r="AK53" s="31">
        <v>0</v>
      </c>
      <c r="AL53" s="31">
        <v>1126934.97</v>
      </c>
      <c r="AM53" s="31">
        <v>73697.17</v>
      </c>
      <c r="AN53" s="31">
        <v>1015107.93</v>
      </c>
      <c r="AO53" s="31">
        <v>0</v>
      </c>
      <c r="AP53" s="31">
        <v>1200632.1399999999</v>
      </c>
      <c r="AQ53" s="42">
        <v>101768.13</v>
      </c>
      <c r="AR53" s="42">
        <v>1097130.8600000001</v>
      </c>
      <c r="AS53" s="42">
        <v>200000</v>
      </c>
      <c r="AT53" s="42">
        <v>1102400.27</v>
      </c>
      <c r="AU53" s="42">
        <v>99271.6</v>
      </c>
      <c r="AV53" s="42">
        <v>926934.97</v>
      </c>
      <c r="AW53" s="42">
        <v>0</v>
      </c>
      <c r="AX53" s="42">
        <v>1201671.8700000001</v>
      </c>
      <c r="AY53" s="42"/>
      <c r="AZ53" s="42">
        <v>1000632.14</v>
      </c>
      <c r="BA53" s="63"/>
      <c r="BB53" s="63"/>
      <c r="BC53" s="63"/>
      <c r="BD53" s="63"/>
      <c r="BE53" s="63"/>
      <c r="BF53" s="63"/>
      <c r="BG53" s="63"/>
      <c r="BH53" s="54">
        <f t="shared" si="1"/>
        <v>871778.97</v>
      </c>
      <c r="BI53" s="16">
        <f t="shared" si="2"/>
        <v>87177.896999999997</v>
      </c>
      <c r="BJ53" s="54">
        <f t="shared" si="3"/>
        <v>13.7841346413759</v>
      </c>
      <c r="BK53" s="54" t="str">
        <f>VLOOKUP(B53,'[3]应付账款7月底全部明细表 (3)'!$A$4:$BI$410,61,0)</f>
        <v>发票挂账两个月承兑付款</v>
      </c>
    </row>
    <row r="54" spans="1:63" ht="15.95" customHeight="1">
      <c r="A54" s="23">
        <f t="shared" si="0"/>
        <v>51</v>
      </c>
      <c r="B54" s="24" t="s">
        <v>152</v>
      </c>
      <c r="C54" s="24"/>
      <c r="D54" s="25" t="s">
        <v>153</v>
      </c>
      <c r="E54" s="25" t="s">
        <v>154</v>
      </c>
      <c r="F54" s="16">
        <v>30517.09</v>
      </c>
      <c r="G54" s="16">
        <v>0</v>
      </c>
      <c r="H54" s="16">
        <v>35277.730000000003</v>
      </c>
      <c r="I54" s="16">
        <v>0</v>
      </c>
      <c r="J54" s="31">
        <v>35277.730000000003</v>
      </c>
      <c r="K54" s="31">
        <v>0</v>
      </c>
      <c r="L54" s="31">
        <v>30517.09</v>
      </c>
      <c r="M54" s="31">
        <v>0</v>
      </c>
      <c r="N54" s="31">
        <v>35277.730000000003</v>
      </c>
      <c r="O54" s="31">
        <v>0</v>
      </c>
      <c r="P54" s="31">
        <v>35277.730000000003</v>
      </c>
      <c r="Q54" s="31">
        <v>0</v>
      </c>
      <c r="R54" s="31">
        <v>35277.730000000003</v>
      </c>
      <c r="S54" s="31">
        <v>4760.6400000000003</v>
      </c>
      <c r="T54" s="31">
        <v>35277.730000000003</v>
      </c>
      <c r="U54" s="31">
        <v>0</v>
      </c>
      <c r="V54" s="31">
        <v>40038.370000000003</v>
      </c>
      <c r="W54" s="31">
        <v>0</v>
      </c>
      <c r="X54" s="31">
        <v>35277.730000000003</v>
      </c>
      <c r="Y54" s="31">
        <v>0</v>
      </c>
      <c r="Z54" s="31">
        <v>40038.370000000003</v>
      </c>
      <c r="AA54" s="31">
        <v>0</v>
      </c>
      <c r="AB54" s="31">
        <v>35277.730000000003</v>
      </c>
      <c r="AC54" s="31">
        <v>0</v>
      </c>
      <c r="AD54" s="31">
        <v>40038.370000000003</v>
      </c>
      <c r="AE54" s="31">
        <v>0</v>
      </c>
      <c r="AF54" s="31">
        <v>40038.370000000003</v>
      </c>
      <c r="AG54" s="31">
        <v>0</v>
      </c>
      <c r="AH54" s="31">
        <v>40038.370000000003</v>
      </c>
      <c r="AI54" s="31">
        <v>0</v>
      </c>
      <c r="AJ54" s="31">
        <v>40038.370000000003</v>
      </c>
      <c r="AK54" s="31">
        <v>0</v>
      </c>
      <c r="AL54" s="31">
        <v>40038.370000000003</v>
      </c>
      <c r="AM54" s="31">
        <v>0</v>
      </c>
      <c r="AN54" s="31">
        <v>40038.370000000003</v>
      </c>
      <c r="AO54" s="31">
        <v>0</v>
      </c>
      <c r="AP54" s="31">
        <v>40038.370000000003</v>
      </c>
      <c r="AQ54" s="42">
        <v>0</v>
      </c>
      <c r="AR54" s="42">
        <v>40038.370000000003</v>
      </c>
      <c r="AS54" s="42">
        <v>0</v>
      </c>
      <c r="AT54" s="42">
        <v>40038.370000000003</v>
      </c>
      <c r="AU54" s="42">
        <v>0</v>
      </c>
      <c r="AV54" s="42">
        <v>40038.370000000003</v>
      </c>
      <c r="AW54" s="42">
        <v>0</v>
      </c>
      <c r="AX54" s="42">
        <v>40038.370000000003</v>
      </c>
      <c r="AY54" s="42"/>
      <c r="AZ54" s="42">
        <v>40038.370000000003</v>
      </c>
      <c r="BA54" s="63"/>
      <c r="BB54" s="63"/>
      <c r="BC54" s="63"/>
      <c r="BD54" s="63"/>
      <c r="BE54" s="63"/>
      <c r="BF54" s="63"/>
      <c r="BG54" s="63"/>
      <c r="BH54" s="54">
        <f t="shared" si="1"/>
        <v>4760.6400000000003</v>
      </c>
      <c r="BI54" s="16">
        <f t="shared" si="2"/>
        <v>476.06400000000002</v>
      </c>
      <c r="BJ54" s="54">
        <f t="shared" si="3"/>
        <v>84.102914734153401</v>
      </c>
      <c r="BK54" s="54" t="str">
        <f>VLOOKUP(B54,'[3]应付账款7月底全部明细表 (3)'!$A$4:$BI$410,61,0)</f>
        <v>发票挂账两个月承兑付款</v>
      </c>
    </row>
    <row r="55" spans="1:63" ht="15.95" customHeight="1">
      <c r="A55" s="23">
        <f t="shared" si="0"/>
        <v>52</v>
      </c>
      <c r="B55" s="24" t="s">
        <v>155</v>
      </c>
      <c r="D55" s="84" t="s">
        <v>156</v>
      </c>
      <c r="E55" s="25"/>
      <c r="F55" s="16"/>
      <c r="G55" s="16"/>
      <c r="H55" s="16"/>
      <c r="I55" s="16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42"/>
      <c r="AR55" s="42">
        <v>0</v>
      </c>
      <c r="AS55" s="42"/>
      <c r="AT55" s="42"/>
      <c r="AU55" s="42">
        <v>29137.63</v>
      </c>
      <c r="AV55" s="42">
        <v>0</v>
      </c>
      <c r="AW55" s="42">
        <v>10000</v>
      </c>
      <c r="AX55" s="42">
        <v>19137.63</v>
      </c>
      <c r="AY55" s="42"/>
      <c r="AZ55" s="42">
        <v>19137.63</v>
      </c>
      <c r="BA55" s="63"/>
      <c r="BB55" s="63"/>
      <c r="BC55" s="63"/>
      <c r="BD55" s="63"/>
      <c r="BE55" s="63"/>
      <c r="BF55" s="63"/>
      <c r="BG55" s="63"/>
      <c r="BH55" s="54"/>
      <c r="BI55" s="16">
        <f t="shared" si="2"/>
        <v>0</v>
      </c>
      <c r="BJ55" s="54"/>
      <c r="BK55" s="54"/>
    </row>
    <row r="56" spans="1:63">
      <c r="A56" s="23">
        <f t="shared" si="0"/>
        <v>53</v>
      </c>
      <c r="B56" s="24" t="s">
        <v>157</v>
      </c>
      <c r="C56" s="24" t="str">
        <f>VLOOKUP(B56,'[1]供应商 (2)'!$A$2:$D$144,4,0)</f>
        <v>1913102</v>
      </c>
      <c r="D56" s="25" t="s">
        <v>158</v>
      </c>
      <c r="E56" s="25" t="s">
        <v>30</v>
      </c>
      <c r="F56" s="16">
        <v>1581462.21</v>
      </c>
      <c r="G56" s="16">
        <v>16108.8</v>
      </c>
      <c r="H56" s="16">
        <v>1790399.8</v>
      </c>
      <c r="I56" s="16">
        <v>430000</v>
      </c>
      <c r="J56" s="31">
        <v>1513900.49</v>
      </c>
      <c r="K56" s="31">
        <v>132091.89000000001</v>
      </c>
      <c r="L56" s="31">
        <v>1135353.4099999999</v>
      </c>
      <c r="M56" s="31">
        <v>0</v>
      </c>
      <c r="N56" s="31">
        <v>1645992.38</v>
      </c>
      <c r="O56" s="31">
        <v>95629.86</v>
      </c>
      <c r="P56" s="31">
        <v>1360399.8</v>
      </c>
      <c r="Q56" s="31">
        <v>310000</v>
      </c>
      <c r="R56" s="31">
        <v>1431622.24</v>
      </c>
      <c r="S56" s="31">
        <v>178223.34</v>
      </c>
      <c r="T56" s="31">
        <v>1203900.49</v>
      </c>
      <c r="U56" s="31">
        <v>0</v>
      </c>
      <c r="V56" s="31">
        <v>1609845.58</v>
      </c>
      <c r="W56" s="31">
        <v>206796.98</v>
      </c>
      <c r="X56" s="31">
        <v>1335992.3799999999</v>
      </c>
      <c r="Y56" s="31">
        <v>100000</v>
      </c>
      <c r="Z56" s="31">
        <v>1716642.56</v>
      </c>
      <c r="AA56" s="31">
        <v>140134.92000000001</v>
      </c>
      <c r="AB56" s="31">
        <v>1331622.24</v>
      </c>
      <c r="AC56" s="31">
        <v>0</v>
      </c>
      <c r="AD56" s="31">
        <v>1856777.48</v>
      </c>
      <c r="AE56" s="31">
        <v>177068.9</v>
      </c>
      <c r="AF56" s="31">
        <v>1509845.58</v>
      </c>
      <c r="AG56" s="31">
        <v>350000</v>
      </c>
      <c r="AH56" s="31">
        <v>1683846.38</v>
      </c>
      <c r="AI56" s="31">
        <v>99354.76</v>
      </c>
      <c r="AJ56" s="31">
        <v>1366642.56</v>
      </c>
      <c r="AK56" s="31">
        <v>111582.39999999999</v>
      </c>
      <c r="AL56" s="31">
        <v>1671618.74</v>
      </c>
      <c r="AM56" s="31">
        <v>0</v>
      </c>
      <c r="AN56" s="31">
        <v>1395195.08</v>
      </c>
      <c r="AO56" s="31">
        <v>0</v>
      </c>
      <c r="AP56" s="31">
        <v>1671618.74</v>
      </c>
      <c r="AQ56" s="42">
        <v>422544.41</v>
      </c>
      <c r="AR56" s="42">
        <v>1572263.98</v>
      </c>
      <c r="AS56" s="42">
        <v>289318.59999999998</v>
      </c>
      <c r="AT56" s="42">
        <v>1804844.55</v>
      </c>
      <c r="AU56" s="42">
        <v>183721.32</v>
      </c>
      <c r="AV56" s="42">
        <v>1382300.14</v>
      </c>
      <c r="AW56" s="42">
        <v>20000</v>
      </c>
      <c r="AX56" s="42">
        <v>1968565.87</v>
      </c>
      <c r="AY56" s="42"/>
      <c r="AZ56" s="42">
        <v>1362300.14</v>
      </c>
      <c r="BA56" s="63"/>
      <c r="BB56" s="63"/>
      <c r="BC56" s="63"/>
      <c r="BD56" s="63"/>
      <c r="BE56" s="63"/>
      <c r="BF56" s="63"/>
      <c r="BG56" s="63"/>
      <c r="BH56" s="54">
        <f t="shared" ref="BH56:BH119" si="4">K56+O56+S56+W56+AA56+AE56+AI56+AM56+AQ56+AU56+AY56+BC56</f>
        <v>1635566.38</v>
      </c>
      <c r="BI56" s="16">
        <f t="shared" si="2"/>
        <v>163556.63800000001</v>
      </c>
      <c r="BJ56" s="54">
        <f t="shared" si="3"/>
        <v>12.035988841981499</v>
      </c>
      <c r="BK56" s="54" t="str">
        <f>VLOOKUP(B56,'[3]应付账款7月底全部明细表 (3)'!$A$4:$BI$410,61,0)</f>
        <v>发票挂账两个月承兑付款</v>
      </c>
    </row>
    <row r="57" spans="1:63" ht="15.95" customHeight="1">
      <c r="A57" s="23">
        <f t="shared" si="0"/>
        <v>54</v>
      </c>
      <c r="B57" s="24" t="s">
        <v>159</v>
      </c>
      <c r="C57" s="24"/>
      <c r="D57" s="25" t="s">
        <v>160</v>
      </c>
      <c r="E57" s="25" t="s">
        <v>161</v>
      </c>
      <c r="F57" s="16">
        <v>0</v>
      </c>
      <c r="G57" s="16">
        <v>0</v>
      </c>
      <c r="H57" s="16">
        <v>0</v>
      </c>
      <c r="I57" s="16">
        <v>0</v>
      </c>
      <c r="J57" s="31">
        <v>1298</v>
      </c>
      <c r="K57" s="31">
        <v>17028</v>
      </c>
      <c r="L57" s="31">
        <v>1298</v>
      </c>
      <c r="M57" s="31">
        <v>0</v>
      </c>
      <c r="N57" s="31">
        <v>18326</v>
      </c>
      <c r="O57" s="31">
        <v>0</v>
      </c>
      <c r="P57" s="31">
        <v>18326</v>
      </c>
      <c r="Q57" s="31">
        <v>18326</v>
      </c>
      <c r="R57" s="31">
        <v>0</v>
      </c>
      <c r="S57" s="31">
        <v>0</v>
      </c>
      <c r="T57" s="31">
        <v>0</v>
      </c>
      <c r="U57" s="31">
        <v>0</v>
      </c>
      <c r="V57" s="31">
        <v>0</v>
      </c>
      <c r="W57" s="31">
        <v>15055</v>
      </c>
      <c r="X57" s="31">
        <v>0</v>
      </c>
      <c r="Y57" s="31">
        <v>0</v>
      </c>
      <c r="Z57" s="31">
        <v>15055</v>
      </c>
      <c r="AA57" s="31">
        <v>2400</v>
      </c>
      <c r="AB57" s="31">
        <v>15055</v>
      </c>
      <c r="AC57" s="31">
        <v>11215</v>
      </c>
      <c r="AD57" s="31">
        <v>6240</v>
      </c>
      <c r="AE57" s="31">
        <v>0</v>
      </c>
      <c r="AF57" s="31">
        <v>6240</v>
      </c>
      <c r="AG57" s="31">
        <v>0</v>
      </c>
      <c r="AH57" s="31">
        <v>6240</v>
      </c>
      <c r="AI57" s="31">
        <v>0</v>
      </c>
      <c r="AJ57" s="31">
        <v>6240</v>
      </c>
      <c r="AK57" s="31">
        <v>0</v>
      </c>
      <c r="AL57" s="31">
        <v>6240</v>
      </c>
      <c r="AM57" s="31">
        <v>0</v>
      </c>
      <c r="AN57" s="31">
        <v>6240</v>
      </c>
      <c r="AO57" s="31">
        <v>0</v>
      </c>
      <c r="AP57" s="31">
        <v>6240</v>
      </c>
      <c r="AQ57" s="42">
        <v>0</v>
      </c>
      <c r="AR57" s="42">
        <v>6240</v>
      </c>
      <c r="AS57" s="42">
        <v>0</v>
      </c>
      <c r="AT57" s="42">
        <v>6240</v>
      </c>
      <c r="AU57" s="42">
        <v>0</v>
      </c>
      <c r="AV57" s="42">
        <v>6240</v>
      </c>
      <c r="AW57" s="42">
        <v>0</v>
      </c>
      <c r="AX57" s="42">
        <v>6240</v>
      </c>
      <c r="AY57" s="42"/>
      <c r="AZ57" s="42">
        <v>6240</v>
      </c>
      <c r="BA57" s="63"/>
      <c r="BB57" s="63"/>
      <c r="BC57" s="63"/>
      <c r="BD57" s="63"/>
      <c r="BE57" s="63"/>
      <c r="BF57" s="63"/>
      <c r="BG57" s="63"/>
      <c r="BH57" s="54">
        <f t="shared" si="4"/>
        <v>34483</v>
      </c>
      <c r="BI57" s="16">
        <f t="shared" si="2"/>
        <v>3448.3</v>
      </c>
      <c r="BJ57" s="54">
        <f t="shared" si="3"/>
        <v>1.80958733288867</v>
      </c>
      <c r="BK57" s="54" t="str">
        <f>VLOOKUP(B57,'[3]应付账款7月底全部明细表 (3)'!$A$4:$BI$410,61,0)</f>
        <v>货到、票到付款</v>
      </c>
    </row>
    <row r="58" spans="1:63" ht="15.95" customHeight="1">
      <c r="A58" s="23">
        <f t="shared" si="0"/>
        <v>55</v>
      </c>
      <c r="B58" s="24" t="s">
        <v>162</v>
      </c>
      <c r="C58" s="24" t="str">
        <f>VLOOKUP(B58,'[1]供应商 (2)'!$A$2:$D$144,4,0)</f>
        <v>1944505</v>
      </c>
      <c r="D58" s="25" t="s">
        <v>163</v>
      </c>
      <c r="E58" s="25" t="s">
        <v>164</v>
      </c>
      <c r="F58" s="16">
        <v>39940</v>
      </c>
      <c r="G58" s="16">
        <v>0</v>
      </c>
      <c r="H58" s="16">
        <v>46648.26</v>
      </c>
      <c r="I58" s="16">
        <v>40000</v>
      </c>
      <c r="J58" s="31">
        <v>9948.2900000000009</v>
      </c>
      <c r="K58" s="31">
        <v>22592.94</v>
      </c>
      <c r="L58" s="31">
        <v>9948.2900000000009</v>
      </c>
      <c r="M58" s="31">
        <v>0</v>
      </c>
      <c r="N58" s="31">
        <v>32541.23</v>
      </c>
      <c r="O58" s="31">
        <v>0</v>
      </c>
      <c r="P58" s="31">
        <v>32541.23</v>
      </c>
      <c r="Q58" s="31">
        <v>12434.71</v>
      </c>
      <c r="R58" s="31">
        <v>20106.52</v>
      </c>
      <c r="S58" s="31">
        <v>31136.22</v>
      </c>
      <c r="T58" s="31">
        <v>20106.52</v>
      </c>
      <c r="U58" s="31">
        <v>0</v>
      </c>
      <c r="V58" s="31">
        <v>51242.74</v>
      </c>
      <c r="W58" s="31">
        <v>42316.86</v>
      </c>
      <c r="X58" s="31">
        <v>51242.74</v>
      </c>
      <c r="Y58" s="31">
        <v>32541.23</v>
      </c>
      <c r="Z58" s="31">
        <v>61018.37</v>
      </c>
      <c r="AA58" s="31">
        <v>0</v>
      </c>
      <c r="AB58" s="31">
        <v>61018.37</v>
      </c>
      <c r="AC58" s="31">
        <v>0</v>
      </c>
      <c r="AD58" s="31">
        <v>61018.37</v>
      </c>
      <c r="AE58" s="31">
        <v>249.4</v>
      </c>
      <c r="AF58" s="31">
        <v>61018.37</v>
      </c>
      <c r="AG58" s="31">
        <v>0</v>
      </c>
      <c r="AH58" s="31">
        <v>61267.77</v>
      </c>
      <c r="AI58" s="31">
        <v>0</v>
      </c>
      <c r="AJ58" s="31">
        <v>61267.77</v>
      </c>
      <c r="AK58" s="31">
        <v>15000</v>
      </c>
      <c r="AL58" s="31">
        <v>46267.77</v>
      </c>
      <c r="AM58" s="31">
        <v>31951.93</v>
      </c>
      <c r="AN58" s="31">
        <v>46267.77</v>
      </c>
      <c r="AO58" s="31">
        <v>0</v>
      </c>
      <c r="AP58" s="31">
        <v>78219.7</v>
      </c>
      <c r="AQ58" s="42">
        <v>0</v>
      </c>
      <c r="AR58" s="42">
        <v>78219.7</v>
      </c>
      <c r="AS58" s="42">
        <v>0</v>
      </c>
      <c r="AT58" s="42">
        <v>78219.7</v>
      </c>
      <c r="AU58" s="42">
        <v>0</v>
      </c>
      <c r="AV58" s="42">
        <v>78219.7</v>
      </c>
      <c r="AW58" s="42">
        <v>0</v>
      </c>
      <c r="AX58" s="42">
        <v>78219.7</v>
      </c>
      <c r="AY58" s="42"/>
      <c r="AZ58" s="42">
        <v>78219.7</v>
      </c>
      <c r="BA58" s="63"/>
      <c r="BB58" s="63"/>
      <c r="BC58" s="63"/>
      <c r="BD58" s="63"/>
      <c r="BE58" s="63"/>
      <c r="BF58" s="63"/>
      <c r="BG58" s="63"/>
      <c r="BH58" s="54">
        <f t="shared" si="4"/>
        <v>128247.35</v>
      </c>
      <c r="BI58" s="16">
        <f t="shared" si="2"/>
        <v>12824.735000000001</v>
      </c>
      <c r="BJ58" s="54">
        <f t="shared" si="3"/>
        <v>6.0991279741842597</v>
      </c>
      <c r="BK58" s="54" t="str">
        <f>VLOOKUP(B58,'[3]应付账款7月底全部明细表 (3)'!$A$4:$BI$410,61,0)</f>
        <v>货到、票到付款</v>
      </c>
    </row>
    <row r="59" spans="1:63" ht="15.95" customHeight="1">
      <c r="A59" s="23">
        <f t="shared" si="0"/>
        <v>56</v>
      </c>
      <c r="B59" s="24" t="s">
        <v>165</v>
      </c>
      <c r="C59" s="24"/>
      <c r="D59" s="25" t="s">
        <v>166</v>
      </c>
      <c r="E59" s="25" t="s">
        <v>167</v>
      </c>
      <c r="F59" s="16">
        <v>873447.3</v>
      </c>
      <c r="G59" s="16">
        <v>50000</v>
      </c>
      <c r="H59" s="16">
        <v>847502.8</v>
      </c>
      <c r="I59" s="16">
        <v>500000</v>
      </c>
      <c r="J59" s="31">
        <v>347502.8</v>
      </c>
      <c r="K59" s="31">
        <v>0</v>
      </c>
      <c r="L59" s="31">
        <v>323447.3</v>
      </c>
      <c r="M59" s="31">
        <v>0</v>
      </c>
      <c r="N59" s="31">
        <v>347502.8</v>
      </c>
      <c r="O59" s="31">
        <v>0</v>
      </c>
      <c r="P59" s="31">
        <v>347502.8</v>
      </c>
      <c r="Q59" s="31">
        <v>50000</v>
      </c>
      <c r="R59" s="31">
        <v>297502.8</v>
      </c>
      <c r="S59" s="31">
        <v>0</v>
      </c>
      <c r="T59" s="31">
        <v>297502.8</v>
      </c>
      <c r="U59" s="31">
        <v>0</v>
      </c>
      <c r="V59" s="31">
        <v>297502.8</v>
      </c>
      <c r="W59" s="31">
        <v>0</v>
      </c>
      <c r="X59" s="31">
        <v>297502.8</v>
      </c>
      <c r="Y59" s="31">
        <v>0</v>
      </c>
      <c r="Z59" s="31">
        <v>297502.8</v>
      </c>
      <c r="AA59" s="31">
        <v>0</v>
      </c>
      <c r="AB59" s="31">
        <v>297502.8</v>
      </c>
      <c r="AC59" s="31">
        <v>0</v>
      </c>
      <c r="AD59" s="31">
        <v>297502.8</v>
      </c>
      <c r="AE59" s="31">
        <v>0</v>
      </c>
      <c r="AF59" s="31">
        <v>297502.8</v>
      </c>
      <c r="AG59" s="31">
        <v>0</v>
      </c>
      <c r="AH59" s="31">
        <v>297502.8</v>
      </c>
      <c r="AI59" s="31">
        <v>0</v>
      </c>
      <c r="AJ59" s="31">
        <v>297502.8</v>
      </c>
      <c r="AK59" s="31">
        <v>250000</v>
      </c>
      <c r="AL59" s="31">
        <v>47502.8</v>
      </c>
      <c r="AM59" s="31">
        <v>0</v>
      </c>
      <c r="AN59" s="31">
        <v>47502.8</v>
      </c>
      <c r="AO59" s="31">
        <v>0</v>
      </c>
      <c r="AP59" s="31">
        <v>47502.8</v>
      </c>
      <c r="AQ59" s="42">
        <v>0</v>
      </c>
      <c r="AR59" s="42">
        <v>47502.8</v>
      </c>
      <c r="AS59" s="42">
        <v>0</v>
      </c>
      <c r="AT59" s="42">
        <v>47502.8</v>
      </c>
      <c r="AU59" s="42">
        <v>0</v>
      </c>
      <c r="AV59" s="42">
        <v>47502.8</v>
      </c>
      <c r="AW59" s="42">
        <v>0</v>
      </c>
      <c r="AX59" s="42">
        <v>47502.8</v>
      </c>
      <c r="AY59" s="42"/>
      <c r="AZ59" s="42">
        <v>47502.8</v>
      </c>
      <c r="BA59" s="63"/>
      <c r="BB59" s="63"/>
      <c r="BC59" s="63"/>
      <c r="BD59" s="63"/>
      <c r="BE59" s="63"/>
      <c r="BF59" s="63"/>
      <c r="BG59" s="63"/>
      <c r="BH59" s="54">
        <f t="shared" si="4"/>
        <v>0</v>
      </c>
      <c r="BI59" s="16">
        <f t="shared" si="2"/>
        <v>0</v>
      </c>
      <c r="BJ59" s="54"/>
      <c r="BK59" s="54" t="str">
        <f>VLOOKUP(B59,'[3]应付账款7月底全部明细表 (3)'!$A$4:$BI$410,61,0)</f>
        <v>发票挂账两个月承兑付款</v>
      </c>
    </row>
    <row r="60" spans="1:63" ht="15.95" customHeight="1">
      <c r="A60" s="23">
        <f t="shared" si="0"/>
        <v>57</v>
      </c>
      <c r="B60" s="24" t="s">
        <v>168</v>
      </c>
      <c r="C60" s="24" t="str">
        <f>VLOOKUP(B60,'[1]供应商 (2)'!$A$2:$D$144,4,0)</f>
        <v>L1118</v>
      </c>
      <c r="D60" s="25" t="s">
        <v>169</v>
      </c>
      <c r="E60" s="25" t="s">
        <v>30</v>
      </c>
      <c r="F60" s="16">
        <v>2394597.34</v>
      </c>
      <c r="G60" s="16">
        <v>300000</v>
      </c>
      <c r="H60" s="16">
        <v>2499910.46</v>
      </c>
      <c r="I60" s="16">
        <v>800000</v>
      </c>
      <c r="J60" s="31">
        <v>1891090.15</v>
      </c>
      <c r="K60" s="31">
        <v>126328.69</v>
      </c>
      <c r="L60" s="31">
        <v>1294597.3400000001</v>
      </c>
      <c r="M60" s="31">
        <v>0</v>
      </c>
      <c r="N60" s="31">
        <v>2017418.84</v>
      </c>
      <c r="O60" s="31">
        <v>68238.11</v>
      </c>
      <c r="P60" s="31">
        <v>1699910.46</v>
      </c>
      <c r="Q60" s="31">
        <v>200000</v>
      </c>
      <c r="R60" s="31">
        <v>1885656.95</v>
      </c>
      <c r="S60" s="31">
        <v>192511.33</v>
      </c>
      <c r="T60" s="31">
        <v>1691090.15</v>
      </c>
      <c r="U60" s="31">
        <v>0</v>
      </c>
      <c r="V60" s="31">
        <v>2078168.28</v>
      </c>
      <c r="W60" s="31">
        <v>210266.18</v>
      </c>
      <c r="X60" s="31">
        <v>1817418.84</v>
      </c>
      <c r="Y60" s="31">
        <v>100000</v>
      </c>
      <c r="Z60" s="31">
        <v>2188434.46</v>
      </c>
      <c r="AA60" s="31">
        <v>174828.83</v>
      </c>
      <c r="AB60" s="31">
        <v>1785656.95</v>
      </c>
      <c r="AC60" s="31">
        <v>300000</v>
      </c>
      <c r="AD60" s="31">
        <v>2063263.29</v>
      </c>
      <c r="AE60" s="31">
        <v>313004.59999999998</v>
      </c>
      <c r="AF60" s="31">
        <v>1678168.28</v>
      </c>
      <c r="AG60" s="31">
        <v>555000</v>
      </c>
      <c r="AH60" s="31">
        <v>1821267.89</v>
      </c>
      <c r="AI60" s="31">
        <v>545303.12</v>
      </c>
      <c r="AJ60" s="31">
        <v>1333434.46</v>
      </c>
      <c r="AK60" s="31">
        <v>500000</v>
      </c>
      <c r="AL60" s="31">
        <v>1866571.01</v>
      </c>
      <c r="AM60" s="31">
        <v>350326.09</v>
      </c>
      <c r="AN60" s="31">
        <v>1008263.29</v>
      </c>
      <c r="AO60" s="31">
        <v>276000</v>
      </c>
      <c r="AP60" s="31">
        <v>1940897.1</v>
      </c>
      <c r="AQ60" s="42">
        <v>452555</v>
      </c>
      <c r="AR60" s="42">
        <v>1045267.89</v>
      </c>
      <c r="AS60" s="42">
        <v>200000</v>
      </c>
      <c r="AT60" s="42">
        <v>2193452.1</v>
      </c>
      <c r="AU60" s="42">
        <v>395226.36</v>
      </c>
      <c r="AV60" s="42">
        <v>1390571.01</v>
      </c>
      <c r="AW60" s="42">
        <v>214840.8</v>
      </c>
      <c r="AX60" s="42">
        <v>2373837.66</v>
      </c>
      <c r="AY60" s="42"/>
      <c r="AZ60" s="42">
        <v>1526056.3</v>
      </c>
      <c r="BA60" s="63"/>
      <c r="BB60" s="63"/>
      <c r="BC60" s="63"/>
      <c r="BD60" s="63"/>
      <c r="BE60" s="63"/>
      <c r="BF60" s="63"/>
      <c r="BG60" s="63"/>
      <c r="BH60" s="54">
        <f t="shared" si="4"/>
        <v>2828588.31</v>
      </c>
      <c r="BI60" s="16">
        <f t="shared" si="2"/>
        <v>282858.83100000001</v>
      </c>
      <c r="BJ60" s="54">
        <f t="shared" si="3"/>
        <v>8.3923052768325999</v>
      </c>
      <c r="BK60" s="54" t="str">
        <f>VLOOKUP(B60,'[3]应付账款7月底全部明细表 (3)'!$A$4:$BI$410,61,0)</f>
        <v>发票挂账两个月承兑付款</v>
      </c>
    </row>
    <row r="61" spans="1:63" ht="15.95" customHeight="1">
      <c r="A61" s="23">
        <f t="shared" si="0"/>
        <v>58</v>
      </c>
      <c r="B61" s="24" t="s">
        <v>170</v>
      </c>
      <c r="C61" s="24"/>
      <c r="D61" s="25" t="s">
        <v>171</v>
      </c>
      <c r="E61" s="25" t="s">
        <v>172</v>
      </c>
      <c r="F61" s="16">
        <v>900</v>
      </c>
      <c r="G61" s="16">
        <v>0</v>
      </c>
      <c r="H61" s="16">
        <v>900</v>
      </c>
      <c r="I61" s="16">
        <v>0</v>
      </c>
      <c r="J61" s="31">
        <v>900</v>
      </c>
      <c r="K61" s="31">
        <v>0</v>
      </c>
      <c r="L61" s="31">
        <v>0</v>
      </c>
      <c r="M61" s="31">
        <v>0</v>
      </c>
      <c r="N61" s="31">
        <v>900</v>
      </c>
      <c r="O61" s="31">
        <v>0</v>
      </c>
      <c r="P61" s="31">
        <v>0</v>
      </c>
      <c r="Q61" s="31">
        <v>0</v>
      </c>
      <c r="R61" s="31">
        <v>900</v>
      </c>
      <c r="S61" s="31">
        <v>0</v>
      </c>
      <c r="T61" s="31">
        <v>0</v>
      </c>
      <c r="U61" s="31">
        <v>0</v>
      </c>
      <c r="V61" s="31">
        <v>900</v>
      </c>
      <c r="W61" s="31">
        <v>0</v>
      </c>
      <c r="X61" s="31">
        <v>0</v>
      </c>
      <c r="Y61" s="31">
        <v>0</v>
      </c>
      <c r="Z61" s="31">
        <v>900</v>
      </c>
      <c r="AA61" s="31">
        <v>0</v>
      </c>
      <c r="AB61" s="31">
        <v>0</v>
      </c>
      <c r="AC61" s="31">
        <v>0</v>
      </c>
      <c r="AD61" s="31">
        <v>900</v>
      </c>
      <c r="AE61" s="31">
        <v>0</v>
      </c>
      <c r="AF61" s="31">
        <v>0</v>
      </c>
      <c r="AG61" s="31">
        <v>0</v>
      </c>
      <c r="AH61" s="31">
        <v>900</v>
      </c>
      <c r="AI61" s="31">
        <v>0</v>
      </c>
      <c r="AJ61" s="31">
        <v>0</v>
      </c>
      <c r="AK61" s="31">
        <v>0</v>
      </c>
      <c r="AL61" s="31">
        <v>900</v>
      </c>
      <c r="AM61" s="31">
        <v>0</v>
      </c>
      <c r="AN61" s="31">
        <v>0</v>
      </c>
      <c r="AO61" s="31">
        <v>0</v>
      </c>
      <c r="AP61" s="31">
        <v>900</v>
      </c>
      <c r="AQ61" s="42">
        <v>0</v>
      </c>
      <c r="AR61" s="42">
        <v>0</v>
      </c>
      <c r="AS61" s="42">
        <v>0</v>
      </c>
      <c r="AT61" s="42">
        <v>900</v>
      </c>
      <c r="AU61" s="42">
        <v>0</v>
      </c>
      <c r="AV61" s="42">
        <v>0</v>
      </c>
      <c r="AW61" s="42">
        <v>0</v>
      </c>
      <c r="AX61" s="42">
        <v>900</v>
      </c>
      <c r="AY61" s="42"/>
      <c r="AZ61" s="42">
        <v>0</v>
      </c>
      <c r="BA61" s="63"/>
      <c r="BB61" s="63"/>
      <c r="BC61" s="63"/>
      <c r="BD61" s="63"/>
      <c r="BE61" s="63"/>
      <c r="BF61" s="63"/>
      <c r="BG61" s="63"/>
      <c r="BH61" s="54">
        <f t="shared" si="4"/>
        <v>0</v>
      </c>
      <c r="BI61" s="16">
        <f t="shared" si="2"/>
        <v>0</v>
      </c>
      <c r="BJ61" s="54"/>
      <c r="BK61" s="54" t="str">
        <f>VLOOKUP(B61,'[3]应付账款7月底全部明细表 (3)'!$A$4:$BI$410,61,0)</f>
        <v>预付款</v>
      </c>
    </row>
    <row r="62" spans="1:63">
      <c r="A62" s="23">
        <f t="shared" si="0"/>
        <v>59</v>
      </c>
      <c r="B62" s="24" t="s">
        <v>173</v>
      </c>
      <c r="C62" s="24"/>
      <c r="D62" s="25" t="s">
        <v>174</v>
      </c>
      <c r="E62" s="25" t="s">
        <v>175</v>
      </c>
      <c r="F62" s="16">
        <v>14971</v>
      </c>
      <c r="G62" s="16">
        <v>0</v>
      </c>
      <c r="H62" s="16">
        <v>14971</v>
      </c>
      <c r="I62" s="16">
        <v>0</v>
      </c>
      <c r="J62" s="31">
        <v>14971</v>
      </c>
      <c r="K62" s="31">
        <v>0</v>
      </c>
      <c r="L62" s="31">
        <v>14971</v>
      </c>
      <c r="M62" s="31">
        <v>14971</v>
      </c>
      <c r="N62" s="31">
        <v>0</v>
      </c>
      <c r="O62" s="31">
        <v>0</v>
      </c>
      <c r="P62" s="31">
        <v>0</v>
      </c>
      <c r="Q62" s="31">
        <v>0</v>
      </c>
      <c r="R62" s="31">
        <v>0</v>
      </c>
      <c r="S62" s="31">
        <v>0</v>
      </c>
      <c r="T62" s="31">
        <v>0</v>
      </c>
      <c r="U62" s="31">
        <v>0</v>
      </c>
      <c r="V62" s="31">
        <v>0</v>
      </c>
      <c r="W62" s="31">
        <v>0</v>
      </c>
      <c r="X62" s="31">
        <v>0</v>
      </c>
      <c r="Y62" s="31">
        <v>0</v>
      </c>
      <c r="Z62" s="31">
        <v>0</v>
      </c>
      <c r="AA62" s="31">
        <v>0</v>
      </c>
      <c r="AB62" s="31">
        <v>0</v>
      </c>
      <c r="AC62" s="31">
        <v>0</v>
      </c>
      <c r="AD62" s="31">
        <v>0</v>
      </c>
      <c r="AE62" s="31">
        <v>0</v>
      </c>
      <c r="AF62" s="31">
        <v>0</v>
      </c>
      <c r="AG62" s="31">
        <v>0</v>
      </c>
      <c r="AH62" s="31">
        <v>0</v>
      </c>
      <c r="AI62" s="31">
        <v>0</v>
      </c>
      <c r="AJ62" s="31">
        <v>0</v>
      </c>
      <c r="AK62" s="31">
        <v>0</v>
      </c>
      <c r="AL62" s="31">
        <v>0</v>
      </c>
      <c r="AM62" s="31">
        <v>0</v>
      </c>
      <c r="AN62" s="31">
        <v>0</v>
      </c>
      <c r="AO62" s="31">
        <v>0</v>
      </c>
      <c r="AP62" s="31">
        <v>0</v>
      </c>
      <c r="AQ62" s="42">
        <v>0</v>
      </c>
      <c r="AR62" s="42">
        <v>0</v>
      </c>
      <c r="AS62" s="42">
        <v>0</v>
      </c>
      <c r="AT62" s="42">
        <v>0</v>
      </c>
      <c r="AU62" s="42">
        <v>0</v>
      </c>
      <c r="AV62" s="42">
        <v>0</v>
      </c>
      <c r="AW62" s="42">
        <v>0</v>
      </c>
      <c r="AX62" s="42">
        <v>0</v>
      </c>
      <c r="AY62" s="42"/>
      <c r="AZ62" s="42">
        <v>0</v>
      </c>
      <c r="BA62" s="63"/>
      <c r="BB62" s="63"/>
      <c r="BC62" s="63"/>
      <c r="BD62" s="63"/>
      <c r="BE62" s="63"/>
      <c r="BF62" s="63"/>
      <c r="BG62" s="63"/>
      <c r="BH62" s="54">
        <f t="shared" si="4"/>
        <v>0</v>
      </c>
      <c r="BI62" s="16">
        <f t="shared" si="2"/>
        <v>0</v>
      </c>
      <c r="BJ62" s="54"/>
      <c r="BK62" s="54" t="str">
        <f>VLOOKUP(B62,'[3]应付账款7月底全部明细表 (3)'!$A$4:$BI$410,61,0)</f>
        <v>停用</v>
      </c>
    </row>
    <row r="63" spans="1:63">
      <c r="A63" s="23">
        <f t="shared" si="0"/>
        <v>60</v>
      </c>
      <c r="B63" s="24" t="s">
        <v>176</v>
      </c>
      <c r="C63" s="24"/>
      <c r="D63" s="25" t="s">
        <v>177</v>
      </c>
      <c r="E63" s="25" t="s">
        <v>154</v>
      </c>
      <c r="F63" s="16">
        <v>45302.74</v>
      </c>
      <c r="G63" s="16">
        <v>0</v>
      </c>
      <c r="H63" s="16">
        <v>55402.52</v>
      </c>
      <c r="I63" s="16">
        <v>30000</v>
      </c>
      <c r="J63" s="31">
        <v>25402.52</v>
      </c>
      <c r="K63" s="31">
        <v>0</v>
      </c>
      <c r="L63" s="31">
        <v>15302.74</v>
      </c>
      <c r="M63" s="31">
        <v>0</v>
      </c>
      <c r="N63" s="31">
        <v>25402.52</v>
      </c>
      <c r="O63" s="31">
        <v>9593.86</v>
      </c>
      <c r="P63" s="31">
        <v>25402.52</v>
      </c>
      <c r="Q63" s="31">
        <v>15302.74</v>
      </c>
      <c r="R63" s="31">
        <v>19693.64</v>
      </c>
      <c r="S63" s="31">
        <v>18887.900000000001</v>
      </c>
      <c r="T63" s="31">
        <v>10099.780000000001</v>
      </c>
      <c r="U63" s="31">
        <v>0</v>
      </c>
      <c r="V63" s="31">
        <v>38581.54</v>
      </c>
      <c r="W63" s="31">
        <v>9511.41</v>
      </c>
      <c r="X63" s="31">
        <v>10099.780000000001</v>
      </c>
      <c r="Y63" s="31">
        <v>0</v>
      </c>
      <c r="Z63" s="31">
        <v>48092.95</v>
      </c>
      <c r="AA63" s="31">
        <v>0</v>
      </c>
      <c r="AB63" s="31">
        <v>19693.64</v>
      </c>
      <c r="AC63" s="31">
        <v>0</v>
      </c>
      <c r="AD63" s="31">
        <v>48092.95</v>
      </c>
      <c r="AE63" s="31">
        <v>0</v>
      </c>
      <c r="AF63" s="31">
        <v>38581.54</v>
      </c>
      <c r="AG63" s="31">
        <v>0</v>
      </c>
      <c r="AH63" s="31">
        <v>48092.95</v>
      </c>
      <c r="AI63" s="31">
        <v>0</v>
      </c>
      <c r="AJ63" s="31">
        <v>48092.95</v>
      </c>
      <c r="AK63" s="31">
        <v>0</v>
      </c>
      <c r="AL63" s="31">
        <v>48092.95</v>
      </c>
      <c r="AM63" s="31">
        <v>0</v>
      </c>
      <c r="AN63" s="31">
        <v>48092.95</v>
      </c>
      <c r="AO63" s="31">
        <v>0</v>
      </c>
      <c r="AP63" s="31">
        <v>48092.95</v>
      </c>
      <c r="AQ63" s="42">
        <v>0</v>
      </c>
      <c r="AR63" s="42">
        <v>48092.95</v>
      </c>
      <c r="AS63" s="42">
        <v>20000</v>
      </c>
      <c r="AT63" s="42">
        <v>28092.95</v>
      </c>
      <c r="AU63" s="42">
        <v>11024.81</v>
      </c>
      <c r="AV63" s="42">
        <v>28092.95</v>
      </c>
      <c r="AW63" s="42">
        <v>0</v>
      </c>
      <c r="AX63" s="42">
        <v>39117.760000000002</v>
      </c>
      <c r="AY63" s="42"/>
      <c r="AZ63" s="42">
        <v>28092.95</v>
      </c>
      <c r="BA63" s="63"/>
      <c r="BB63" s="63"/>
      <c r="BC63" s="63"/>
      <c r="BD63" s="63"/>
      <c r="BE63" s="63"/>
      <c r="BF63" s="63"/>
      <c r="BG63" s="63"/>
      <c r="BH63" s="54">
        <f t="shared" si="4"/>
        <v>49017.98</v>
      </c>
      <c r="BI63" s="16">
        <f t="shared" si="2"/>
        <v>4901.7979999999998</v>
      </c>
      <c r="BJ63" s="54">
        <f t="shared" si="3"/>
        <v>7.9802880494055497</v>
      </c>
      <c r="BK63" s="54" t="str">
        <f>VLOOKUP(B63,'[3]应付账款7月底全部明细表 (3)'!$A$4:$BI$410,61,0)</f>
        <v>发票挂账两个月承兑付款</v>
      </c>
    </row>
    <row r="64" spans="1:63">
      <c r="A64" s="23">
        <f t="shared" si="0"/>
        <v>61</v>
      </c>
      <c r="B64" s="24" t="s">
        <v>178</v>
      </c>
      <c r="C64" s="24"/>
      <c r="D64" s="25" t="s">
        <v>179</v>
      </c>
      <c r="E64" s="25" t="s">
        <v>180</v>
      </c>
      <c r="F64" s="16">
        <v>2369.86</v>
      </c>
      <c r="G64" s="16">
        <v>8471.2999999999993</v>
      </c>
      <c r="H64" s="16">
        <v>2369.86</v>
      </c>
      <c r="I64" s="16">
        <v>10904.4</v>
      </c>
      <c r="J64" s="31">
        <v>2369.86</v>
      </c>
      <c r="K64" s="31">
        <v>0</v>
      </c>
      <c r="L64" s="31">
        <v>2369.86</v>
      </c>
      <c r="M64" s="31">
        <v>0</v>
      </c>
      <c r="N64" s="31">
        <v>2369.86</v>
      </c>
      <c r="O64" s="31">
        <v>0</v>
      </c>
      <c r="P64" s="31">
        <v>2369.86</v>
      </c>
      <c r="Q64" s="31">
        <v>0</v>
      </c>
      <c r="R64" s="31">
        <v>2369.86</v>
      </c>
      <c r="S64" s="31">
        <v>0</v>
      </c>
      <c r="T64" s="31">
        <v>2369.86</v>
      </c>
      <c r="U64" s="31">
        <v>0</v>
      </c>
      <c r="V64" s="31">
        <v>2369.86</v>
      </c>
      <c r="W64" s="31">
        <v>8531.58</v>
      </c>
      <c r="X64" s="31">
        <v>2369.86</v>
      </c>
      <c r="Y64" s="31">
        <v>8531.58</v>
      </c>
      <c r="Z64" s="31">
        <v>2369.86</v>
      </c>
      <c r="AA64" s="31">
        <v>0</v>
      </c>
      <c r="AB64" s="31">
        <v>2369.86</v>
      </c>
      <c r="AC64" s="31">
        <v>0</v>
      </c>
      <c r="AD64" s="31">
        <v>2369.86</v>
      </c>
      <c r="AE64" s="31">
        <v>0</v>
      </c>
      <c r="AF64" s="31">
        <v>2369.86</v>
      </c>
      <c r="AG64" s="31">
        <v>0</v>
      </c>
      <c r="AH64" s="31">
        <v>2369.86</v>
      </c>
      <c r="AI64" s="31">
        <v>0</v>
      </c>
      <c r="AJ64" s="31">
        <v>2369.86</v>
      </c>
      <c r="AK64" s="31">
        <v>0</v>
      </c>
      <c r="AL64" s="31">
        <v>2369.86</v>
      </c>
      <c r="AM64" s="31">
        <v>0</v>
      </c>
      <c r="AN64" s="31">
        <v>2369.86</v>
      </c>
      <c r="AO64" s="31">
        <v>0</v>
      </c>
      <c r="AP64" s="31">
        <v>2369.86</v>
      </c>
      <c r="AQ64" s="42">
        <v>0</v>
      </c>
      <c r="AR64" s="42">
        <v>2369.86</v>
      </c>
      <c r="AS64" s="42">
        <v>0</v>
      </c>
      <c r="AT64" s="42">
        <v>2369.86</v>
      </c>
      <c r="AU64" s="42">
        <v>0</v>
      </c>
      <c r="AV64" s="42">
        <v>2369.86</v>
      </c>
      <c r="AW64" s="42">
        <v>0</v>
      </c>
      <c r="AX64" s="42">
        <v>2369.86</v>
      </c>
      <c r="AY64" s="42"/>
      <c r="AZ64" s="42">
        <v>2369.86</v>
      </c>
      <c r="BA64" s="63"/>
      <c r="BB64" s="63"/>
      <c r="BC64" s="63"/>
      <c r="BD64" s="63"/>
      <c r="BE64" s="63"/>
      <c r="BF64" s="63"/>
      <c r="BG64" s="63"/>
      <c r="BH64" s="54">
        <f t="shared" si="4"/>
        <v>8531.58</v>
      </c>
      <c r="BI64" s="16">
        <f t="shared" si="2"/>
        <v>853.15800000000002</v>
      </c>
      <c r="BJ64" s="54">
        <f t="shared" si="3"/>
        <v>2.7777504284083401</v>
      </c>
      <c r="BK64" s="54" t="str">
        <f>VLOOKUP(B64,'[3]应付账款7月底全部明细表 (3)'!$A$4:$BI$410,61,0)</f>
        <v>货到、票到付款</v>
      </c>
    </row>
    <row r="65" spans="1:63">
      <c r="A65" s="23">
        <f t="shared" si="0"/>
        <v>62</v>
      </c>
      <c r="B65" s="24" t="s">
        <v>181</v>
      </c>
      <c r="C65" s="24" t="str">
        <f>VLOOKUP(B65,'[1]供应商 (2)'!$A$2:$D$144,4,0)</f>
        <v>L1117</v>
      </c>
      <c r="D65" s="25" t="s">
        <v>182</v>
      </c>
      <c r="E65" s="25" t="s">
        <v>30</v>
      </c>
      <c r="F65" s="16">
        <v>835250.07</v>
      </c>
      <c r="G65" s="16">
        <v>250000</v>
      </c>
      <c r="H65" s="16">
        <v>674825.52</v>
      </c>
      <c r="I65" s="16">
        <v>0</v>
      </c>
      <c r="J65" s="31">
        <v>738545.93</v>
      </c>
      <c r="K65" s="31">
        <v>58320</v>
      </c>
      <c r="L65" s="31">
        <v>585250.06999999995</v>
      </c>
      <c r="M65" s="31">
        <v>0</v>
      </c>
      <c r="N65" s="31">
        <v>796865.93</v>
      </c>
      <c r="O65" s="31">
        <v>55767.33</v>
      </c>
      <c r="P65" s="31">
        <v>674825.52</v>
      </c>
      <c r="Q65" s="31">
        <v>200000</v>
      </c>
      <c r="R65" s="31">
        <v>652633.26</v>
      </c>
      <c r="S65" s="31">
        <v>0</v>
      </c>
      <c r="T65" s="31">
        <v>538545.93000000005</v>
      </c>
      <c r="U65" s="31">
        <v>0</v>
      </c>
      <c r="V65" s="31">
        <v>652633.26</v>
      </c>
      <c r="W65" s="31">
        <v>165711.78</v>
      </c>
      <c r="X65" s="31">
        <v>596865.93000000005</v>
      </c>
      <c r="Y65" s="31">
        <v>0</v>
      </c>
      <c r="Z65" s="31">
        <v>818345.04</v>
      </c>
      <c r="AA65" s="31">
        <v>80732.460000000006</v>
      </c>
      <c r="AB65" s="31">
        <v>652633.26</v>
      </c>
      <c r="AC65" s="31">
        <v>0</v>
      </c>
      <c r="AD65" s="31">
        <v>899077.5</v>
      </c>
      <c r="AE65" s="31">
        <v>92838.96</v>
      </c>
      <c r="AF65" s="31">
        <v>652633.26</v>
      </c>
      <c r="AG65" s="31">
        <v>250000</v>
      </c>
      <c r="AH65" s="31">
        <v>741916.46</v>
      </c>
      <c r="AI65" s="31">
        <v>29717.67</v>
      </c>
      <c r="AJ65" s="31">
        <v>568345.04</v>
      </c>
      <c r="AK65" s="31">
        <v>53053.5</v>
      </c>
      <c r="AL65" s="31">
        <v>718580.63</v>
      </c>
      <c r="AM65" s="31">
        <v>85603.44</v>
      </c>
      <c r="AN65" s="31">
        <v>596024</v>
      </c>
      <c r="AO65" s="31">
        <v>54339</v>
      </c>
      <c r="AP65" s="31">
        <v>749845.07</v>
      </c>
      <c r="AQ65" s="42">
        <v>91270.25</v>
      </c>
      <c r="AR65" s="42">
        <v>634523.96</v>
      </c>
      <c r="AS65" s="42">
        <v>114956.8</v>
      </c>
      <c r="AT65" s="42">
        <v>726158.52</v>
      </c>
      <c r="AU65" s="42">
        <v>80653.81</v>
      </c>
      <c r="AV65" s="42">
        <v>549284.82999999996</v>
      </c>
      <c r="AW65" s="42">
        <v>0</v>
      </c>
      <c r="AX65" s="42">
        <v>806812.33</v>
      </c>
      <c r="AY65" s="42"/>
      <c r="AZ65" s="42">
        <v>634888.27</v>
      </c>
      <c r="BA65" s="63"/>
      <c r="BB65" s="63"/>
      <c r="BC65" s="63"/>
      <c r="BD65" s="63"/>
      <c r="BE65" s="63"/>
      <c r="BF65" s="63"/>
      <c r="BG65" s="63"/>
      <c r="BH65" s="54">
        <f t="shared" si="4"/>
        <v>740615.7</v>
      </c>
      <c r="BI65" s="16">
        <f t="shared" si="2"/>
        <v>74061.570000000007</v>
      </c>
      <c r="BJ65" s="54">
        <f t="shared" si="3"/>
        <v>10.893805383817799</v>
      </c>
      <c r="BK65" s="54" t="str">
        <f>VLOOKUP(B65,'[3]应付账款7月底全部明细表 (3)'!$A$4:$BI$410,61,0)</f>
        <v>发票挂账两个月承兑付款</v>
      </c>
    </row>
    <row r="66" spans="1:63">
      <c r="A66" s="23">
        <f t="shared" si="0"/>
        <v>63</v>
      </c>
      <c r="B66" s="24" t="s">
        <v>183</v>
      </c>
      <c r="C66" s="24"/>
      <c r="D66" s="25" t="s">
        <v>184</v>
      </c>
      <c r="E66" s="25" t="s">
        <v>125</v>
      </c>
      <c r="F66" s="16">
        <v>166674.51</v>
      </c>
      <c r="G66" s="16">
        <v>85257.9</v>
      </c>
      <c r="H66" s="16">
        <v>81416.61</v>
      </c>
      <c r="I66" s="16">
        <v>81416.61</v>
      </c>
      <c r="J66" s="31">
        <v>0</v>
      </c>
      <c r="K66" s="31">
        <v>0</v>
      </c>
      <c r="L66" s="31">
        <v>0</v>
      </c>
      <c r="M66" s="31">
        <v>0</v>
      </c>
      <c r="N66" s="31">
        <v>0</v>
      </c>
      <c r="O66" s="31">
        <v>0</v>
      </c>
      <c r="P66" s="31">
        <v>0</v>
      </c>
      <c r="Q66" s="31">
        <v>0</v>
      </c>
      <c r="R66" s="31">
        <v>0</v>
      </c>
      <c r="S66" s="31">
        <v>0</v>
      </c>
      <c r="T66" s="31">
        <v>0</v>
      </c>
      <c r="U66" s="31">
        <v>0</v>
      </c>
      <c r="V66" s="31">
        <v>0</v>
      </c>
      <c r="W66" s="31">
        <v>0</v>
      </c>
      <c r="X66" s="31">
        <v>0</v>
      </c>
      <c r="Y66" s="31">
        <v>0</v>
      </c>
      <c r="Z66" s="31">
        <v>0</v>
      </c>
      <c r="AA66" s="31">
        <v>0</v>
      </c>
      <c r="AB66" s="31">
        <v>0</v>
      </c>
      <c r="AC66" s="31">
        <v>0</v>
      </c>
      <c r="AD66" s="31">
        <v>0</v>
      </c>
      <c r="AE66" s="31">
        <v>0</v>
      </c>
      <c r="AF66" s="31">
        <v>0</v>
      </c>
      <c r="AG66" s="31">
        <v>0</v>
      </c>
      <c r="AH66" s="31">
        <v>0</v>
      </c>
      <c r="AI66" s="31">
        <v>0</v>
      </c>
      <c r="AJ66" s="31">
        <v>0</v>
      </c>
      <c r="AK66" s="31">
        <v>0</v>
      </c>
      <c r="AL66" s="31">
        <v>0</v>
      </c>
      <c r="AM66" s="31">
        <v>17488.8</v>
      </c>
      <c r="AN66" s="31">
        <v>0</v>
      </c>
      <c r="AO66" s="31">
        <v>17488.8</v>
      </c>
      <c r="AP66" s="31">
        <v>0</v>
      </c>
      <c r="AQ66" s="42">
        <v>0</v>
      </c>
      <c r="AR66" s="42">
        <v>0</v>
      </c>
      <c r="AS66" s="42">
        <v>0</v>
      </c>
      <c r="AT66" s="42">
        <v>0</v>
      </c>
      <c r="AU66" s="42">
        <v>97437.6</v>
      </c>
      <c r="AV66" s="42">
        <v>0</v>
      </c>
      <c r="AW66" s="42">
        <v>0</v>
      </c>
      <c r="AX66" s="42">
        <v>97437.6</v>
      </c>
      <c r="AY66" s="42"/>
      <c r="AZ66" s="42">
        <v>97437.6</v>
      </c>
      <c r="BA66" s="63"/>
      <c r="BB66" s="63"/>
      <c r="BC66" s="63"/>
      <c r="BD66" s="63"/>
      <c r="BE66" s="63"/>
      <c r="BF66" s="63"/>
      <c r="BG66" s="63"/>
      <c r="BH66" s="54">
        <f t="shared" si="4"/>
        <v>114926.39999999999</v>
      </c>
      <c r="BI66" s="16">
        <f t="shared" si="2"/>
        <v>11492.64</v>
      </c>
      <c r="BJ66" s="54">
        <f t="shared" si="3"/>
        <v>8.4782608695652204</v>
      </c>
      <c r="BK66" s="54" t="str">
        <f>VLOOKUP(B66,'[3]应付账款7月底全部明细表 (3)'!$A$4:$BI$410,61,0)</f>
        <v>货到、票到付款</v>
      </c>
    </row>
    <row r="67" spans="1:63">
      <c r="A67" s="23">
        <f t="shared" si="0"/>
        <v>64</v>
      </c>
      <c r="B67" s="24" t="s">
        <v>185</v>
      </c>
      <c r="C67" s="24"/>
      <c r="D67" s="25" t="s">
        <v>186</v>
      </c>
      <c r="E67" s="25" t="s">
        <v>187</v>
      </c>
      <c r="F67" s="16">
        <v>361546.5</v>
      </c>
      <c r="G67" s="16">
        <v>50000</v>
      </c>
      <c r="H67" s="16">
        <v>311546.5</v>
      </c>
      <c r="I67" s="16">
        <v>200000</v>
      </c>
      <c r="J67" s="31">
        <v>239871.5</v>
      </c>
      <c r="K67" s="31">
        <v>112395</v>
      </c>
      <c r="L67" s="31">
        <v>111546.5</v>
      </c>
      <c r="M67" s="31">
        <v>0</v>
      </c>
      <c r="N67" s="31">
        <v>352266.5</v>
      </c>
      <c r="O67" s="31">
        <v>100624.5</v>
      </c>
      <c r="P67" s="31">
        <v>239871.5</v>
      </c>
      <c r="Q67" s="31">
        <v>100000</v>
      </c>
      <c r="R67" s="31">
        <v>352891</v>
      </c>
      <c r="S67" s="31">
        <v>82128</v>
      </c>
      <c r="T67" s="31">
        <v>252266.5</v>
      </c>
      <c r="U67" s="31">
        <v>0</v>
      </c>
      <c r="V67" s="31">
        <v>435019</v>
      </c>
      <c r="W67" s="31">
        <v>153990</v>
      </c>
      <c r="X67" s="31">
        <v>352891</v>
      </c>
      <c r="Y67" s="31">
        <v>0</v>
      </c>
      <c r="Z67" s="31">
        <v>589009</v>
      </c>
      <c r="AA67" s="31">
        <v>115492.5</v>
      </c>
      <c r="AB67" s="31">
        <v>435019</v>
      </c>
      <c r="AC67" s="31">
        <v>0</v>
      </c>
      <c r="AD67" s="31">
        <v>704501.5</v>
      </c>
      <c r="AE67" s="31">
        <v>112955</v>
      </c>
      <c r="AF67" s="31">
        <v>589009</v>
      </c>
      <c r="AG67" s="31">
        <v>200000</v>
      </c>
      <c r="AH67" s="31">
        <v>617456.5</v>
      </c>
      <c r="AI67" s="31">
        <v>0</v>
      </c>
      <c r="AJ67" s="31">
        <v>504501.5</v>
      </c>
      <c r="AK67" s="31">
        <v>0</v>
      </c>
      <c r="AL67" s="31">
        <v>617456.5</v>
      </c>
      <c r="AM67" s="31">
        <v>0</v>
      </c>
      <c r="AN67" s="31">
        <v>617456.5</v>
      </c>
      <c r="AO67" s="31">
        <v>0</v>
      </c>
      <c r="AP67" s="31">
        <v>617456.5</v>
      </c>
      <c r="AQ67" s="42">
        <v>0</v>
      </c>
      <c r="AR67" s="42">
        <v>617456.5</v>
      </c>
      <c r="AS67" s="42">
        <v>0</v>
      </c>
      <c r="AT67" s="42">
        <v>617456.5</v>
      </c>
      <c r="AU67" s="42">
        <v>0</v>
      </c>
      <c r="AV67" s="42">
        <v>0</v>
      </c>
      <c r="AW67" s="42">
        <v>0</v>
      </c>
      <c r="AX67" s="42">
        <v>617456.5</v>
      </c>
      <c r="AY67" s="42"/>
      <c r="AZ67" s="42">
        <v>617456.5</v>
      </c>
      <c r="BA67" s="63"/>
      <c r="BB67" s="63"/>
      <c r="BC67" s="63"/>
      <c r="BD67" s="63"/>
      <c r="BE67" s="63"/>
      <c r="BF67" s="63"/>
      <c r="BG67" s="63"/>
      <c r="BH67" s="54">
        <f t="shared" si="4"/>
        <v>677585</v>
      </c>
      <c r="BI67" s="16">
        <f t="shared" si="2"/>
        <v>67758.5</v>
      </c>
      <c r="BJ67" s="54">
        <f t="shared" si="3"/>
        <v>9.1126057985344993</v>
      </c>
      <c r="BK67" s="54" t="str">
        <f>VLOOKUP(B67,'[3]应付账款7月底全部明细表 (3)'!$A$4:$BI$410,61,0)</f>
        <v>发票挂账一个月付款</v>
      </c>
    </row>
    <row r="68" spans="1:63">
      <c r="A68" s="23">
        <f t="shared" ref="A68:A131" si="5">ROW()-3</f>
        <v>65</v>
      </c>
      <c r="B68" s="24" t="s">
        <v>188</v>
      </c>
      <c r="C68" s="24" t="str">
        <f>VLOOKUP(B68,'[1]供应商 (2)'!$A$2:$D$144,4,0)</f>
        <v>1913100</v>
      </c>
      <c r="D68" s="25" t="s">
        <v>189</v>
      </c>
      <c r="E68" s="25" t="s">
        <v>30</v>
      </c>
      <c r="F68" s="16">
        <v>668764.41</v>
      </c>
      <c r="G68" s="16">
        <v>0</v>
      </c>
      <c r="H68" s="16">
        <v>711079.69</v>
      </c>
      <c r="I68" s="16">
        <v>300000</v>
      </c>
      <c r="J68" s="31">
        <v>426768.44</v>
      </c>
      <c r="K68" s="31">
        <v>6700.3</v>
      </c>
      <c r="L68" s="31">
        <v>368764.41</v>
      </c>
      <c r="M68" s="31">
        <v>0</v>
      </c>
      <c r="N68" s="31">
        <v>433468.74</v>
      </c>
      <c r="O68" s="31">
        <v>0</v>
      </c>
      <c r="P68" s="31">
        <v>411079.69</v>
      </c>
      <c r="Q68" s="31">
        <v>0</v>
      </c>
      <c r="R68" s="31">
        <v>433468.74</v>
      </c>
      <c r="S68" s="31">
        <v>7010.45</v>
      </c>
      <c r="T68" s="31">
        <v>426768.44</v>
      </c>
      <c r="U68" s="31">
        <v>0</v>
      </c>
      <c r="V68" s="31">
        <v>440479.19</v>
      </c>
      <c r="W68" s="31">
        <v>0</v>
      </c>
      <c r="X68" s="31">
        <v>433468.74</v>
      </c>
      <c r="Y68" s="31">
        <v>0</v>
      </c>
      <c r="Z68" s="31">
        <v>440479.19</v>
      </c>
      <c r="AA68" s="31">
        <v>0</v>
      </c>
      <c r="AB68" s="31">
        <v>433468.74</v>
      </c>
      <c r="AC68" s="31">
        <v>0</v>
      </c>
      <c r="AD68" s="31">
        <v>440479.19</v>
      </c>
      <c r="AE68" s="31">
        <v>31114.7</v>
      </c>
      <c r="AF68" s="31">
        <v>440479.19</v>
      </c>
      <c r="AG68" s="31">
        <v>250000</v>
      </c>
      <c r="AH68" s="31">
        <v>221593.89</v>
      </c>
      <c r="AI68" s="31">
        <v>0</v>
      </c>
      <c r="AJ68" s="31">
        <v>190479.19</v>
      </c>
      <c r="AK68" s="31">
        <v>0</v>
      </c>
      <c r="AL68" s="31">
        <v>221593.89</v>
      </c>
      <c r="AM68" s="31">
        <v>94236.6</v>
      </c>
      <c r="AN68" s="31">
        <v>190479.19</v>
      </c>
      <c r="AO68" s="31">
        <v>0</v>
      </c>
      <c r="AP68" s="31">
        <v>315830.49</v>
      </c>
      <c r="AQ68" s="42">
        <v>54018.83</v>
      </c>
      <c r="AR68" s="42">
        <v>221593.89</v>
      </c>
      <c r="AS68" s="42">
        <v>100000</v>
      </c>
      <c r="AT68" s="42">
        <v>269849.32</v>
      </c>
      <c r="AU68" s="42">
        <v>51026.34</v>
      </c>
      <c r="AV68" s="42">
        <v>121593.89</v>
      </c>
      <c r="AW68" s="42">
        <v>0</v>
      </c>
      <c r="AX68" s="42">
        <v>320875.65999999997</v>
      </c>
      <c r="AY68" s="42"/>
      <c r="AZ68" s="42">
        <v>215830.49</v>
      </c>
      <c r="BA68" s="63"/>
      <c r="BB68" s="63"/>
      <c r="BC68" s="63"/>
      <c r="BD68" s="63"/>
      <c r="BE68" s="63"/>
      <c r="BF68" s="63"/>
      <c r="BG68" s="63"/>
      <c r="BH68" s="54">
        <f t="shared" si="4"/>
        <v>244107.22</v>
      </c>
      <c r="BI68" s="16">
        <f t="shared" si="2"/>
        <v>24410.722000000002</v>
      </c>
      <c r="BJ68" s="54">
        <f t="shared" si="3"/>
        <v>13.1448656045487</v>
      </c>
      <c r="BK68" s="54" t="str">
        <f>VLOOKUP(B68,'[3]应付账款7月底全部明细表 (3)'!$A$4:$BI$410,61,0)</f>
        <v>发票挂账两个月承兑付款</v>
      </c>
    </row>
    <row r="69" spans="1:63">
      <c r="A69" s="23">
        <f t="shared" si="5"/>
        <v>66</v>
      </c>
      <c r="B69" s="24" t="s">
        <v>190</v>
      </c>
      <c r="C69" s="24"/>
      <c r="D69" s="25" t="s">
        <v>191</v>
      </c>
      <c r="E69" s="25" t="s">
        <v>80</v>
      </c>
      <c r="F69" s="16">
        <v>237008.62</v>
      </c>
      <c r="G69" s="16">
        <v>0</v>
      </c>
      <c r="H69" s="16">
        <v>237008.62</v>
      </c>
      <c r="I69" s="16">
        <v>0</v>
      </c>
      <c r="J69" s="31">
        <v>237008.62</v>
      </c>
      <c r="K69" s="31">
        <v>0</v>
      </c>
      <c r="L69" s="31">
        <v>237008.62</v>
      </c>
      <c r="M69" s="31">
        <v>0</v>
      </c>
      <c r="N69" s="31">
        <v>237008.62</v>
      </c>
      <c r="O69" s="31">
        <v>0</v>
      </c>
      <c r="P69" s="31">
        <v>237008.62</v>
      </c>
      <c r="Q69" s="31">
        <v>0</v>
      </c>
      <c r="R69" s="31">
        <v>237008.62</v>
      </c>
      <c r="S69" s="31">
        <v>0</v>
      </c>
      <c r="T69" s="31">
        <v>237008.62</v>
      </c>
      <c r="U69" s="31">
        <v>0</v>
      </c>
      <c r="V69" s="31">
        <v>237008.62</v>
      </c>
      <c r="W69" s="31">
        <v>0</v>
      </c>
      <c r="X69" s="31">
        <v>237008.62</v>
      </c>
      <c r="Y69" s="31">
        <v>200000</v>
      </c>
      <c r="Z69" s="31">
        <v>37008.620000000003</v>
      </c>
      <c r="AA69" s="31">
        <v>51943.5</v>
      </c>
      <c r="AB69" s="31">
        <v>37008.620000000003</v>
      </c>
      <c r="AC69" s="31">
        <v>0</v>
      </c>
      <c r="AD69" s="31">
        <v>88952.12</v>
      </c>
      <c r="AE69" s="31">
        <v>0</v>
      </c>
      <c r="AF69" s="31">
        <v>88952.12</v>
      </c>
      <c r="AG69" s="31">
        <v>37008.620000000003</v>
      </c>
      <c r="AH69" s="31">
        <v>51943.5</v>
      </c>
      <c r="AI69" s="31">
        <v>0</v>
      </c>
      <c r="AJ69" s="31">
        <v>51943.5</v>
      </c>
      <c r="AK69" s="31">
        <v>0</v>
      </c>
      <c r="AL69" s="31">
        <v>51943.5</v>
      </c>
      <c r="AM69" s="31">
        <v>143177.1</v>
      </c>
      <c r="AN69" s="31">
        <v>51943.5</v>
      </c>
      <c r="AO69" s="31">
        <v>0</v>
      </c>
      <c r="AP69" s="31">
        <v>195120.6</v>
      </c>
      <c r="AQ69" s="42">
        <v>0</v>
      </c>
      <c r="AR69" s="42">
        <v>195120.6</v>
      </c>
      <c r="AS69" s="42">
        <v>0</v>
      </c>
      <c r="AT69" s="42">
        <v>195120.6</v>
      </c>
      <c r="AU69" s="42">
        <v>0</v>
      </c>
      <c r="AV69" s="42">
        <v>195120.6</v>
      </c>
      <c r="AW69" s="42">
        <v>0</v>
      </c>
      <c r="AX69" s="42">
        <v>195120.6</v>
      </c>
      <c r="AY69" s="42"/>
      <c r="AZ69" s="42">
        <v>195120.6</v>
      </c>
      <c r="BA69" s="63"/>
      <c r="BB69" s="63"/>
      <c r="BC69" s="63"/>
      <c r="BD69" s="63"/>
      <c r="BE69" s="63"/>
      <c r="BF69" s="63"/>
      <c r="BG69" s="63"/>
      <c r="BH69" s="54">
        <f t="shared" si="4"/>
        <v>195120.6</v>
      </c>
      <c r="BI69" s="16">
        <f t="shared" ref="BI69:BI132" si="6">BH69/10</f>
        <v>19512.060000000001</v>
      </c>
      <c r="BJ69" s="54">
        <f t="shared" ref="BJ69:BJ132" si="7">AX69/BI69</f>
        <v>10</v>
      </c>
      <c r="BK69" s="54" t="str">
        <f>VLOOKUP(B69,'[3]应付账款7月底全部明细表 (3)'!$A$4:$BI$410,61,0)</f>
        <v>货到、票到月底付款</v>
      </c>
    </row>
    <row r="70" spans="1:63">
      <c r="A70" s="23">
        <f t="shared" si="5"/>
        <v>67</v>
      </c>
      <c r="B70" s="24" t="s">
        <v>192</v>
      </c>
      <c r="C70" s="24" t="str">
        <f>VLOOKUP(B70,'[1]供应商 (2)'!$A$2:$D$144,4,0)</f>
        <v>1913225</v>
      </c>
      <c r="D70" s="25" t="s">
        <v>193</v>
      </c>
      <c r="E70" s="25" t="s">
        <v>194</v>
      </c>
      <c r="F70" s="16">
        <v>0</v>
      </c>
      <c r="G70" s="16">
        <v>0</v>
      </c>
      <c r="H70" s="16">
        <v>0</v>
      </c>
      <c r="I70" s="16">
        <v>0</v>
      </c>
      <c r="J70" s="31">
        <v>0</v>
      </c>
      <c r="K70" s="31">
        <v>11187.35</v>
      </c>
      <c r="L70" s="31">
        <v>0</v>
      </c>
      <c r="M70" s="31">
        <v>0</v>
      </c>
      <c r="N70" s="31">
        <v>11187.35</v>
      </c>
      <c r="O70" s="31">
        <v>0</v>
      </c>
      <c r="P70" s="31">
        <v>0</v>
      </c>
      <c r="Q70" s="31">
        <v>11187.35</v>
      </c>
      <c r="R70" s="31">
        <v>0</v>
      </c>
      <c r="S70" s="31">
        <v>0</v>
      </c>
      <c r="T70" s="31">
        <v>0</v>
      </c>
      <c r="U70" s="31">
        <v>0</v>
      </c>
      <c r="V70" s="31">
        <v>0</v>
      </c>
      <c r="W70" s="31">
        <v>0</v>
      </c>
      <c r="X70" s="31">
        <v>0</v>
      </c>
      <c r="Y70" s="31">
        <v>0</v>
      </c>
      <c r="Z70" s="31">
        <v>0</v>
      </c>
      <c r="AA70" s="31">
        <v>0</v>
      </c>
      <c r="AB70" s="31">
        <v>0</v>
      </c>
      <c r="AC70" s="31">
        <v>0</v>
      </c>
      <c r="AD70" s="31">
        <v>0</v>
      </c>
      <c r="AE70" s="31">
        <v>0</v>
      </c>
      <c r="AF70" s="31">
        <v>0</v>
      </c>
      <c r="AG70" s="31">
        <v>0</v>
      </c>
      <c r="AH70" s="31">
        <v>0</v>
      </c>
      <c r="AI70" s="31">
        <v>0</v>
      </c>
      <c r="AJ70" s="31">
        <v>0</v>
      </c>
      <c r="AK70" s="31">
        <v>0</v>
      </c>
      <c r="AL70" s="31">
        <v>0</v>
      </c>
      <c r="AM70" s="31">
        <v>0</v>
      </c>
      <c r="AN70" s="31">
        <v>0</v>
      </c>
      <c r="AO70" s="31">
        <v>0</v>
      </c>
      <c r="AP70" s="31">
        <v>0</v>
      </c>
      <c r="AQ70" s="42">
        <v>0</v>
      </c>
      <c r="AR70" s="42">
        <v>0</v>
      </c>
      <c r="AS70" s="42">
        <v>0</v>
      </c>
      <c r="AT70" s="42">
        <v>0</v>
      </c>
      <c r="AU70" s="42">
        <v>0</v>
      </c>
      <c r="AV70" s="42">
        <v>0</v>
      </c>
      <c r="AW70" s="42">
        <v>0</v>
      </c>
      <c r="AX70" s="42">
        <v>0</v>
      </c>
      <c r="AY70" s="42"/>
      <c r="AZ70" s="42">
        <v>0</v>
      </c>
      <c r="BA70" s="63"/>
      <c r="BB70" s="63"/>
      <c r="BC70" s="63"/>
      <c r="BD70" s="63"/>
      <c r="BE70" s="63"/>
      <c r="BF70" s="63"/>
      <c r="BG70" s="63"/>
      <c r="BH70" s="54">
        <f t="shared" si="4"/>
        <v>11187.35</v>
      </c>
      <c r="BI70" s="16">
        <f t="shared" si="6"/>
        <v>1118.7349999999999</v>
      </c>
      <c r="BJ70" s="54">
        <f t="shared" si="7"/>
        <v>0</v>
      </c>
      <c r="BK70" s="54" t="str">
        <f>VLOOKUP(B70,'[3]应付账款7月底全部明细表 (3)'!$A$4:$BI$410,61,0)</f>
        <v>停用</v>
      </c>
    </row>
    <row r="71" spans="1:63">
      <c r="A71" s="23">
        <f t="shared" si="5"/>
        <v>68</v>
      </c>
      <c r="B71" s="24" t="s">
        <v>195</v>
      </c>
      <c r="C71" s="24"/>
      <c r="D71" s="25" t="s">
        <v>196</v>
      </c>
      <c r="E71" s="25" t="s">
        <v>187</v>
      </c>
      <c r="F71" s="16">
        <v>438360</v>
      </c>
      <c r="G71" s="16">
        <v>0</v>
      </c>
      <c r="H71" s="16">
        <v>438360</v>
      </c>
      <c r="I71" s="16">
        <v>0</v>
      </c>
      <c r="J71" s="31">
        <v>624020</v>
      </c>
      <c r="K71" s="31">
        <v>194400</v>
      </c>
      <c r="L71" s="31">
        <v>438360</v>
      </c>
      <c r="M71" s="31">
        <v>0</v>
      </c>
      <c r="N71" s="31">
        <v>818420</v>
      </c>
      <c r="O71" s="31">
        <v>0</v>
      </c>
      <c r="P71" s="31">
        <v>438360</v>
      </c>
      <c r="Q71" s="31">
        <v>200000</v>
      </c>
      <c r="R71" s="31">
        <v>618420</v>
      </c>
      <c r="S71" s="31">
        <v>122760</v>
      </c>
      <c r="T71" s="31">
        <v>424020</v>
      </c>
      <c r="U71" s="31">
        <v>0</v>
      </c>
      <c r="V71" s="31">
        <v>741180</v>
      </c>
      <c r="W71" s="31">
        <v>0</v>
      </c>
      <c r="X71" s="31">
        <v>618420</v>
      </c>
      <c r="Y71" s="31">
        <v>0</v>
      </c>
      <c r="Z71" s="31">
        <v>741180</v>
      </c>
      <c r="AA71" s="31">
        <v>49640</v>
      </c>
      <c r="AB71" s="31">
        <v>618420</v>
      </c>
      <c r="AC71" s="31">
        <v>0</v>
      </c>
      <c r="AD71" s="31">
        <v>790820</v>
      </c>
      <c r="AE71" s="31">
        <v>178705</v>
      </c>
      <c r="AF71" s="31">
        <v>741180</v>
      </c>
      <c r="AG71" s="31">
        <v>450000</v>
      </c>
      <c r="AH71" s="31">
        <v>519525</v>
      </c>
      <c r="AI71" s="31">
        <v>0</v>
      </c>
      <c r="AJ71" s="31">
        <v>291180</v>
      </c>
      <c r="AK71" s="31">
        <v>0</v>
      </c>
      <c r="AL71" s="31">
        <v>519525</v>
      </c>
      <c r="AM71" s="31">
        <v>0</v>
      </c>
      <c r="AN71" s="31">
        <v>340820</v>
      </c>
      <c r="AO71" s="31">
        <v>0</v>
      </c>
      <c r="AP71" s="31">
        <v>519525</v>
      </c>
      <c r="AQ71" s="42">
        <v>308983</v>
      </c>
      <c r="AR71" s="42">
        <v>519525</v>
      </c>
      <c r="AS71" s="42">
        <v>0</v>
      </c>
      <c r="AT71" s="42">
        <v>828508</v>
      </c>
      <c r="AU71" s="42">
        <v>0</v>
      </c>
      <c r="AV71" s="42">
        <v>519525</v>
      </c>
      <c r="AW71" s="42">
        <v>0</v>
      </c>
      <c r="AX71" s="42">
        <v>828508</v>
      </c>
      <c r="AY71" s="42"/>
      <c r="AZ71" s="42">
        <v>519525</v>
      </c>
      <c r="BA71" s="63"/>
      <c r="BB71" s="63"/>
      <c r="BC71" s="63"/>
      <c r="BD71" s="63"/>
      <c r="BE71" s="63"/>
      <c r="BF71" s="63"/>
      <c r="BG71" s="63"/>
      <c r="BH71" s="54">
        <f t="shared" si="4"/>
        <v>854488</v>
      </c>
      <c r="BI71" s="16">
        <f t="shared" si="6"/>
        <v>85448.8</v>
      </c>
      <c r="BJ71" s="54">
        <f t="shared" si="7"/>
        <v>9.6959582814504106</v>
      </c>
      <c r="BK71" s="54" t="str">
        <f>VLOOKUP(B71,'[3]应付账款7月底全部明细表 (3)'!$A$4:$BI$410,61,0)</f>
        <v>发票挂账两个月付款</v>
      </c>
    </row>
    <row r="72" spans="1:63">
      <c r="A72" s="23">
        <f t="shared" si="5"/>
        <v>69</v>
      </c>
      <c r="B72" s="24" t="s">
        <v>197</v>
      </c>
      <c r="C72" s="24">
        <f>VLOOKUP(B72,'[1]供应商 (2)'!$A$2:$D$144,4,0)</f>
        <v>1944595</v>
      </c>
      <c r="D72" s="25" t="s">
        <v>198</v>
      </c>
      <c r="E72" s="25"/>
      <c r="F72" s="16">
        <v>433881.71</v>
      </c>
      <c r="G72" s="16">
        <v>0</v>
      </c>
      <c r="H72" s="16">
        <v>602999.04000000004</v>
      </c>
      <c r="I72" s="16">
        <v>0</v>
      </c>
      <c r="J72" s="31">
        <v>1040732.93</v>
      </c>
      <c r="K72" s="31">
        <v>0</v>
      </c>
      <c r="L72" s="31">
        <v>602999.04000000004</v>
      </c>
      <c r="M72" s="31">
        <v>300000</v>
      </c>
      <c r="N72" s="31">
        <v>740732.93</v>
      </c>
      <c r="O72" s="31">
        <v>0</v>
      </c>
      <c r="P72" s="31">
        <v>740732.93</v>
      </c>
      <c r="Q72" s="31">
        <v>0</v>
      </c>
      <c r="R72" s="31">
        <v>740732.93</v>
      </c>
      <c r="S72" s="31">
        <v>0</v>
      </c>
      <c r="T72" s="31">
        <v>740732.93</v>
      </c>
      <c r="U72" s="31">
        <v>0</v>
      </c>
      <c r="V72" s="31">
        <v>740732.93</v>
      </c>
      <c r="W72" s="31">
        <v>0</v>
      </c>
      <c r="X72" s="31">
        <v>740732.93</v>
      </c>
      <c r="Y72" s="31">
        <v>0</v>
      </c>
      <c r="Z72" s="31">
        <v>740732.93</v>
      </c>
      <c r="AA72" s="31">
        <v>0</v>
      </c>
      <c r="AB72" s="31">
        <v>740732.93</v>
      </c>
      <c r="AC72" s="31">
        <v>0</v>
      </c>
      <c r="AD72" s="31">
        <v>740732.93</v>
      </c>
      <c r="AE72" s="31">
        <v>0</v>
      </c>
      <c r="AF72" s="31">
        <v>740732.93</v>
      </c>
      <c r="AG72" s="31">
        <v>800000</v>
      </c>
      <c r="AH72" s="31">
        <v>0</v>
      </c>
      <c r="AI72" s="31">
        <v>59267.07</v>
      </c>
      <c r="AJ72" s="31">
        <v>0</v>
      </c>
      <c r="AK72" s="31">
        <v>0</v>
      </c>
      <c r="AL72" s="31">
        <v>0</v>
      </c>
      <c r="AM72" s="31">
        <v>0</v>
      </c>
      <c r="AN72" s="31">
        <v>0</v>
      </c>
      <c r="AO72" s="31">
        <v>0</v>
      </c>
      <c r="AP72" s="31">
        <v>0</v>
      </c>
      <c r="AQ72" s="42">
        <v>0</v>
      </c>
      <c r="AR72" s="42">
        <v>0</v>
      </c>
      <c r="AS72" s="42">
        <v>0</v>
      </c>
      <c r="AT72" s="42">
        <v>0</v>
      </c>
      <c r="AU72" s="42">
        <v>0</v>
      </c>
      <c r="AV72" s="42">
        <v>0</v>
      </c>
      <c r="AW72" s="42">
        <v>0</v>
      </c>
      <c r="AX72" s="42">
        <v>0</v>
      </c>
      <c r="AY72" s="42"/>
      <c r="AZ72" s="42">
        <v>0</v>
      </c>
      <c r="BA72" s="63"/>
      <c r="BB72" s="63"/>
      <c r="BC72" s="63"/>
      <c r="BD72" s="63"/>
      <c r="BE72" s="63"/>
      <c r="BF72" s="63"/>
      <c r="BG72" s="63"/>
      <c r="BH72" s="54">
        <f t="shared" si="4"/>
        <v>59267.07</v>
      </c>
      <c r="BI72" s="16">
        <f t="shared" si="6"/>
        <v>5926.7070000000003</v>
      </c>
      <c r="BJ72" s="54">
        <f t="shared" si="7"/>
        <v>0</v>
      </c>
      <c r="BK72" s="54" t="str">
        <f>VLOOKUP(B72,'[3]应付账款7月底全部明细表 (3)'!$A$4:$BI$410,61,0)</f>
        <v>发票挂账一个月承兑付款</v>
      </c>
    </row>
    <row r="73" spans="1:63">
      <c r="A73" s="23">
        <f t="shared" si="5"/>
        <v>70</v>
      </c>
      <c r="B73" s="24" t="s">
        <v>199</v>
      </c>
      <c r="C73" s="24"/>
      <c r="D73" s="25" t="s">
        <v>200</v>
      </c>
      <c r="E73" s="25" t="s">
        <v>201</v>
      </c>
      <c r="F73" s="16">
        <v>118320.07</v>
      </c>
      <c r="G73" s="16">
        <v>0</v>
      </c>
      <c r="H73" s="16">
        <v>130835.64</v>
      </c>
      <c r="I73" s="16">
        <v>30000</v>
      </c>
      <c r="J73" s="31">
        <v>113885.3</v>
      </c>
      <c r="K73" s="31">
        <v>0</v>
      </c>
      <c r="L73" s="31">
        <v>88320.07</v>
      </c>
      <c r="M73" s="31">
        <v>0</v>
      </c>
      <c r="N73" s="31">
        <v>113885.3</v>
      </c>
      <c r="O73" s="31">
        <v>0</v>
      </c>
      <c r="P73" s="31">
        <v>100835.64</v>
      </c>
      <c r="Q73" s="31">
        <v>20000</v>
      </c>
      <c r="R73" s="31">
        <v>93885.3</v>
      </c>
      <c r="S73" s="31">
        <v>30176.05</v>
      </c>
      <c r="T73" s="31">
        <v>93885.3</v>
      </c>
      <c r="U73" s="31">
        <v>0</v>
      </c>
      <c r="V73" s="31">
        <v>124061.35</v>
      </c>
      <c r="W73" s="31">
        <v>0</v>
      </c>
      <c r="X73" s="31">
        <v>93885.3</v>
      </c>
      <c r="Y73" s="31">
        <v>0</v>
      </c>
      <c r="Z73" s="31">
        <v>124061.35</v>
      </c>
      <c r="AA73" s="31">
        <v>16100.85</v>
      </c>
      <c r="AB73" s="31">
        <v>93885.3</v>
      </c>
      <c r="AC73" s="31">
        <v>0</v>
      </c>
      <c r="AD73" s="31">
        <v>140162.20000000001</v>
      </c>
      <c r="AE73" s="31">
        <v>0</v>
      </c>
      <c r="AF73" s="31">
        <v>124061.35</v>
      </c>
      <c r="AG73" s="31">
        <v>0</v>
      </c>
      <c r="AH73" s="31">
        <v>140162.20000000001</v>
      </c>
      <c r="AI73" s="31">
        <v>0</v>
      </c>
      <c r="AJ73" s="31">
        <v>124061.35</v>
      </c>
      <c r="AK73" s="31">
        <v>0</v>
      </c>
      <c r="AL73" s="31">
        <v>140162.20000000001</v>
      </c>
      <c r="AM73" s="31">
        <v>0</v>
      </c>
      <c r="AN73" s="31">
        <v>140162.20000000001</v>
      </c>
      <c r="AO73" s="31">
        <v>90000</v>
      </c>
      <c r="AP73" s="31">
        <v>50162.2</v>
      </c>
      <c r="AQ73" s="42">
        <v>15606.41</v>
      </c>
      <c r="AR73" s="42">
        <v>50162.2</v>
      </c>
      <c r="AS73" s="42">
        <v>0</v>
      </c>
      <c r="AT73" s="42">
        <v>65768.61</v>
      </c>
      <c r="AU73" s="42">
        <v>0</v>
      </c>
      <c r="AV73" s="42">
        <v>50162.2</v>
      </c>
      <c r="AW73" s="42">
        <v>0</v>
      </c>
      <c r="AX73" s="42">
        <v>65768.61</v>
      </c>
      <c r="AY73" s="42"/>
      <c r="AZ73" s="42">
        <v>50162.2</v>
      </c>
      <c r="BA73" s="63"/>
      <c r="BB73" s="63"/>
      <c r="BC73" s="63"/>
      <c r="BD73" s="63"/>
      <c r="BE73" s="63"/>
      <c r="BF73" s="63"/>
      <c r="BG73" s="63"/>
      <c r="BH73" s="54">
        <f t="shared" si="4"/>
        <v>61883.31</v>
      </c>
      <c r="BI73" s="16">
        <f t="shared" si="6"/>
        <v>6188.3310000000001</v>
      </c>
      <c r="BJ73" s="54">
        <f t="shared" si="7"/>
        <v>10.6278429515163</v>
      </c>
      <c r="BK73" s="54" t="str">
        <f>VLOOKUP(B73,'[3]应付账款7月底全部明细表 (3)'!$A$4:$BI$410,61,0)</f>
        <v>发票挂账两个月付款</v>
      </c>
    </row>
    <row r="74" spans="1:63" ht="15.95" customHeight="1">
      <c r="A74" s="23">
        <f t="shared" si="5"/>
        <v>71</v>
      </c>
      <c r="B74" s="24" t="s">
        <v>202</v>
      </c>
      <c r="C74" s="24" t="str">
        <f>VLOOKUP(B74,'[1]供应商 (2)'!$A$2:$D$144,4,0)</f>
        <v>L2026A</v>
      </c>
      <c r="D74" s="25" t="s">
        <v>203</v>
      </c>
      <c r="E74" s="25" t="s">
        <v>125</v>
      </c>
      <c r="F74" s="16">
        <v>602197.11</v>
      </c>
      <c r="G74" s="16">
        <v>0</v>
      </c>
      <c r="H74" s="16">
        <v>2227386.4700000002</v>
      </c>
      <c r="I74" s="16">
        <v>80000</v>
      </c>
      <c r="J74" s="31">
        <v>2724939.9</v>
      </c>
      <c r="K74" s="31">
        <v>0</v>
      </c>
      <c r="L74" s="31">
        <v>522197.11</v>
      </c>
      <c r="M74" s="31">
        <v>0</v>
      </c>
      <c r="N74" s="31">
        <v>2724939.9</v>
      </c>
      <c r="O74" s="31">
        <v>51217.2</v>
      </c>
      <c r="P74" s="31">
        <v>2147386.4700000002</v>
      </c>
      <c r="Q74" s="31">
        <v>500000</v>
      </c>
      <c r="R74" s="31">
        <v>2276157.1</v>
      </c>
      <c r="S74" s="31">
        <v>93880.85</v>
      </c>
      <c r="T74" s="31">
        <v>2224939.9</v>
      </c>
      <c r="U74" s="31">
        <v>0</v>
      </c>
      <c r="V74" s="31">
        <v>2370037.9500000002</v>
      </c>
      <c r="W74" s="31">
        <v>0</v>
      </c>
      <c r="X74" s="31">
        <v>2224939.9</v>
      </c>
      <c r="Y74" s="31">
        <v>1000000</v>
      </c>
      <c r="Z74" s="31">
        <v>1370037.95</v>
      </c>
      <c r="AA74" s="31">
        <v>682869.55</v>
      </c>
      <c r="AB74" s="31">
        <v>1276157.1000000001</v>
      </c>
      <c r="AC74" s="31">
        <v>0</v>
      </c>
      <c r="AD74" s="31">
        <v>2052907.5</v>
      </c>
      <c r="AE74" s="31">
        <v>0</v>
      </c>
      <c r="AF74" s="31">
        <v>1370037.95</v>
      </c>
      <c r="AG74" s="31">
        <v>2052907.5</v>
      </c>
      <c r="AH74" s="31">
        <v>0</v>
      </c>
      <c r="AI74" s="31">
        <v>265953.90000000002</v>
      </c>
      <c r="AJ74" s="31">
        <v>0</v>
      </c>
      <c r="AK74" s="31">
        <v>0</v>
      </c>
      <c r="AL74" s="31">
        <v>265953.90000000002</v>
      </c>
      <c r="AM74" s="31">
        <v>0</v>
      </c>
      <c r="AN74" s="31">
        <v>0</v>
      </c>
      <c r="AO74" s="31">
        <v>265953.90000000002</v>
      </c>
      <c r="AP74" s="31">
        <v>0</v>
      </c>
      <c r="AQ74" s="42">
        <v>0</v>
      </c>
      <c r="AR74" s="42">
        <v>0</v>
      </c>
      <c r="AS74" s="42">
        <v>0</v>
      </c>
      <c r="AT74" s="42">
        <v>0</v>
      </c>
      <c r="AU74" s="42">
        <v>0</v>
      </c>
      <c r="AV74" s="42">
        <v>0</v>
      </c>
      <c r="AW74" s="42">
        <v>610000</v>
      </c>
      <c r="AX74" s="42">
        <v>0</v>
      </c>
      <c r="AY74" s="42"/>
      <c r="AZ74" s="42">
        <v>0</v>
      </c>
      <c r="BA74" s="63"/>
      <c r="BB74" s="63"/>
      <c r="BC74" s="63"/>
      <c r="BD74" s="63"/>
      <c r="BE74" s="63"/>
      <c r="BF74" s="63"/>
      <c r="BG74" s="63"/>
      <c r="BH74" s="54">
        <f t="shared" si="4"/>
        <v>1093921.5</v>
      </c>
      <c r="BI74" s="16">
        <f t="shared" si="6"/>
        <v>109392.15</v>
      </c>
      <c r="BJ74" s="54">
        <f t="shared" si="7"/>
        <v>0</v>
      </c>
      <c r="BK74" s="54" t="str">
        <f>VLOOKUP(B74,'[3]应付账款7月底全部明细表 (3)'!$A$4:$BI$410,61,0)</f>
        <v>发票挂账两个月承兑付款</v>
      </c>
    </row>
    <row r="75" spans="1:63" ht="15.95" customHeight="1">
      <c r="A75" s="23">
        <f t="shared" si="5"/>
        <v>72</v>
      </c>
      <c r="B75" s="24" t="s">
        <v>204</v>
      </c>
      <c r="C75" s="24"/>
      <c r="D75" s="25" t="s">
        <v>205</v>
      </c>
      <c r="E75" s="25" t="s">
        <v>206</v>
      </c>
      <c r="F75" s="16">
        <v>141826.60999999999</v>
      </c>
      <c r="G75" s="16">
        <v>0</v>
      </c>
      <c r="H75" s="16">
        <v>141826.60999999999</v>
      </c>
      <c r="I75" s="16">
        <v>0</v>
      </c>
      <c r="J75" s="31">
        <v>141826.60999999999</v>
      </c>
      <c r="K75" s="31">
        <v>0</v>
      </c>
      <c r="L75" s="31">
        <v>141826.60999999999</v>
      </c>
      <c r="M75" s="31">
        <v>0</v>
      </c>
      <c r="N75" s="31">
        <v>141826.60999999999</v>
      </c>
      <c r="O75" s="31">
        <v>0</v>
      </c>
      <c r="P75" s="31">
        <v>141826.60999999999</v>
      </c>
      <c r="Q75" s="31">
        <v>100000</v>
      </c>
      <c r="R75" s="31">
        <v>41826.61</v>
      </c>
      <c r="S75" s="31">
        <v>58207.92</v>
      </c>
      <c r="T75" s="31">
        <v>41826.61</v>
      </c>
      <c r="U75" s="31">
        <v>0</v>
      </c>
      <c r="V75" s="31">
        <v>100034.53</v>
      </c>
      <c r="W75" s="31">
        <v>0</v>
      </c>
      <c r="X75" s="31">
        <v>41826.61</v>
      </c>
      <c r="Y75" s="31">
        <v>0</v>
      </c>
      <c r="Z75" s="31">
        <v>100034.53</v>
      </c>
      <c r="AA75" s="31">
        <v>0</v>
      </c>
      <c r="AB75" s="31">
        <v>41826.61</v>
      </c>
      <c r="AC75" s="31">
        <v>0</v>
      </c>
      <c r="AD75" s="31">
        <v>100034.53</v>
      </c>
      <c r="AE75" s="31">
        <v>0</v>
      </c>
      <c r="AF75" s="31">
        <v>100034.53</v>
      </c>
      <c r="AG75" s="31">
        <v>0</v>
      </c>
      <c r="AH75" s="31">
        <v>100034.53</v>
      </c>
      <c r="AI75" s="31">
        <v>0</v>
      </c>
      <c r="AJ75" s="31">
        <v>100034.53</v>
      </c>
      <c r="AK75" s="31">
        <v>0</v>
      </c>
      <c r="AL75" s="31">
        <v>100034.53</v>
      </c>
      <c r="AM75" s="31">
        <v>0</v>
      </c>
      <c r="AN75" s="31">
        <v>100034.53</v>
      </c>
      <c r="AO75" s="31">
        <v>0</v>
      </c>
      <c r="AP75" s="31">
        <v>100034.53</v>
      </c>
      <c r="AQ75" s="42">
        <v>0</v>
      </c>
      <c r="AR75" s="42">
        <v>100034.53</v>
      </c>
      <c r="AS75" s="42">
        <v>30000</v>
      </c>
      <c r="AT75" s="42">
        <v>70034.53</v>
      </c>
      <c r="AU75" s="42">
        <v>0</v>
      </c>
      <c r="AV75" s="42">
        <v>70034.53</v>
      </c>
      <c r="AW75" s="42">
        <v>0</v>
      </c>
      <c r="AX75" s="42">
        <v>70034.53</v>
      </c>
      <c r="AY75" s="42"/>
      <c r="AZ75" s="42">
        <v>70034.53</v>
      </c>
      <c r="BA75" s="63"/>
      <c r="BB75" s="63"/>
      <c r="BC75" s="63"/>
      <c r="BD75" s="63"/>
      <c r="BE75" s="63"/>
      <c r="BF75" s="63"/>
      <c r="BG75" s="63"/>
      <c r="BH75" s="54">
        <f t="shared" si="4"/>
        <v>58207.92</v>
      </c>
      <c r="BI75" s="16">
        <f t="shared" si="6"/>
        <v>5820.7920000000004</v>
      </c>
      <c r="BJ75" s="54">
        <f t="shared" si="7"/>
        <v>12.0317870832698</v>
      </c>
      <c r="BK75" s="54" t="str">
        <f>VLOOKUP(B75,'[3]应付账款7月底全部明细表 (3)'!$A$4:$BI$410,61,0)</f>
        <v>发票挂账两个月承兑付款</v>
      </c>
    </row>
    <row r="76" spans="1:63" ht="15.95" customHeight="1">
      <c r="A76" s="23">
        <f t="shared" si="5"/>
        <v>73</v>
      </c>
      <c r="B76" s="24" t="s">
        <v>207</v>
      </c>
      <c r="C76" s="24"/>
      <c r="D76" s="25" t="s">
        <v>208</v>
      </c>
      <c r="E76" s="25" t="s">
        <v>209</v>
      </c>
      <c r="F76" s="16">
        <v>94148.3</v>
      </c>
      <c r="G76" s="16">
        <v>0</v>
      </c>
      <c r="H76" s="16">
        <v>114961.88</v>
      </c>
      <c r="I76" s="16">
        <v>108377.04</v>
      </c>
      <c r="J76" s="31">
        <v>42812.5</v>
      </c>
      <c r="K76" s="31">
        <v>1283.93</v>
      </c>
      <c r="L76" s="31">
        <v>0</v>
      </c>
      <c r="M76" s="31">
        <v>0</v>
      </c>
      <c r="N76" s="31">
        <v>44096.43</v>
      </c>
      <c r="O76" s="31">
        <v>0</v>
      </c>
      <c r="P76" s="31">
        <v>6584.8400000000101</v>
      </c>
      <c r="Q76" s="31">
        <v>87571.38</v>
      </c>
      <c r="R76" s="31">
        <v>0</v>
      </c>
      <c r="S76" s="31">
        <v>0</v>
      </c>
      <c r="T76" s="31">
        <v>0</v>
      </c>
      <c r="U76" s="31">
        <v>56020.46</v>
      </c>
      <c r="V76" s="31">
        <v>0</v>
      </c>
      <c r="W76" s="31">
        <v>0</v>
      </c>
      <c r="X76" s="31">
        <v>0</v>
      </c>
      <c r="Y76" s="31">
        <v>0</v>
      </c>
      <c r="Z76" s="31">
        <v>0</v>
      </c>
      <c r="AA76" s="31">
        <v>0</v>
      </c>
      <c r="AB76" s="31">
        <v>0</v>
      </c>
      <c r="AC76" s="31">
        <v>0</v>
      </c>
      <c r="AD76" s="31">
        <v>0</v>
      </c>
      <c r="AE76" s="31">
        <v>0</v>
      </c>
      <c r="AF76" s="31">
        <v>0</v>
      </c>
      <c r="AG76" s="31">
        <v>0</v>
      </c>
      <c r="AH76" s="31">
        <v>0</v>
      </c>
      <c r="AI76" s="31">
        <v>0</v>
      </c>
      <c r="AJ76" s="31">
        <v>0</v>
      </c>
      <c r="AK76" s="31">
        <v>81746.37</v>
      </c>
      <c r="AL76" s="31">
        <v>0</v>
      </c>
      <c r="AM76" s="31">
        <v>0</v>
      </c>
      <c r="AN76" s="31">
        <v>0</v>
      </c>
      <c r="AO76" s="31">
        <v>0</v>
      </c>
      <c r="AP76" s="31">
        <v>0</v>
      </c>
      <c r="AQ76" s="42">
        <v>0</v>
      </c>
      <c r="AR76" s="42">
        <v>0</v>
      </c>
      <c r="AS76" s="42">
        <v>21574.44</v>
      </c>
      <c r="AT76" s="42">
        <v>0</v>
      </c>
      <c r="AU76" s="42">
        <v>0</v>
      </c>
      <c r="AV76" s="42">
        <v>0</v>
      </c>
      <c r="AW76" s="42">
        <v>0</v>
      </c>
      <c r="AX76" s="42">
        <v>0</v>
      </c>
      <c r="AY76" s="42"/>
      <c r="AZ76" s="42">
        <v>0</v>
      </c>
      <c r="BA76" s="63"/>
      <c r="BB76" s="63"/>
      <c r="BC76" s="63"/>
      <c r="BD76" s="63"/>
      <c r="BE76" s="63"/>
      <c r="BF76" s="63"/>
      <c r="BG76" s="63"/>
      <c r="BH76" s="54">
        <f t="shared" si="4"/>
        <v>1283.93</v>
      </c>
      <c r="BI76" s="16">
        <f t="shared" si="6"/>
        <v>128.393</v>
      </c>
      <c r="BJ76" s="54">
        <f t="shared" si="7"/>
        <v>0</v>
      </c>
      <c r="BK76" s="54" t="str">
        <f>VLOOKUP(B76,'[3]应付账款7月底全部明细表 (3)'!$A$4:$BI$410,61,0)</f>
        <v>发票挂账两个月承兑付款</v>
      </c>
    </row>
    <row r="77" spans="1:63" ht="15.95" customHeight="1">
      <c r="A77" s="23">
        <f t="shared" si="5"/>
        <v>74</v>
      </c>
      <c r="B77" s="24" t="s">
        <v>210</v>
      </c>
      <c r="C77" s="24"/>
      <c r="D77" s="25" t="s">
        <v>211</v>
      </c>
      <c r="E77" s="25" t="s">
        <v>212</v>
      </c>
      <c r="F77" s="16">
        <v>0</v>
      </c>
      <c r="G77" s="16">
        <v>9750</v>
      </c>
      <c r="H77" s="16">
        <v>0</v>
      </c>
      <c r="I77" s="16">
        <v>0</v>
      </c>
      <c r="J77" s="31">
        <v>0</v>
      </c>
      <c r="K77" s="31">
        <v>0</v>
      </c>
      <c r="L77" s="31">
        <v>0</v>
      </c>
      <c r="M77" s="31">
        <v>0</v>
      </c>
      <c r="N77" s="31">
        <v>0</v>
      </c>
      <c r="O77" s="31">
        <v>9750</v>
      </c>
      <c r="P77" s="31">
        <v>0</v>
      </c>
      <c r="Q77" s="31">
        <v>0</v>
      </c>
      <c r="R77" s="31">
        <v>9750</v>
      </c>
      <c r="S77" s="31">
        <v>0</v>
      </c>
      <c r="T77" s="31">
        <v>9750</v>
      </c>
      <c r="U77" s="31">
        <v>9750</v>
      </c>
      <c r="V77" s="31">
        <v>0</v>
      </c>
      <c r="W77" s="31">
        <v>0</v>
      </c>
      <c r="X77" s="31">
        <v>0</v>
      </c>
      <c r="Y77" s="31">
        <v>0</v>
      </c>
      <c r="Z77" s="31">
        <v>0</v>
      </c>
      <c r="AA77" s="31">
        <v>0</v>
      </c>
      <c r="AB77" s="31">
        <v>0</v>
      </c>
      <c r="AC77" s="31">
        <v>0</v>
      </c>
      <c r="AD77" s="31">
        <v>0</v>
      </c>
      <c r="AE77" s="31">
        <v>0</v>
      </c>
      <c r="AF77" s="31">
        <v>0</v>
      </c>
      <c r="AG77" s="31">
        <v>0</v>
      </c>
      <c r="AH77" s="31">
        <v>0</v>
      </c>
      <c r="AI77" s="31">
        <v>0</v>
      </c>
      <c r="AJ77" s="31">
        <v>0</v>
      </c>
      <c r="AK77" s="31">
        <v>0</v>
      </c>
      <c r="AL77" s="31">
        <v>0</v>
      </c>
      <c r="AM77" s="31">
        <v>0</v>
      </c>
      <c r="AN77" s="31">
        <v>0</v>
      </c>
      <c r="AO77" s="31">
        <v>0</v>
      </c>
      <c r="AP77" s="31">
        <v>0</v>
      </c>
      <c r="AQ77" s="42">
        <v>9750</v>
      </c>
      <c r="AR77" s="42">
        <v>9750</v>
      </c>
      <c r="AS77" s="42">
        <v>9750</v>
      </c>
      <c r="AT77" s="42">
        <v>0</v>
      </c>
      <c r="AU77" s="42">
        <v>0</v>
      </c>
      <c r="AV77" s="42">
        <v>0</v>
      </c>
      <c r="AW77" s="42">
        <v>0</v>
      </c>
      <c r="AX77" s="42">
        <v>0</v>
      </c>
      <c r="AY77" s="42"/>
      <c r="AZ77" s="42">
        <v>0</v>
      </c>
      <c r="BA77" s="63"/>
      <c r="BB77" s="63"/>
      <c r="BC77" s="63"/>
      <c r="BD77" s="63"/>
      <c r="BE77" s="63"/>
      <c r="BF77" s="63"/>
      <c r="BG77" s="63"/>
      <c r="BH77" s="54">
        <f t="shared" si="4"/>
        <v>19500</v>
      </c>
      <c r="BI77" s="16">
        <f t="shared" si="6"/>
        <v>1950</v>
      </c>
      <c r="BJ77" s="54">
        <f t="shared" si="7"/>
        <v>0</v>
      </c>
      <c r="BK77" s="54" t="str">
        <f>VLOOKUP(B77,'[3]应付账款7月底全部明细表 (3)'!$A$4:$BI$410,61,0)</f>
        <v>零购预付款</v>
      </c>
    </row>
    <row r="78" spans="1:63" ht="15.95" customHeight="1">
      <c r="A78" s="23">
        <f t="shared" si="5"/>
        <v>75</v>
      </c>
      <c r="B78" s="24" t="s">
        <v>213</v>
      </c>
      <c r="C78" s="24"/>
      <c r="D78" s="25" t="s">
        <v>214</v>
      </c>
      <c r="E78" s="25" t="s">
        <v>215</v>
      </c>
      <c r="F78" s="16">
        <v>0</v>
      </c>
      <c r="G78" s="16">
        <v>29656.400000000001</v>
      </c>
      <c r="H78" s="16">
        <v>87.2</v>
      </c>
      <c r="I78" s="16">
        <v>87.2</v>
      </c>
      <c r="J78" s="31">
        <v>0</v>
      </c>
      <c r="K78" s="31">
        <v>0</v>
      </c>
      <c r="L78" s="31">
        <v>0</v>
      </c>
      <c r="M78" s="31">
        <v>0</v>
      </c>
      <c r="N78" s="31">
        <v>0</v>
      </c>
      <c r="O78" s="31">
        <v>0</v>
      </c>
      <c r="P78" s="31">
        <v>0</v>
      </c>
      <c r="Q78" s="31">
        <v>0</v>
      </c>
      <c r="R78" s="31">
        <v>0</v>
      </c>
      <c r="S78" s="31">
        <v>0</v>
      </c>
      <c r="T78" s="31">
        <v>0</v>
      </c>
      <c r="U78" s="31">
        <v>0</v>
      </c>
      <c r="V78" s="31">
        <v>0</v>
      </c>
      <c r="W78" s="31">
        <v>0</v>
      </c>
      <c r="X78" s="31">
        <v>0</v>
      </c>
      <c r="Y78" s="31">
        <v>0</v>
      </c>
      <c r="Z78" s="31">
        <v>0</v>
      </c>
      <c r="AA78" s="31">
        <v>89100</v>
      </c>
      <c r="AB78" s="31">
        <v>89012.800000000003</v>
      </c>
      <c r="AC78" s="31">
        <v>89012.800000000003</v>
      </c>
      <c r="AD78" s="31">
        <v>87.2</v>
      </c>
      <c r="AE78" s="31">
        <v>0</v>
      </c>
      <c r="AF78" s="31">
        <v>1000</v>
      </c>
      <c r="AG78" s="31">
        <v>1000</v>
      </c>
      <c r="AH78" s="31">
        <v>0</v>
      </c>
      <c r="AI78" s="31">
        <v>912.8</v>
      </c>
      <c r="AJ78" s="31">
        <v>0</v>
      </c>
      <c r="AK78" s="31">
        <v>0</v>
      </c>
      <c r="AL78" s="31">
        <v>0</v>
      </c>
      <c r="AM78" s="31">
        <v>0</v>
      </c>
      <c r="AN78" s="31">
        <v>0</v>
      </c>
      <c r="AO78" s="31">
        <v>0</v>
      </c>
      <c r="AP78" s="31">
        <v>0</v>
      </c>
      <c r="AQ78" s="42">
        <v>0</v>
      </c>
      <c r="AR78" s="42">
        <v>0</v>
      </c>
      <c r="AS78" s="42">
        <v>0</v>
      </c>
      <c r="AT78" s="42">
        <v>0</v>
      </c>
      <c r="AU78" s="42">
        <v>0</v>
      </c>
      <c r="AV78" s="42">
        <v>0</v>
      </c>
      <c r="AW78" s="42">
        <v>0</v>
      </c>
      <c r="AX78" s="42">
        <v>0</v>
      </c>
      <c r="AY78" s="42"/>
      <c r="AZ78" s="42">
        <v>0</v>
      </c>
      <c r="BA78" s="63"/>
      <c r="BB78" s="63"/>
      <c r="BC78" s="63"/>
      <c r="BD78" s="63"/>
      <c r="BE78" s="63"/>
      <c r="BF78" s="63"/>
      <c r="BG78" s="63"/>
      <c r="BH78" s="54">
        <f t="shared" si="4"/>
        <v>90012.800000000003</v>
      </c>
      <c r="BI78" s="16">
        <f t="shared" si="6"/>
        <v>9001.2800000000007</v>
      </c>
      <c r="BJ78" s="54">
        <f t="shared" si="7"/>
        <v>0</v>
      </c>
      <c r="BK78" s="54" t="str">
        <f>VLOOKUP(B78,'[3]应付账款7月底全部明细表 (3)'!$A$4:$BI$410,61,0)</f>
        <v>预付款</v>
      </c>
    </row>
    <row r="79" spans="1:63" ht="15.95" customHeight="1">
      <c r="A79" s="23">
        <f t="shared" si="5"/>
        <v>76</v>
      </c>
      <c r="B79" s="24" t="s">
        <v>216</v>
      </c>
      <c r="C79" s="24"/>
      <c r="D79" s="25" t="s">
        <v>217</v>
      </c>
      <c r="E79" s="25" t="s">
        <v>218</v>
      </c>
      <c r="F79" s="16">
        <v>0</v>
      </c>
      <c r="G79" s="16">
        <v>0</v>
      </c>
      <c r="H79" s="16">
        <v>0</v>
      </c>
      <c r="I79" s="16">
        <v>0</v>
      </c>
      <c r="J79" s="31">
        <v>0</v>
      </c>
      <c r="K79" s="31">
        <v>0</v>
      </c>
      <c r="L79" s="31">
        <v>0</v>
      </c>
      <c r="M79" s="31">
        <v>0</v>
      </c>
      <c r="N79" s="31">
        <v>0</v>
      </c>
      <c r="O79" s="31">
        <v>0</v>
      </c>
      <c r="P79" s="31">
        <v>0</v>
      </c>
      <c r="Q79" s="31">
        <v>0</v>
      </c>
      <c r="R79" s="31">
        <v>0</v>
      </c>
      <c r="S79" s="31">
        <v>3400</v>
      </c>
      <c r="T79" s="31">
        <v>3400</v>
      </c>
      <c r="U79" s="31">
        <v>3400</v>
      </c>
      <c r="V79" s="31">
        <v>0</v>
      </c>
      <c r="W79" s="31">
        <v>0</v>
      </c>
      <c r="X79" s="31">
        <v>0</v>
      </c>
      <c r="Y79" s="31">
        <v>0</v>
      </c>
      <c r="Z79" s="31">
        <v>0</v>
      </c>
      <c r="AA79" s="31">
        <v>0</v>
      </c>
      <c r="AB79" s="31">
        <v>0</v>
      </c>
      <c r="AC79" s="31">
        <v>0</v>
      </c>
      <c r="AD79" s="31">
        <v>0</v>
      </c>
      <c r="AE79" s="31">
        <v>0</v>
      </c>
      <c r="AF79" s="31">
        <v>0</v>
      </c>
      <c r="AG79" s="31">
        <v>0</v>
      </c>
      <c r="AH79" s="31">
        <v>0</v>
      </c>
      <c r="AI79" s="31">
        <v>0</v>
      </c>
      <c r="AJ79" s="31">
        <v>0</v>
      </c>
      <c r="AK79" s="31">
        <v>0</v>
      </c>
      <c r="AL79" s="31">
        <v>0</v>
      </c>
      <c r="AM79" s="31">
        <v>0</v>
      </c>
      <c r="AN79" s="31">
        <v>0</v>
      </c>
      <c r="AO79" s="31">
        <v>0</v>
      </c>
      <c r="AP79" s="31">
        <v>0</v>
      </c>
      <c r="AQ79" s="42">
        <v>0</v>
      </c>
      <c r="AR79" s="42">
        <v>0</v>
      </c>
      <c r="AS79" s="42">
        <v>0</v>
      </c>
      <c r="AT79" s="42">
        <v>0</v>
      </c>
      <c r="AU79" s="42">
        <v>0</v>
      </c>
      <c r="AV79" s="42">
        <v>0</v>
      </c>
      <c r="AW79" s="42">
        <v>0</v>
      </c>
      <c r="AX79" s="42">
        <v>0</v>
      </c>
      <c r="AY79" s="42"/>
      <c r="AZ79" s="42">
        <v>0</v>
      </c>
      <c r="BA79" s="63"/>
      <c r="BB79" s="63"/>
      <c r="BC79" s="63"/>
      <c r="BD79" s="63"/>
      <c r="BE79" s="63"/>
      <c r="BF79" s="63"/>
      <c r="BG79" s="63"/>
      <c r="BH79" s="54">
        <f t="shared" si="4"/>
        <v>3400</v>
      </c>
      <c r="BI79" s="16">
        <f t="shared" si="6"/>
        <v>340</v>
      </c>
      <c r="BJ79" s="54">
        <f t="shared" si="7"/>
        <v>0</v>
      </c>
      <c r="BK79" s="54" t="str">
        <f>VLOOKUP(B79,'[3]应付账款7月底全部明细表 (3)'!$A$4:$BI$410,61,0)</f>
        <v>零购预付款</v>
      </c>
    </row>
    <row r="80" spans="1:63" ht="15.95" customHeight="1">
      <c r="A80" s="23">
        <f t="shared" si="5"/>
        <v>77</v>
      </c>
      <c r="B80" s="24" t="s">
        <v>219</v>
      </c>
      <c r="C80" s="24"/>
      <c r="D80" s="25" t="s">
        <v>220</v>
      </c>
      <c r="E80" s="25" t="s">
        <v>167</v>
      </c>
      <c r="F80" s="16">
        <v>0</v>
      </c>
      <c r="G80" s="16">
        <v>0</v>
      </c>
      <c r="H80" s="16">
        <v>0</v>
      </c>
      <c r="I80" s="16">
        <v>0</v>
      </c>
      <c r="J80" s="31">
        <v>0</v>
      </c>
      <c r="K80" s="31">
        <v>0</v>
      </c>
      <c r="L80" s="31">
        <v>0</v>
      </c>
      <c r="M80" s="31">
        <v>0</v>
      </c>
      <c r="N80" s="31">
        <v>0</v>
      </c>
      <c r="O80" s="31">
        <v>0</v>
      </c>
      <c r="P80" s="31">
        <v>0</v>
      </c>
      <c r="Q80" s="31">
        <v>0</v>
      </c>
      <c r="R80" s="31">
        <v>0</v>
      </c>
      <c r="S80" s="31">
        <v>0</v>
      </c>
      <c r="T80" s="31">
        <v>0</v>
      </c>
      <c r="U80" s="31">
        <v>0</v>
      </c>
      <c r="V80" s="31">
        <v>0</v>
      </c>
      <c r="W80" s="31">
        <v>0</v>
      </c>
      <c r="X80" s="31">
        <v>0</v>
      </c>
      <c r="Y80" s="31">
        <v>0</v>
      </c>
      <c r="Z80" s="31">
        <v>0</v>
      </c>
      <c r="AA80" s="31">
        <v>45400</v>
      </c>
      <c r="AB80" s="31">
        <v>45400</v>
      </c>
      <c r="AC80" s="31">
        <v>45400</v>
      </c>
      <c r="AD80" s="31">
        <v>0</v>
      </c>
      <c r="AE80" s="31">
        <v>113500</v>
      </c>
      <c r="AF80" s="31">
        <v>113500</v>
      </c>
      <c r="AG80" s="31">
        <v>113500</v>
      </c>
      <c r="AH80" s="31">
        <v>0</v>
      </c>
      <c r="AI80" s="31">
        <v>0</v>
      </c>
      <c r="AJ80" s="31">
        <v>0</v>
      </c>
      <c r="AK80" s="31">
        <v>0</v>
      </c>
      <c r="AL80" s="31">
        <v>0</v>
      </c>
      <c r="AM80" s="31">
        <v>67500</v>
      </c>
      <c r="AN80" s="31">
        <v>67500</v>
      </c>
      <c r="AO80" s="31">
        <v>67500</v>
      </c>
      <c r="AP80" s="31">
        <v>0</v>
      </c>
      <c r="AQ80" s="42">
        <v>67500</v>
      </c>
      <c r="AR80" s="42">
        <v>67500</v>
      </c>
      <c r="AS80" s="42">
        <v>67500</v>
      </c>
      <c r="AT80" s="42">
        <v>0</v>
      </c>
      <c r="AU80" s="42">
        <v>0</v>
      </c>
      <c r="AV80" s="42">
        <v>0</v>
      </c>
      <c r="AW80" s="42">
        <v>0</v>
      </c>
      <c r="AX80" s="42">
        <v>0</v>
      </c>
      <c r="AY80" s="42"/>
      <c r="AZ80" s="42">
        <v>0</v>
      </c>
      <c r="BA80" s="63"/>
      <c r="BB80" s="63"/>
      <c r="BC80" s="63"/>
      <c r="BD80" s="63"/>
      <c r="BE80" s="63"/>
      <c r="BF80" s="63"/>
      <c r="BG80" s="63"/>
      <c r="BH80" s="54">
        <f t="shared" si="4"/>
        <v>293900</v>
      </c>
      <c r="BI80" s="16">
        <f t="shared" si="6"/>
        <v>29390</v>
      </c>
      <c r="BJ80" s="54">
        <f t="shared" si="7"/>
        <v>0</v>
      </c>
      <c r="BK80" s="54" t="str">
        <f>VLOOKUP(B80,'[3]应付账款7月底全部明细表 (3)'!$A$4:$BI$410,61,0)</f>
        <v>预付款</v>
      </c>
    </row>
    <row r="81" spans="1:63" ht="15.95" customHeight="1">
      <c r="A81" s="23">
        <f t="shared" si="5"/>
        <v>78</v>
      </c>
      <c r="B81" s="24" t="s">
        <v>221</v>
      </c>
      <c r="C81" s="24"/>
      <c r="D81" s="25" t="s">
        <v>222</v>
      </c>
      <c r="E81" s="25" t="s">
        <v>125</v>
      </c>
      <c r="F81" s="16">
        <v>33646.550000000003</v>
      </c>
      <c r="G81" s="16">
        <v>0</v>
      </c>
      <c r="H81" s="16">
        <v>33646.550000000003</v>
      </c>
      <c r="I81" s="16">
        <v>30000</v>
      </c>
      <c r="J81" s="31">
        <v>3646.55</v>
      </c>
      <c r="K81" s="31">
        <v>0</v>
      </c>
      <c r="L81" s="31">
        <v>3646.55</v>
      </c>
      <c r="M81" s="31">
        <v>0</v>
      </c>
      <c r="N81" s="31">
        <v>3646.55</v>
      </c>
      <c r="O81" s="31">
        <v>0</v>
      </c>
      <c r="P81" s="31">
        <v>3646.55</v>
      </c>
      <c r="Q81" s="31">
        <v>0</v>
      </c>
      <c r="R81" s="31">
        <v>3646.55</v>
      </c>
      <c r="S81" s="31">
        <v>0</v>
      </c>
      <c r="T81" s="31">
        <v>3646.55</v>
      </c>
      <c r="U81" s="31">
        <v>0</v>
      </c>
      <c r="V81" s="31">
        <v>3646.55</v>
      </c>
      <c r="W81" s="31">
        <v>0</v>
      </c>
      <c r="X81" s="31">
        <v>3646.55</v>
      </c>
      <c r="Y81" s="31">
        <v>0</v>
      </c>
      <c r="Z81" s="31">
        <v>3646.55</v>
      </c>
      <c r="AA81" s="31">
        <v>0</v>
      </c>
      <c r="AB81" s="31">
        <v>3646.55</v>
      </c>
      <c r="AC81" s="31">
        <v>0</v>
      </c>
      <c r="AD81" s="31">
        <v>3646.55</v>
      </c>
      <c r="AE81" s="31">
        <v>0</v>
      </c>
      <c r="AF81" s="31">
        <v>3646.55</v>
      </c>
      <c r="AG81" s="31">
        <v>0</v>
      </c>
      <c r="AH81" s="31">
        <v>3646.55</v>
      </c>
      <c r="AI81" s="31">
        <v>0</v>
      </c>
      <c r="AJ81" s="31">
        <v>3646.55</v>
      </c>
      <c r="AK81" s="31">
        <v>0</v>
      </c>
      <c r="AL81" s="31">
        <v>3646.55</v>
      </c>
      <c r="AM81" s="31">
        <v>0</v>
      </c>
      <c r="AN81" s="31">
        <v>3646.55</v>
      </c>
      <c r="AO81" s="31">
        <v>0</v>
      </c>
      <c r="AP81" s="31">
        <v>3646.55</v>
      </c>
      <c r="AQ81" s="42">
        <v>0</v>
      </c>
      <c r="AR81" s="42">
        <v>3646.55</v>
      </c>
      <c r="AS81" s="42">
        <v>0</v>
      </c>
      <c r="AT81" s="42">
        <v>3646.55</v>
      </c>
      <c r="AU81" s="42">
        <v>0</v>
      </c>
      <c r="AV81" s="42">
        <v>3646.55</v>
      </c>
      <c r="AW81" s="42">
        <v>0</v>
      </c>
      <c r="AX81" s="42">
        <v>3646.55</v>
      </c>
      <c r="AY81" s="42"/>
      <c r="AZ81" s="42">
        <v>3646.55</v>
      </c>
      <c r="BA81" s="63"/>
      <c r="BB81" s="63"/>
      <c r="BC81" s="63"/>
      <c r="BD81" s="63"/>
      <c r="BE81" s="63"/>
      <c r="BF81" s="63"/>
      <c r="BG81" s="63"/>
      <c r="BH81" s="54">
        <f t="shared" si="4"/>
        <v>0</v>
      </c>
      <c r="BI81" s="16">
        <f t="shared" si="6"/>
        <v>0</v>
      </c>
      <c r="BJ81" s="54"/>
      <c r="BK81" s="54" t="str">
        <f>VLOOKUP(B81,'[3]应付账款7月底全部明细表 (3)'!$A$4:$BI$410,61,0)</f>
        <v>发票挂账两个月承兑付款</v>
      </c>
    </row>
    <row r="82" spans="1:63" ht="15.95" customHeight="1">
      <c r="A82" s="23">
        <f t="shared" si="5"/>
        <v>79</v>
      </c>
      <c r="B82" s="24" t="s">
        <v>223</v>
      </c>
      <c r="C82" s="24"/>
      <c r="D82" s="25" t="s">
        <v>224</v>
      </c>
      <c r="E82" s="25" t="s">
        <v>225</v>
      </c>
      <c r="F82" s="16">
        <v>86140.85</v>
      </c>
      <c r="G82" s="16">
        <v>0</v>
      </c>
      <c r="H82" s="16">
        <v>86140.85</v>
      </c>
      <c r="I82" s="16">
        <v>58734.9</v>
      </c>
      <c r="J82" s="31">
        <v>27405.95</v>
      </c>
      <c r="K82" s="31">
        <v>0</v>
      </c>
      <c r="L82" s="31">
        <v>27405.95</v>
      </c>
      <c r="M82" s="31">
        <v>0</v>
      </c>
      <c r="N82" s="31">
        <v>27405.95</v>
      </c>
      <c r="O82" s="31">
        <v>0</v>
      </c>
      <c r="P82" s="31">
        <v>27405.95</v>
      </c>
      <c r="Q82" s="31">
        <v>20000</v>
      </c>
      <c r="R82" s="31">
        <v>7405.95</v>
      </c>
      <c r="S82" s="31">
        <v>0</v>
      </c>
      <c r="T82" s="31">
        <v>7405.95</v>
      </c>
      <c r="U82" s="31">
        <v>0</v>
      </c>
      <c r="V82" s="31">
        <v>7405.95</v>
      </c>
      <c r="W82" s="31">
        <v>0</v>
      </c>
      <c r="X82" s="31">
        <v>7405.95</v>
      </c>
      <c r="Y82" s="31">
        <v>0</v>
      </c>
      <c r="Z82" s="31">
        <v>7405.95</v>
      </c>
      <c r="AA82" s="31">
        <v>0</v>
      </c>
      <c r="AB82" s="31">
        <v>7405.95</v>
      </c>
      <c r="AC82" s="31">
        <v>0</v>
      </c>
      <c r="AD82" s="31">
        <v>7405.95</v>
      </c>
      <c r="AE82" s="31">
        <v>0</v>
      </c>
      <c r="AF82" s="31">
        <v>7405.95</v>
      </c>
      <c r="AG82" s="31">
        <v>0</v>
      </c>
      <c r="AH82" s="31">
        <v>7405.95</v>
      </c>
      <c r="AI82" s="31">
        <v>0</v>
      </c>
      <c r="AJ82" s="31">
        <v>7405.95</v>
      </c>
      <c r="AK82" s="31">
        <v>0</v>
      </c>
      <c r="AL82" s="31">
        <v>7405.95</v>
      </c>
      <c r="AM82" s="31">
        <v>0</v>
      </c>
      <c r="AN82" s="31">
        <v>7405.95</v>
      </c>
      <c r="AO82" s="31">
        <v>0</v>
      </c>
      <c r="AP82" s="31">
        <v>7405.95</v>
      </c>
      <c r="AQ82" s="42">
        <v>0</v>
      </c>
      <c r="AR82" s="42">
        <v>7405.95</v>
      </c>
      <c r="AS82" s="42">
        <v>0</v>
      </c>
      <c r="AT82" s="42">
        <v>7405.95</v>
      </c>
      <c r="AU82" s="42">
        <v>0</v>
      </c>
      <c r="AV82" s="42">
        <v>7405.95</v>
      </c>
      <c r="AW82" s="42">
        <v>0</v>
      </c>
      <c r="AX82" s="42">
        <v>7405.95</v>
      </c>
      <c r="AY82" s="42"/>
      <c r="AZ82" s="42">
        <v>7405.95</v>
      </c>
      <c r="BA82" s="63"/>
      <c r="BB82" s="63"/>
      <c r="BC82" s="63"/>
      <c r="BD82" s="63"/>
      <c r="BE82" s="63"/>
      <c r="BF82" s="63"/>
      <c r="BG82" s="63"/>
      <c r="BH82" s="54">
        <f t="shared" si="4"/>
        <v>0</v>
      </c>
      <c r="BI82" s="16">
        <f t="shared" si="6"/>
        <v>0</v>
      </c>
      <c r="BJ82" s="54"/>
      <c r="BK82" s="54" t="str">
        <f>VLOOKUP(B82,'[3]应付账款7月底全部明细表 (3)'!$A$4:$BI$410,61,0)</f>
        <v>发票挂账两个月承兑付款</v>
      </c>
    </row>
    <row r="83" spans="1:63">
      <c r="A83" s="23">
        <f t="shared" si="5"/>
        <v>80</v>
      </c>
      <c r="B83" s="24" t="s">
        <v>226</v>
      </c>
      <c r="C83" s="24"/>
      <c r="D83" s="25" t="s">
        <v>227</v>
      </c>
      <c r="E83" s="25" t="s">
        <v>90</v>
      </c>
      <c r="F83" s="16">
        <v>471069.4</v>
      </c>
      <c r="G83" s="16">
        <v>920000</v>
      </c>
      <c r="H83" s="16">
        <v>0</v>
      </c>
      <c r="I83" s="16">
        <v>4467.46</v>
      </c>
      <c r="J83" s="31">
        <v>315514.11</v>
      </c>
      <c r="K83" s="31">
        <v>165108.82999999999</v>
      </c>
      <c r="L83" s="31">
        <v>0</v>
      </c>
      <c r="M83" s="31">
        <v>1500000</v>
      </c>
      <c r="N83" s="31">
        <v>0</v>
      </c>
      <c r="O83" s="31">
        <v>0</v>
      </c>
      <c r="P83" s="31">
        <v>0</v>
      </c>
      <c r="Q83" s="31">
        <v>230000</v>
      </c>
      <c r="R83" s="31">
        <v>0</v>
      </c>
      <c r="S83" s="31">
        <v>459643.29</v>
      </c>
      <c r="T83" s="31">
        <v>0</v>
      </c>
      <c r="U83" s="31">
        <v>205000</v>
      </c>
      <c r="V83" s="31">
        <v>0</v>
      </c>
      <c r="W83" s="31">
        <v>0</v>
      </c>
      <c r="X83" s="31">
        <v>0</v>
      </c>
      <c r="Y83" s="31">
        <v>656000</v>
      </c>
      <c r="Z83" s="31">
        <v>0</v>
      </c>
      <c r="AA83" s="31">
        <v>200048.38</v>
      </c>
      <c r="AB83" s="31">
        <v>0</v>
      </c>
      <c r="AC83" s="31">
        <v>0</v>
      </c>
      <c r="AD83" s="31">
        <v>0</v>
      </c>
      <c r="AE83" s="31">
        <v>1522060.39</v>
      </c>
      <c r="AF83" s="31">
        <v>0</v>
      </c>
      <c r="AG83" s="31">
        <v>523000</v>
      </c>
      <c r="AH83" s="31">
        <v>0</v>
      </c>
      <c r="AI83" s="31">
        <v>1301986.99</v>
      </c>
      <c r="AJ83" s="31">
        <v>0</v>
      </c>
      <c r="AK83" s="31">
        <v>0</v>
      </c>
      <c r="AL83" s="31">
        <v>850361.99</v>
      </c>
      <c r="AM83" s="31">
        <v>0</v>
      </c>
      <c r="AN83" s="31">
        <v>0</v>
      </c>
      <c r="AO83" s="31">
        <v>92000</v>
      </c>
      <c r="AP83" s="31">
        <v>758361.99</v>
      </c>
      <c r="AQ83" s="42">
        <v>332602.90999999997</v>
      </c>
      <c r="AR83" s="42">
        <v>0</v>
      </c>
      <c r="AS83" s="42">
        <v>0</v>
      </c>
      <c r="AT83" s="42">
        <v>1090964.8999999999</v>
      </c>
      <c r="AU83" s="42">
        <v>0</v>
      </c>
      <c r="AV83" s="42">
        <v>758361.99</v>
      </c>
      <c r="AW83" s="42">
        <v>0</v>
      </c>
      <c r="AX83" s="42">
        <v>1090964.8999999999</v>
      </c>
      <c r="AY83" s="42"/>
      <c r="AZ83" s="42">
        <v>758361.99</v>
      </c>
      <c r="BA83" s="63"/>
      <c r="BB83" s="63"/>
      <c r="BC83" s="63"/>
      <c r="BD83" s="63"/>
      <c r="BE83" s="63"/>
      <c r="BF83" s="63"/>
      <c r="BG83" s="63"/>
      <c r="BH83" s="54">
        <f t="shared" si="4"/>
        <v>3981450.79</v>
      </c>
      <c r="BI83" s="16">
        <f t="shared" si="6"/>
        <v>398145.07900000003</v>
      </c>
      <c r="BJ83" s="54">
        <f t="shared" si="7"/>
        <v>2.7401190107388</v>
      </c>
      <c r="BK83" s="54" t="str">
        <f>VLOOKUP(B83,'[3]应付账款7月底全部明细表 (3)'!$A$4:$BI$410,61,0)</f>
        <v>发票挂账两个月承兑付款</v>
      </c>
    </row>
    <row r="84" spans="1:63" ht="15.95" customHeight="1">
      <c r="A84" s="23">
        <f t="shared" si="5"/>
        <v>81</v>
      </c>
      <c r="B84" s="24" t="s">
        <v>228</v>
      </c>
      <c r="C84" s="24">
        <f>VLOOKUP(B84,'[1]供应商 (2)'!$A$2:$D$144,4,0)</f>
        <v>1937655</v>
      </c>
      <c r="D84" s="25" t="s">
        <v>229</v>
      </c>
      <c r="E84" s="25" t="s">
        <v>230</v>
      </c>
      <c r="F84" s="16">
        <v>1651001.42</v>
      </c>
      <c r="G84" s="16">
        <v>0</v>
      </c>
      <c r="H84" s="16">
        <v>1850675.01</v>
      </c>
      <c r="I84" s="16">
        <v>0</v>
      </c>
      <c r="J84" s="31">
        <v>1991190.21</v>
      </c>
      <c r="K84" s="31">
        <v>407683.44</v>
      </c>
      <c r="L84" s="31">
        <v>1651001.42</v>
      </c>
      <c r="M84" s="31">
        <v>500000</v>
      </c>
      <c r="N84" s="31">
        <v>1898873.65</v>
      </c>
      <c r="O84" s="31">
        <v>841275.37</v>
      </c>
      <c r="P84" s="31">
        <v>1350675.01</v>
      </c>
      <c r="Q84" s="31">
        <v>0</v>
      </c>
      <c r="R84" s="31">
        <v>2740149.02</v>
      </c>
      <c r="S84" s="31">
        <v>582424</v>
      </c>
      <c r="T84" s="31">
        <v>1491190.21</v>
      </c>
      <c r="U84" s="31">
        <v>0</v>
      </c>
      <c r="V84" s="31">
        <v>3322573.02</v>
      </c>
      <c r="W84" s="31">
        <v>1201421.1299999999</v>
      </c>
      <c r="X84" s="31">
        <v>1898873.65</v>
      </c>
      <c r="Y84" s="31">
        <v>600000</v>
      </c>
      <c r="Z84" s="31">
        <v>3923994.15</v>
      </c>
      <c r="AA84" s="31">
        <v>1669143.06</v>
      </c>
      <c r="AB84" s="31">
        <v>2140149.02</v>
      </c>
      <c r="AC84" s="31">
        <v>200000</v>
      </c>
      <c r="AD84" s="31">
        <v>5393137.21</v>
      </c>
      <c r="AE84" s="31">
        <v>1320136.73</v>
      </c>
      <c r="AF84" s="31">
        <v>2522573.02</v>
      </c>
      <c r="AG84" s="31">
        <v>2000000</v>
      </c>
      <c r="AH84" s="31">
        <v>4713273.9400000004</v>
      </c>
      <c r="AI84" s="31">
        <v>668234.26</v>
      </c>
      <c r="AJ84" s="31">
        <v>1723994.15</v>
      </c>
      <c r="AK84" s="31">
        <v>200000</v>
      </c>
      <c r="AL84" s="31">
        <v>5181508.2</v>
      </c>
      <c r="AM84" s="31">
        <v>436194.05</v>
      </c>
      <c r="AN84" s="31">
        <v>3193137.21</v>
      </c>
      <c r="AO84" s="31">
        <v>392000</v>
      </c>
      <c r="AP84" s="31">
        <v>5225702.25</v>
      </c>
      <c r="AQ84" s="42">
        <v>725051.2</v>
      </c>
      <c r="AR84" s="42">
        <v>4121273.94</v>
      </c>
      <c r="AS84" s="42">
        <v>1130000</v>
      </c>
      <c r="AT84" s="42">
        <v>4820753.45</v>
      </c>
      <c r="AU84" s="42">
        <v>980251.74</v>
      </c>
      <c r="AV84" s="42">
        <v>3659508.2</v>
      </c>
      <c r="AW84" s="42">
        <v>0</v>
      </c>
      <c r="AX84" s="42">
        <v>5801005.1900000004</v>
      </c>
      <c r="AY84" s="42"/>
      <c r="AZ84" s="42">
        <v>4095702.25</v>
      </c>
      <c r="BA84" s="63"/>
      <c r="BB84" s="63"/>
      <c r="BC84" s="63"/>
      <c r="BD84" s="63"/>
      <c r="BE84" s="63"/>
      <c r="BF84" s="63"/>
      <c r="BG84" s="63"/>
      <c r="BH84" s="54">
        <f t="shared" si="4"/>
        <v>8831814.9800000004</v>
      </c>
      <c r="BI84" s="16">
        <f t="shared" si="6"/>
        <v>883181.49800000002</v>
      </c>
      <c r="BJ84" s="54">
        <f t="shared" si="7"/>
        <v>6.56830470649194</v>
      </c>
      <c r="BK84" s="54" t="str">
        <f>VLOOKUP(B84,'[3]应付账款7月底全部明细表 (3)'!$A$4:$BI$410,61,0)</f>
        <v>发票挂账两个月承兑付款</v>
      </c>
    </row>
    <row r="85" spans="1:63" ht="15.95" customHeight="1">
      <c r="A85" s="23">
        <f t="shared" si="5"/>
        <v>82</v>
      </c>
      <c r="B85" s="24" t="s">
        <v>231</v>
      </c>
      <c r="C85" s="24">
        <f>VLOOKUP(B85,'[1]供应商 (2)'!$A$2:$D$144,4,0)</f>
        <v>1913659</v>
      </c>
      <c r="D85" s="25" t="s">
        <v>232</v>
      </c>
      <c r="E85" s="25" t="s">
        <v>30</v>
      </c>
      <c r="F85" s="16">
        <v>571189.4</v>
      </c>
      <c r="G85" s="16">
        <v>200000</v>
      </c>
      <c r="H85" s="16">
        <v>422198.72</v>
      </c>
      <c r="I85" s="16">
        <v>0</v>
      </c>
      <c r="J85" s="31">
        <v>480304.2</v>
      </c>
      <c r="K85" s="31">
        <v>54737.97</v>
      </c>
      <c r="L85" s="31">
        <v>371189.4</v>
      </c>
      <c r="M85" s="31">
        <v>0</v>
      </c>
      <c r="N85" s="31">
        <v>535042.17000000004</v>
      </c>
      <c r="O85" s="31">
        <v>38256.379999999997</v>
      </c>
      <c r="P85" s="31">
        <v>422198.72</v>
      </c>
      <c r="Q85" s="31">
        <v>150000</v>
      </c>
      <c r="R85" s="31">
        <v>423298.55</v>
      </c>
      <c r="S85" s="31">
        <v>63168.06</v>
      </c>
      <c r="T85" s="31">
        <v>330304.2</v>
      </c>
      <c r="U85" s="31">
        <v>0</v>
      </c>
      <c r="V85" s="31">
        <v>486466.61</v>
      </c>
      <c r="W85" s="31">
        <v>50750.45</v>
      </c>
      <c r="X85" s="31">
        <v>385042.17</v>
      </c>
      <c r="Y85" s="31">
        <v>0</v>
      </c>
      <c r="Z85" s="31">
        <v>537217.06000000006</v>
      </c>
      <c r="AA85" s="31">
        <v>49192.56</v>
      </c>
      <c r="AB85" s="31">
        <v>423298.55</v>
      </c>
      <c r="AC85" s="31">
        <v>0</v>
      </c>
      <c r="AD85" s="31">
        <v>586409.62</v>
      </c>
      <c r="AE85" s="31">
        <v>0</v>
      </c>
      <c r="AF85" s="31">
        <v>486466.61</v>
      </c>
      <c r="AG85" s="31">
        <v>120000</v>
      </c>
      <c r="AH85" s="31">
        <v>466409.62</v>
      </c>
      <c r="AI85" s="31">
        <v>68729.62</v>
      </c>
      <c r="AJ85" s="31">
        <v>417217.06</v>
      </c>
      <c r="AK85" s="31">
        <v>2486.4</v>
      </c>
      <c r="AL85" s="31">
        <v>532652.84</v>
      </c>
      <c r="AM85" s="31">
        <v>32141.34</v>
      </c>
      <c r="AN85" s="31">
        <v>463923.22</v>
      </c>
      <c r="AO85" s="31">
        <v>92000</v>
      </c>
      <c r="AP85" s="31">
        <v>472794.18</v>
      </c>
      <c r="AQ85" s="42">
        <v>109987.7</v>
      </c>
      <c r="AR85" s="42">
        <v>371923.22</v>
      </c>
      <c r="AS85" s="42">
        <v>100000</v>
      </c>
      <c r="AT85" s="42">
        <v>482781.88</v>
      </c>
      <c r="AU85" s="42">
        <v>77450.350000000006</v>
      </c>
      <c r="AV85" s="42">
        <v>340652.84</v>
      </c>
      <c r="AW85" s="42">
        <v>10000</v>
      </c>
      <c r="AX85" s="42">
        <v>550232.23</v>
      </c>
      <c r="AY85" s="42"/>
      <c r="AZ85" s="42">
        <v>362794.18</v>
      </c>
      <c r="BA85" s="63"/>
      <c r="BB85" s="63"/>
      <c r="BC85" s="63"/>
      <c r="BD85" s="63"/>
      <c r="BE85" s="63"/>
      <c r="BF85" s="63"/>
      <c r="BG85" s="63"/>
      <c r="BH85" s="54">
        <f t="shared" si="4"/>
        <v>544414.43000000005</v>
      </c>
      <c r="BI85" s="16">
        <f t="shared" si="6"/>
        <v>54441.442999999999</v>
      </c>
      <c r="BJ85" s="54">
        <f t="shared" si="7"/>
        <v>10.106863442249299</v>
      </c>
      <c r="BK85" s="54" t="str">
        <f>VLOOKUP(B85,'[3]应付账款7月底全部明细表 (3)'!$A$4:$BI$410,61,0)</f>
        <v>发票挂账两个月承兑付款</v>
      </c>
    </row>
    <row r="86" spans="1:63" ht="15.95" customHeight="1">
      <c r="A86" s="23">
        <f t="shared" si="5"/>
        <v>83</v>
      </c>
      <c r="B86" s="24" t="s">
        <v>233</v>
      </c>
      <c r="C86" s="24">
        <f>VLOOKUP(B86,'[1]供应商 (2)'!$A$2:$D$144,4,0)</f>
        <v>1913200</v>
      </c>
      <c r="D86" s="25" t="s">
        <v>234</v>
      </c>
      <c r="E86" s="25" t="s">
        <v>235</v>
      </c>
      <c r="F86" s="16">
        <v>1990948.53</v>
      </c>
      <c r="G86" s="16">
        <v>300000</v>
      </c>
      <c r="H86" s="16">
        <v>1916209.63</v>
      </c>
      <c r="I86" s="16">
        <v>350000</v>
      </c>
      <c r="J86" s="31">
        <v>1872584.46</v>
      </c>
      <c r="K86" s="31">
        <v>277098.92</v>
      </c>
      <c r="L86" s="31">
        <v>1340948.53</v>
      </c>
      <c r="M86" s="31">
        <v>0</v>
      </c>
      <c r="N86" s="31">
        <v>2149683.38</v>
      </c>
      <c r="O86" s="31">
        <v>232251.62</v>
      </c>
      <c r="P86" s="31">
        <v>1566209.63</v>
      </c>
      <c r="Q86" s="31">
        <v>350000</v>
      </c>
      <c r="R86" s="31">
        <v>2031935</v>
      </c>
      <c r="S86" s="31">
        <v>326689.27</v>
      </c>
      <c r="T86" s="31">
        <v>1522584.46</v>
      </c>
      <c r="U86" s="31">
        <v>0</v>
      </c>
      <c r="V86" s="31">
        <v>2358624.27</v>
      </c>
      <c r="W86" s="31">
        <v>363963.94</v>
      </c>
      <c r="X86" s="31">
        <v>1799683.38</v>
      </c>
      <c r="Y86" s="31">
        <v>280000</v>
      </c>
      <c r="Z86" s="31">
        <v>2442588.21</v>
      </c>
      <c r="AA86" s="31">
        <v>184180.16</v>
      </c>
      <c r="AB86" s="31">
        <v>1751935</v>
      </c>
      <c r="AC86" s="31">
        <v>0</v>
      </c>
      <c r="AD86" s="31">
        <v>2626768.37</v>
      </c>
      <c r="AE86" s="31">
        <v>267321.03000000003</v>
      </c>
      <c r="AF86" s="31">
        <v>2078624.27</v>
      </c>
      <c r="AG86" s="31">
        <v>550000</v>
      </c>
      <c r="AH86" s="31">
        <v>2344089.4</v>
      </c>
      <c r="AI86" s="31">
        <v>152876.29999999999</v>
      </c>
      <c r="AJ86" s="31">
        <v>1892588.21</v>
      </c>
      <c r="AK86" s="31">
        <v>0</v>
      </c>
      <c r="AL86" s="31">
        <v>2496965.7000000002</v>
      </c>
      <c r="AM86" s="31">
        <v>176326.16</v>
      </c>
      <c r="AN86" s="31">
        <v>2076768.37</v>
      </c>
      <c r="AO86" s="31">
        <v>0</v>
      </c>
      <c r="AP86" s="31">
        <v>2673291.86</v>
      </c>
      <c r="AQ86" s="42">
        <v>261530.02</v>
      </c>
      <c r="AR86" s="42">
        <v>2344089.4</v>
      </c>
      <c r="AS86" s="42">
        <v>400000</v>
      </c>
      <c r="AT86" s="42">
        <v>2534821.88</v>
      </c>
      <c r="AU86" s="42">
        <v>212014.83</v>
      </c>
      <c r="AV86" s="42">
        <v>2096965.7</v>
      </c>
      <c r="AW86" s="42">
        <v>170000</v>
      </c>
      <c r="AX86" s="42">
        <v>2576836.71</v>
      </c>
      <c r="AY86" s="42"/>
      <c r="AZ86" s="42">
        <v>2103291.86</v>
      </c>
      <c r="BA86" s="63"/>
      <c r="BB86" s="63"/>
      <c r="BC86" s="63"/>
      <c r="BD86" s="63"/>
      <c r="BE86" s="63"/>
      <c r="BF86" s="63"/>
      <c r="BG86" s="63"/>
      <c r="BH86" s="54">
        <f t="shared" si="4"/>
        <v>2454252.25</v>
      </c>
      <c r="BI86" s="16">
        <f t="shared" si="6"/>
        <v>245425.22500000001</v>
      </c>
      <c r="BJ86" s="54">
        <f t="shared" si="7"/>
        <v>10.499477834847699</v>
      </c>
      <c r="BK86" s="54" t="str">
        <f>VLOOKUP(B86,'[3]应付账款7月底全部明细表 (3)'!$A$4:$BI$410,61,0)</f>
        <v>发票挂账两个月承兑付款</v>
      </c>
    </row>
    <row r="87" spans="1:63" ht="15.95" customHeight="1">
      <c r="A87" s="23">
        <f t="shared" si="5"/>
        <v>84</v>
      </c>
      <c r="B87" s="24" t="s">
        <v>236</v>
      </c>
      <c r="C87" s="24"/>
      <c r="D87" s="25" t="s">
        <v>237</v>
      </c>
      <c r="E87" s="25" t="s">
        <v>238</v>
      </c>
      <c r="F87" s="16">
        <v>1037</v>
      </c>
      <c r="G87" s="16">
        <v>0</v>
      </c>
      <c r="H87" s="16">
        <v>1037</v>
      </c>
      <c r="I87" s="16">
        <v>0</v>
      </c>
      <c r="J87" s="31">
        <v>166100.54999999999</v>
      </c>
      <c r="K87" s="31">
        <v>778.03</v>
      </c>
      <c r="L87" s="31">
        <v>166100.54999999999</v>
      </c>
      <c r="M87" s="31">
        <v>0</v>
      </c>
      <c r="N87" s="31">
        <v>166878.57999999999</v>
      </c>
      <c r="O87" s="31">
        <v>0</v>
      </c>
      <c r="P87" s="31">
        <v>166878.57999999999</v>
      </c>
      <c r="Q87" s="31">
        <v>100000</v>
      </c>
      <c r="R87" s="31">
        <v>66878.58</v>
      </c>
      <c r="S87" s="31">
        <v>0</v>
      </c>
      <c r="T87" s="31">
        <v>66878.58</v>
      </c>
      <c r="U87" s="31">
        <v>0</v>
      </c>
      <c r="V87" s="31">
        <v>66878.58</v>
      </c>
      <c r="W87" s="31">
        <v>0</v>
      </c>
      <c r="X87" s="31">
        <v>66878.58</v>
      </c>
      <c r="Y87" s="31">
        <v>0</v>
      </c>
      <c r="Z87" s="31">
        <v>66878.58</v>
      </c>
      <c r="AA87" s="31">
        <v>0</v>
      </c>
      <c r="AB87" s="31">
        <v>66878.58</v>
      </c>
      <c r="AC87" s="31">
        <v>0</v>
      </c>
      <c r="AD87" s="31">
        <v>66878.58</v>
      </c>
      <c r="AE87" s="31">
        <v>0</v>
      </c>
      <c r="AF87" s="31">
        <v>66878.58</v>
      </c>
      <c r="AG87" s="31">
        <v>66878.58</v>
      </c>
      <c r="AH87" s="31">
        <v>0</v>
      </c>
      <c r="AI87" s="31">
        <v>0</v>
      </c>
      <c r="AJ87" s="31">
        <v>0</v>
      </c>
      <c r="AK87" s="31">
        <v>0</v>
      </c>
      <c r="AL87" s="31">
        <v>0</v>
      </c>
      <c r="AM87" s="31">
        <v>0</v>
      </c>
      <c r="AN87" s="31">
        <v>0</v>
      </c>
      <c r="AO87" s="31">
        <v>0</v>
      </c>
      <c r="AP87" s="31">
        <v>0</v>
      </c>
      <c r="AQ87" s="42">
        <v>0</v>
      </c>
      <c r="AR87" s="42">
        <v>0</v>
      </c>
      <c r="AS87" s="42">
        <v>0</v>
      </c>
      <c r="AT87" s="42">
        <v>0</v>
      </c>
      <c r="AU87" s="42">
        <v>0</v>
      </c>
      <c r="AV87" s="42">
        <v>0</v>
      </c>
      <c r="AW87" s="42">
        <v>0</v>
      </c>
      <c r="AX87" s="42">
        <v>0</v>
      </c>
      <c r="AY87" s="42"/>
      <c r="AZ87" s="42">
        <v>0</v>
      </c>
      <c r="BA87" s="63"/>
      <c r="BB87" s="63"/>
      <c r="BC87" s="63"/>
      <c r="BD87" s="63"/>
      <c r="BE87" s="63"/>
      <c r="BF87" s="63"/>
      <c r="BG87" s="63"/>
      <c r="BH87" s="54">
        <f t="shared" si="4"/>
        <v>778.03</v>
      </c>
      <c r="BI87" s="16">
        <f t="shared" si="6"/>
        <v>77.802999999999997</v>
      </c>
      <c r="BJ87" s="54">
        <f t="shared" si="7"/>
        <v>0</v>
      </c>
      <c r="BK87" s="54" t="str">
        <f>VLOOKUP(B87,'[3]应付账款7月底全部明细表 (3)'!$A$4:$BI$410,61,0)</f>
        <v>货到、票到付款</v>
      </c>
    </row>
    <row r="88" spans="1:63">
      <c r="A88" s="23">
        <f t="shared" si="5"/>
        <v>85</v>
      </c>
      <c r="B88" s="24" t="s">
        <v>239</v>
      </c>
      <c r="C88" s="24"/>
      <c r="D88" s="25" t="s">
        <v>240</v>
      </c>
      <c r="E88" s="25" t="s">
        <v>30</v>
      </c>
      <c r="F88" s="16">
        <v>96094.28</v>
      </c>
      <c r="G88" s="16">
        <v>0</v>
      </c>
      <c r="H88" s="16">
        <v>98592.91</v>
      </c>
      <c r="I88" s="16">
        <v>0</v>
      </c>
      <c r="J88" s="31">
        <v>98592.91</v>
      </c>
      <c r="K88" s="31">
        <v>2679.1</v>
      </c>
      <c r="L88" s="31">
        <v>96094.28</v>
      </c>
      <c r="M88" s="31">
        <v>0</v>
      </c>
      <c r="N88" s="31">
        <v>101272.01</v>
      </c>
      <c r="O88" s="31">
        <v>0</v>
      </c>
      <c r="P88" s="31">
        <v>98592.91</v>
      </c>
      <c r="Q88" s="31">
        <v>30000</v>
      </c>
      <c r="R88" s="31">
        <v>71272.009999999995</v>
      </c>
      <c r="S88" s="31">
        <v>0</v>
      </c>
      <c r="T88" s="31">
        <v>68592.91</v>
      </c>
      <c r="U88" s="31">
        <v>0</v>
      </c>
      <c r="V88" s="31">
        <v>71272.009999999995</v>
      </c>
      <c r="W88" s="31">
        <v>0</v>
      </c>
      <c r="X88" s="31">
        <v>71272.009999999995</v>
      </c>
      <c r="Y88" s="31">
        <v>0</v>
      </c>
      <c r="Z88" s="31">
        <v>71272.009999999995</v>
      </c>
      <c r="AA88" s="31">
        <v>12000</v>
      </c>
      <c r="AB88" s="31">
        <v>71272.009999999995</v>
      </c>
      <c r="AC88" s="31">
        <v>0</v>
      </c>
      <c r="AD88" s="31">
        <v>83272.009999999995</v>
      </c>
      <c r="AE88" s="31">
        <v>123947.84</v>
      </c>
      <c r="AF88" s="31">
        <v>71272.009999999995</v>
      </c>
      <c r="AG88" s="31">
        <v>113588.64</v>
      </c>
      <c r="AH88" s="31">
        <v>93631.21</v>
      </c>
      <c r="AI88" s="31">
        <v>1398.15</v>
      </c>
      <c r="AJ88" s="31">
        <v>0</v>
      </c>
      <c r="AK88" s="31">
        <v>0</v>
      </c>
      <c r="AL88" s="31">
        <v>95029.36</v>
      </c>
      <c r="AM88" s="31">
        <v>1023.78</v>
      </c>
      <c r="AN88" s="31">
        <v>0</v>
      </c>
      <c r="AO88" s="31">
        <v>92000</v>
      </c>
      <c r="AP88" s="31">
        <v>4053.14</v>
      </c>
      <c r="AQ88" s="42">
        <v>0</v>
      </c>
      <c r="AR88" s="42">
        <v>1631.21000000001</v>
      </c>
      <c r="AS88" s="42">
        <v>0</v>
      </c>
      <c r="AT88" s="42">
        <v>4053.14</v>
      </c>
      <c r="AU88" s="42">
        <v>0</v>
      </c>
      <c r="AV88" s="42">
        <v>3029.36</v>
      </c>
      <c r="AW88" s="42">
        <v>0</v>
      </c>
      <c r="AX88" s="42">
        <v>4053.14</v>
      </c>
      <c r="AY88" s="42"/>
      <c r="AZ88" s="42">
        <v>4053.14</v>
      </c>
      <c r="BA88" s="63"/>
      <c r="BB88" s="63"/>
      <c r="BC88" s="63"/>
      <c r="BD88" s="63"/>
      <c r="BE88" s="63"/>
      <c r="BF88" s="63"/>
      <c r="BG88" s="63"/>
      <c r="BH88" s="54">
        <f t="shared" si="4"/>
        <v>141048.87</v>
      </c>
      <c r="BI88" s="16">
        <f t="shared" si="6"/>
        <v>14104.887000000001</v>
      </c>
      <c r="BJ88" s="54">
        <f t="shared" si="7"/>
        <v>0.28735714082643798</v>
      </c>
      <c r="BK88" s="54" t="str">
        <f>VLOOKUP(B88,'[3]应付账款7月底全部明细表 (3)'!$A$4:$BI$410,61,0)</f>
        <v>发票挂账两个月承兑付款</v>
      </c>
    </row>
    <row r="89" spans="1:63" ht="15.95" customHeight="1">
      <c r="A89" s="23">
        <f t="shared" si="5"/>
        <v>86</v>
      </c>
      <c r="B89" s="24" t="s">
        <v>241</v>
      </c>
      <c r="C89" s="24" t="str">
        <f>VLOOKUP(B89,'[1]供应商 (2)'!$A$2:$D$144,4,0)</f>
        <v>L2057</v>
      </c>
      <c r="D89" s="25" t="s">
        <v>242</v>
      </c>
      <c r="E89" s="25" t="s">
        <v>243</v>
      </c>
      <c r="F89" s="16">
        <v>2248380.11</v>
      </c>
      <c r="G89" s="16">
        <v>1000000</v>
      </c>
      <c r="H89" s="16">
        <v>1248380.1100000001</v>
      </c>
      <c r="I89" s="16">
        <v>0</v>
      </c>
      <c r="J89" s="31">
        <v>1741922.99</v>
      </c>
      <c r="K89" s="31">
        <v>0</v>
      </c>
      <c r="L89" s="31">
        <v>1248380.1100000001</v>
      </c>
      <c r="M89" s="31">
        <v>0</v>
      </c>
      <c r="N89" s="31">
        <v>1741922.99</v>
      </c>
      <c r="O89" s="31">
        <v>629679.55000000005</v>
      </c>
      <c r="P89" s="31">
        <v>1248380.1100000001</v>
      </c>
      <c r="Q89" s="31">
        <v>0</v>
      </c>
      <c r="R89" s="31">
        <v>2371602.54</v>
      </c>
      <c r="S89" s="31">
        <v>494187.84</v>
      </c>
      <c r="T89" s="31">
        <v>1741922.99</v>
      </c>
      <c r="U89" s="31">
        <v>1655074.64</v>
      </c>
      <c r="V89" s="31">
        <v>1210715.74</v>
      </c>
      <c r="W89" s="31">
        <v>971013.52</v>
      </c>
      <c r="X89" s="31">
        <v>86848.350000000093</v>
      </c>
      <c r="Y89" s="31">
        <v>450000</v>
      </c>
      <c r="Z89" s="31">
        <v>1731729.26</v>
      </c>
      <c r="AA89" s="31">
        <v>233080.35</v>
      </c>
      <c r="AB89" s="31">
        <v>266527.90000000002</v>
      </c>
      <c r="AC89" s="31">
        <v>743433.2</v>
      </c>
      <c r="AD89" s="31">
        <v>1221376.4099999999</v>
      </c>
      <c r="AE89" s="31">
        <v>1060473.3600000001</v>
      </c>
      <c r="AF89" s="31">
        <v>17282.54</v>
      </c>
      <c r="AG89" s="31">
        <v>0</v>
      </c>
      <c r="AH89" s="31">
        <v>2281849.77</v>
      </c>
      <c r="AI89" s="31">
        <v>0</v>
      </c>
      <c r="AJ89" s="31">
        <v>988296.06</v>
      </c>
      <c r="AK89" s="31">
        <v>0</v>
      </c>
      <c r="AL89" s="31">
        <v>2281849.77</v>
      </c>
      <c r="AM89" s="31">
        <v>581050.52</v>
      </c>
      <c r="AN89" s="31">
        <v>1221376.4099999999</v>
      </c>
      <c r="AO89" s="31">
        <v>1000000</v>
      </c>
      <c r="AP89" s="31">
        <v>1862900.29</v>
      </c>
      <c r="AQ89" s="42">
        <v>0</v>
      </c>
      <c r="AR89" s="42">
        <v>1281849.77</v>
      </c>
      <c r="AS89" s="42">
        <v>0</v>
      </c>
      <c r="AT89" s="42">
        <v>1862900.29</v>
      </c>
      <c r="AU89" s="42">
        <v>0</v>
      </c>
      <c r="AV89" s="42">
        <v>1281849.77</v>
      </c>
      <c r="AW89" s="42">
        <v>1100000</v>
      </c>
      <c r="AX89" s="42">
        <v>762900.29</v>
      </c>
      <c r="AY89" s="42"/>
      <c r="AZ89" s="42">
        <v>762900.29</v>
      </c>
      <c r="BA89" s="63"/>
      <c r="BB89" s="63"/>
      <c r="BC89" s="63"/>
      <c r="BD89" s="63"/>
      <c r="BE89" s="63"/>
      <c r="BF89" s="63"/>
      <c r="BG89" s="63"/>
      <c r="BH89" s="54">
        <f t="shared" si="4"/>
        <v>3969485.14</v>
      </c>
      <c r="BI89" s="16">
        <f t="shared" si="6"/>
        <v>396948.51400000002</v>
      </c>
      <c r="BJ89" s="54">
        <f t="shared" si="7"/>
        <v>1.92191244731552</v>
      </c>
      <c r="BK89" s="54" t="str">
        <f>VLOOKUP(B89,'[3]应付账款7月底全部明细表 (3)'!$A$4:$BI$410,61,0)</f>
        <v>发票挂账两个月承兑付款</v>
      </c>
    </row>
    <row r="90" spans="1:63" ht="15.95" customHeight="1">
      <c r="A90" s="23">
        <f t="shared" si="5"/>
        <v>87</v>
      </c>
      <c r="B90" s="24" t="s">
        <v>244</v>
      </c>
      <c r="C90" s="24"/>
      <c r="D90" s="25" t="s">
        <v>245</v>
      </c>
      <c r="E90" s="25" t="s">
        <v>154</v>
      </c>
      <c r="F90" s="16">
        <v>38930.9</v>
      </c>
      <c r="G90" s="16">
        <v>0</v>
      </c>
      <c r="H90" s="16">
        <v>56174.82</v>
      </c>
      <c r="I90" s="16">
        <v>0</v>
      </c>
      <c r="J90" s="31">
        <v>56174.82</v>
      </c>
      <c r="K90" s="31">
        <v>0</v>
      </c>
      <c r="L90" s="31">
        <v>38930.9</v>
      </c>
      <c r="M90" s="31">
        <v>0</v>
      </c>
      <c r="N90" s="31">
        <v>56174.82</v>
      </c>
      <c r="O90" s="31">
        <v>0</v>
      </c>
      <c r="P90" s="31">
        <v>56174.82</v>
      </c>
      <c r="Q90" s="31">
        <v>38930.9</v>
      </c>
      <c r="R90" s="31">
        <v>17243.919999999998</v>
      </c>
      <c r="S90" s="31">
        <v>0</v>
      </c>
      <c r="T90" s="31">
        <v>17243.919999999998</v>
      </c>
      <c r="U90" s="31">
        <v>0</v>
      </c>
      <c r="V90" s="31">
        <v>17243.919999999998</v>
      </c>
      <c r="W90" s="31">
        <v>0</v>
      </c>
      <c r="X90" s="31">
        <v>17243.919999999998</v>
      </c>
      <c r="Y90" s="31">
        <v>0</v>
      </c>
      <c r="Z90" s="31">
        <v>17243.919999999998</v>
      </c>
      <c r="AA90" s="31">
        <v>0</v>
      </c>
      <c r="AB90" s="31">
        <v>17243.919999999998</v>
      </c>
      <c r="AC90" s="31">
        <v>0</v>
      </c>
      <c r="AD90" s="31">
        <v>17243.919999999998</v>
      </c>
      <c r="AE90" s="31">
        <v>0</v>
      </c>
      <c r="AF90" s="31">
        <v>17243.919999999998</v>
      </c>
      <c r="AG90" s="31">
        <v>0</v>
      </c>
      <c r="AH90" s="31">
        <v>17243.919999999998</v>
      </c>
      <c r="AI90" s="31">
        <v>0</v>
      </c>
      <c r="AJ90" s="31">
        <v>17243.919999999998</v>
      </c>
      <c r="AK90" s="31">
        <v>0</v>
      </c>
      <c r="AL90" s="31">
        <v>17243.919999999998</v>
      </c>
      <c r="AM90" s="31">
        <v>0</v>
      </c>
      <c r="AN90" s="31">
        <v>17243.919999999998</v>
      </c>
      <c r="AO90" s="31">
        <v>0</v>
      </c>
      <c r="AP90" s="31">
        <v>17243.919999999998</v>
      </c>
      <c r="AQ90" s="42">
        <v>0</v>
      </c>
      <c r="AR90" s="42">
        <v>17243.919999999998</v>
      </c>
      <c r="AS90" s="42">
        <v>0</v>
      </c>
      <c r="AT90" s="42">
        <v>17243.919999999998</v>
      </c>
      <c r="AU90" s="42">
        <v>0</v>
      </c>
      <c r="AV90" s="42">
        <v>17243.919999999998</v>
      </c>
      <c r="AW90" s="42">
        <v>0</v>
      </c>
      <c r="AX90" s="42">
        <v>17243.919999999998</v>
      </c>
      <c r="AY90" s="42"/>
      <c r="AZ90" s="42">
        <v>17243.919999999998</v>
      </c>
      <c r="BA90" s="63"/>
      <c r="BB90" s="63"/>
      <c r="BC90" s="63"/>
      <c r="BD90" s="63"/>
      <c r="BE90" s="63"/>
      <c r="BF90" s="63"/>
      <c r="BG90" s="63"/>
      <c r="BH90" s="54">
        <f t="shared" si="4"/>
        <v>0</v>
      </c>
      <c r="BI90" s="16">
        <f t="shared" si="6"/>
        <v>0</v>
      </c>
      <c r="BJ90" s="54"/>
      <c r="BK90" s="54" t="str">
        <f>VLOOKUP(B90,'[3]应付账款7月底全部明细表 (3)'!$A$4:$BI$410,61,0)</f>
        <v>发票挂账两个月承兑付款</v>
      </c>
    </row>
    <row r="91" spans="1:63" ht="15.95" customHeight="1">
      <c r="A91" s="23">
        <f t="shared" si="5"/>
        <v>88</v>
      </c>
      <c r="B91" s="24" t="s">
        <v>246</v>
      </c>
      <c r="C91" s="24" t="str">
        <f>VLOOKUP(B91,'[1]供应商 (2)'!$A$2:$D$144,4,0)</f>
        <v>1913674</v>
      </c>
      <c r="D91" s="25" t="s">
        <v>247</v>
      </c>
      <c r="E91" s="25" t="s">
        <v>248</v>
      </c>
      <c r="F91" s="16">
        <v>193716.89</v>
      </c>
      <c r="G91" s="16">
        <v>0</v>
      </c>
      <c r="H91" s="16">
        <v>234704.15</v>
      </c>
      <c r="I91" s="16">
        <v>50000</v>
      </c>
      <c r="J91" s="31">
        <v>191130.64</v>
      </c>
      <c r="K91" s="31">
        <v>8710.98</v>
      </c>
      <c r="L91" s="31">
        <v>143716.89000000001</v>
      </c>
      <c r="M91" s="31">
        <v>0</v>
      </c>
      <c r="N91" s="31">
        <v>199841.62</v>
      </c>
      <c r="O91" s="31">
        <v>7749.61</v>
      </c>
      <c r="P91" s="31">
        <v>184704.15</v>
      </c>
      <c r="Q91" s="31">
        <v>30000</v>
      </c>
      <c r="R91" s="31">
        <v>177591.23</v>
      </c>
      <c r="S91" s="31">
        <v>8153.61</v>
      </c>
      <c r="T91" s="31">
        <v>161130.64000000001</v>
      </c>
      <c r="U91" s="31">
        <v>0</v>
      </c>
      <c r="V91" s="31">
        <v>185744.84</v>
      </c>
      <c r="W91" s="31">
        <v>20379.48</v>
      </c>
      <c r="X91" s="31">
        <v>169841.62</v>
      </c>
      <c r="Y91" s="31">
        <v>50000</v>
      </c>
      <c r="Z91" s="31">
        <v>156124.32</v>
      </c>
      <c r="AA91" s="31">
        <v>9532.58</v>
      </c>
      <c r="AB91" s="31">
        <v>127591.23</v>
      </c>
      <c r="AC91" s="31">
        <v>0</v>
      </c>
      <c r="AD91" s="31">
        <v>165656.9</v>
      </c>
      <c r="AE91" s="31">
        <v>7485.37</v>
      </c>
      <c r="AF91" s="31">
        <v>135744.84</v>
      </c>
      <c r="AG91" s="31">
        <v>50000</v>
      </c>
      <c r="AH91" s="31">
        <v>123142.27</v>
      </c>
      <c r="AI91" s="31">
        <v>5078.72</v>
      </c>
      <c r="AJ91" s="31">
        <v>106124.32</v>
      </c>
      <c r="AK91" s="31">
        <v>0</v>
      </c>
      <c r="AL91" s="31">
        <v>128220.99</v>
      </c>
      <c r="AM91" s="31">
        <v>7172.81</v>
      </c>
      <c r="AN91" s="31">
        <v>115656.9</v>
      </c>
      <c r="AO91" s="31">
        <v>92000</v>
      </c>
      <c r="AP91" s="31">
        <v>43393.8</v>
      </c>
      <c r="AQ91" s="42">
        <v>13762.26</v>
      </c>
      <c r="AR91" s="42">
        <v>31142.27</v>
      </c>
      <c r="AS91" s="42">
        <v>0</v>
      </c>
      <c r="AT91" s="42">
        <v>57156.06</v>
      </c>
      <c r="AU91" s="42">
        <v>12404.65</v>
      </c>
      <c r="AV91" s="42">
        <v>36220.99</v>
      </c>
      <c r="AW91" s="42">
        <v>0</v>
      </c>
      <c r="AX91" s="42">
        <v>69560.710000000006</v>
      </c>
      <c r="AY91" s="42"/>
      <c r="AZ91" s="42">
        <v>43393.8</v>
      </c>
      <c r="BA91" s="63"/>
      <c r="BB91" s="63"/>
      <c r="BC91" s="63"/>
      <c r="BD91" s="63"/>
      <c r="BE91" s="63"/>
      <c r="BF91" s="63"/>
      <c r="BG91" s="63"/>
      <c r="BH91" s="54">
        <f t="shared" si="4"/>
        <v>100430.07</v>
      </c>
      <c r="BI91" s="16">
        <f t="shared" si="6"/>
        <v>10043.007</v>
      </c>
      <c r="BJ91" s="54">
        <f t="shared" si="7"/>
        <v>6.9262831341250699</v>
      </c>
      <c r="BK91" s="54" t="str">
        <f>VLOOKUP(B91,'[3]应付账款7月底全部明细表 (3)'!$A$4:$BI$410,61,0)</f>
        <v>发票挂账两个月承兑付款</v>
      </c>
    </row>
    <row r="92" spans="1:63">
      <c r="A92" s="23">
        <f t="shared" si="5"/>
        <v>89</v>
      </c>
      <c r="B92" s="24" t="s">
        <v>249</v>
      </c>
      <c r="C92" s="24"/>
      <c r="D92" s="25" t="s">
        <v>250</v>
      </c>
      <c r="E92" s="25" t="s">
        <v>251</v>
      </c>
      <c r="F92" s="16">
        <v>11220.07</v>
      </c>
      <c r="G92" s="16">
        <v>0</v>
      </c>
      <c r="H92" s="16">
        <v>11220.07</v>
      </c>
      <c r="I92" s="16">
        <v>0</v>
      </c>
      <c r="J92" s="31">
        <v>11220.07</v>
      </c>
      <c r="K92" s="31">
        <v>0</v>
      </c>
      <c r="L92" s="31">
        <v>11220.07</v>
      </c>
      <c r="M92" s="31">
        <v>0</v>
      </c>
      <c r="N92" s="31">
        <v>11220.07</v>
      </c>
      <c r="O92" s="31">
        <v>0</v>
      </c>
      <c r="P92" s="31">
        <v>11220.07</v>
      </c>
      <c r="Q92" s="31">
        <v>0</v>
      </c>
      <c r="R92" s="31">
        <v>11220.07</v>
      </c>
      <c r="S92" s="31">
        <v>0</v>
      </c>
      <c r="T92" s="31">
        <v>11220.07</v>
      </c>
      <c r="U92" s="31">
        <v>0</v>
      </c>
      <c r="V92" s="31">
        <v>11220.07</v>
      </c>
      <c r="W92" s="31">
        <v>0</v>
      </c>
      <c r="X92" s="31">
        <v>11220.07</v>
      </c>
      <c r="Y92" s="31">
        <v>0</v>
      </c>
      <c r="Z92" s="31">
        <v>11220.07</v>
      </c>
      <c r="AA92" s="31">
        <v>0</v>
      </c>
      <c r="AB92" s="31">
        <v>11220.07</v>
      </c>
      <c r="AC92" s="31">
        <v>0</v>
      </c>
      <c r="AD92" s="31">
        <v>11220.07</v>
      </c>
      <c r="AE92" s="31">
        <v>0</v>
      </c>
      <c r="AF92" s="31">
        <v>11220.07</v>
      </c>
      <c r="AG92" s="31">
        <v>0</v>
      </c>
      <c r="AH92" s="31">
        <v>11220.07</v>
      </c>
      <c r="AI92" s="31">
        <v>0</v>
      </c>
      <c r="AJ92" s="31">
        <v>11220.07</v>
      </c>
      <c r="AK92" s="31">
        <v>0</v>
      </c>
      <c r="AL92" s="31">
        <v>11220.07</v>
      </c>
      <c r="AM92" s="31">
        <v>0</v>
      </c>
      <c r="AN92" s="31">
        <v>11220.07</v>
      </c>
      <c r="AO92" s="31">
        <v>0</v>
      </c>
      <c r="AP92" s="31">
        <v>11220.07</v>
      </c>
      <c r="AQ92" s="42">
        <v>0</v>
      </c>
      <c r="AR92" s="42">
        <v>11220.07</v>
      </c>
      <c r="AS92" s="42">
        <v>0</v>
      </c>
      <c r="AT92" s="42">
        <v>11220.07</v>
      </c>
      <c r="AU92" s="42">
        <v>0</v>
      </c>
      <c r="AV92" s="42">
        <v>11220.07</v>
      </c>
      <c r="AW92" s="42">
        <v>0</v>
      </c>
      <c r="AX92" s="42">
        <v>11220.07</v>
      </c>
      <c r="AY92" s="42"/>
      <c r="AZ92" s="42">
        <v>11220.07</v>
      </c>
      <c r="BA92" s="63"/>
      <c r="BB92" s="63"/>
      <c r="BC92" s="63"/>
      <c r="BD92" s="63"/>
      <c r="BE92" s="63"/>
      <c r="BF92" s="63"/>
      <c r="BG92" s="63"/>
      <c r="BH92" s="54">
        <f t="shared" si="4"/>
        <v>0</v>
      </c>
      <c r="BI92" s="16">
        <f t="shared" si="6"/>
        <v>0</v>
      </c>
      <c r="BJ92" s="54"/>
      <c r="BK92" s="54" t="str">
        <f>VLOOKUP(B92,'[3]应付账款7月底全部明细表 (3)'!$A$4:$BI$410,61,0)</f>
        <v>发票挂账两个月承兑付款</v>
      </c>
    </row>
    <row r="93" spans="1:63" ht="15.95" customHeight="1">
      <c r="A93" s="23">
        <f t="shared" si="5"/>
        <v>90</v>
      </c>
      <c r="B93" s="24" t="s">
        <v>252</v>
      </c>
      <c r="C93" s="24"/>
      <c r="D93" s="25" t="s">
        <v>253</v>
      </c>
      <c r="E93" s="25" t="s">
        <v>254</v>
      </c>
      <c r="F93" s="16">
        <v>54462.559999999998</v>
      </c>
      <c r="G93" s="16">
        <v>50000</v>
      </c>
      <c r="H93" s="16">
        <v>4462.5600000000004</v>
      </c>
      <c r="I93" s="16">
        <v>0</v>
      </c>
      <c r="J93" s="31">
        <v>4462.5600000000004</v>
      </c>
      <c r="K93" s="31">
        <v>0</v>
      </c>
      <c r="L93" s="31">
        <v>4462.5600000000004</v>
      </c>
      <c r="M93" s="31">
        <v>0</v>
      </c>
      <c r="N93" s="31">
        <v>4462.5600000000004</v>
      </c>
      <c r="O93" s="31">
        <v>0</v>
      </c>
      <c r="P93" s="31">
        <v>4462.5600000000004</v>
      </c>
      <c r="Q93" s="31">
        <v>0</v>
      </c>
      <c r="R93" s="31">
        <v>4462.5600000000004</v>
      </c>
      <c r="S93" s="31">
        <v>0</v>
      </c>
      <c r="T93" s="31">
        <v>4462.5600000000004</v>
      </c>
      <c r="U93" s="31">
        <v>0</v>
      </c>
      <c r="V93" s="31">
        <v>4462.5600000000004</v>
      </c>
      <c r="W93" s="31">
        <v>0</v>
      </c>
      <c r="X93" s="31">
        <v>4462.5600000000004</v>
      </c>
      <c r="Y93" s="31">
        <v>0</v>
      </c>
      <c r="Z93" s="31">
        <v>4462.5600000000004</v>
      </c>
      <c r="AA93" s="31">
        <v>0</v>
      </c>
      <c r="AB93" s="31">
        <v>4462.5600000000004</v>
      </c>
      <c r="AC93" s="31">
        <v>0</v>
      </c>
      <c r="AD93" s="31">
        <v>4462.5600000000004</v>
      </c>
      <c r="AE93" s="31">
        <v>0</v>
      </c>
      <c r="AF93" s="31">
        <v>4462.5600000000004</v>
      </c>
      <c r="AG93" s="31">
        <v>0</v>
      </c>
      <c r="AH93" s="31">
        <v>4462.5600000000004</v>
      </c>
      <c r="AI93" s="31">
        <v>0</v>
      </c>
      <c r="AJ93" s="31">
        <v>4462.5600000000004</v>
      </c>
      <c r="AK93" s="31">
        <v>0</v>
      </c>
      <c r="AL93" s="31">
        <v>4462.5600000000004</v>
      </c>
      <c r="AM93" s="31">
        <v>0</v>
      </c>
      <c r="AN93" s="31">
        <v>4462.5600000000004</v>
      </c>
      <c r="AO93" s="31">
        <v>0</v>
      </c>
      <c r="AP93" s="31">
        <v>4462.5600000000004</v>
      </c>
      <c r="AQ93" s="42">
        <v>0</v>
      </c>
      <c r="AR93" s="42">
        <v>4462.5600000000004</v>
      </c>
      <c r="AS93" s="42">
        <v>0</v>
      </c>
      <c r="AT93" s="42">
        <v>4462.5600000000004</v>
      </c>
      <c r="AU93" s="42">
        <v>0</v>
      </c>
      <c r="AV93" s="42">
        <v>4462.5600000000004</v>
      </c>
      <c r="AW93" s="42">
        <v>0</v>
      </c>
      <c r="AX93" s="42">
        <v>4462.5600000000004</v>
      </c>
      <c r="AY93" s="42"/>
      <c r="AZ93" s="42">
        <v>4462.5600000000004</v>
      </c>
      <c r="BA93" s="63"/>
      <c r="BB93" s="63"/>
      <c r="BC93" s="63"/>
      <c r="BD93" s="63"/>
      <c r="BE93" s="63"/>
      <c r="BF93" s="63"/>
      <c r="BG93" s="63"/>
      <c r="BH93" s="54">
        <f t="shared" si="4"/>
        <v>0</v>
      </c>
      <c r="BI93" s="16">
        <f t="shared" si="6"/>
        <v>0</v>
      </c>
      <c r="BJ93" s="54"/>
      <c r="BK93" s="54" t="str">
        <f>VLOOKUP(B93,'[3]应付账款7月底全部明细表 (3)'!$A$4:$BI$410,61,0)</f>
        <v>发票挂账两个月承兑付款</v>
      </c>
    </row>
    <row r="94" spans="1:63" ht="15.95" customHeight="1">
      <c r="A94" s="23">
        <f t="shared" si="5"/>
        <v>91</v>
      </c>
      <c r="B94" s="24" t="s">
        <v>255</v>
      </c>
      <c r="C94" s="24"/>
      <c r="D94" s="25" t="s">
        <v>256</v>
      </c>
      <c r="E94" s="25" t="s">
        <v>257</v>
      </c>
      <c r="F94" s="16">
        <v>1615.32</v>
      </c>
      <c r="G94" s="16">
        <v>0</v>
      </c>
      <c r="H94" s="16">
        <v>1615.32</v>
      </c>
      <c r="I94" s="16">
        <v>0</v>
      </c>
      <c r="J94" s="31">
        <v>1615.32</v>
      </c>
      <c r="K94" s="31">
        <v>0</v>
      </c>
      <c r="L94" s="31">
        <v>1615.32</v>
      </c>
      <c r="M94" s="31">
        <v>0</v>
      </c>
      <c r="N94" s="31">
        <v>1615.32</v>
      </c>
      <c r="O94" s="31">
        <v>0</v>
      </c>
      <c r="P94" s="31">
        <v>1615.32</v>
      </c>
      <c r="Q94" s="31">
        <v>0</v>
      </c>
      <c r="R94" s="31">
        <v>1615.32</v>
      </c>
      <c r="S94" s="31">
        <v>0</v>
      </c>
      <c r="T94" s="31">
        <v>1615.32</v>
      </c>
      <c r="U94" s="31">
        <v>0</v>
      </c>
      <c r="V94" s="31">
        <v>1615.32</v>
      </c>
      <c r="W94" s="31">
        <v>0</v>
      </c>
      <c r="X94" s="31">
        <v>1615.32</v>
      </c>
      <c r="Y94" s="31">
        <v>0</v>
      </c>
      <c r="Z94" s="31">
        <v>1615.32</v>
      </c>
      <c r="AA94" s="31">
        <v>0</v>
      </c>
      <c r="AB94" s="31">
        <v>1615.32</v>
      </c>
      <c r="AC94" s="31">
        <v>0</v>
      </c>
      <c r="AD94" s="31">
        <v>1615.32</v>
      </c>
      <c r="AE94" s="31">
        <v>0</v>
      </c>
      <c r="AF94" s="31">
        <v>1615.32</v>
      </c>
      <c r="AG94" s="31">
        <v>0</v>
      </c>
      <c r="AH94" s="31">
        <v>1615.32</v>
      </c>
      <c r="AI94" s="31">
        <v>0</v>
      </c>
      <c r="AJ94" s="31">
        <v>1615.32</v>
      </c>
      <c r="AK94" s="31">
        <v>0</v>
      </c>
      <c r="AL94" s="31">
        <v>1615.32</v>
      </c>
      <c r="AM94" s="31">
        <v>0</v>
      </c>
      <c r="AN94" s="31">
        <v>1615.32</v>
      </c>
      <c r="AO94" s="31">
        <v>0</v>
      </c>
      <c r="AP94" s="31">
        <v>1615.32</v>
      </c>
      <c r="AQ94" s="42">
        <v>0</v>
      </c>
      <c r="AR94" s="42">
        <v>1615.32</v>
      </c>
      <c r="AS94" s="42">
        <v>0</v>
      </c>
      <c r="AT94" s="42">
        <v>1615.32</v>
      </c>
      <c r="AU94" s="42">
        <v>0</v>
      </c>
      <c r="AV94" s="42">
        <v>1615.32</v>
      </c>
      <c r="AW94" s="42">
        <v>0</v>
      </c>
      <c r="AX94" s="42">
        <v>1615.32</v>
      </c>
      <c r="AY94" s="42"/>
      <c r="AZ94" s="42">
        <v>1615.32</v>
      </c>
      <c r="BA94" s="63"/>
      <c r="BB94" s="63"/>
      <c r="BC94" s="63"/>
      <c r="BD94" s="63"/>
      <c r="BE94" s="63"/>
      <c r="BF94" s="63"/>
      <c r="BG94" s="63"/>
      <c r="BH94" s="54">
        <f t="shared" si="4"/>
        <v>0</v>
      </c>
      <c r="BI94" s="16">
        <f t="shared" si="6"/>
        <v>0</v>
      </c>
      <c r="BJ94" s="54"/>
      <c r="BK94" s="54" t="str">
        <f>VLOOKUP(B94,'[3]应付账款7月底全部明细表 (3)'!$A$4:$BI$410,61,0)</f>
        <v>发票挂账两个月承兑付款</v>
      </c>
    </row>
    <row r="95" spans="1:63">
      <c r="A95" s="23">
        <f t="shared" si="5"/>
        <v>92</v>
      </c>
      <c r="B95" s="24" t="s">
        <v>258</v>
      </c>
      <c r="C95" s="24" t="str">
        <f>VLOOKUP(B95,'[1]供应商 (2)'!$A$2:$D$144,4,0)</f>
        <v>1937308</v>
      </c>
      <c r="D95" s="25" t="s">
        <v>259</v>
      </c>
      <c r="E95" s="25" t="s">
        <v>260</v>
      </c>
      <c r="F95" s="16">
        <v>2736358</v>
      </c>
      <c r="G95" s="16">
        <v>2000000</v>
      </c>
      <c r="H95" s="16">
        <v>2158607.11</v>
      </c>
      <c r="I95" s="16">
        <v>1000000</v>
      </c>
      <c r="J95" s="31">
        <v>2147770.7200000002</v>
      </c>
      <c r="K95" s="31">
        <v>1076062.22</v>
      </c>
      <c r="L95" s="31">
        <v>2147770.7200000002</v>
      </c>
      <c r="M95" s="31">
        <v>800000</v>
      </c>
      <c r="N95" s="31">
        <v>2423832.94</v>
      </c>
      <c r="O95" s="31">
        <v>316258.02</v>
      </c>
      <c r="P95" s="31">
        <v>2423832.94</v>
      </c>
      <c r="Q95" s="31">
        <v>0</v>
      </c>
      <c r="R95" s="31">
        <v>2740090.96</v>
      </c>
      <c r="S95" s="31">
        <v>1106509.74</v>
      </c>
      <c r="T95" s="31">
        <v>2740090.96</v>
      </c>
      <c r="U95" s="31">
        <v>1830830</v>
      </c>
      <c r="V95" s="31">
        <v>2015770.7</v>
      </c>
      <c r="W95" s="31">
        <v>1096493.3999999999</v>
      </c>
      <c r="X95" s="31">
        <v>2015770.7</v>
      </c>
      <c r="Y95" s="31">
        <v>1750000</v>
      </c>
      <c r="Z95" s="31">
        <v>1362264.1</v>
      </c>
      <c r="AA95" s="31">
        <v>1442798.4</v>
      </c>
      <c r="AB95" s="31">
        <v>1362264.1</v>
      </c>
      <c r="AC95" s="31">
        <v>600000</v>
      </c>
      <c r="AD95" s="31">
        <v>2205062.5</v>
      </c>
      <c r="AE95" s="31">
        <v>1025630.6</v>
      </c>
      <c r="AF95" s="31">
        <v>2205062.5</v>
      </c>
      <c r="AG95" s="31">
        <v>900000</v>
      </c>
      <c r="AH95" s="31">
        <v>2330693.1</v>
      </c>
      <c r="AI95" s="31">
        <v>107656.11</v>
      </c>
      <c r="AJ95" s="31">
        <v>2330693.1</v>
      </c>
      <c r="AK95" s="31">
        <v>500000</v>
      </c>
      <c r="AL95" s="31">
        <v>1938349.21</v>
      </c>
      <c r="AM95" s="31">
        <v>0</v>
      </c>
      <c r="AN95" s="31">
        <v>1938349.21</v>
      </c>
      <c r="AO95" s="31">
        <v>0</v>
      </c>
      <c r="AP95" s="31">
        <v>1938349.21</v>
      </c>
      <c r="AQ95" s="42">
        <v>0</v>
      </c>
      <c r="AR95" s="42">
        <v>1938349.21</v>
      </c>
      <c r="AS95" s="42">
        <v>0</v>
      </c>
      <c r="AT95" s="42">
        <v>1938349.21</v>
      </c>
      <c r="AU95" s="42">
        <v>0</v>
      </c>
      <c r="AV95" s="42">
        <v>1938349.21</v>
      </c>
      <c r="AW95" s="42">
        <v>0</v>
      </c>
      <c r="AX95" s="42">
        <v>1938349.21</v>
      </c>
      <c r="AY95" s="42"/>
      <c r="AZ95" s="42">
        <v>1938349.21</v>
      </c>
      <c r="BA95" s="63"/>
      <c r="BB95" s="63"/>
      <c r="BC95" s="63"/>
      <c r="BD95" s="63"/>
      <c r="BE95" s="63"/>
      <c r="BF95" s="63"/>
      <c r="BG95" s="63"/>
      <c r="BH95" s="54">
        <f t="shared" si="4"/>
        <v>6171408.4900000002</v>
      </c>
      <c r="BI95" s="16">
        <f t="shared" si="6"/>
        <v>617140.84900000005</v>
      </c>
      <c r="BJ95" s="54">
        <f t="shared" si="7"/>
        <v>3.1408538474496601</v>
      </c>
      <c r="BK95" s="54" t="str">
        <f>VLOOKUP(B95,'[3]应付账款7月底全部明细表 (3)'!$A$4:$BI$410,61,0)</f>
        <v>货到、票到月底付款</v>
      </c>
    </row>
    <row r="96" spans="1:63">
      <c r="A96" s="23">
        <f t="shared" si="5"/>
        <v>93</v>
      </c>
      <c r="B96" s="24" t="s">
        <v>261</v>
      </c>
      <c r="C96" s="24"/>
      <c r="D96" s="25" t="s">
        <v>262</v>
      </c>
      <c r="E96" s="25" t="s">
        <v>35</v>
      </c>
      <c r="F96" s="16">
        <v>48464.85</v>
      </c>
      <c r="G96" s="16">
        <v>0</v>
      </c>
      <c r="H96" s="16">
        <v>48464.85</v>
      </c>
      <c r="I96" s="16">
        <v>0</v>
      </c>
      <c r="J96" s="31">
        <v>48464.85</v>
      </c>
      <c r="K96" s="31">
        <v>0</v>
      </c>
      <c r="L96" s="31">
        <v>48464.85</v>
      </c>
      <c r="M96" s="31">
        <v>0</v>
      </c>
      <c r="N96" s="31">
        <v>48464.85</v>
      </c>
      <c r="O96" s="31">
        <v>0</v>
      </c>
      <c r="P96" s="31">
        <v>48464.85</v>
      </c>
      <c r="Q96" s="31">
        <v>0</v>
      </c>
      <c r="R96" s="31">
        <v>48464.85</v>
      </c>
      <c r="S96" s="31">
        <v>0</v>
      </c>
      <c r="T96" s="31">
        <v>48464.85</v>
      </c>
      <c r="U96" s="31">
        <v>0</v>
      </c>
      <c r="V96" s="31">
        <v>48464.85</v>
      </c>
      <c r="W96" s="31">
        <v>0</v>
      </c>
      <c r="X96" s="31">
        <v>48464.85</v>
      </c>
      <c r="Y96" s="31">
        <v>0</v>
      </c>
      <c r="Z96" s="31">
        <v>48464.85</v>
      </c>
      <c r="AA96" s="31">
        <v>0</v>
      </c>
      <c r="AB96" s="31">
        <v>48464.85</v>
      </c>
      <c r="AC96" s="31">
        <v>24036.400000000001</v>
      </c>
      <c r="AD96" s="31">
        <v>24428.45</v>
      </c>
      <c r="AE96" s="31">
        <v>0</v>
      </c>
      <c r="AF96" s="31">
        <v>24428.45</v>
      </c>
      <c r="AG96" s="31">
        <v>24428.45</v>
      </c>
      <c r="AH96" s="31">
        <v>0</v>
      </c>
      <c r="AI96" s="31">
        <v>0</v>
      </c>
      <c r="AJ96" s="31">
        <v>0</v>
      </c>
      <c r="AK96" s="31">
        <v>0</v>
      </c>
      <c r="AL96" s="31">
        <v>0</v>
      </c>
      <c r="AM96" s="31">
        <v>0</v>
      </c>
      <c r="AN96" s="31">
        <v>0</v>
      </c>
      <c r="AO96" s="31">
        <v>0</v>
      </c>
      <c r="AP96" s="31">
        <v>0</v>
      </c>
      <c r="AQ96" s="42">
        <v>0</v>
      </c>
      <c r="AR96" s="42">
        <v>0</v>
      </c>
      <c r="AS96" s="42">
        <v>0</v>
      </c>
      <c r="AT96" s="42">
        <v>0</v>
      </c>
      <c r="AU96" s="42">
        <v>0</v>
      </c>
      <c r="AV96" s="42">
        <v>0</v>
      </c>
      <c r="AW96" s="42">
        <v>0</v>
      </c>
      <c r="AX96" s="42">
        <v>0</v>
      </c>
      <c r="AY96" s="42"/>
      <c r="AZ96" s="42">
        <v>0</v>
      </c>
      <c r="BA96" s="63"/>
      <c r="BB96" s="63"/>
      <c r="BC96" s="63"/>
      <c r="BD96" s="63"/>
      <c r="BE96" s="63"/>
      <c r="BF96" s="63"/>
      <c r="BG96" s="63"/>
      <c r="BH96" s="54">
        <f t="shared" si="4"/>
        <v>0</v>
      </c>
      <c r="BI96" s="16">
        <f t="shared" si="6"/>
        <v>0</v>
      </c>
      <c r="BJ96" s="54"/>
      <c r="BK96" s="54" t="str">
        <f>VLOOKUP(B96,'[3]应付账款7月底全部明细表 (3)'!$A$4:$BI$410,61,0)</f>
        <v>发票挂账两个月承兑付款</v>
      </c>
    </row>
    <row r="97" spans="1:63" ht="15.95" customHeight="1">
      <c r="A97" s="23">
        <f t="shared" si="5"/>
        <v>94</v>
      </c>
      <c r="B97" s="24" t="s">
        <v>263</v>
      </c>
      <c r="C97" s="24"/>
      <c r="D97" s="25" t="s">
        <v>264</v>
      </c>
      <c r="E97" s="25" t="s">
        <v>265</v>
      </c>
      <c r="F97" s="16">
        <v>279839.87</v>
      </c>
      <c r="G97" s="16">
        <v>0</v>
      </c>
      <c r="H97" s="16">
        <v>279839.87</v>
      </c>
      <c r="I97" s="16">
        <v>200000</v>
      </c>
      <c r="J97" s="31">
        <v>79839.87</v>
      </c>
      <c r="K97" s="31">
        <v>0</v>
      </c>
      <c r="L97" s="31">
        <v>79839.87</v>
      </c>
      <c r="M97" s="31">
        <v>0</v>
      </c>
      <c r="N97" s="31">
        <v>79839.87</v>
      </c>
      <c r="O97" s="31">
        <v>0</v>
      </c>
      <c r="P97" s="31">
        <v>79839.87</v>
      </c>
      <c r="Q97" s="31">
        <v>0</v>
      </c>
      <c r="R97" s="31">
        <v>79839.87</v>
      </c>
      <c r="S97" s="31">
        <v>0</v>
      </c>
      <c r="T97" s="31">
        <v>79839.87</v>
      </c>
      <c r="U97" s="31">
        <v>0</v>
      </c>
      <c r="V97" s="31">
        <v>79839.87</v>
      </c>
      <c r="W97" s="31">
        <v>0</v>
      </c>
      <c r="X97" s="31">
        <v>79839.87</v>
      </c>
      <c r="Y97" s="31">
        <v>0</v>
      </c>
      <c r="Z97" s="31">
        <v>79839.87</v>
      </c>
      <c r="AA97" s="31">
        <v>0</v>
      </c>
      <c r="AB97" s="31">
        <v>79839.87</v>
      </c>
      <c r="AC97" s="31">
        <v>0</v>
      </c>
      <c r="AD97" s="31">
        <v>79839.87</v>
      </c>
      <c r="AE97" s="31">
        <v>0</v>
      </c>
      <c r="AF97" s="31">
        <v>79839.87</v>
      </c>
      <c r="AG97" s="31">
        <v>0</v>
      </c>
      <c r="AH97" s="31">
        <v>79839.87</v>
      </c>
      <c r="AI97" s="31">
        <v>0</v>
      </c>
      <c r="AJ97" s="31">
        <v>79839.87</v>
      </c>
      <c r="AK97" s="31">
        <v>0</v>
      </c>
      <c r="AL97" s="31">
        <v>79839.87</v>
      </c>
      <c r="AM97" s="31">
        <v>0</v>
      </c>
      <c r="AN97" s="31">
        <v>79839.87</v>
      </c>
      <c r="AO97" s="31">
        <v>0</v>
      </c>
      <c r="AP97" s="31">
        <v>79839.87</v>
      </c>
      <c r="AQ97" s="42">
        <v>0</v>
      </c>
      <c r="AR97" s="42">
        <v>79839.87</v>
      </c>
      <c r="AS97" s="42">
        <v>0</v>
      </c>
      <c r="AT97" s="42">
        <v>79839.87</v>
      </c>
      <c r="AU97" s="42">
        <v>0</v>
      </c>
      <c r="AV97" s="42">
        <v>79839.87</v>
      </c>
      <c r="AW97" s="42">
        <v>0</v>
      </c>
      <c r="AX97" s="42">
        <v>79839.87</v>
      </c>
      <c r="AY97" s="42"/>
      <c r="AZ97" s="42">
        <v>79839.87</v>
      </c>
      <c r="BA97" s="63"/>
      <c r="BB97" s="63"/>
      <c r="BC97" s="63"/>
      <c r="BD97" s="63"/>
      <c r="BE97" s="63"/>
      <c r="BF97" s="63"/>
      <c r="BG97" s="63"/>
      <c r="BH97" s="54">
        <f t="shared" si="4"/>
        <v>0</v>
      </c>
      <c r="BI97" s="16">
        <f t="shared" si="6"/>
        <v>0</v>
      </c>
      <c r="BJ97" s="54"/>
      <c r="BK97" s="54" t="str">
        <f>VLOOKUP(B97,'[3]应付账款7月底全部明细表 (3)'!$A$4:$BI$410,61,0)</f>
        <v>发票挂账两个月承兑付款</v>
      </c>
    </row>
    <row r="98" spans="1:63" ht="15.95" customHeight="1">
      <c r="A98" s="23">
        <f t="shared" si="5"/>
        <v>95</v>
      </c>
      <c r="B98" s="24" t="s">
        <v>266</v>
      </c>
      <c r="C98" s="24"/>
      <c r="D98" s="25" t="s">
        <v>267</v>
      </c>
      <c r="E98" s="25" t="s">
        <v>268</v>
      </c>
      <c r="F98" s="16">
        <v>0</v>
      </c>
      <c r="G98" s="16">
        <v>0</v>
      </c>
      <c r="H98" s="16">
        <v>0</v>
      </c>
      <c r="I98" s="16">
        <v>0</v>
      </c>
      <c r="J98" s="31">
        <v>0</v>
      </c>
      <c r="K98" s="31">
        <v>0</v>
      </c>
      <c r="L98" s="31">
        <v>0</v>
      </c>
      <c r="M98" s="31">
        <v>0</v>
      </c>
      <c r="N98" s="31">
        <v>0</v>
      </c>
      <c r="O98" s="31">
        <v>0</v>
      </c>
      <c r="P98" s="31">
        <v>0</v>
      </c>
      <c r="Q98" s="31">
        <v>0</v>
      </c>
      <c r="R98" s="31">
        <v>0</v>
      </c>
      <c r="S98" s="31">
        <v>0</v>
      </c>
      <c r="T98" s="31">
        <v>0</v>
      </c>
      <c r="U98" s="31">
        <v>0</v>
      </c>
      <c r="V98" s="31">
        <v>0</v>
      </c>
      <c r="W98" s="31">
        <v>19024</v>
      </c>
      <c r="X98" s="31">
        <v>0</v>
      </c>
      <c r="Y98" s="31">
        <v>0</v>
      </c>
      <c r="Z98" s="31">
        <v>19024</v>
      </c>
      <c r="AA98" s="31">
        <v>0</v>
      </c>
      <c r="AB98" s="31">
        <v>0</v>
      </c>
      <c r="AC98" s="31">
        <v>0</v>
      </c>
      <c r="AD98" s="31">
        <v>19024</v>
      </c>
      <c r="AE98" s="31">
        <v>0</v>
      </c>
      <c r="AF98" s="31">
        <v>0</v>
      </c>
      <c r="AG98" s="31">
        <v>0</v>
      </c>
      <c r="AH98" s="31">
        <v>19024</v>
      </c>
      <c r="AI98" s="31">
        <v>0</v>
      </c>
      <c r="AJ98" s="31">
        <v>0</v>
      </c>
      <c r="AK98" s="31">
        <v>0</v>
      </c>
      <c r="AL98" s="31">
        <v>19024</v>
      </c>
      <c r="AM98" s="31">
        <v>0</v>
      </c>
      <c r="AN98" s="31">
        <v>0</v>
      </c>
      <c r="AO98" s="31">
        <v>0</v>
      </c>
      <c r="AP98" s="31">
        <v>19024</v>
      </c>
      <c r="AQ98" s="42">
        <v>18532</v>
      </c>
      <c r="AR98" s="42">
        <v>19024</v>
      </c>
      <c r="AS98" s="42">
        <v>19024</v>
      </c>
      <c r="AT98" s="42">
        <v>18532</v>
      </c>
      <c r="AU98" s="42">
        <v>0</v>
      </c>
      <c r="AV98" s="42">
        <v>0</v>
      </c>
      <c r="AW98" s="42">
        <v>0</v>
      </c>
      <c r="AX98" s="42">
        <v>18532</v>
      </c>
      <c r="AY98" s="42"/>
      <c r="AZ98" s="42">
        <v>0</v>
      </c>
      <c r="BA98" s="63"/>
      <c r="BB98" s="63"/>
      <c r="BC98" s="63"/>
      <c r="BD98" s="63"/>
      <c r="BE98" s="63"/>
      <c r="BF98" s="63"/>
      <c r="BG98" s="63"/>
      <c r="BH98" s="54">
        <f t="shared" si="4"/>
        <v>37556</v>
      </c>
      <c r="BI98" s="16">
        <f t="shared" si="6"/>
        <v>3755.6</v>
      </c>
      <c r="BJ98" s="54">
        <f t="shared" si="7"/>
        <v>4.9344978165938898</v>
      </c>
      <c r="BK98" s="54" t="str">
        <f>VLOOKUP(B98,'[3]应付账款7月底全部明细表 (3)'!$A$4:$BI$410,61,0)</f>
        <v>预付款</v>
      </c>
    </row>
    <row r="99" spans="1:63" ht="15.95" customHeight="1">
      <c r="A99" s="23">
        <f t="shared" si="5"/>
        <v>96</v>
      </c>
      <c r="B99" s="24" t="s">
        <v>269</v>
      </c>
      <c r="C99" s="24" t="str">
        <f>VLOOKUP(B99,'[1]供应商 (2)'!$A$2:$D$144,4,0)</f>
        <v>1913517</v>
      </c>
      <c r="D99" s="25" t="s">
        <v>270</v>
      </c>
      <c r="E99" s="25" t="s">
        <v>271</v>
      </c>
      <c r="F99" s="16">
        <v>576852.06999999995</v>
      </c>
      <c r="G99" s="16">
        <v>0</v>
      </c>
      <c r="H99" s="16">
        <v>639804.18999999994</v>
      </c>
      <c r="I99" s="16">
        <v>150000</v>
      </c>
      <c r="J99" s="31">
        <v>500418.62</v>
      </c>
      <c r="K99" s="31">
        <v>24069.98</v>
      </c>
      <c r="L99" s="31">
        <v>426852.07</v>
      </c>
      <c r="M99" s="31">
        <v>0</v>
      </c>
      <c r="N99" s="31">
        <v>524488.6</v>
      </c>
      <c r="O99" s="31">
        <v>15677.46</v>
      </c>
      <c r="P99" s="31">
        <v>489804.19</v>
      </c>
      <c r="Q99" s="31">
        <v>150000</v>
      </c>
      <c r="R99" s="31">
        <v>390166.06</v>
      </c>
      <c r="S99" s="31">
        <v>36926.89</v>
      </c>
      <c r="T99" s="31">
        <v>350418.62</v>
      </c>
      <c r="U99" s="31">
        <v>0</v>
      </c>
      <c r="V99" s="31">
        <v>427092.95</v>
      </c>
      <c r="W99" s="31">
        <v>67922.320000000007</v>
      </c>
      <c r="X99" s="31">
        <v>374488.6</v>
      </c>
      <c r="Y99" s="31">
        <v>100000</v>
      </c>
      <c r="Z99" s="31">
        <v>395015.27</v>
      </c>
      <c r="AA99" s="31">
        <v>0</v>
      </c>
      <c r="AB99" s="31">
        <v>290166.06</v>
      </c>
      <c r="AC99" s="31">
        <v>0</v>
      </c>
      <c r="AD99" s="31">
        <v>395015.27</v>
      </c>
      <c r="AE99" s="31">
        <v>106838.62</v>
      </c>
      <c r="AF99" s="31">
        <v>327092.95</v>
      </c>
      <c r="AG99" s="31">
        <v>0</v>
      </c>
      <c r="AH99" s="31">
        <v>501853.89</v>
      </c>
      <c r="AI99" s="31">
        <v>57499.32</v>
      </c>
      <c r="AJ99" s="31">
        <v>395015.27</v>
      </c>
      <c r="AK99" s="31">
        <v>0</v>
      </c>
      <c r="AL99" s="31">
        <v>559353.21</v>
      </c>
      <c r="AM99" s="31">
        <v>0</v>
      </c>
      <c r="AN99" s="31">
        <v>395015.27</v>
      </c>
      <c r="AO99" s="31">
        <v>92000</v>
      </c>
      <c r="AP99" s="31">
        <v>467353.21</v>
      </c>
      <c r="AQ99" s="42">
        <v>0</v>
      </c>
      <c r="AR99" s="42">
        <v>409853.89</v>
      </c>
      <c r="AS99" s="42">
        <v>100000</v>
      </c>
      <c r="AT99" s="42">
        <v>367353.21</v>
      </c>
      <c r="AU99" s="42">
        <v>0</v>
      </c>
      <c r="AV99" s="42">
        <v>367353.21</v>
      </c>
      <c r="AW99" s="42">
        <v>0</v>
      </c>
      <c r="AX99" s="42">
        <v>367353.21</v>
      </c>
      <c r="AY99" s="42"/>
      <c r="AZ99" s="42">
        <v>367353.21</v>
      </c>
      <c r="BA99" s="63"/>
      <c r="BB99" s="63"/>
      <c r="BC99" s="63"/>
      <c r="BD99" s="63"/>
      <c r="BE99" s="63"/>
      <c r="BF99" s="63"/>
      <c r="BG99" s="63"/>
      <c r="BH99" s="54">
        <f t="shared" si="4"/>
        <v>308934.59000000003</v>
      </c>
      <c r="BI99" s="16">
        <f t="shared" si="6"/>
        <v>30893.458999999999</v>
      </c>
      <c r="BJ99" s="54">
        <f t="shared" si="7"/>
        <v>11.8909705125606</v>
      </c>
      <c r="BK99" s="54" t="str">
        <f>VLOOKUP(B99,'[3]应付账款7月底全部明细表 (3)'!$A$4:$BI$410,61,0)</f>
        <v>发票挂账两个月承兑付款</v>
      </c>
    </row>
    <row r="100" spans="1:63" ht="15.95" customHeight="1">
      <c r="A100" s="23">
        <f t="shared" si="5"/>
        <v>97</v>
      </c>
      <c r="B100" s="24" t="s">
        <v>272</v>
      </c>
      <c r="C100" s="24" t="str">
        <f>VLOOKUP(B100,'[1]供应商 (2)'!$A$2:$D$144,4,0)</f>
        <v>1913693</v>
      </c>
      <c r="D100" s="25" t="s">
        <v>273</v>
      </c>
      <c r="E100" s="25" t="s">
        <v>274</v>
      </c>
      <c r="F100" s="16">
        <v>32585.77</v>
      </c>
      <c r="G100" s="16">
        <v>0</v>
      </c>
      <c r="H100" s="16">
        <v>45967.58</v>
      </c>
      <c r="I100" s="16">
        <v>0</v>
      </c>
      <c r="J100" s="31">
        <v>45967.58</v>
      </c>
      <c r="K100" s="31">
        <v>0</v>
      </c>
      <c r="L100" s="31">
        <v>32585.77</v>
      </c>
      <c r="M100" s="31">
        <v>0</v>
      </c>
      <c r="N100" s="31">
        <v>45967.58</v>
      </c>
      <c r="O100" s="31">
        <v>0</v>
      </c>
      <c r="P100" s="31">
        <v>45967.58</v>
      </c>
      <c r="Q100" s="31">
        <v>20000</v>
      </c>
      <c r="R100" s="31">
        <v>25967.58</v>
      </c>
      <c r="S100" s="31">
        <v>23959.11</v>
      </c>
      <c r="T100" s="31">
        <v>25967.58</v>
      </c>
      <c r="U100" s="31">
        <v>0</v>
      </c>
      <c r="V100" s="31">
        <v>49926.69</v>
      </c>
      <c r="W100" s="31">
        <v>0</v>
      </c>
      <c r="X100" s="31">
        <v>25967.58</v>
      </c>
      <c r="Y100" s="31">
        <v>0</v>
      </c>
      <c r="Z100" s="31">
        <v>49926.69</v>
      </c>
      <c r="AA100" s="31">
        <v>13276.01</v>
      </c>
      <c r="AB100" s="31">
        <v>25967.58</v>
      </c>
      <c r="AC100" s="31">
        <v>0</v>
      </c>
      <c r="AD100" s="31">
        <v>63202.7</v>
      </c>
      <c r="AE100" s="31">
        <v>0</v>
      </c>
      <c r="AF100" s="31">
        <v>49926.69</v>
      </c>
      <c r="AG100" s="31">
        <v>0</v>
      </c>
      <c r="AH100" s="31">
        <v>63202.7</v>
      </c>
      <c r="AI100" s="31">
        <v>0</v>
      </c>
      <c r="AJ100" s="31">
        <v>49926.69</v>
      </c>
      <c r="AK100" s="31">
        <v>10000</v>
      </c>
      <c r="AL100" s="31">
        <v>53202.7</v>
      </c>
      <c r="AM100" s="31">
        <v>0</v>
      </c>
      <c r="AN100" s="31">
        <v>53202.7</v>
      </c>
      <c r="AO100" s="31">
        <v>0</v>
      </c>
      <c r="AP100" s="31">
        <v>53202.7</v>
      </c>
      <c r="AQ100" s="42">
        <v>7988.47</v>
      </c>
      <c r="AR100" s="42">
        <v>53202.7</v>
      </c>
      <c r="AS100" s="42">
        <v>15000</v>
      </c>
      <c r="AT100" s="42">
        <v>46191.17</v>
      </c>
      <c r="AU100" s="42">
        <v>0</v>
      </c>
      <c r="AV100" s="42">
        <v>38202.699999999997</v>
      </c>
      <c r="AW100" s="42">
        <v>0</v>
      </c>
      <c r="AX100" s="42">
        <v>46191.17</v>
      </c>
      <c r="AY100" s="42"/>
      <c r="AZ100" s="42">
        <v>38202.699999999997</v>
      </c>
      <c r="BA100" s="63"/>
      <c r="BB100" s="63"/>
      <c r="BC100" s="63"/>
      <c r="BD100" s="63"/>
      <c r="BE100" s="63"/>
      <c r="BF100" s="63"/>
      <c r="BG100" s="63"/>
      <c r="BH100" s="54">
        <f t="shared" si="4"/>
        <v>45223.59</v>
      </c>
      <c r="BI100" s="16">
        <f t="shared" si="6"/>
        <v>4522.3590000000004</v>
      </c>
      <c r="BJ100" s="54">
        <f t="shared" si="7"/>
        <v>10.213954708151199</v>
      </c>
      <c r="BK100" s="54" t="str">
        <f>VLOOKUP(B100,'[3]应付账款7月底全部明细表 (3)'!$A$4:$BI$410,61,0)</f>
        <v>发票挂账两个月付款</v>
      </c>
    </row>
    <row r="101" spans="1:63">
      <c r="A101" s="23">
        <f t="shared" si="5"/>
        <v>98</v>
      </c>
      <c r="B101" s="24" t="s">
        <v>275</v>
      </c>
      <c r="C101" s="24">
        <f>VLOOKUP(B101,'[1]供应商 (2)'!$A$2:$D$144,4,0)</f>
        <v>1934521</v>
      </c>
      <c r="D101" s="25" t="s">
        <v>276</v>
      </c>
      <c r="E101" s="25" t="s">
        <v>257</v>
      </c>
      <c r="F101" s="16">
        <v>113435.01</v>
      </c>
      <c r="G101" s="16">
        <v>0</v>
      </c>
      <c r="H101" s="16">
        <v>113435.01</v>
      </c>
      <c r="I101" s="16">
        <v>0</v>
      </c>
      <c r="J101" s="31">
        <v>160696.89000000001</v>
      </c>
      <c r="K101" s="31">
        <v>0</v>
      </c>
      <c r="L101" s="31">
        <v>113435.01</v>
      </c>
      <c r="M101" s="31">
        <v>0</v>
      </c>
      <c r="N101" s="31">
        <v>160696.89000000001</v>
      </c>
      <c r="O101" s="31">
        <v>0</v>
      </c>
      <c r="P101" s="31">
        <v>113435.01</v>
      </c>
      <c r="Q101" s="31">
        <v>100000</v>
      </c>
      <c r="R101" s="31">
        <v>60696.89</v>
      </c>
      <c r="S101" s="31">
        <v>0</v>
      </c>
      <c r="T101" s="31">
        <v>60696.89</v>
      </c>
      <c r="U101" s="31">
        <v>0</v>
      </c>
      <c r="V101" s="31">
        <v>60696.89</v>
      </c>
      <c r="W101" s="31">
        <v>96413.64</v>
      </c>
      <c r="X101" s="31">
        <v>60696.89</v>
      </c>
      <c r="Y101" s="31">
        <v>0</v>
      </c>
      <c r="Z101" s="31">
        <v>157110.53</v>
      </c>
      <c r="AA101" s="31">
        <v>0</v>
      </c>
      <c r="AB101" s="31">
        <v>60696.89</v>
      </c>
      <c r="AC101" s="31">
        <v>0</v>
      </c>
      <c r="AD101" s="31">
        <v>157110.53</v>
      </c>
      <c r="AE101" s="31">
        <v>0</v>
      </c>
      <c r="AF101" s="31">
        <v>60696.89</v>
      </c>
      <c r="AG101" s="31">
        <v>50000</v>
      </c>
      <c r="AH101" s="31">
        <v>107110.53</v>
      </c>
      <c r="AI101" s="31">
        <v>0</v>
      </c>
      <c r="AJ101" s="31">
        <v>107110.53</v>
      </c>
      <c r="AK101" s="31">
        <v>0</v>
      </c>
      <c r="AL101" s="31">
        <v>107110.53</v>
      </c>
      <c r="AM101" s="31">
        <v>45381.94</v>
      </c>
      <c r="AN101" s="31">
        <v>107110.53</v>
      </c>
      <c r="AO101" s="31">
        <v>0</v>
      </c>
      <c r="AP101" s="31">
        <v>152492.47</v>
      </c>
      <c r="AQ101" s="42">
        <v>0</v>
      </c>
      <c r="AR101" s="42">
        <v>107110.53</v>
      </c>
      <c r="AS101" s="42">
        <v>50000</v>
      </c>
      <c r="AT101" s="42">
        <v>102492.47</v>
      </c>
      <c r="AU101" s="42">
        <v>22551.13</v>
      </c>
      <c r="AV101" s="42">
        <v>57110.53</v>
      </c>
      <c r="AW101" s="42">
        <v>0</v>
      </c>
      <c r="AX101" s="42">
        <v>125043.6</v>
      </c>
      <c r="AY101" s="42"/>
      <c r="AZ101" s="42">
        <v>102492.47</v>
      </c>
      <c r="BA101" s="63"/>
      <c r="BB101" s="63"/>
      <c r="BC101" s="63"/>
      <c r="BD101" s="63"/>
      <c r="BE101" s="63"/>
      <c r="BF101" s="63"/>
      <c r="BG101" s="63"/>
      <c r="BH101" s="54">
        <f t="shared" si="4"/>
        <v>164346.71</v>
      </c>
      <c r="BI101" s="16">
        <f t="shared" si="6"/>
        <v>16434.670999999998</v>
      </c>
      <c r="BJ101" s="54">
        <f t="shared" si="7"/>
        <v>7.6085246854044097</v>
      </c>
      <c r="BK101" s="54" t="str">
        <f>VLOOKUP(B101,'[3]应付账款7月底全部明细表 (3)'!$A$4:$BI$410,61,0)</f>
        <v>发票挂账两个月付款</v>
      </c>
    </row>
    <row r="102" spans="1:63">
      <c r="A102" s="23">
        <f t="shared" si="5"/>
        <v>99</v>
      </c>
      <c r="B102" s="82" t="s">
        <v>277</v>
      </c>
      <c r="C102" s="84"/>
      <c r="D102" s="70" t="s">
        <v>278</v>
      </c>
      <c r="E102" s="25" t="s">
        <v>125</v>
      </c>
      <c r="F102" s="16">
        <v>662.46</v>
      </c>
      <c r="G102" s="16">
        <v>0</v>
      </c>
      <c r="H102" s="16">
        <v>662.46</v>
      </c>
      <c r="I102" s="16">
        <v>662.46</v>
      </c>
      <c r="J102" s="31">
        <v>0</v>
      </c>
      <c r="K102" s="31">
        <v>0</v>
      </c>
      <c r="L102" s="31">
        <v>0</v>
      </c>
      <c r="M102" s="31">
        <v>0</v>
      </c>
      <c r="N102" s="31">
        <v>0</v>
      </c>
      <c r="O102" s="31">
        <v>0</v>
      </c>
      <c r="P102" s="31">
        <v>0</v>
      </c>
      <c r="Q102" s="31">
        <v>0</v>
      </c>
      <c r="R102" s="31">
        <v>0</v>
      </c>
      <c r="S102" s="31">
        <v>0</v>
      </c>
      <c r="T102" s="31">
        <v>0</v>
      </c>
      <c r="U102" s="31">
        <v>0</v>
      </c>
      <c r="V102" s="31">
        <v>0</v>
      </c>
      <c r="W102" s="31">
        <v>0</v>
      </c>
      <c r="X102" s="31">
        <v>0</v>
      </c>
      <c r="Y102" s="31">
        <v>0</v>
      </c>
      <c r="Z102" s="31">
        <v>0</v>
      </c>
      <c r="AA102" s="31">
        <v>0</v>
      </c>
      <c r="AB102" s="31">
        <v>0</v>
      </c>
      <c r="AC102" s="31">
        <v>0</v>
      </c>
      <c r="AD102" s="31">
        <v>0</v>
      </c>
      <c r="AE102" s="31">
        <v>0</v>
      </c>
      <c r="AF102" s="31">
        <v>0</v>
      </c>
      <c r="AG102" s="31">
        <v>0</v>
      </c>
      <c r="AH102" s="31">
        <v>0</v>
      </c>
      <c r="AI102" s="31">
        <v>0</v>
      </c>
      <c r="AJ102" s="31">
        <v>0</v>
      </c>
      <c r="AK102" s="31">
        <v>0</v>
      </c>
      <c r="AL102" s="31">
        <v>0</v>
      </c>
      <c r="AM102" s="31">
        <v>0</v>
      </c>
      <c r="AN102" s="31">
        <v>0</v>
      </c>
      <c r="AO102" s="31">
        <v>0</v>
      </c>
      <c r="AP102" s="31">
        <v>0</v>
      </c>
      <c r="AQ102" s="42">
        <v>0</v>
      </c>
      <c r="AR102" s="42">
        <v>0</v>
      </c>
      <c r="AS102" s="42">
        <v>0</v>
      </c>
      <c r="AT102" s="42">
        <v>0</v>
      </c>
      <c r="AU102" s="42">
        <v>0</v>
      </c>
      <c r="AV102" s="42">
        <v>0</v>
      </c>
      <c r="AW102" s="42">
        <v>0</v>
      </c>
      <c r="AX102" s="42">
        <v>0</v>
      </c>
      <c r="AY102" s="42"/>
      <c r="AZ102" s="42">
        <v>0</v>
      </c>
      <c r="BA102" s="63"/>
      <c r="BB102" s="63"/>
      <c r="BC102" s="63"/>
      <c r="BD102" s="63"/>
      <c r="BE102" s="63"/>
      <c r="BF102" s="63"/>
      <c r="BG102" s="63"/>
      <c r="BH102" s="54">
        <f t="shared" si="4"/>
        <v>0</v>
      </c>
      <c r="BI102" s="16">
        <f t="shared" si="6"/>
        <v>0</v>
      </c>
      <c r="BJ102" s="54"/>
      <c r="BK102" s="54" t="str">
        <f>VLOOKUP(B102,'[3]应付账款7月底全部明细表 (3)'!$A$4:$BI$410,61,0)</f>
        <v>预付款</v>
      </c>
    </row>
    <row r="103" spans="1:63">
      <c r="A103" s="23">
        <f t="shared" si="5"/>
        <v>100</v>
      </c>
      <c r="B103" s="24" t="s">
        <v>279</v>
      </c>
      <c r="C103" s="24" t="str">
        <f>VLOOKUP(B103,'[1]供应商 (2)'!$A$2:$D$144,4,0)</f>
        <v>1913101</v>
      </c>
      <c r="D103" s="25" t="s">
        <v>280</v>
      </c>
      <c r="E103" s="25" t="s">
        <v>46</v>
      </c>
      <c r="F103" s="16">
        <v>437350.61</v>
      </c>
      <c r="G103" s="16">
        <v>0</v>
      </c>
      <c r="H103" s="16">
        <v>437350.61</v>
      </c>
      <c r="I103" s="16">
        <v>0</v>
      </c>
      <c r="J103" s="31">
        <v>437350.61</v>
      </c>
      <c r="K103" s="31">
        <v>231970.47</v>
      </c>
      <c r="L103" s="31">
        <v>437350.61</v>
      </c>
      <c r="M103" s="31">
        <v>0</v>
      </c>
      <c r="N103" s="31">
        <v>669321.07999999996</v>
      </c>
      <c r="O103" s="31">
        <v>45513.98</v>
      </c>
      <c r="P103" s="31">
        <v>437350.61</v>
      </c>
      <c r="Q103" s="31">
        <v>150000</v>
      </c>
      <c r="R103" s="31">
        <v>564835.06000000006</v>
      </c>
      <c r="S103" s="31">
        <v>19257.240000000002</v>
      </c>
      <c r="T103" s="31">
        <v>287350.61</v>
      </c>
      <c r="U103" s="31">
        <v>0</v>
      </c>
      <c r="V103" s="31">
        <v>584092.30000000005</v>
      </c>
      <c r="W103" s="31">
        <v>93738.15</v>
      </c>
      <c r="X103" s="31">
        <v>519321.08</v>
      </c>
      <c r="Y103" s="31">
        <v>0</v>
      </c>
      <c r="Z103" s="31">
        <v>677830.45</v>
      </c>
      <c r="AA103" s="31">
        <v>0</v>
      </c>
      <c r="AB103" s="31">
        <v>564835.06000000006</v>
      </c>
      <c r="AC103" s="31">
        <v>0</v>
      </c>
      <c r="AD103" s="31">
        <v>677830.45</v>
      </c>
      <c r="AE103" s="31">
        <v>103669.77</v>
      </c>
      <c r="AF103" s="31">
        <v>584092.30000000005</v>
      </c>
      <c r="AG103" s="31">
        <v>250000</v>
      </c>
      <c r="AH103" s="31">
        <v>531500.22</v>
      </c>
      <c r="AI103" s="31">
        <v>0</v>
      </c>
      <c r="AJ103" s="31">
        <v>427830.45</v>
      </c>
      <c r="AK103" s="31">
        <v>0</v>
      </c>
      <c r="AL103" s="31">
        <v>531500.22</v>
      </c>
      <c r="AM103" s="31">
        <v>36964.629999999997</v>
      </c>
      <c r="AN103" s="31">
        <v>427830.45</v>
      </c>
      <c r="AO103" s="31">
        <v>0</v>
      </c>
      <c r="AP103" s="31">
        <v>568464.85</v>
      </c>
      <c r="AQ103" s="42">
        <v>167690.5</v>
      </c>
      <c r="AR103" s="42">
        <v>531500.22</v>
      </c>
      <c r="AS103" s="42">
        <v>100000</v>
      </c>
      <c r="AT103" s="42">
        <v>636155.35</v>
      </c>
      <c r="AU103" s="42">
        <v>245722.84</v>
      </c>
      <c r="AV103" s="42">
        <v>431500.22</v>
      </c>
      <c r="AW103" s="42">
        <v>0</v>
      </c>
      <c r="AX103" s="42">
        <v>881878.19</v>
      </c>
      <c r="AY103" s="42"/>
      <c r="AZ103" s="42">
        <v>468464.85</v>
      </c>
      <c r="BA103" s="63"/>
      <c r="BB103" s="63"/>
      <c r="BC103" s="63"/>
      <c r="BD103" s="63"/>
      <c r="BE103" s="63"/>
      <c r="BF103" s="63"/>
      <c r="BG103" s="63"/>
      <c r="BH103" s="54">
        <f t="shared" si="4"/>
        <v>944527.58</v>
      </c>
      <c r="BI103" s="16">
        <f t="shared" si="6"/>
        <v>94452.758000000002</v>
      </c>
      <c r="BJ103" s="54">
        <f t="shared" si="7"/>
        <v>9.3367119041669504</v>
      </c>
      <c r="BK103" s="54" t="str">
        <f>VLOOKUP(B103,'[3]应付账款7月底全部明细表 (3)'!$A$4:$BI$410,61,0)</f>
        <v>发票挂账两个月承兑付款</v>
      </c>
    </row>
    <row r="104" spans="1:63">
      <c r="A104" s="23">
        <f t="shared" si="5"/>
        <v>101</v>
      </c>
      <c r="B104" s="24" t="s">
        <v>281</v>
      </c>
      <c r="C104" s="24"/>
      <c r="D104" s="25" t="s">
        <v>282</v>
      </c>
      <c r="E104" s="25" t="s">
        <v>125</v>
      </c>
      <c r="F104" s="16">
        <v>0</v>
      </c>
      <c r="G104" s="16">
        <v>0</v>
      </c>
      <c r="H104" s="16">
        <v>0</v>
      </c>
      <c r="I104" s="16">
        <v>0</v>
      </c>
      <c r="J104" s="31">
        <v>0</v>
      </c>
      <c r="K104" s="31">
        <v>0</v>
      </c>
      <c r="L104" s="31">
        <v>0</v>
      </c>
      <c r="M104" s="31">
        <v>0</v>
      </c>
      <c r="N104" s="31">
        <v>0</v>
      </c>
      <c r="O104" s="31">
        <v>0</v>
      </c>
      <c r="P104" s="31">
        <v>0</v>
      </c>
      <c r="Q104" s="31">
        <v>0</v>
      </c>
      <c r="R104" s="31">
        <v>0</v>
      </c>
      <c r="S104" s="31">
        <v>0</v>
      </c>
      <c r="T104" s="31">
        <v>0</v>
      </c>
      <c r="U104" s="31">
        <v>0</v>
      </c>
      <c r="V104" s="31">
        <v>0</v>
      </c>
      <c r="W104" s="31">
        <v>0</v>
      </c>
      <c r="X104" s="31">
        <v>0</v>
      </c>
      <c r="Y104" s="31">
        <v>0</v>
      </c>
      <c r="Z104" s="31">
        <v>0</v>
      </c>
      <c r="AA104" s="31">
        <v>0</v>
      </c>
      <c r="AB104" s="31">
        <v>0</v>
      </c>
      <c r="AC104" s="31">
        <v>0</v>
      </c>
      <c r="AD104" s="31">
        <v>0</v>
      </c>
      <c r="AE104" s="31">
        <v>0</v>
      </c>
      <c r="AF104" s="31">
        <v>0</v>
      </c>
      <c r="AG104" s="31">
        <v>0</v>
      </c>
      <c r="AH104" s="31">
        <v>0</v>
      </c>
      <c r="AI104" s="31">
        <v>0</v>
      </c>
      <c r="AJ104" s="31">
        <v>0</v>
      </c>
      <c r="AK104" s="31">
        <v>0</v>
      </c>
      <c r="AL104" s="31">
        <v>0</v>
      </c>
      <c r="AM104" s="31">
        <v>0</v>
      </c>
      <c r="AN104" s="31">
        <v>0</v>
      </c>
      <c r="AO104" s="31">
        <v>0</v>
      </c>
      <c r="AP104" s="31">
        <v>0</v>
      </c>
      <c r="AQ104" s="42">
        <v>0</v>
      </c>
      <c r="AR104" s="42">
        <v>0</v>
      </c>
      <c r="AS104" s="42">
        <v>0</v>
      </c>
      <c r="AT104" s="42">
        <v>0</v>
      </c>
      <c r="AU104" s="42">
        <v>0</v>
      </c>
      <c r="AV104" s="42">
        <v>0</v>
      </c>
      <c r="AW104" s="42">
        <v>0</v>
      </c>
      <c r="AX104" s="42">
        <v>0</v>
      </c>
      <c r="AY104" s="42"/>
      <c r="AZ104" s="42">
        <v>0</v>
      </c>
      <c r="BA104" s="63"/>
      <c r="BB104" s="63"/>
      <c r="BC104" s="63"/>
      <c r="BD104" s="63"/>
      <c r="BE104" s="63"/>
      <c r="BF104" s="63"/>
      <c r="BG104" s="63"/>
      <c r="BH104" s="54">
        <f t="shared" si="4"/>
        <v>0</v>
      </c>
      <c r="BI104" s="16">
        <f t="shared" si="6"/>
        <v>0</v>
      </c>
      <c r="BJ104" s="54"/>
      <c r="BK104" s="54" t="str">
        <f>VLOOKUP(B104,'[3]应付账款7月底全部明细表 (3)'!$A$4:$BI$410,61,0)</f>
        <v>发票挂账两个月承兑付款</v>
      </c>
    </row>
    <row r="105" spans="1:63" ht="15.95" customHeight="1">
      <c r="A105" s="23">
        <f t="shared" si="5"/>
        <v>102</v>
      </c>
      <c r="B105" s="24" t="s">
        <v>283</v>
      </c>
      <c r="C105" s="24"/>
      <c r="D105" s="25" t="s">
        <v>284</v>
      </c>
      <c r="E105" s="25" t="s">
        <v>285</v>
      </c>
      <c r="F105" s="16">
        <v>1057897.51</v>
      </c>
      <c r="G105" s="16">
        <v>0</v>
      </c>
      <c r="H105" s="16">
        <v>1232624.08</v>
      </c>
      <c r="I105" s="16">
        <v>250000</v>
      </c>
      <c r="J105" s="31">
        <v>996906.85</v>
      </c>
      <c r="K105" s="31">
        <v>0</v>
      </c>
      <c r="L105" s="31">
        <v>807897.51</v>
      </c>
      <c r="M105" s="31">
        <v>0</v>
      </c>
      <c r="N105" s="31">
        <v>996906.85</v>
      </c>
      <c r="O105" s="31">
        <v>0</v>
      </c>
      <c r="P105" s="31">
        <v>982624.08</v>
      </c>
      <c r="Q105" s="31">
        <v>0</v>
      </c>
      <c r="R105" s="31">
        <v>996906.85</v>
      </c>
      <c r="S105" s="31">
        <v>0</v>
      </c>
      <c r="T105" s="31">
        <v>996906.85</v>
      </c>
      <c r="U105" s="31">
        <v>0</v>
      </c>
      <c r="V105" s="31">
        <v>996906.85</v>
      </c>
      <c r="W105" s="31">
        <v>331.15</v>
      </c>
      <c r="X105" s="31">
        <v>996906.85</v>
      </c>
      <c r="Y105" s="31">
        <v>200000</v>
      </c>
      <c r="Z105" s="31">
        <v>797238</v>
      </c>
      <c r="AA105" s="31">
        <v>463.63</v>
      </c>
      <c r="AB105" s="31">
        <v>796906.85</v>
      </c>
      <c r="AC105" s="31">
        <v>0</v>
      </c>
      <c r="AD105" s="31">
        <v>797701.63</v>
      </c>
      <c r="AE105" s="31">
        <v>0</v>
      </c>
      <c r="AF105" s="31">
        <v>796906.85</v>
      </c>
      <c r="AG105" s="31">
        <v>180000</v>
      </c>
      <c r="AH105" s="31">
        <v>617701.63</v>
      </c>
      <c r="AI105" s="31">
        <v>2514.29</v>
      </c>
      <c r="AJ105" s="31">
        <v>617238</v>
      </c>
      <c r="AK105" s="31">
        <v>0</v>
      </c>
      <c r="AL105" s="31">
        <v>620215.92000000004</v>
      </c>
      <c r="AM105" s="31">
        <v>1843.82</v>
      </c>
      <c r="AN105" s="31">
        <v>617701.63</v>
      </c>
      <c r="AO105" s="31">
        <v>0</v>
      </c>
      <c r="AP105" s="31">
        <v>622059.74</v>
      </c>
      <c r="AQ105" s="42">
        <v>0</v>
      </c>
      <c r="AR105" s="42">
        <v>617701.63</v>
      </c>
      <c r="AS105" s="42">
        <v>100000</v>
      </c>
      <c r="AT105" s="42">
        <v>522059.74</v>
      </c>
      <c r="AU105" s="42">
        <v>85884.98</v>
      </c>
      <c r="AV105" s="42">
        <v>520215.92</v>
      </c>
      <c r="AW105" s="42">
        <v>400000</v>
      </c>
      <c r="AX105" s="42">
        <v>207944.72</v>
      </c>
      <c r="AY105" s="42"/>
      <c r="AZ105" s="42">
        <v>122059.74</v>
      </c>
      <c r="BA105" s="63"/>
      <c r="BB105" s="63"/>
      <c r="BC105" s="63"/>
      <c r="BD105" s="63"/>
      <c r="BE105" s="63"/>
      <c r="BF105" s="63"/>
      <c r="BG105" s="63"/>
      <c r="BH105" s="54">
        <f t="shared" si="4"/>
        <v>91037.87</v>
      </c>
      <c r="BI105" s="16">
        <f t="shared" si="6"/>
        <v>9103.7870000000003</v>
      </c>
      <c r="BJ105" s="54">
        <f t="shared" si="7"/>
        <v>22.841562527770002</v>
      </c>
      <c r="BK105" s="54" t="str">
        <f>VLOOKUP(B105,'[3]应付账款7月底全部明细表 (3)'!$A$4:$BI$410,61,0)</f>
        <v>发票挂账两个月承兑付款</v>
      </c>
    </row>
    <row r="106" spans="1:63" ht="15.95" customHeight="1">
      <c r="A106" s="23">
        <f t="shared" si="5"/>
        <v>103</v>
      </c>
      <c r="B106" s="24" t="s">
        <v>286</v>
      </c>
      <c r="C106" s="24" t="str">
        <f>VLOOKUP(B106,'[1]供应商 (2)'!$A$2:$D$144,4,0)</f>
        <v>1931528</v>
      </c>
      <c r="D106" s="25" t="s">
        <v>287</v>
      </c>
      <c r="E106" s="25" t="s">
        <v>288</v>
      </c>
      <c r="F106" s="16">
        <v>4678333.99</v>
      </c>
      <c r="G106" s="16">
        <v>2000000</v>
      </c>
      <c r="H106" s="16">
        <v>2788851.91</v>
      </c>
      <c r="I106" s="16">
        <v>0</v>
      </c>
      <c r="J106" s="31">
        <v>2851792.98</v>
      </c>
      <c r="K106" s="31">
        <v>0</v>
      </c>
      <c r="L106" s="31">
        <v>2678333.9900000002</v>
      </c>
      <c r="M106" s="31">
        <v>0</v>
      </c>
      <c r="N106" s="31">
        <v>2851792.98</v>
      </c>
      <c r="O106" s="31">
        <v>103711.73</v>
      </c>
      <c r="P106" s="31">
        <v>2788851.91</v>
      </c>
      <c r="Q106" s="31">
        <v>470000</v>
      </c>
      <c r="R106" s="31">
        <v>2485504.71</v>
      </c>
      <c r="S106" s="31">
        <v>121707.14</v>
      </c>
      <c r="T106" s="31">
        <v>2381792.98</v>
      </c>
      <c r="U106" s="31">
        <v>600000</v>
      </c>
      <c r="V106" s="31">
        <v>2007211.85</v>
      </c>
      <c r="W106" s="31">
        <v>150629.22</v>
      </c>
      <c r="X106" s="31">
        <v>1781792.98</v>
      </c>
      <c r="Y106" s="31">
        <v>500000</v>
      </c>
      <c r="Z106" s="31">
        <v>1657841.07</v>
      </c>
      <c r="AA106" s="31">
        <v>94606.93</v>
      </c>
      <c r="AB106" s="31">
        <v>1385504.71</v>
      </c>
      <c r="AC106" s="31">
        <v>0</v>
      </c>
      <c r="AD106" s="31">
        <v>1752448</v>
      </c>
      <c r="AE106" s="31">
        <v>0</v>
      </c>
      <c r="AF106" s="31">
        <v>1507211.85</v>
      </c>
      <c r="AG106" s="31">
        <v>800000</v>
      </c>
      <c r="AH106" s="31">
        <v>952448</v>
      </c>
      <c r="AI106" s="31">
        <v>98974.99</v>
      </c>
      <c r="AJ106" s="31">
        <v>857841.07</v>
      </c>
      <c r="AK106" s="31">
        <v>0</v>
      </c>
      <c r="AL106" s="31">
        <v>1051422.99</v>
      </c>
      <c r="AM106" s="31">
        <v>0</v>
      </c>
      <c r="AN106" s="31">
        <v>952448</v>
      </c>
      <c r="AO106" s="31">
        <v>0</v>
      </c>
      <c r="AP106" s="31">
        <v>1051422.99</v>
      </c>
      <c r="AQ106" s="42">
        <v>842713.63</v>
      </c>
      <c r="AR106" s="42">
        <v>952448</v>
      </c>
      <c r="AS106" s="42">
        <v>750000</v>
      </c>
      <c r="AT106" s="42">
        <v>1144136.6200000001</v>
      </c>
      <c r="AU106" s="42">
        <v>0</v>
      </c>
      <c r="AV106" s="42">
        <v>301422.99</v>
      </c>
      <c r="AW106" s="42">
        <v>0</v>
      </c>
      <c r="AX106" s="42">
        <v>1144136.6200000001</v>
      </c>
      <c r="AY106" s="42"/>
      <c r="AZ106" s="42">
        <v>301422.99</v>
      </c>
      <c r="BA106" s="63"/>
      <c r="BB106" s="63"/>
      <c r="BC106" s="63"/>
      <c r="BD106" s="63"/>
      <c r="BE106" s="63"/>
      <c r="BF106" s="63"/>
      <c r="BG106" s="63"/>
      <c r="BH106" s="54">
        <f t="shared" si="4"/>
        <v>1412343.64</v>
      </c>
      <c r="BI106" s="16">
        <f t="shared" si="6"/>
        <v>141234.364</v>
      </c>
      <c r="BJ106" s="54">
        <f t="shared" si="7"/>
        <v>8.10097902235748</v>
      </c>
      <c r="BK106" s="54" t="str">
        <f>VLOOKUP(B106,'[3]应付账款7月底全部明细表 (3)'!$A$4:$BI$410,61,0)</f>
        <v>发票挂账两个月承兑付款</v>
      </c>
    </row>
    <row r="107" spans="1:63">
      <c r="A107" s="23">
        <f t="shared" si="5"/>
        <v>104</v>
      </c>
      <c r="B107" s="24" t="s">
        <v>289</v>
      </c>
      <c r="C107" s="24" t="str">
        <f>VLOOKUP(B107,'[1]供应商 (2)'!$A$2:$D$144,4,0)</f>
        <v>1937307</v>
      </c>
      <c r="D107" s="25" t="s">
        <v>290</v>
      </c>
      <c r="E107" s="25" t="s">
        <v>291</v>
      </c>
      <c r="F107" s="16">
        <v>0</v>
      </c>
      <c r="G107" s="16">
        <v>0</v>
      </c>
      <c r="H107" s="16">
        <v>12685</v>
      </c>
      <c r="I107" s="16">
        <v>12685</v>
      </c>
      <c r="J107" s="31">
        <v>0</v>
      </c>
      <c r="K107" s="31">
        <v>43566.400000000001</v>
      </c>
      <c r="L107" s="31">
        <v>0</v>
      </c>
      <c r="M107" s="31">
        <v>0</v>
      </c>
      <c r="N107" s="31">
        <v>43566.400000000001</v>
      </c>
      <c r="O107" s="31">
        <v>3806.8</v>
      </c>
      <c r="P107" s="31">
        <v>43566.400000000001</v>
      </c>
      <c r="Q107" s="31">
        <v>0</v>
      </c>
      <c r="R107" s="31">
        <v>47373.2</v>
      </c>
      <c r="S107" s="31">
        <v>5669.28</v>
      </c>
      <c r="T107" s="31">
        <v>47373.2</v>
      </c>
      <c r="U107" s="31">
        <v>0</v>
      </c>
      <c r="V107" s="31">
        <v>53042.48</v>
      </c>
      <c r="W107" s="31">
        <v>13560</v>
      </c>
      <c r="X107" s="31">
        <v>53042.48</v>
      </c>
      <c r="Y107" s="31">
        <v>53042.48</v>
      </c>
      <c r="Z107" s="31">
        <v>13560</v>
      </c>
      <c r="AA107" s="31">
        <v>0</v>
      </c>
      <c r="AB107" s="31">
        <v>13560</v>
      </c>
      <c r="AC107" s="31">
        <v>0</v>
      </c>
      <c r="AD107" s="31">
        <v>13560</v>
      </c>
      <c r="AE107" s="31">
        <v>0</v>
      </c>
      <c r="AF107" s="31">
        <v>13560</v>
      </c>
      <c r="AG107" s="31">
        <v>0</v>
      </c>
      <c r="AH107" s="31">
        <v>13560</v>
      </c>
      <c r="AI107" s="31">
        <v>0</v>
      </c>
      <c r="AJ107" s="31">
        <v>13560</v>
      </c>
      <c r="AK107" s="31">
        <v>13560</v>
      </c>
      <c r="AL107" s="31">
        <v>0</v>
      </c>
      <c r="AM107" s="31">
        <v>40543.199999999997</v>
      </c>
      <c r="AN107" s="31">
        <v>0</v>
      </c>
      <c r="AO107" s="31">
        <v>0</v>
      </c>
      <c r="AP107" s="31">
        <v>40543.199999999997</v>
      </c>
      <c r="AQ107" s="42">
        <v>0</v>
      </c>
      <c r="AR107" s="42">
        <v>40543.199999999997</v>
      </c>
      <c r="AS107" s="42">
        <v>0</v>
      </c>
      <c r="AT107" s="42">
        <v>40543.199999999997</v>
      </c>
      <c r="AU107" s="42">
        <v>12809.85</v>
      </c>
      <c r="AV107" s="42">
        <v>40543.199999999997</v>
      </c>
      <c r="AW107" s="42">
        <v>0</v>
      </c>
      <c r="AX107" s="42">
        <v>53353.05</v>
      </c>
      <c r="AY107" s="42"/>
      <c r="AZ107" s="42">
        <v>53353.05</v>
      </c>
      <c r="BA107" s="63"/>
      <c r="BB107" s="63"/>
      <c r="BC107" s="63"/>
      <c r="BD107" s="63"/>
      <c r="BE107" s="63"/>
      <c r="BF107" s="63"/>
      <c r="BG107" s="63"/>
      <c r="BH107" s="54">
        <f t="shared" si="4"/>
        <v>119955.53</v>
      </c>
      <c r="BI107" s="16">
        <f t="shared" si="6"/>
        <v>11995.553</v>
      </c>
      <c r="BJ107" s="54">
        <f t="shared" si="7"/>
        <v>4.44773575674252</v>
      </c>
      <c r="BK107" s="54" t="str">
        <f>VLOOKUP(B107,'[3]应付账款7月底全部明细表 (3)'!$A$4:$BI$410,61,0)</f>
        <v>货到、票到付款</v>
      </c>
    </row>
    <row r="108" spans="1:63">
      <c r="A108" s="23">
        <f t="shared" si="5"/>
        <v>105</v>
      </c>
      <c r="B108" s="24" t="s">
        <v>292</v>
      </c>
      <c r="C108" s="24"/>
      <c r="D108" s="25" t="s">
        <v>293</v>
      </c>
      <c r="E108" s="25" t="s">
        <v>294</v>
      </c>
      <c r="F108" s="16">
        <v>46723.98</v>
      </c>
      <c r="G108" s="16">
        <v>0</v>
      </c>
      <c r="H108" s="16">
        <v>46723.98</v>
      </c>
      <c r="I108" s="16">
        <v>40000</v>
      </c>
      <c r="J108" s="31">
        <v>6723.98</v>
      </c>
      <c r="K108" s="31">
        <v>0</v>
      </c>
      <c r="L108" s="31">
        <v>6723.98</v>
      </c>
      <c r="M108" s="31">
        <v>0</v>
      </c>
      <c r="N108" s="31">
        <v>6723.98</v>
      </c>
      <c r="O108" s="31">
        <v>0</v>
      </c>
      <c r="P108" s="31">
        <v>6723.98</v>
      </c>
      <c r="Q108" s="31">
        <v>0</v>
      </c>
      <c r="R108" s="31">
        <v>6723.98</v>
      </c>
      <c r="S108" s="31">
        <v>0</v>
      </c>
      <c r="T108" s="31">
        <v>6723.98</v>
      </c>
      <c r="U108" s="31">
        <v>0</v>
      </c>
      <c r="V108" s="31">
        <v>6723.98</v>
      </c>
      <c r="W108" s="31">
        <v>0</v>
      </c>
      <c r="X108" s="31">
        <v>6723.98</v>
      </c>
      <c r="Y108" s="31">
        <v>0</v>
      </c>
      <c r="Z108" s="31">
        <v>6723.98</v>
      </c>
      <c r="AA108" s="31">
        <v>0</v>
      </c>
      <c r="AB108" s="31">
        <v>6723.98</v>
      </c>
      <c r="AC108" s="31">
        <v>0</v>
      </c>
      <c r="AD108" s="31">
        <v>6723.98</v>
      </c>
      <c r="AE108" s="31">
        <v>0</v>
      </c>
      <c r="AF108" s="31">
        <v>6723.98</v>
      </c>
      <c r="AG108" s="31">
        <v>0</v>
      </c>
      <c r="AH108" s="31">
        <v>6723.98</v>
      </c>
      <c r="AI108" s="31">
        <v>0</v>
      </c>
      <c r="AJ108" s="31">
        <v>6723.98</v>
      </c>
      <c r="AK108" s="31">
        <v>0</v>
      </c>
      <c r="AL108" s="31">
        <v>6723.98</v>
      </c>
      <c r="AM108" s="31">
        <v>0</v>
      </c>
      <c r="AN108" s="31">
        <v>6723.98</v>
      </c>
      <c r="AO108" s="31">
        <v>6723.98</v>
      </c>
      <c r="AP108" s="31">
        <v>0</v>
      </c>
      <c r="AQ108" s="42">
        <v>0</v>
      </c>
      <c r="AR108" s="42">
        <v>0</v>
      </c>
      <c r="AS108" s="42">
        <v>0</v>
      </c>
      <c r="AT108" s="42">
        <v>0</v>
      </c>
      <c r="AU108" s="42">
        <v>0</v>
      </c>
      <c r="AV108" s="42">
        <v>0</v>
      </c>
      <c r="AW108" s="42">
        <v>0</v>
      </c>
      <c r="AX108" s="42">
        <v>0</v>
      </c>
      <c r="AY108" s="42"/>
      <c r="AZ108" s="42">
        <v>0</v>
      </c>
      <c r="BA108" s="63"/>
      <c r="BB108" s="63"/>
      <c r="BC108" s="63"/>
      <c r="BD108" s="63"/>
      <c r="BE108" s="63"/>
      <c r="BF108" s="63"/>
      <c r="BG108" s="63"/>
      <c r="BH108" s="54">
        <f t="shared" si="4"/>
        <v>0</v>
      </c>
      <c r="BI108" s="16">
        <f t="shared" si="6"/>
        <v>0</v>
      </c>
      <c r="BJ108" s="54"/>
      <c r="BK108" s="54" t="str">
        <f>VLOOKUP(B108,'[3]应付账款7月底全部明细表 (3)'!$A$4:$BI$410,61,0)</f>
        <v>发票挂账两个月承兑付款</v>
      </c>
    </row>
    <row r="109" spans="1:63">
      <c r="A109" s="23">
        <f t="shared" si="5"/>
        <v>106</v>
      </c>
      <c r="B109" s="24" t="s">
        <v>295</v>
      </c>
      <c r="C109" s="24">
        <f>VLOOKUP(B109,'[1]供应商 (2)'!$A$2:$D$144,4,0)</f>
        <v>1913717</v>
      </c>
      <c r="D109" s="25" t="s">
        <v>296</v>
      </c>
      <c r="E109" s="25" t="s">
        <v>35</v>
      </c>
      <c r="F109" s="16">
        <v>2227083.11</v>
      </c>
      <c r="G109" s="16">
        <v>200000</v>
      </c>
      <c r="H109" s="16">
        <v>2213250.41</v>
      </c>
      <c r="I109" s="16">
        <v>300000</v>
      </c>
      <c r="J109" s="31">
        <v>2043283.64</v>
      </c>
      <c r="K109" s="31">
        <v>139367.25</v>
      </c>
      <c r="L109" s="31">
        <v>1727083.11</v>
      </c>
      <c r="M109" s="31">
        <v>300000</v>
      </c>
      <c r="N109" s="31">
        <v>1882650.89</v>
      </c>
      <c r="O109" s="31">
        <v>222309.09</v>
      </c>
      <c r="P109" s="31">
        <v>1613250.41</v>
      </c>
      <c r="Q109" s="31">
        <v>700000</v>
      </c>
      <c r="R109" s="31">
        <v>1404959.98</v>
      </c>
      <c r="S109" s="31">
        <v>318934.71000000002</v>
      </c>
      <c r="T109" s="31">
        <v>1043283.64</v>
      </c>
      <c r="U109" s="31">
        <v>0</v>
      </c>
      <c r="V109" s="31">
        <v>1723894.69</v>
      </c>
      <c r="W109" s="31">
        <v>380025.61</v>
      </c>
      <c r="X109" s="31">
        <v>1182650.8899999999</v>
      </c>
      <c r="Y109" s="31">
        <v>353739.66</v>
      </c>
      <c r="Z109" s="31">
        <v>1750180.64</v>
      </c>
      <c r="AA109" s="31">
        <v>146708.79</v>
      </c>
      <c r="AB109" s="31">
        <v>1051220.32</v>
      </c>
      <c r="AC109" s="31">
        <v>0</v>
      </c>
      <c r="AD109" s="31">
        <v>1896889.43</v>
      </c>
      <c r="AE109" s="31">
        <v>218466.5</v>
      </c>
      <c r="AF109" s="31">
        <v>1370155.03</v>
      </c>
      <c r="AG109" s="31">
        <v>450000</v>
      </c>
      <c r="AH109" s="31">
        <v>1665355.93</v>
      </c>
      <c r="AI109" s="31">
        <v>123704.59</v>
      </c>
      <c r="AJ109" s="31">
        <v>1300180.6399999999</v>
      </c>
      <c r="AK109" s="31">
        <v>2000</v>
      </c>
      <c r="AL109" s="31">
        <v>1787060.52</v>
      </c>
      <c r="AM109" s="31">
        <v>92597.64</v>
      </c>
      <c r="AN109" s="31">
        <v>1444889.43</v>
      </c>
      <c r="AO109" s="31">
        <v>0</v>
      </c>
      <c r="AP109" s="31">
        <v>1879658.16</v>
      </c>
      <c r="AQ109" s="42">
        <v>106525.14</v>
      </c>
      <c r="AR109" s="42">
        <v>1663355.93</v>
      </c>
      <c r="AS109" s="42">
        <v>254537.26</v>
      </c>
      <c r="AT109" s="42">
        <v>1731646.04</v>
      </c>
      <c r="AU109" s="42">
        <v>462943.58</v>
      </c>
      <c r="AV109" s="42">
        <v>1532523.26</v>
      </c>
      <c r="AW109" s="42">
        <v>120000</v>
      </c>
      <c r="AX109" s="42">
        <v>2074589.62</v>
      </c>
      <c r="AY109" s="42"/>
      <c r="AZ109" s="42">
        <v>1505120.9</v>
      </c>
      <c r="BA109" s="63"/>
      <c r="BB109" s="63"/>
      <c r="BC109" s="63"/>
      <c r="BD109" s="63"/>
      <c r="BE109" s="63"/>
      <c r="BF109" s="63"/>
      <c r="BG109" s="63"/>
      <c r="BH109" s="54">
        <f t="shared" si="4"/>
        <v>2211582.9</v>
      </c>
      <c r="BI109" s="16">
        <f t="shared" si="6"/>
        <v>221158.29</v>
      </c>
      <c r="BJ109" s="54">
        <f t="shared" si="7"/>
        <v>9.3805645720990203</v>
      </c>
      <c r="BK109" s="54" t="str">
        <f>VLOOKUP(B109,'[3]应付账款7月底全部明细表 (3)'!$A$4:$BI$410,61,0)</f>
        <v>发票挂账两个月承兑付款</v>
      </c>
    </row>
    <row r="110" spans="1:63" ht="15.95" customHeight="1">
      <c r="A110" s="23">
        <f t="shared" si="5"/>
        <v>107</v>
      </c>
      <c r="B110" s="24" t="s">
        <v>297</v>
      </c>
      <c r="C110" s="24">
        <f>VLOOKUP(B110,'[1]供应商 (2)'!$A$2:$D$144,4,0)</f>
        <v>1913718</v>
      </c>
      <c r="D110" s="25" t="s">
        <v>298</v>
      </c>
      <c r="E110" s="25" t="s">
        <v>30</v>
      </c>
      <c r="F110" s="16">
        <v>758980.12</v>
      </c>
      <c r="G110" s="16">
        <v>130000</v>
      </c>
      <c r="H110" s="16">
        <v>708311.09</v>
      </c>
      <c r="I110" s="16">
        <v>0</v>
      </c>
      <c r="J110" s="31">
        <v>708311.09</v>
      </c>
      <c r="K110" s="31">
        <v>223988.9</v>
      </c>
      <c r="L110" s="31">
        <v>628980.12</v>
      </c>
      <c r="M110" s="31">
        <v>0</v>
      </c>
      <c r="N110" s="31">
        <v>932299.99</v>
      </c>
      <c r="O110" s="31">
        <v>0</v>
      </c>
      <c r="P110" s="31">
        <v>708311.09</v>
      </c>
      <c r="Q110" s="31">
        <v>200000</v>
      </c>
      <c r="R110" s="31">
        <v>732299.99</v>
      </c>
      <c r="S110" s="31">
        <v>275650</v>
      </c>
      <c r="T110" s="31">
        <v>508311.09</v>
      </c>
      <c r="U110" s="31">
        <v>0</v>
      </c>
      <c r="V110" s="31">
        <v>1007949.99</v>
      </c>
      <c r="W110" s="31">
        <v>0</v>
      </c>
      <c r="X110" s="31">
        <v>732299.99</v>
      </c>
      <c r="Y110" s="31">
        <v>100000</v>
      </c>
      <c r="Z110" s="31">
        <v>907949.99</v>
      </c>
      <c r="AA110" s="31">
        <v>0</v>
      </c>
      <c r="AB110" s="31">
        <v>632299.99</v>
      </c>
      <c r="AC110" s="31">
        <v>0</v>
      </c>
      <c r="AD110" s="31">
        <v>907949.99</v>
      </c>
      <c r="AE110" s="31">
        <v>344403.08</v>
      </c>
      <c r="AF110" s="31">
        <v>907949.99</v>
      </c>
      <c r="AG110" s="31">
        <v>180000</v>
      </c>
      <c r="AH110" s="31">
        <v>1072353.07</v>
      </c>
      <c r="AI110" s="31">
        <v>33867.620000000003</v>
      </c>
      <c r="AJ110" s="31">
        <v>727949.99</v>
      </c>
      <c r="AK110" s="31">
        <v>100000</v>
      </c>
      <c r="AL110" s="31">
        <v>1006220.69</v>
      </c>
      <c r="AM110" s="31">
        <v>101364.93</v>
      </c>
      <c r="AN110" s="31">
        <v>627949.99</v>
      </c>
      <c r="AO110" s="31">
        <v>92000</v>
      </c>
      <c r="AP110" s="31">
        <v>1015585.62</v>
      </c>
      <c r="AQ110" s="42">
        <v>109044.26</v>
      </c>
      <c r="AR110" s="42">
        <v>880353.07</v>
      </c>
      <c r="AS110" s="42">
        <v>248467.3</v>
      </c>
      <c r="AT110" s="42">
        <v>876162.58</v>
      </c>
      <c r="AU110" s="42">
        <v>0</v>
      </c>
      <c r="AV110" s="42">
        <v>665753.39</v>
      </c>
      <c r="AW110" s="42">
        <v>53813.1</v>
      </c>
      <c r="AX110" s="42">
        <v>822349.48</v>
      </c>
      <c r="AY110" s="42"/>
      <c r="AZ110" s="42">
        <v>713305.22</v>
      </c>
      <c r="BA110" s="63"/>
      <c r="BB110" s="63"/>
      <c r="BC110" s="63"/>
      <c r="BD110" s="63"/>
      <c r="BE110" s="63"/>
      <c r="BF110" s="63"/>
      <c r="BG110" s="63"/>
      <c r="BH110" s="54">
        <f t="shared" si="4"/>
        <v>1088318.79</v>
      </c>
      <c r="BI110" s="16">
        <f t="shared" si="6"/>
        <v>108831.879</v>
      </c>
      <c r="BJ110" s="54">
        <f t="shared" si="7"/>
        <v>7.55614519896326</v>
      </c>
      <c r="BK110" s="54" t="str">
        <f>VLOOKUP(B110,'[3]应付账款7月底全部明细表 (3)'!$A$4:$BI$410,61,0)</f>
        <v>发票挂账两个月承兑付款</v>
      </c>
    </row>
    <row r="111" spans="1:63" ht="15.95" customHeight="1">
      <c r="A111" s="23">
        <f t="shared" si="5"/>
        <v>108</v>
      </c>
      <c r="B111" s="24" t="s">
        <v>299</v>
      </c>
      <c r="C111" s="24" t="str">
        <f>VLOOKUP(B111,'[1]供应商 (2)'!$A$2:$D$144,4,0)</f>
        <v>1912242</v>
      </c>
      <c r="D111" s="25" t="s">
        <v>300</v>
      </c>
      <c r="E111" s="25" t="s">
        <v>125</v>
      </c>
      <c r="F111" s="16">
        <v>6982858.6100000003</v>
      </c>
      <c r="G111" s="16">
        <v>0</v>
      </c>
      <c r="H111" s="16">
        <v>8162458.6900000004</v>
      </c>
      <c r="I111" s="16">
        <v>1000000</v>
      </c>
      <c r="J111" s="31">
        <v>8277173.6600000001</v>
      </c>
      <c r="K111" s="31">
        <v>406691.11</v>
      </c>
      <c r="L111" s="31">
        <v>5982858.6100000003</v>
      </c>
      <c r="M111" s="31">
        <v>1300000</v>
      </c>
      <c r="N111" s="31">
        <v>7383864.7699999996</v>
      </c>
      <c r="O111" s="31">
        <v>1937799.31</v>
      </c>
      <c r="P111" s="31">
        <v>5862458.6900000004</v>
      </c>
      <c r="Q111" s="31">
        <v>500000</v>
      </c>
      <c r="R111" s="31">
        <v>8821664.0800000001</v>
      </c>
      <c r="S111" s="31">
        <v>1438278.41</v>
      </c>
      <c r="T111" s="31">
        <v>6477173.6600000001</v>
      </c>
      <c r="U111" s="31">
        <v>476986</v>
      </c>
      <c r="V111" s="31">
        <v>9782956.4900000002</v>
      </c>
      <c r="W111" s="31">
        <v>1924777.68</v>
      </c>
      <c r="X111" s="31">
        <v>6406878.7699999996</v>
      </c>
      <c r="Y111" s="31">
        <v>1600000</v>
      </c>
      <c r="Z111" s="31">
        <v>10107734.17</v>
      </c>
      <c r="AA111" s="31">
        <v>1204743.26</v>
      </c>
      <c r="AB111" s="31">
        <v>6744678.0800000001</v>
      </c>
      <c r="AC111" s="31">
        <v>0</v>
      </c>
      <c r="AD111" s="31">
        <v>11312477.43</v>
      </c>
      <c r="AE111" s="31">
        <v>995826.46</v>
      </c>
      <c r="AF111" s="31">
        <v>8182956.4900000002</v>
      </c>
      <c r="AG111" s="31">
        <v>2000000</v>
      </c>
      <c r="AH111" s="31">
        <v>10308303.890000001</v>
      </c>
      <c r="AI111" s="31">
        <v>676420.87</v>
      </c>
      <c r="AJ111" s="31">
        <v>8107734.1699999999</v>
      </c>
      <c r="AK111" s="31">
        <v>2000000</v>
      </c>
      <c r="AL111" s="31">
        <v>8984724.7599999998</v>
      </c>
      <c r="AM111" s="31">
        <v>1032913.39</v>
      </c>
      <c r="AN111" s="31">
        <v>7312477.4299999997</v>
      </c>
      <c r="AO111" s="31">
        <v>0</v>
      </c>
      <c r="AP111" s="31">
        <v>10017638.15</v>
      </c>
      <c r="AQ111" s="42">
        <v>1118348.6200000001</v>
      </c>
      <c r="AR111" s="42">
        <v>8308303.8899999997</v>
      </c>
      <c r="AS111" s="42">
        <v>1300000</v>
      </c>
      <c r="AT111" s="42">
        <v>9835986.7699999996</v>
      </c>
      <c r="AU111" s="42">
        <v>922059.16</v>
      </c>
      <c r="AV111" s="42">
        <v>7684724.7599999998</v>
      </c>
      <c r="AW111" s="42">
        <v>0</v>
      </c>
      <c r="AX111" s="42">
        <v>10758045.93</v>
      </c>
      <c r="AY111" s="42"/>
      <c r="AZ111" s="42">
        <v>8717638.1500000004</v>
      </c>
      <c r="BA111" s="63"/>
      <c r="BB111" s="63"/>
      <c r="BC111" s="63"/>
      <c r="BD111" s="63"/>
      <c r="BE111" s="63"/>
      <c r="BF111" s="63"/>
      <c r="BG111" s="63"/>
      <c r="BH111" s="54">
        <f t="shared" si="4"/>
        <v>11657858.27</v>
      </c>
      <c r="BI111" s="16">
        <f t="shared" si="6"/>
        <v>1165785.827</v>
      </c>
      <c r="BJ111" s="54">
        <f t="shared" si="7"/>
        <v>9.2281495287041295</v>
      </c>
      <c r="BK111" s="54" t="str">
        <f>VLOOKUP(B111,'[3]应付账款7月底全部明细表 (3)'!$A$4:$BI$410,61,0)</f>
        <v>发票挂账两个月承兑付款</v>
      </c>
    </row>
    <row r="112" spans="1:63" ht="15.95" customHeight="1">
      <c r="A112" s="23">
        <f t="shared" si="5"/>
        <v>109</v>
      </c>
      <c r="B112" s="24" t="s">
        <v>301</v>
      </c>
      <c r="C112" s="24"/>
      <c r="D112" s="25" t="s">
        <v>302</v>
      </c>
      <c r="E112" s="25" t="s">
        <v>175</v>
      </c>
      <c r="F112" s="16">
        <v>552615</v>
      </c>
      <c r="G112" s="16">
        <v>0</v>
      </c>
      <c r="H112" s="16">
        <v>552615</v>
      </c>
      <c r="I112" s="16">
        <v>0</v>
      </c>
      <c r="J112" s="31">
        <v>552615</v>
      </c>
      <c r="K112" s="31">
        <v>0</v>
      </c>
      <c r="L112" s="31">
        <v>552615</v>
      </c>
      <c r="M112" s="31">
        <v>0</v>
      </c>
      <c r="N112" s="31">
        <v>552615</v>
      </c>
      <c r="O112" s="31">
        <v>0</v>
      </c>
      <c r="P112" s="31">
        <v>552615</v>
      </c>
      <c r="Q112" s="31">
        <v>100000</v>
      </c>
      <c r="R112" s="31">
        <v>452615</v>
      </c>
      <c r="S112" s="31">
        <v>0</v>
      </c>
      <c r="T112" s="31">
        <v>452615</v>
      </c>
      <c r="U112" s="31">
        <v>0</v>
      </c>
      <c r="V112" s="31">
        <v>452615</v>
      </c>
      <c r="W112" s="31">
        <v>0</v>
      </c>
      <c r="X112" s="31">
        <v>452615</v>
      </c>
      <c r="Y112" s="31">
        <v>100000</v>
      </c>
      <c r="Z112" s="31">
        <v>352615</v>
      </c>
      <c r="AA112" s="31">
        <v>0</v>
      </c>
      <c r="AB112" s="31">
        <v>352615</v>
      </c>
      <c r="AC112" s="31">
        <v>0</v>
      </c>
      <c r="AD112" s="31">
        <v>352615</v>
      </c>
      <c r="AE112" s="31">
        <v>0</v>
      </c>
      <c r="AF112" s="31">
        <v>352615</v>
      </c>
      <c r="AG112" s="31">
        <v>0</v>
      </c>
      <c r="AH112" s="31">
        <v>352615</v>
      </c>
      <c r="AI112" s="31">
        <v>0</v>
      </c>
      <c r="AJ112" s="31">
        <v>352615</v>
      </c>
      <c r="AK112" s="31">
        <v>0</v>
      </c>
      <c r="AL112" s="31">
        <v>352615</v>
      </c>
      <c r="AM112" s="31">
        <v>0</v>
      </c>
      <c r="AN112" s="31">
        <v>352615</v>
      </c>
      <c r="AO112" s="31">
        <v>0</v>
      </c>
      <c r="AP112" s="31">
        <v>352615</v>
      </c>
      <c r="AQ112" s="42">
        <v>0</v>
      </c>
      <c r="AR112" s="42">
        <v>352615</v>
      </c>
      <c r="AS112" s="42">
        <v>100000</v>
      </c>
      <c r="AT112" s="42">
        <v>252615</v>
      </c>
      <c r="AU112" s="42">
        <v>0</v>
      </c>
      <c r="AV112" s="42">
        <v>252615</v>
      </c>
      <c r="AW112" s="42">
        <v>0</v>
      </c>
      <c r="AX112" s="42">
        <v>252615</v>
      </c>
      <c r="AY112" s="42"/>
      <c r="AZ112" s="42">
        <v>252615</v>
      </c>
      <c r="BA112" s="63"/>
      <c r="BB112" s="63"/>
      <c r="BC112" s="63"/>
      <c r="BD112" s="63"/>
      <c r="BE112" s="63"/>
      <c r="BF112" s="63"/>
      <c r="BG112" s="63"/>
      <c r="BH112" s="54">
        <f t="shared" si="4"/>
        <v>0</v>
      </c>
      <c r="BI112" s="16">
        <f t="shared" si="6"/>
        <v>0</v>
      </c>
      <c r="BJ112" s="54"/>
      <c r="BK112" s="54" t="str">
        <f>VLOOKUP(B112,'[3]应付账款7月底全部明细表 (3)'!$A$4:$BI$410,61,0)</f>
        <v>货到、票到付款</v>
      </c>
    </row>
    <row r="113" spans="1:63" ht="15.95" customHeight="1">
      <c r="A113" s="23">
        <f t="shared" si="5"/>
        <v>110</v>
      </c>
      <c r="B113" s="24" t="s">
        <v>303</v>
      </c>
      <c r="C113" s="24"/>
      <c r="D113" s="25" t="s">
        <v>304</v>
      </c>
      <c r="E113" s="25" t="s">
        <v>305</v>
      </c>
      <c r="F113" s="16">
        <v>506319</v>
      </c>
      <c r="G113" s="16">
        <v>0</v>
      </c>
      <c r="H113" s="16">
        <v>506319</v>
      </c>
      <c r="I113" s="16">
        <v>0</v>
      </c>
      <c r="J113" s="31">
        <v>506319</v>
      </c>
      <c r="K113" s="31">
        <v>0</v>
      </c>
      <c r="L113" s="31">
        <v>506319</v>
      </c>
      <c r="M113" s="31">
        <v>0</v>
      </c>
      <c r="N113" s="31">
        <v>506319</v>
      </c>
      <c r="O113" s="31">
        <v>0</v>
      </c>
      <c r="P113" s="31">
        <v>506319</v>
      </c>
      <c r="Q113" s="31">
        <v>0</v>
      </c>
      <c r="R113" s="31">
        <v>506319</v>
      </c>
      <c r="S113" s="31">
        <v>0</v>
      </c>
      <c r="T113" s="31">
        <v>506319</v>
      </c>
      <c r="U113" s="31">
        <v>0</v>
      </c>
      <c r="V113" s="31">
        <v>506319</v>
      </c>
      <c r="W113" s="31">
        <v>0</v>
      </c>
      <c r="X113" s="31">
        <v>506319</v>
      </c>
      <c r="Y113" s="31">
        <v>0</v>
      </c>
      <c r="Z113" s="31">
        <v>506319</v>
      </c>
      <c r="AA113" s="31">
        <v>0</v>
      </c>
      <c r="AB113" s="31">
        <v>506319</v>
      </c>
      <c r="AC113" s="31">
        <v>0</v>
      </c>
      <c r="AD113" s="31">
        <v>506319</v>
      </c>
      <c r="AE113" s="31">
        <v>0</v>
      </c>
      <c r="AF113" s="31">
        <v>506319</v>
      </c>
      <c r="AG113" s="31">
        <v>70000</v>
      </c>
      <c r="AH113" s="31">
        <v>436319</v>
      </c>
      <c r="AI113" s="31">
        <v>0</v>
      </c>
      <c r="AJ113" s="31">
        <v>436319</v>
      </c>
      <c r="AK113" s="31">
        <v>0</v>
      </c>
      <c r="AL113" s="31">
        <v>436319</v>
      </c>
      <c r="AM113" s="31">
        <v>0</v>
      </c>
      <c r="AN113" s="31">
        <v>436319</v>
      </c>
      <c r="AO113" s="31">
        <v>284000</v>
      </c>
      <c r="AP113" s="31">
        <v>152319</v>
      </c>
      <c r="AQ113" s="42">
        <v>0</v>
      </c>
      <c r="AR113" s="42">
        <v>152319</v>
      </c>
      <c r="AS113" s="42">
        <v>0</v>
      </c>
      <c r="AT113" s="42">
        <v>152319</v>
      </c>
      <c r="AU113" s="42">
        <v>0</v>
      </c>
      <c r="AV113" s="42">
        <v>152319</v>
      </c>
      <c r="AW113" s="42">
        <v>0</v>
      </c>
      <c r="AX113" s="42">
        <v>152319</v>
      </c>
      <c r="AY113" s="42"/>
      <c r="AZ113" s="42">
        <v>152319</v>
      </c>
      <c r="BA113" s="63"/>
      <c r="BB113" s="63"/>
      <c r="BC113" s="63"/>
      <c r="BD113" s="63"/>
      <c r="BE113" s="63"/>
      <c r="BF113" s="63"/>
      <c r="BG113" s="63"/>
      <c r="BH113" s="54">
        <f t="shared" si="4"/>
        <v>0</v>
      </c>
      <c r="BI113" s="16">
        <f t="shared" si="6"/>
        <v>0</v>
      </c>
      <c r="BJ113" s="54"/>
      <c r="BK113" s="54" t="str">
        <f>VLOOKUP(B113,'[3]应付账款7月底全部明细表 (3)'!$A$4:$BI$410,61,0)</f>
        <v>发票挂账两个月承兑付款</v>
      </c>
    </row>
    <row r="114" spans="1:63" ht="15.95" customHeight="1">
      <c r="A114" s="23">
        <f t="shared" si="5"/>
        <v>111</v>
      </c>
      <c r="B114" s="24" t="s">
        <v>306</v>
      </c>
      <c r="C114" s="24"/>
      <c r="D114" s="25" t="s">
        <v>307</v>
      </c>
      <c r="E114" s="25" t="s">
        <v>30</v>
      </c>
      <c r="F114" s="16">
        <v>536244.01</v>
      </c>
      <c r="G114" s="16">
        <v>0</v>
      </c>
      <c r="H114" s="16">
        <v>536244.01</v>
      </c>
      <c r="I114" s="16">
        <v>0</v>
      </c>
      <c r="J114" s="31">
        <v>536244.01</v>
      </c>
      <c r="K114" s="31">
        <v>10388.040000000001</v>
      </c>
      <c r="L114" s="31">
        <v>536244.01</v>
      </c>
      <c r="M114" s="31">
        <v>0</v>
      </c>
      <c r="N114" s="31">
        <v>546632.05000000005</v>
      </c>
      <c r="O114" s="31">
        <v>0</v>
      </c>
      <c r="P114" s="31">
        <v>536244.01</v>
      </c>
      <c r="Q114" s="31">
        <v>100000</v>
      </c>
      <c r="R114" s="31">
        <v>446632.05</v>
      </c>
      <c r="S114" s="31">
        <v>0</v>
      </c>
      <c r="T114" s="31">
        <v>436244.01</v>
      </c>
      <c r="U114" s="31">
        <v>0</v>
      </c>
      <c r="V114" s="31">
        <v>446632.05</v>
      </c>
      <c r="W114" s="31">
        <v>0</v>
      </c>
      <c r="X114" s="31">
        <v>446632.05</v>
      </c>
      <c r="Y114" s="31">
        <v>0</v>
      </c>
      <c r="Z114" s="31">
        <v>446632.05</v>
      </c>
      <c r="AA114" s="31">
        <v>0</v>
      </c>
      <c r="AB114" s="31">
        <v>446632.05</v>
      </c>
      <c r="AC114" s="31">
        <v>0</v>
      </c>
      <c r="AD114" s="31">
        <v>446632.05</v>
      </c>
      <c r="AE114" s="31">
        <v>4715.21</v>
      </c>
      <c r="AF114" s="31">
        <v>446632.05</v>
      </c>
      <c r="AG114" s="31">
        <v>100000</v>
      </c>
      <c r="AH114" s="31">
        <v>351347.26</v>
      </c>
      <c r="AI114" s="31">
        <v>0</v>
      </c>
      <c r="AJ114" s="31">
        <v>346632.05</v>
      </c>
      <c r="AK114" s="31">
        <v>0</v>
      </c>
      <c r="AL114" s="31">
        <v>351347.26</v>
      </c>
      <c r="AM114" s="31">
        <v>0</v>
      </c>
      <c r="AN114" s="31">
        <v>346632.05</v>
      </c>
      <c r="AO114" s="31">
        <v>0</v>
      </c>
      <c r="AP114" s="31">
        <v>351347.26</v>
      </c>
      <c r="AQ114" s="42">
        <v>0</v>
      </c>
      <c r="AR114" s="42">
        <v>351347.26</v>
      </c>
      <c r="AS114" s="42">
        <v>0</v>
      </c>
      <c r="AT114" s="42">
        <v>351347.26</v>
      </c>
      <c r="AU114" s="42">
        <v>0</v>
      </c>
      <c r="AV114" s="42">
        <v>351347.26</v>
      </c>
      <c r="AW114" s="42">
        <v>0</v>
      </c>
      <c r="AX114" s="42">
        <v>351347.26</v>
      </c>
      <c r="AY114" s="42"/>
      <c r="AZ114" s="42">
        <v>351347.26</v>
      </c>
      <c r="BA114" s="63"/>
      <c r="BB114" s="63"/>
      <c r="BC114" s="63"/>
      <c r="BD114" s="63"/>
      <c r="BE114" s="63"/>
      <c r="BF114" s="63"/>
      <c r="BG114" s="63"/>
      <c r="BH114" s="54">
        <f t="shared" si="4"/>
        <v>15103.25</v>
      </c>
      <c r="BI114" s="16">
        <f t="shared" si="6"/>
        <v>1510.325</v>
      </c>
      <c r="BJ114" s="54">
        <f t="shared" si="7"/>
        <v>232.63023521427499</v>
      </c>
      <c r="BK114" s="54" t="str">
        <f>VLOOKUP(B114,'[3]应付账款7月底全部明细表 (3)'!$A$4:$BI$410,61,0)</f>
        <v>发票挂账两个月承兑付款</v>
      </c>
    </row>
    <row r="115" spans="1:63" ht="15.95" customHeight="1">
      <c r="A115" s="23">
        <f t="shared" si="5"/>
        <v>112</v>
      </c>
      <c r="B115" s="24" t="s">
        <v>308</v>
      </c>
      <c r="C115" s="24">
        <f>VLOOKUP(B115,'[1]供应商 (2)'!$A$2:$D$144,4,0)</f>
        <v>1932363</v>
      </c>
      <c r="D115" s="25" t="s">
        <v>309</v>
      </c>
      <c r="E115" s="25" t="s">
        <v>125</v>
      </c>
      <c r="F115" s="16">
        <v>0</v>
      </c>
      <c r="G115" s="16">
        <v>0</v>
      </c>
      <c r="H115" s="16">
        <v>0</v>
      </c>
      <c r="I115" s="16">
        <v>0</v>
      </c>
      <c r="J115" s="31">
        <v>0</v>
      </c>
      <c r="K115" s="31">
        <v>0</v>
      </c>
      <c r="L115" s="31">
        <v>0</v>
      </c>
      <c r="M115" s="31">
        <v>0</v>
      </c>
      <c r="N115" s="31">
        <v>0</v>
      </c>
      <c r="O115" s="31">
        <v>0</v>
      </c>
      <c r="P115" s="31">
        <v>0</v>
      </c>
      <c r="Q115" s="31">
        <v>0</v>
      </c>
      <c r="R115" s="31">
        <v>0</v>
      </c>
      <c r="S115" s="31">
        <v>0</v>
      </c>
      <c r="T115" s="31">
        <v>0</v>
      </c>
      <c r="U115" s="31">
        <v>0</v>
      </c>
      <c r="V115" s="31">
        <v>0</v>
      </c>
      <c r="W115" s="31">
        <v>0</v>
      </c>
      <c r="X115" s="31">
        <v>0</v>
      </c>
      <c r="Y115" s="31">
        <v>0</v>
      </c>
      <c r="Z115" s="31">
        <v>0</v>
      </c>
      <c r="AA115" s="31">
        <v>0</v>
      </c>
      <c r="AB115" s="31">
        <v>0</v>
      </c>
      <c r="AC115" s="31">
        <v>0</v>
      </c>
      <c r="AD115" s="31">
        <v>0</v>
      </c>
      <c r="AE115" s="31">
        <v>580890.44999999995</v>
      </c>
      <c r="AF115" s="31">
        <v>0</v>
      </c>
      <c r="AG115" s="31">
        <v>0</v>
      </c>
      <c r="AH115" s="31">
        <v>580890.44999999995</v>
      </c>
      <c r="AI115" s="31">
        <v>0</v>
      </c>
      <c r="AJ115" s="31">
        <v>0</v>
      </c>
      <c r="AK115" s="31">
        <v>0</v>
      </c>
      <c r="AL115" s="31">
        <v>580890.44999999995</v>
      </c>
      <c r="AM115" s="31">
        <v>157880.75</v>
      </c>
      <c r="AN115" s="31">
        <v>0</v>
      </c>
      <c r="AO115" s="31">
        <v>0</v>
      </c>
      <c r="AP115" s="31">
        <v>738771.2</v>
      </c>
      <c r="AQ115" s="42">
        <v>0</v>
      </c>
      <c r="AR115" s="42">
        <v>580890.44999999995</v>
      </c>
      <c r="AS115" s="42">
        <v>0</v>
      </c>
      <c r="AT115" s="42">
        <v>738771.2</v>
      </c>
      <c r="AU115" s="42">
        <v>138928.68</v>
      </c>
      <c r="AV115" s="42">
        <v>580890.44999999995</v>
      </c>
      <c r="AW115" s="42">
        <v>0</v>
      </c>
      <c r="AX115" s="42">
        <v>877699.88</v>
      </c>
      <c r="AY115" s="42"/>
      <c r="AZ115" s="42">
        <v>738771.2</v>
      </c>
      <c r="BA115" s="63"/>
      <c r="BB115" s="63"/>
      <c r="BC115" s="63"/>
      <c r="BD115" s="63"/>
      <c r="BE115" s="63"/>
      <c r="BF115" s="63"/>
      <c r="BG115" s="63"/>
      <c r="BH115" s="54">
        <f t="shared" si="4"/>
        <v>877699.88</v>
      </c>
      <c r="BI115" s="16">
        <f t="shared" si="6"/>
        <v>87769.987999999998</v>
      </c>
      <c r="BJ115" s="54">
        <f t="shared" si="7"/>
        <v>10</v>
      </c>
      <c r="BK115" s="54" t="str">
        <f>VLOOKUP(B115,'[3]应付账款7月底全部明细表 (3)'!$A$4:$BI$410,61,0)</f>
        <v>发票挂账两个月承兑付款</v>
      </c>
    </row>
    <row r="116" spans="1:63" ht="15.95" customHeight="1">
      <c r="A116" s="23">
        <f t="shared" si="5"/>
        <v>113</v>
      </c>
      <c r="B116" s="24" t="s">
        <v>310</v>
      </c>
      <c r="C116" s="24" t="str">
        <f>VLOOKUP(B116,'[1]供应商 (2)'!$A$2:$D$144,4,0)</f>
        <v>1913008</v>
      </c>
      <c r="D116" s="25" t="s">
        <v>311</v>
      </c>
      <c r="E116" s="25" t="s">
        <v>30</v>
      </c>
      <c r="F116" s="16">
        <v>394193.79</v>
      </c>
      <c r="G116" s="16">
        <v>0</v>
      </c>
      <c r="H116" s="16">
        <v>394193.79</v>
      </c>
      <c r="I116" s="16">
        <v>200000</v>
      </c>
      <c r="J116" s="31">
        <v>194193.79</v>
      </c>
      <c r="K116" s="31">
        <v>0</v>
      </c>
      <c r="L116" s="31">
        <v>194193.79</v>
      </c>
      <c r="M116" s="31">
        <v>0</v>
      </c>
      <c r="N116" s="31">
        <v>194193.79</v>
      </c>
      <c r="O116" s="31">
        <v>0</v>
      </c>
      <c r="P116" s="31">
        <v>194193.79</v>
      </c>
      <c r="Q116" s="31">
        <v>50000</v>
      </c>
      <c r="R116" s="31">
        <v>144193.79</v>
      </c>
      <c r="S116" s="31">
        <v>0</v>
      </c>
      <c r="T116" s="31">
        <v>144193.79</v>
      </c>
      <c r="U116" s="31">
        <v>0</v>
      </c>
      <c r="V116" s="31">
        <v>144193.79</v>
      </c>
      <c r="W116" s="31">
        <v>0</v>
      </c>
      <c r="X116" s="31">
        <v>144193.79</v>
      </c>
      <c r="Y116" s="31">
        <v>0</v>
      </c>
      <c r="Z116" s="31">
        <v>144193.79</v>
      </c>
      <c r="AA116" s="31">
        <v>0</v>
      </c>
      <c r="AB116" s="31">
        <v>144193.79</v>
      </c>
      <c r="AC116" s="31">
        <v>0</v>
      </c>
      <c r="AD116" s="31">
        <v>144193.79</v>
      </c>
      <c r="AE116" s="31">
        <v>150785.48000000001</v>
      </c>
      <c r="AF116" s="31">
        <v>144193.79</v>
      </c>
      <c r="AG116" s="31">
        <v>50000</v>
      </c>
      <c r="AH116" s="31">
        <v>244979.27</v>
      </c>
      <c r="AI116" s="31">
        <v>0</v>
      </c>
      <c r="AJ116" s="31">
        <v>94193.79</v>
      </c>
      <c r="AK116" s="31">
        <v>0</v>
      </c>
      <c r="AL116" s="31">
        <v>244979.27</v>
      </c>
      <c r="AM116" s="31">
        <v>0</v>
      </c>
      <c r="AN116" s="31">
        <v>94193.79</v>
      </c>
      <c r="AO116" s="31">
        <v>0</v>
      </c>
      <c r="AP116" s="31">
        <v>244979.27</v>
      </c>
      <c r="AQ116" s="42">
        <v>0</v>
      </c>
      <c r="AR116" s="42">
        <v>244979.27</v>
      </c>
      <c r="AS116" s="42">
        <v>66897.2</v>
      </c>
      <c r="AT116" s="42">
        <v>178082.07</v>
      </c>
      <c r="AU116" s="42">
        <v>42709.63</v>
      </c>
      <c r="AV116" s="42">
        <v>178082.07</v>
      </c>
      <c r="AW116" s="42">
        <v>18082.099999999999</v>
      </c>
      <c r="AX116" s="42">
        <v>202709.6</v>
      </c>
      <c r="AY116" s="42"/>
      <c r="AZ116" s="42">
        <v>159999.97</v>
      </c>
      <c r="BA116" s="63"/>
      <c r="BB116" s="63"/>
      <c r="BC116" s="63"/>
      <c r="BD116" s="63"/>
      <c r="BE116" s="63"/>
      <c r="BF116" s="63"/>
      <c r="BG116" s="63"/>
      <c r="BH116" s="54">
        <f t="shared" si="4"/>
        <v>193495.11</v>
      </c>
      <c r="BI116" s="16">
        <f t="shared" si="6"/>
        <v>19349.510999999999</v>
      </c>
      <c r="BJ116" s="54">
        <f t="shared" si="7"/>
        <v>10.476213068123499</v>
      </c>
      <c r="BK116" s="54" t="str">
        <f>VLOOKUP(B116,'[3]应付账款7月底全部明细表 (3)'!$A$4:$BI$410,61,0)</f>
        <v>发票挂账两个月承兑付款</v>
      </c>
    </row>
    <row r="117" spans="1:63">
      <c r="A117" s="23">
        <f t="shared" si="5"/>
        <v>114</v>
      </c>
      <c r="B117" s="24" t="s">
        <v>312</v>
      </c>
      <c r="C117" s="24"/>
      <c r="D117" s="25" t="s">
        <v>313</v>
      </c>
      <c r="E117" s="25" t="s">
        <v>167</v>
      </c>
      <c r="F117" s="16">
        <v>0</v>
      </c>
      <c r="G117" s="16">
        <v>22800</v>
      </c>
      <c r="H117" s="16">
        <v>0</v>
      </c>
      <c r="I117" s="16">
        <v>357500</v>
      </c>
      <c r="J117" s="31">
        <v>0</v>
      </c>
      <c r="K117" s="31">
        <v>0</v>
      </c>
      <c r="L117" s="31">
        <v>0</v>
      </c>
      <c r="M117" s="31">
        <v>0</v>
      </c>
      <c r="N117" s="31">
        <v>0</v>
      </c>
      <c r="O117" s="31">
        <v>31200</v>
      </c>
      <c r="P117" s="31">
        <v>31200</v>
      </c>
      <c r="Q117" s="31">
        <v>31200</v>
      </c>
      <c r="R117" s="31">
        <v>0</v>
      </c>
      <c r="S117" s="31">
        <v>61500</v>
      </c>
      <c r="T117" s="31">
        <v>61500</v>
      </c>
      <c r="U117" s="31">
        <v>61500</v>
      </c>
      <c r="V117" s="31">
        <v>0</v>
      </c>
      <c r="W117" s="31">
        <v>0</v>
      </c>
      <c r="X117" s="31">
        <v>0</v>
      </c>
      <c r="Y117" s="31">
        <v>0</v>
      </c>
      <c r="Z117" s="31">
        <v>0</v>
      </c>
      <c r="AA117" s="31">
        <v>135800</v>
      </c>
      <c r="AB117" s="31">
        <v>135800</v>
      </c>
      <c r="AC117" s="31">
        <v>135800</v>
      </c>
      <c r="AD117" s="31">
        <v>0</v>
      </c>
      <c r="AE117" s="31">
        <v>29700</v>
      </c>
      <c r="AF117" s="31">
        <v>29700</v>
      </c>
      <c r="AG117" s="31">
        <v>29700</v>
      </c>
      <c r="AH117" s="31">
        <v>0</v>
      </c>
      <c r="AI117" s="31">
        <v>0</v>
      </c>
      <c r="AJ117" s="31">
        <v>0</v>
      </c>
      <c r="AK117" s="31">
        <v>0</v>
      </c>
      <c r="AL117" s="31">
        <v>0</v>
      </c>
      <c r="AM117" s="31">
        <v>39200</v>
      </c>
      <c r="AN117" s="31">
        <v>0</v>
      </c>
      <c r="AO117" s="31">
        <v>0</v>
      </c>
      <c r="AP117" s="31">
        <v>0</v>
      </c>
      <c r="AQ117" s="42">
        <v>49400</v>
      </c>
      <c r="AR117" s="42">
        <v>49400</v>
      </c>
      <c r="AS117" s="42">
        <v>49400</v>
      </c>
      <c r="AT117" s="42">
        <v>0</v>
      </c>
      <c r="AU117" s="42">
        <v>19600</v>
      </c>
      <c r="AV117" s="42">
        <v>19600</v>
      </c>
      <c r="AW117" s="42">
        <v>19600</v>
      </c>
      <c r="AX117" s="42">
        <v>0</v>
      </c>
      <c r="AY117" s="42"/>
      <c r="AZ117" s="42">
        <v>0</v>
      </c>
      <c r="BA117" s="63"/>
      <c r="BB117" s="63"/>
      <c r="BC117" s="63"/>
      <c r="BD117" s="63"/>
      <c r="BE117" s="63"/>
      <c r="BF117" s="63"/>
      <c r="BG117" s="63"/>
      <c r="BH117" s="54">
        <f t="shared" si="4"/>
        <v>366400</v>
      </c>
      <c r="BI117" s="16">
        <f t="shared" si="6"/>
        <v>36640</v>
      </c>
      <c r="BJ117" s="54">
        <f t="shared" si="7"/>
        <v>0</v>
      </c>
      <c r="BK117" s="54" t="str">
        <f>VLOOKUP(B117,'[3]应付账款7月底全部明细表 (3)'!$A$4:$BI$410,61,0)</f>
        <v>预付款</v>
      </c>
    </row>
    <row r="118" spans="1:63" ht="15.95" customHeight="1">
      <c r="A118" s="23">
        <f t="shared" si="5"/>
        <v>115</v>
      </c>
      <c r="B118" s="24" t="s">
        <v>314</v>
      </c>
      <c r="C118" s="24"/>
      <c r="D118" s="25" t="s">
        <v>315</v>
      </c>
      <c r="E118" s="25" t="s">
        <v>46</v>
      </c>
      <c r="F118" s="16">
        <v>35660.46</v>
      </c>
      <c r="G118" s="16">
        <v>0</v>
      </c>
      <c r="H118" s="16">
        <v>35660.46</v>
      </c>
      <c r="I118" s="16">
        <v>0</v>
      </c>
      <c r="J118" s="31">
        <v>35660.46</v>
      </c>
      <c r="K118" s="31">
        <v>9244.2099999999991</v>
      </c>
      <c r="L118" s="31">
        <v>35660.46</v>
      </c>
      <c r="M118" s="31">
        <v>0</v>
      </c>
      <c r="N118" s="31">
        <v>44904.67</v>
      </c>
      <c r="O118" s="31">
        <v>0</v>
      </c>
      <c r="P118" s="31">
        <v>35660.46</v>
      </c>
      <c r="Q118" s="31">
        <v>20000</v>
      </c>
      <c r="R118" s="31">
        <v>24904.67</v>
      </c>
      <c r="S118" s="31">
        <v>0</v>
      </c>
      <c r="T118" s="31">
        <v>15660.46</v>
      </c>
      <c r="U118" s="31">
        <v>0</v>
      </c>
      <c r="V118" s="31">
        <v>24904.67</v>
      </c>
      <c r="W118" s="31">
        <v>8174</v>
      </c>
      <c r="X118" s="31">
        <v>24904.67</v>
      </c>
      <c r="Y118" s="31">
        <v>0</v>
      </c>
      <c r="Z118" s="31">
        <v>33078.67</v>
      </c>
      <c r="AA118" s="31">
        <v>0</v>
      </c>
      <c r="AB118" s="31">
        <v>24904.67</v>
      </c>
      <c r="AC118" s="31">
        <v>0</v>
      </c>
      <c r="AD118" s="31">
        <v>33078.67</v>
      </c>
      <c r="AE118" s="31">
        <v>0</v>
      </c>
      <c r="AF118" s="31">
        <v>24904.67</v>
      </c>
      <c r="AG118" s="31">
        <v>0</v>
      </c>
      <c r="AH118" s="31">
        <v>33078.67</v>
      </c>
      <c r="AI118" s="31">
        <v>0</v>
      </c>
      <c r="AJ118" s="31">
        <v>33078.67</v>
      </c>
      <c r="AK118" s="31">
        <v>0</v>
      </c>
      <c r="AL118" s="31">
        <v>33078.67</v>
      </c>
      <c r="AM118" s="31">
        <v>0</v>
      </c>
      <c r="AN118" s="31">
        <v>33078.67</v>
      </c>
      <c r="AO118" s="31">
        <v>0</v>
      </c>
      <c r="AP118" s="31">
        <v>33078.67</v>
      </c>
      <c r="AQ118" s="42">
        <v>0</v>
      </c>
      <c r="AR118" s="42">
        <v>33078.67</v>
      </c>
      <c r="AS118" s="42">
        <v>0</v>
      </c>
      <c r="AT118" s="42">
        <v>33078.67</v>
      </c>
      <c r="AU118" s="42">
        <v>0</v>
      </c>
      <c r="AV118" s="42">
        <v>33078.67</v>
      </c>
      <c r="AW118" s="42">
        <v>0</v>
      </c>
      <c r="AX118" s="42">
        <v>33078.67</v>
      </c>
      <c r="AY118" s="42"/>
      <c r="AZ118" s="42">
        <v>33078.67</v>
      </c>
      <c r="BA118" s="63"/>
      <c r="BB118" s="63"/>
      <c r="BC118" s="63"/>
      <c r="BD118" s="63"/>
      <c r="BE118" s="63"/>
      <c r="BF118" s="63"/>
      <c r="BG118" s="63"/>
      <c r="BH118" s="54">
        <f t="shared" si="4"/>
        <v>17418.21</v>
      </c>
      <c r="BI118" s="16">
        <f t="shared" si="6"/>
        <v>1741.8209999999999</v>
      </c>
      <c r="BJ118" s="54">
        <f t="shared" si="7"/>
        <v>18.990854973042602</v>
      </c>
      <c r="BK118" s="54" t="str">
        <f>VLOOKUP(B118,'[3]应付账款7月底全部明细表 (3)'!$A$4:$BI$410,61,0)</f>
        <v>发票挂账两个月付款</v>
      </c>
    </row>
    <row r="119" spans="1:63">
      <c r="A119" s="23">
        <f t="shared" si="5"/>
        <v>116</v>
      </c>
      <c r="B119" s="24" t="s">
        <v>316</v>
      </c>
      <c r="C119" s="24"/>
      <c r="D119" s="25" t="s">
        <v>317</v>
      </c>
      <c r="E119" s="25" t="s">
        <v>167</v>
      </c>
      <c r="F119" s="16">
        <v>0</v>
      </c>
      <c r="G119" s="16">
        <v>2200</v>
      </c>
      <c r="H119" s="16">
        <v>0</v>
      </c>
      <c r="I119" s="16">
        <v>0</v>
      </c>
      <c r="J119" s="31">
        <v>0</v>
      </c>
      <c r="K119" s="31">
        <v>0</v>
      </c>
      <c r="L119" s="31">
        <v>0</v>
      </c>
      <c r="M119" s="31">
        <v>0</v>
      </c>
      <c r="N119" s="31">
        <v>0</v>
      </c>
      <c r="O119" s="31">
        <v>0</v>
      </c>
      <c r="P119" s="31">
        <v>0</v>
      </c>
      <c r="Q119" s="31">
        <v>0</v>
      </c>
      <c r="R119" s="31">
        <v>0</v>
      </c>
      <c r="S119" s="31">
        <v>0</v>
      </c>
      <c r="T119" s="31">
        <v>0</v>
      </c>
      <c r="U119" s="31">
        <v>0</v>
      </c>
      <c r="V119" s="31">
        <v>0</v>
      </c>
      <c r="W119" s="31">
        <v>0</v>
      </c>
      <c r="X119" s="31">
        <v>0</v>
      </c>
      <c r="Y119" s="31">
        <v>0</v>
      </c>
      <c r="Z119" s="31">
        <v>0</v>
      </c>
      <c r="AA119" s="31">
        <v>0</v>
      </c>
      <c r="AB119" s="31">
        <v>0</v>
      </c>
      <c r="AC119" s="31">
        <v>0</v>
      </c>
      <c r="AD119" s="31">
        <v>0</v>
      </c>
      <c r="AE119" s="31">
        <v>4400</v>
      </c>
      <c r="AF119" s="31">
        <v>4400</v>
      </c>
      <c r="AG119" s="31">
        <v>4400</v>
      </c>
      <c r="AH119" s="31">
        <v>0</v>
      </c>
      <c r="AI119" s="31">
        <v>0</v>
      </c>
      <c r="AJ119" s="31">
        <v>0</v>
      </c>
      <c r="AK119" s="31">
        <v>0</v>
      </c>
      <c r="AL119" s="31">
        <v>0</v>
      </c>
      <c r="AM119" s="31">
        <v>0</v>
      </c>
      <c r="AN119" s="31">
        <v>0</v>
      </c>
      <c r="AO119" s="31">
        <v>0</v>
      </c>
      <c r="AP119" s="31">
        <v>0</v>
      </c>
      <c r="AQ119" s="42">
        <v>0</v>
      </c>
      <c r="AR119" s="42">
        <v>0</v>
      </c>
      <c r="AS119" s="42">
        <v>0</v>
      </c>
      <c r="AT119" s="42">
        <v>0</v>
      </c>
      <c r="AU119" s="42">
        <v>0</v>
      </c>
      <c r="AV119" s="42">
        <v>0</v>
      </c>
      <c r="AW119" s="42">
        <v>0</v>
      </c>
      <c r="AX119" s="42">
        <v>0</v>
      </c>
      <c r="AY119" s="42"/>
      <c r="AZ119" s="42">
        <v>0</v>
      </c>
      <c r="BA119" s="63"/>
      <c r="BB119" s="63"/>
      <c r="BC119" s="63"/>
      <c r="BD119" s="63"/>
      <c r="BE119" s="63"/>
      <c r="BF119" s="63"/>
      <c r="BG119" s="63"/>
      <c r="BH119" s="54">
        <f t="shared" si="4"/>
        <v>4400</v>
      </c>
      <c r="BI119" s="16">
        <f t="shared" si="6"/>
        <v>440</v>
      </c>
      <c r="BJ119" s="54">
        <f t="shared" si="7"/>
        <v>0</v>
      </c>
      <c r="BK119" s="54" t="str">
        <f>VLOOKUP(B119,'[3]应付账款7月底全部明细表 (3)'!$A$4:$BI$410,61,0)</f>
        <v>预付款</v>
      </c>
    </row>
    <row r="120" spans="1:63">
      <c r="A120" s="23">
        <f t="shared" si="5"/>
        <v>117</v>
      </c>
      <c r="B120" s="24" t="s">
        <v>318</v>
      </c>
      <c r="C120" s="24"/>
      <c r="D120" s="25" t="s">
        <v>319</v>
      </c>
      <c r="E120" s="25" t="s">
        <v>167</v>
      </c>
      <c r="F120" s="16">
        <v>0</v>
      </c>
      <c r="G120" s="16">
        <v>0</v>
      </c>
      <c r="H120" s="16">
        <v>0</v>
      </c>
      <c r="I120" s="16">
        <v>37000</v>
      </c>
      <c r="J120" s="31">
        <v>0</v>
      </c>
      <c r="K120" s="31">
        <v>0</v>
      </c>
      <c r="L120" s="31">
        <v>0</v>
      </c>
      <c r="M120" s="31">
        <v>0</v>
      </c>
      <c r="N120" s="31">
        <v>0</v>
      </c>
      <c r="O120" s="31">
        <v>55500</v>
      </c>
      <c r="P120" s="31">
        <v>55500</v>
      </c>
      <c r="Q120" s="31">
        <v>55500</v>
      </c>
      <c r="R120" s="31">
        <v>0</v>
      </c>
      <c r="S120" s="31">
        <v>0</v>
      </c>
      <c r="T120" s="31">
        <v>0</v>
      </c>
      <c r="U120" s="31">
        <v>0</v>
      </c>
      <c r="V120" s="31">
        <v>0</v>
      </c>
      <c r="W120" s="31">
        <v>0</v>
      </c>
      <c r="X120" s="31">
        <v>0</v>
      </c>
      <c r="Y120" s="31">
        <v>0</v>
      </c>
      <c r="Z120" s="31">
        <v>0</v>
      </c>
      <c r="AA120" s="31">
        <v>0</v>
      </c>
      <c r="AB120" s="31">
        <v>0</v>
      </c>
      <c r="AC120" s="31">
        <v>0</v>
      </c>
      <c r="AD120" s="31">
        <v>0</v>
      </c>
      <c r="AE120" s="31">
        <v>35600</v>
      </c>
      <c r="AF120" s="31">
        <v>35600</v>
      </c>
      <c r="AG120" s="31">
        <v>35600</v>
      </c>
      <c r="AH120" s="31">
        <v>0</v>
      </c>
      <c r="AI120" s="31">
        <v>0</v>
      </c>
      <c r="AJ120" s="31">
        <v>0</v>
      </c>
      <c r="AK120" s="31">
        <v>0</v>
      </c>
      <c r="AL120" s="31">
        <v>0</v>
      </c>
      <c r="AM120" s="31">
        <v>0</v>
      </c>
      <c r="AN120" s="31">
        <v>0</v>
      </c>
      <c r="AO120" s="31">
        <v>0</v>
      </c>
      <c r="AP120" s="31">
        <v>0</v>
      </c>
      <c r="AQ120" s="42">
        <v>0</v>
      </c>
      <c r="AR120" s="42">
        <v>0</v>
      </c>
      <c r="AS120" s="42">
        <v>0</v>
      </c>
      <c r="AT120" s="42">
        <v>0</v>
      </c>
      <c r="AU120" s="42">
        <v>0</v>
      </c>
      <c r="AV120" s="42">
        <v>0</v>
      </c>
      <c r="AW120" s="42">
        <v>0</v>
      </c>
      <c r="AX120" s="42">
        <v>0</v>
      </c>
      <c r="AY120" s="42"/>
      <c r="AZ120" s="42">
        <v>0</v>
      </c>
      <c r="BA120" s="63"/>
      <c r="BB120" s="63"/>
      <c r="BC120" s="63"/>
      <c r="BD120" s="63"/>
      <c r="BE120" s="63"/>
      <c r="BF120" s="63"/>
      <c r="BG120" s="63"/>
      <c r="BH120" s="54">
        <f t="shared" ref="BH120:BH123" si="8">K120+O120+S120+W120+AA120+AE120+AI120+AM120+AQ120+AU120+AY120+BC120</f>
        <v>91100</v>
      </c>
      <c r="BI120" s="16">
        <f t="shared" si="6"/>
        <v>9110</v>
      </c>
      <c r="BJ120" s="54">
        <f t="shared" si="7"/>
        <v>0</v>
      </c>
      <c r="BK120" s="54" t="str">
        <f>VLOOKUP(B120,'[3]应付账款7月底全部明细表 (3)'!$A$4:$BI$410,61,0)</f>
        <v>预付款</v>
      </c>
    </row>
    <row r="121" spans="1:63">
      <c r="A121" s="23">
        <f t="shared" si="5"/>
        <v>118</v>
      </c>
      <c r="B121" s="24" t="s">
        <v>320</v>
      </c>
      <c r="C121" s="24" t="str">
        <f>VLOOKUP(B121,'[1]供应商 (2)'!$A$2:$D$144,4,0)</f>
        <v>1937309A</v>
      </c>
      <c r="D121" s="25" t="s">
        <v>321</v>
      </c>
      <c r="E121" s="25" t="s">
        <v>154</v>
      </c>
      <c r="F121" s="16">
        <v>102416.37</v>
      </c>
      <c r="G121" s="16">
        <v>0</v>
      </c>
      <c r="H121" s="16">
        <v>120302.06</v>
      </c>
      <c r="I121" s="16">
        <v>0</v>
      </c>
      <c r="J121" s="31">
        <v>120302.06</v>
      </c>
      <c r="K121" s="31">
        <v>0</v>
      </c>
      <c r="L121" s="31">
        <v>102416.37</v>
      </c>
      <c r="M121" s="31">
        <v>0</v>
      </c>
      <c r="N121" s="31">
        <v>120302.06</v>
      </c>
      <c r="O121" s="31">
        <v>13007.78</v>
      </c>
      <c r="P121" s="31">
        <v>120302.06</v>
      </c>
      <c r="Q121" s="31">
        <v>0</v>
      </c>
      <c r="R121" s="31">
        <v>133309.84</v>
      </c>
      <c r="S121" s="31">
        <v>29625.21</v>
      </c>
      <c r="T121" s="31">
        <v>120302.06</v>
      </c>
      <c r="U121" s="31">
        <v>0</v>
      </c>
      <c r="V121" s="31">
        <v>162935.04999999999</v>
      </c>
      <c r="W121" s="31">
        <v>27243.439999999999</v>
      </c>
      <c r="X121" s="31">
        <v>120302.06</v>
      </c>
      <c r="Y121" s="31">
        <v>0</v>
      </c>
      <c r="Z121" s="31">
        <v>190178.49</v>
      </c>
      <c r="AA121" s="31">
        <v>15839.21</v>
      </c>
      <c r="AB121" s="31">
        <v>133309.84</v>
      </c>
      <c r="AC121" s="31">
        <v>0</v>
      </c>
      <c r="AD121" s="31">
        <v>206017.7</v>
      </c>
      <c r="AE121" s="31">
        <v>0</v>
      </c>
      <c r="AF121" s="31">
        <v>162935.04999999999</v>
      </c>
      <c r="AG121" s="31">
        <v>0</v>
      </c>
      <c r="AH121" s="31">
        <v>206017.7</v>
      </c>
      <c r="AI121" s="31">
        <v>0</v>
      </c>
      <c r="AJ121" s="31">
        <v>190178.49</v>
      </c>
      <c r="AK121" s="31">
        <v>0</v>
      </c>
      <c r="AL121" s="31">
        <v>206017.7</v>
      </c>
      <c r="AM121" s="31">
        <v>29302.54</v>
      </c>
      <c r="AN121" s="31">
        <v>206017.7</v>
      </c>
      <c r="AO121" s="31">
        <v>0</v>
      </c>
      <c r="AP121" s="31">
        <v>235320.24</v>
      </c>
      <c r="AQ121" s="42">
        <v>20590.97</v>
      </c>
      <c r="AR121" s="42">
        <v>206017.7</v>
      </c>
      <c r="AS121" s="42">
        <v>0</v>
      </c>
      <c r="AT121" s="42">
        <v>255911.21</v>
      </c>
      <c r="AU121" s="42">
        <v>0</v>
      </c>
      <c r="AV121" s="42">
        <v>206017.7</v>
      </c>
      <c r="AW121" s="42">
        <v>20000</v>
      </c>
      <c r="AX121" s="42">
        <v>235911.21</v>
      </c>
      <c r="AY121" s="42"/>
      <c r="AZ121" s="42">
        <v>215320.24</v>
      </c>
      <c r="BA121" s="63"/>
      <c r="BB121" s="63"/>
      <c r="BC121" s="63"/>
      <c r="BD121" s="63"/>
      <c r="BE121" s="63"/>
      <c r="BF121" s="63"/>
      <c r="BG121" s="63"/>
      <c r="BH121" s="54">
        <f t="shared" si="8"/>
        <v>135609.15</v>
      </c>
      <c r="BI121" s="16">
        <f t="shared" si="6"/>
        <v>13560.915000000001</v>
      </c>
      <c r="BJ121" s="54">
        <f t="shared" si="7"/>
        <v>17.3964079857443</v>
      </c>
      <c r="BK121" s="54" t="str">
        <f>VLOOKUP(B121,'[3]应付账款7月底全部明细表 (3)'!$A$4:$BI$410,61,0)</f>
        <v>发票挂账两个月承兑付款</v>
      </c>
    </row>
    <row r="122" spans="1:63" ht="15.95" customHeight="1">
      <c r="A122" s="23">
        <f t="shared" si="5"/>
        <v>119</v>
      </c>
      <c r="B122" s="24" t="s">
        <v>322</v>
      </c>
      <c r="C122" s="24" t="str">
        <f>VLOOKUP(B122,'[1]供应商 (2)'!$A$2:$D$144,4,0)</f>
        <v>1933002</v>
      </c>
      <c r="D122" s="25" t="s">
        <v>323</v>
      </c>
      <c r="E122" s="25" t="s">
        <v>143</v>
      </c>
      <c r="F122" s="16">
        <v>2208423.02</v>
      </c>
      <c r="G122" s="16">
        <v>0</v>
      </c>
      <c r="H122" s="16">
        <v>2441536.62</v>
      </c>
      <c r="I122" s="16">
        <v>500000</v>
      </c>
      <c r="J122" s="31">
        <v>2407763.8199999998</v>
      </c>
      <c r="K122" s="31">
        <v>0</v>
      </c>
      <c r="L122" s="31">
        <v>1708423.02</v>
      </c>
      <c r="M122" s="31">
        <v>0</v>
      </c>
      <c r="N122" s="31">
        <v>2407763.8199999998</v>
      </c>
      <c r="O122" s="31">
        <v>0</v>
      </c>
      <c r="P122" s="31">
        <v>1941536.62</v>
      </c>
      <c r="Q122" s="31">
        <v>1000000</v>
      </c>
      <c r="R122" s="31">
        <v>1407763.82</v>
      </c>
      <c r="S122" s="31">
        <v>0</v>
      </c>
      <c r="T122" s="31">
        <v>1407763.82</v>
      </c>
      <c r="U122" s="31">
        <v>0</v>
      </c>
      <c r="V122" s="31">
        <v>1407763.82</v>
      </c>
      <c r="W122" s="31">
        <v>0</v>
      </c>
      <c r="X122" s="31">
        <v>1407763.82</v>
      </c>
      <c r="Y122" s="31">
        <v>1400000</v>
      </c>
      <c r="Z122" s="31">
        <v>7763.82</v>
      </c>
      <c r="AA122" s="31">
        <v>105768</v>
      </c>
      <c r="AB122" s="31">
        <v>7763.8200000000697</v>
      </c>
      <c r="AC122" s="31">
        <v>0</v>
      </c>
      <c r="AD122" s="31">
        <v>113531.82</v>
      </c>
      <c r="AE122" s="31">
        <v>0</v>
      </c>
      <c r="AF122" s="31">
        <v>7763.8200000000697</v>
      </c>
      <c r="AG122" s="31">
        <v>0</v>
      </c>
      <c r="AH122" s="31">
        <v>113531.82</v>
      </c>
      <c r="AI122" s="31">
        <v>0</v>
      </c>
      <c r="AJ122" s="31">
        <v>7763.82</v>
      </c>
      <c r="AK122" s="31">
        <v>0</v>
      </c>
      <c r="AL122" s="31">
        <v>113531.82</v>
      </c>
      <c r="AM122" s="31">
        <v>0</v>
      </c>
      <c r="AN122" s="31">
        <v>113531.82</v>
      </c>
      <c r="AO122" s="31">
        <v>0</v>
      </c>
      <c r="AP122" s="31">
        <v>113531.82</v>
      </c>
      <c r="AQ122" s="42">
        <v>0</v>
      </c>
      <c r="AR122" s="42">
        <v>113531.82</v>
      </c>
      <c r="AS122" s="42">
        <v>113531.82</v>
      </c>
      <c r="AT122" s="42">
        <v>0</v>
      </c>
      <c r="AU122" s="42">
        <v>101074.44</v>
      </c>
      <c r="AV122" s="42">
        <v>0</v>
      </c>
      <c r="AW122" s="42">
        <v>0</v>
      </c>
      <c r="AX122" s="42">
        <v>101074.44</v>
      </c>
      <c r="AY122" s="42"/>
      <c r="AZ122" s="42">
        <v>0</v>
      </c>
      <c r="BA122" s="63"/>
      <c r="BB122" s="63"/>
      <c r="BC122" s="63"/>
      <c r="BD122" s="63"/>
      <c r="BE122" s="63"/>
      <c r="BF122" s="63"/>
      <c r="BG122" s="63"/>
      <c r="BH122" s="54">
        <f t="shared" si="8"/>
        <v>206842.44</v>
      </c>
      <c r="BI122" s="16">
        <f t="shared" si="6"/>
        <v>20684.243999999999</v>
      </c>
      <c r="BJ122" s="54">
        <f t="shared" si="7"/>
        <v>4.8865426263584997</v>
      </c>
      <c r="BK122" s="54" t="str">
        <f>VLOOKUP(B122,'[3]应付账款7月底全部明细表 (3)'!$A$4:$BI$410,61,0)</f>
        <v>发票挂账两个月承兑付款</v>
      </c>
    </row>
    <row r="123" spans="1:63">
      <c r="A123" s="23">
        <f t="shared" si="5"/>
        <v>120</v>
      </c>
      <c r="B123" s="24" t="s">
        <v>324</v>
      </c>
      <c r="C123" s="24" t="str">
        <f>VLOOKUP(B123,'[1]供应商 (2)'!$A$2:$D$144,4,0)</f>
        <v>1911226B</v>
      </c>
      <c r="D123" s="25" t="s">
        <v>325</v>
      </c>
      <c r="E123" s="25" t="s">
        <v>326</v>
      </c>
      <c r="F123" s="16">
        <v>413038.82</v>
      </c>
      <c r="G123" s="16">
        <v>0</v>
      </c>
      <c r="H123" s="16">
        <v>458246.42</v>
      </c>
      <c r="I123" s="16">
        <v>0</v>
      </c>
      <c r="J123" s="31">
        <v>481880.74</v>
      </c>
      <c r="K123" s="31">
        <v>35055.42</v>
      </c>
      <c r="L123" s="31">
        <v>413038.82</v>
      </c>
      <c r="M123" s="31">
        <v>0</v>
      </c>
      <c r="N123" s="31">
        <v>516936.16</v>
      </c>
      <c r="O123" s="31">
        <v>56377.279999999999</v>
      </c>
      <c r="P123" s="31">
        <v>458246.42</v>
      </c>
      <c r="Q123" s="31">
        <v>100000</v>
      </c>
      <c r="R123" s="31">
        <v>473313.44</v>
      </c>
      <c r="S123" s="31">
        <v>44734.39</v>
      </c>
      <c r="T123" s="31">
        <v>381880.74</v>
      </c>
      <c r="U123" s="31">
        <v>0</v>
      </c>
      <c r="V123" s="31">
        <v>518047.83</v>
      </c>
      <c r="W123" s="31">
        <v>47157.02</v>
      </c>
      <c r="X123" s="31">
        <v>416936.16</v>
      </c>
      <c r="Y123" s="31">
        <v>0</v>
      </c>
      <c r="Z123" s="31">
        <v>565204.85</v>
      </c>
      <c r="AA123" s="31">
        <v>81963.199999999997</v>
      </c>
      <c r="AB123" s="31">
        <v>473313.44</v>
      </c>
      <c r="AC123" s="31">
        <v>0</v>
      </c>
      <c r="AD123" s="31">
        <v>647168.05000000005</v>
      </c>
      <c r="AE123" s="31">
        <v>41002.480000000003</v>
      </c>
      <c r="AF123" s="31">
        <v>518047.83</v>
      </c>
      <c r="AG123" s="31">
        <v>200000</v>
      </c>
      <c r="AH123" s="31">
        <v>488170.53</v>
      </c>
      <c r="AI123" s="31">
        <v>12176.31</v>
      </c>
      <c r="AJ123" s="31">
        <v>365204.85</v>
      </c>
      <c r="AK123" s="31">
        <v>0</v>
      </c>
      <c r="AL123" s="31">
        <v>500346.84</v>
      </c>
      <c r="AM123" s="31">
        <v>38132.39</v>
      </c>
      <c r="AN123" s="31">
        <v>447168.05</v>
      </c>
      <c r="AO123" s="31">
        <v>92000</v>
      </c>
      <c r="AP123" s="31">
        <v>446479.23</v>
      </c>
      <c r="AQ123" s="42">
        <v>39661.120000000003</v>
      </c>
      <c r="AR123" s="42">
        <v>396170.53</v>
      </c>
      <c r="AS123" s="42">
        <v>100000</v>
      </c>
      <c r="AT123" s="42">
        <v>386140.35</v>
      </c>
      <c r="AU123" s="42">
        <v>30516.14</v>
      </c>
      <c r="AV123" s="42">
        <v>308346.84000000003</v>
      </c>
      <c r="AW123" s="42">
        <v>0</v>
      </c>
      <c r="AX123" s="42">
        <v>416656.49</v>
      </c>
      <c r="AY123" s="42"/>
      <c r="AZ123" s="42">
        <v>346479.23</v>
      </c>
      <c r="BA123" s="63"/>
      <c r="BB123" s="63"/>
      <c r="BC123" s="63"/>
      <c r="BD123" s="63"/>
      <c r="BE123" s="63"/>
      <c r="BF123" s="63"/>
      <c r="BG123" s="63"/>
      <c r="BH123" s="54">
        <f t="shared" si="8"/>
        <v>426775.75</v>
      </c>
      <c r="BI123" s="16">
        <f t="shared" si="6"/>
        <v>42677.574999999997</v>
      </c>
      <c r="BJ123" s="54">
        <f t="shared" si="7"/>
        <v>9.7628904641372003</v>
      </c>
      <c r="BK123" s="54" t="str">
        <f>VLOOKUP(B123,'[3]应付账款7月底全部明细表 (3)'!$A$4:$BI$410,61,0)</f>
        <v>发票挂账两个月承兑付款</v>
      </c>
    </row>
    <row r="124" spans="1:63">
      <c r="A124" s="23">
        <f t="shared" si="5"/>
        <v>121</v>
      </c>
      <c r="B124" s="130" t="s">
        <v>327</v>
      </c>
      <c r="C124" s="24"/>
      <c r="D124" s="70" t="s">
        <v>328</v>
      </c>
      <c r="E124" s="25"/>
      <c r="F124" s="16"/>
      <c r="G124" s="16"/>
      <c r="H124" s="16"/>
      <c r="I124" s="16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/>
      <c r="AD124" s="31"/>
      <c r="AE124" s="31"/>
      <c r="AF124" s="31"/>
      <c r="AG124" s="31"/>
      <c r="AH124" s="31"/>
      <c r="AI124" s="31"/>
      <c r="AJ124" s="31"/>
      <c r="AK124" s="31"/>
      <c r="AL124" s="31"/>
      <c r="AM124" s="31"/>
      <c r="AN124" s="31"/>
      <c r="AO124" s="31"/>
      <c r="AP124" s="31"/>
      <c r="AQ124" s="42"/>
      <c r="AR124" s="42">
        <v>0</v>
      </c>
      <c r="AS124" s="42"/>
      <c r="AT124" s="42"/>
      <c r="AU124" s="42">
        <v>9840</v>
      </c>
      <c r="AV124" s="42">
        <v>0</v>
      </c>
      <c r="AW124" s="42">
        <v>0</v>
      </c>
      <c r="AX124" s="42">
        <v>9840</v>
      </c>
      <c r="AY124" s="42"/>
      <c r="AZ124" s="42">
        <v>0</v>
      </c>
      <c r="BA124" s="63"/>
      <c r="BB124" s="63"/>
      <c r="BC124" s="63"/>
      <c r="BD124" s="63"/>
      <c r="BE124" s="63"/>
      <c r="BF124" s="63"/>
      <c r="BG124" s="63"/>
      <c r="BH124" s="54"/>
      <c r="BI124" s="16">
        <f t="shared" si="6"/>
        <v>0</v>
      </c>
      <c r="BJ124" s="54"/>
      <c r="BK124" s="54"/>
    </row>
    <row r="125" spans="1:63" ht="15.95" customHeight="1">
      <c r="A125" s="23">
        <f t="shared" si="5"/>
        <v>122</v>
      </c>
      <c r="B125" s="24" t="s">
        <v>329</v>
      </c>
      <c r="C125" s="24" t="str">
        <f>VLOOKUP(B125,'[1]供应商 (2)'!$A$2:$D$144,4,0)</f>
        <v>1932081A</v>
      </c>
      <c r="D125" s="25" t="s">
        <v>330</v>
      </c>
      <c r="E125" s="25" t="s">
        <v>331</v>
      </c>
      <c r="F125" s="16">
        <v>1426694.02</v>
      </c>
      <c r="G125" s="16">
        <v>0</v>
      </c>
      <c r="H125" s="16">
        <v>1534675.36</v>
      </c>
      <c r="I125" s="16">
        <v>600000</v>
      </c>
      <c r="J125" s="31">
        <v>1041829.59</v>
      </c>
      <c r="K125" s="31">
        <v>0</v>
      </c>
      <c r="L125" s="31">
        <v>826694.02</v>
      </c>
      <c r="M125" s="31">
        <v>0</v>
      </c>
      <c r="N125" s="31">
        <v>1041829.59</v>
      </c>
      <c r="O125" s="31">
        <v>190417.86</v>
      </c>
      <c r="P125" s="31">
        <v>934675.36</v>
      </c>
      <c r="Q125" s="31">
        <v>0</v>
      </c>
      <c r="R125" s="31">
        <v>1232247.45</v>
      </c>
      <c r="S125" s="31">
        <v>135497.26999999999</v>
      </c>
      <c r="T125" s="31">
        <v>1041829.59</v>
      </c>
      <c r="U125" s="31">
        <v>0</v>
      </c>
      <c r="V125" s="31">
        <v>1367744.72</v>
      </c>
      <c r="W125" s="31">
        <v>127688.12</v>
      </c>
      <c r="X125" s="31">
        <v>1041829.59</v>
      </c>
      <c r="Y125" s="31">
        <v>200000</v>
      </c>
      <c r="Z125" s="31">
        <v>1295432.8400000001</v>
      </c>
      <c r="AA125" s="31">
        <v>106679.23</v>
      </c>
      <c r="AB125" s="31">
        <v>1032247.45</v>
      </c>
      <c r="AC125" s="31">
        <v>0</v>
      </c>
      <c r="AD125" s="31">
        <v>1402112.07</v>
      </c>
      <c r="AE125" s="31">
        <v>126686.76</v>
      </c>
      <c r="AF125" s="31">
        <v>1167744.72</v>
      </c>
      <c r="AG125" s="31">
        <v>250000</v>
      </c>
      <c r="AH125" s="31">
        <v>1278798.83</v>
      </c>
      <c r="AI125" s="31">
        <v>54414.04</v>
      </c>
      <c r="AJ125" s="31">
        <v>1045432.84</v>
      </c>
      <c r="AK125" s="31">
        <v>0</v>
      </c>
      <c r="AL125" s="31">
        <v>1333212.8700000001</v>
      </c>
      <c r="AM125" s="31">
        <v>85627.75</v>
      </c>
      <c r="AN125" s="31">
        <v>1152112.07</v>
      </c>
      <c r="AO125" s="31">
        <v>0</v>
      </c>
      <c r="AP125" s="31">
        <v>1418840.62</v>
      </c>
      <c r="AQ125" s="42">
        <v>117253.19</v>
      </c>
      <c r="AR125" s="42">
        <v>1278798.83</v>
      </c>
      <c r="AS125" s="42">
        <v>0</v>
      </c>
      <c r="AT125" s="42">
        <v>1536093.81</v>
      </c>
      <c r="AU125" s="42">
        <v>0</v>
      </c>
      <c r="AV125" s="42">
        <v>1333212.8700000001</v>
      </c>
      <c r="AW125" s="42">
        <v>0</v>
      </c>
      <c r="AX125" s="42">
        <v>1536093.81</v>
      </c>
      <c r="AY125" s="42"/>
      <c r="AZ125" s="42">
        <v>1418840.62</v>
      </c>
      <c r="BA125" s="63"/>
      <c r="BB125" s="63"/>
      <c r="BC125" s="63"/>
      <c r="BD125" s="63"/>
      <c r="BE125" s="63"/>
      <c r="BF125" s="63"/>
      <c r="BG125" s="63"/>
      <c r="BH125" s="54">
        <f t="shared" ref="BH125:BH182" si="9">K125+O125+S125+W125+AA125+AE125+AI125+AM125+AQ125+AU125+AY125+BC125</f>
        <v>944264.22</v>
      </c>
      <c r="BI125" s="16">
        <f t="shared" si="6"/>
        <v>94426.422000000006</v>
      </c>
      <c r="BJ125" s="54">
        <f t="shared" si="7"/>
        <v>16.2676269783896</v>
      </c>
      <c r="BK125" s="54" t="str">
        <f>VLOOKUP(B125,'[3]应付账款7月底全部明细表 (3)'!$A$4:$BI$410,61,0)</f>
        <v>发票挂账两个月承兑付款</v>
      </c>
    </row>
    <row r="126" spans="1:63" ht="15.95" customHeight="1">
      <c r="A126" s="23">
        <f t="shared" si="5"/>
        <v>123</v>
      </c>
      <c r="B126" s="24" t="s">
        <v>332</v>
      </c>
      <c r="C126" s="24"/>
      <c r="D126" s="25" t="s">
        <v>333</v>
      </c>
      <c r="E126" s="25" t="s">
        <v>334</v>
      </c>
      <c r="F126" s="16">
        <v>0</v>
      </c>
      <c r="G126" s="16">
        <v>102600</v>
      </c>
      <c r="H126" s="16">
        <v>0</v>
      </c>
      <c r="I126" s="16">
        <v>69200</v>
      </c>
      <c r="J126" s="31">
        <v>0</v>
      </c>
      <c r="K126" s="31">
        <v>59650</v>
      </c>
      <c r="L126" s="31">
        <v>59650</v>
      </c>
      <c r="M126" s="31">
        <v>59650</v>
      </c>
      <c r="N126" s="31">
        <v>0</v>
      </c>
      <c r="O126" s="31">
        <v>69200</v>
      </c>
      <c r="P126" s="31">
        <v>69200</v>
      </c>
      <c r="Q126" s="31">
        <v>69200</v>
      </c>
      <c r="R126" s="31">
        <v>0</v>
      </c>
      <c r="S126" s="31">
        <v>140605.95000000001</v>
      </c>
      <c r="T126" s="31">
        <v>140605.95000000001</v>
      </c>
      <c r="U126" s="31">
        <v>140605.95000000001</v>
      </c>
      <c r="V126" s="31">
        <v>0</v>
      </c>
      <c r="W126" s="31">
        <v>0</v>
      </c>
      <c r="X126" s="31">
        <v>0</v>
      </c>
      <c r="Y126" s="31">
        <v>0</v>
      </c>
      <c r="Z126" s="31">
        <v>0</v>
      </c>
      <c r="AA126" s="31">
        <v>86897</v>
      </c>
      <c r="AB126" s="31">
        <v>86897</v>
      </c>
      <c r="AC126" s="31">
        <v>86897</v>
      </c>
      <c r="AD126" s="31">
        <v>0</v>
      </c>
      <c r="AE126" s="31">
        <v>32544</v>
      </c>
      <c r="AF126" s="31">
        <v>32544</v>
      </c>
      <c r="AG126" s="31">
        <v>32544</v>
      </c>
      <c r="AH126" s="31">
        <v>0</v>
      </c>
      <c r="AI126" s="31">
        <v>32544</v>
      </c>
      <c r="AJ126" s="31">
        <v>32544</v>
      </c>
      <c r="AK126" s="31">
        <v>32544</v>
      </c>
      <c r="AL126" s="31">
        <v>0</v>
      </c>
      <c r="AM126" s="31">
        <v>20195.759999999998</v>
      </c>
      <c r="AN126" s="31">
        <v>0</v>
      </c>
      <c r="AO126" s="31">
        <v>0</v>
      </c>
      <c r="AP126" s="31">
        <v>20195.759999999998</v>
      </c>
      <c r="AQ126" s="42">
        <v>14407.5</v>
      </c>
      <c r="AR126" s="42">
        <v>14407.5</v>
      </c>
      <c r="AS126" s="42">
        <v>14407.5</v>
      </c>
      <c r="AT126" s="42">
        <v>0</v>
      </c>
      <c r="AU126" s="42">
        <v>63732</v>
      </c>
      <c r="AV126" s="42">
        <v>63732</v>
      </c>
      <c r="AW126" s="42">
        <v>63732</v>
      </c>
      <c r="AX126" s="42">
        <v>0</v>
      </c>
      <c r="AY126" s="42"/>
      <c r="AZ126" s="42">
        <v>0</v>
      </c>
      <c r="BA126" s="63"/>
      <c r="BB126" s="63"/>
      <c r="BC126" s="63"/>
      <c r="BD126" s="63"/>
      <c r="BE126" s="63"/>
      <c r="BF126" s="63"/>
      <c r="BG126" s="63"/>
      <c r="BH126" s="54">
        <f t="shared" si="9"/>
        <v>519776.21</v>
      </c>
      <c r="BI126" s="16">
        <f t="shared" si="6"/>
        <v>51977.620999999999</v>
      </c>
      <c r="BJ126" s="54">
        <f t="shared" si="7"/>
        <v>0</v>
      </c>
      <c r="BK126" s="54" t="str">
        <f>VLOOKUP(B126,'[3]应付账款7月底全部明细表 (3)'!$A$4:$BI$410,61,0)</f>
        <v>预付款</v>
      </c>
    </row>
    <row r="127" spans="1:63" ht="15.95" customHeight="1">
      <c r="A127" s="23">
        <f t="shared" si="5"/>
        <v>124</v>
      </c>
      <c r="B127" s="131" t="s">
        <v>335</v>
      </c>
      <c r="C127" s="84"/>
      <c r="D127" s="132" t="s">
        <v>336</v>
      </c>
      <c r="E127" s="25" t="s">
        <v>337</v>
      </c>
      <c r="F127" s="16"/>
      <c r="G127" s="16"/>
      <c r="H127" s="16"/>
      <c r="I127" s="16">
        <v>24920</v>
      </c>
      <c r="J127" s="31">
        <v>0</v>
      </c>
      <c r="K127" s="31">
        <v>0</v>
      </c>
      <c r="L127" s="31">
        <v>0</v>
      </c>
      <c r="M127" s="31">
        <v>0</v>
      </c>
      <c r="N127" s="31">
        <v>0</v>
      </c>
      <c r="O127" s="31">
        <v>0</v>
      </c>
      <c r="P127" s="31">
        <v>0</v>
      </c>
      <c r="Q127" s="31">
        <v>0</v>
      </c>
      <c r="R127" s="31">
        <v>0</v>
      </c>
      <c r="S127" s="31">
        <v>0</v>
      </c>
      <c r="T127" s="31">
        <v>0</v>
      </c>
      <c r="U127" s="31">
        <v>0</v>
      </c>
      <c r="V127" s="31">
        <v>0</v>
      </c>
      <c r="W127" s="31">
        <v>0</v>
      </c>
      <c r="X127" s="31">
        <v>0</v>
      </c>
      <c r="Y127" s="31">
        <v>0</v>
      </c>
      <c r="Z127" s="31">
        <v>0</v>
      </c>
      <c r="AA127" s="31">
        <v>0</v>
      </c>
      <c r="AB127" s="31">
        <v>0</v>
      </c>
      <c r="AC127" s="31">
        <v>0</v>
      </c>
      <c r="AD127" s="31">
        <v>0</v>
      </c>
      <c r="AE127" s="31">
        <v>0</v>
      </c>
      <c r="AF127" s="31">
        <v>0</v>
      </c>
      <c r="AG127" s="31">
        <v>0</v>
      </c>
      <c r="AH127" s="31">
        <v>0</v>
      </c>
      <c r="AI127" s="31">
        <v>0</v>
      </c>
      <c r="AJ127" s="31">
        <v>0</v>
      </c>
      <c r="AK127" s="31">
        <v>0</v>
      </c>
      <c r="AL127" s="31">
        <v>0</v>
      </c>
      <c r="AM127" s="31">
        <v>0</v>
      </c>
      <c r="AN127" s="31">
        <v>0</v>
      </c>
      <c r="AO127" s="31">
        <v>0</v>
      </c>
      <c r="AP127" s="31">
        <v>0</v>
      </c>
      <c r="AQ127" s="42">
        <v>0</v>
      </c>
      <c r="AR127" s="42">
        <v>0</v>
      </c>
      <c r="AS127" s="42">
        <v>0</v>
      </c>
      <c r="AT127" s="42">
        <v>0</v>
      </c>
      <c r="AU127" s="42">
        <v>12140</v>
      </c>
      <c r="AV127" s="42">
        <v>12140</v>
      </c>
      <c r="AW127" s="42">
        <v>12140</v>
      </c>
      <c r="AX127" s="42">
        <v>0</v>
      </c>
      <c r="AY127" s="42"/>
      <c r="AZ127" s="42">
        <v>0</v>
      </c>
      <c r="BA127" s="63"/>
      <c r="BB127" s="63"/>
      <c r="BC127" s="63"/>
      <c r="BD127" s="63"/>
      <c r="BE127" s="63"/>
      <c r="BF127" s="63"/>
      <c r="BG127" s="63"/>
      <c r="BH127" s="54">
        <f t="shared" si="9"/>
        <v>12140</v>
      </c>
      <c r="BI127" s="16">
        <f t="shared" si="6"/>
        <v>1214</v>
      </c>
      <c r="BJ127" s="54">
        <f t="shared" si="7"/>
        <v>0</v>
      </c>
      <c r="BK127" s="54" t="str">
        <f>VLOOKUP(B127,'[3]应付账款7月底全部明细表 (3)'!$A$4:$BI$410,61,0)</f>
        <v>预付款</v>
      </c>
    </row>
    <row r="128" spans="1:63" ht="15.95" customHeight="1">
      <c r="A128" s="23">
        <f t="shared" si="5"/>
        <v>125</v>
      </c>
      <c r="B128" s="24" t="s">
        <v>338</v>
      </c>
      <c r="C128" s="24"/>
      <c r="D128" s="25" t="s">
        <v>339</v>
      </c>
      <c r="E128" s="25" t="s">
        <v>340</v>
      </c>
      <c r="F128" s="16">
        <v>1770802.26</v>
      </c>
      <c r="G128" s="16">
        <v>0</v>
      </c>
      <c r="H128" s="16">
        <v>1770802.26</v>
      </c>
      <c r="I128" s="16">
        <v>800000</v>
      </c>
      <c r="J128" s="31">
        <v>970802.26</v>
      </c>
      <c r="K128" s="31">
        <v>0</v>
      </c>
      <c r="L128" s="31">
        <v>970802.26</v>
      </c>
      <c r="M128" s="31">
        <v>0</v>
      </c>
      <c r="N128" s="31">
        <v>970802.26</v>
      </c>
      <c r="O128" s="31">
        <v>0</v>
      </c>
      <c r="P128" s="31">
        <v>970802.26</v>
      </c>
      <c r="Q128" s="31">
        <v>0</v>
      </c>
      <c r="R128" s="31">
        <v>970802.26</v>
      </c>
      <c r="S128" s="31">
        <v>0</v>
      </c>
      <c r="T128" s="31">
        <v>970802.26</v>
      </c>
      <c r="U128" s="31">
        <v>300000</v>
      </c>
      <c r="V128" s="31">
        <v>670802.26</v>
      </c>
      <c r="W128" s="31">
        <v>0</v>
      </c>
      <c r="X128" s="31">
        <v>670802.26</v>
      </c>
      <c r="Y128" s="31">
        <v>0</v>
      </c>
      <c r="Z128" s="31">
        <v>670802.26</v>
      </c>
      <c r="AA128" s="31">
        <v>0</v>
      </c>
      <c r="AB128" s="31">
        <v>670802.26</v>
      </c>
      <c r="AC128" s="31">
        <v>0</v>
      </c>
      <c r="AD128" s="31">
        <v>670802.26</v>
      </c>
      <c r="AE128" s="31">
        <v>0</v>
      </c>
      <c r="AF128" s="31">
        <v>670802.26</v>
      </c>
      <c r="AG128" s="31">
        <v>500000</v>
      </c>
      <c r="AH128" s="31">
        <v>170802.26</v>
      </c>
      <c r="AI128" s="31">
        <v>0</v>
      </c>
      <c r="AJ128" s="31">
        <v>170802.26</v>
      </c>
      <c r="AK128" s="31">
        <v>0</v>
      </c>
      <c r="AL128" s="31">
        <v>170802.26</v>
      </c>
      <c r="AM128" s="31">
        <v>0</v>
      </c>
      <c r="AN128" s="31">
        <v>170802.26</v>
      </c>
      <c r="AO128" s="31">
        <v>0</v>
      </c>
      <c r="AP128" s="31">
        <v>170802.26</v>
      </c>
      <c r="AQ128" s="42">
        <v>0</v>
      </c>
      <c r="AR128" s="42">
        <v>170802.26</v>
      </c>
      <c r="AS128" s="42">
        <v>100000</v>
      </c>
      <c r="AT128" s="42">
        <v>70802.259999999995</v>
      </c>
      <c r="AU128" s="42">
        <v>145305.60000000001</v>
      </c>
      <c r="AV128" s="42">
        <v>70802.259999999995</v>
      </c>
      <c r="AW128" s="42">
        <v>0</v>
      </c>
      <c r="AX128" s="42">
        <v>216107.86</v>
      </c>
      <c r="AY128" s="42"/>
      <c r="AZ128" s="42">
        <v>70802.259999999995</v>
      </c>
      <c r="BA128" s="63"/>
      <c r="BB128" s="63"/>
      <c r="BC128" s="63"/>
      <c r="BD128" s="63"/>
      <c r="BE128" s="63"/>
      <c r="BF128" s="63"/>
      <c r="BG128" s="63"/>
      <c r="BH128" s="54">
        <f t="shared" si="9"/>
        <v>145305.60000000001</v>
      </c>
      <c r="BI128" s="16">
        <f t="shared" si="6"/>
        <v>14530.56</v>
      </c>
      <c r="BJ128" s="54">
        <f t="shared" si="7"/>
        <v>14.8726449634426</v>
      </c>
      <c r="BK128" s="54" t="str">
        <f>VLOOKUP(B128,'[3]应付账款7月底全部明细表 (3)'!$A$4:$BI$410,61,0)</f>
        <v>发票挂账两个月承兑付款</v>
      </c>
    </row>
    <row r="129" spans="1:63">
      <c r="A129" s="23">
        <f t="shared" si="5"/>
        <v>126</v>
      </c>
      <c r="B129" s="24" t="s">
        <v>341</v>
      </c>
      <c r="C129" s="24" t="str">
        <f>VLOOKUP(B129,'[1]供应商 (2)'!$A$2:$D$144,4,0)</f>
        <v>1913725</v>
      </c>
      <c r="D129" s="25" t="s">
        <v>342</v>
      </c>
      <c r="E129" s="25" t="s">
        <v>30</v>
      </c>
      <c r="F129" s="16">
        <v>756231.52</v>
      </c>
      <c r="G129" s="16">
        <v>50000</v>
      </c>
      <c r="H129" s="16">
        <v>800799.54</v>
      </c>
      <c r="I129" s="16">
        <v>200000</v>
      </c>
      <c r="J129" s="31">
        <v>618534.56000000006</v>
      </c>
      <c r="K129" s="31">
        <v>0</v>
      </c>
      <c r="L129" s="31">
        <v>506231.52</v>
      </c>
      <c r="M129" s="31">
        <v>0</v>
      </c>
      <c r="N129" s="31">
        <v>618534.56000000006</v>
      </c>
      <c r="O129" s="31">
        <v>40592.85</v>
      </c>
      <c r="P129" s="31">
        <v>600799.54</v>
      </c>
      <c r="Q129" s="31">
        <v>150000</v>
      </c>
      <c r="R129" s="31">
        <v>509127.41</v>
      </c>
      <c r="S129" s="31">
        <v>30532.799999999999</v>
      </c>
      <c r="T129" s="31">
        <v>468534.56</v>
      </c>
      <c r="U129" s="31">
        <v>0</v>
      </c>
      <c r="V129" s="31">
        <v>539660.21</v>
      </c>
      <c r="W129" s="31">
        <v>0</v>
      </c>
      <c r="X129" s="31">
        <v>468534.56</v>
      </c>
      <c r="Y129" s="31">
        <v>100000</v>
      </c>
      <c r="Z129" s="31">
        <v>439660.21</v>
      </c>
      <c r="AA129" s="31">
        <v>88039.34</v>
      </c>
      <c r="AB129" s="31">
        <v>409127.41</v>
      </c>
      <c r="AC129" s="31">
        <v>0</v>
      </c>
      <c r="AD129" s="31">
        <v>527699.55000000005</v>
      </c>
      <c r="AE129" s="31">
        <v>71383.259999999995</v>
      </c>
      <c r="AF129" s="31">
        <v>439660.21</v>
      </c>
      <c r="AG129" s="31">
        <v>180000</v>
      </c>
      <c r="AH129" s="31">
        <v>419082.81</v>
      </c>
      <c r="AI129" s="31">
        <v>41516.76</v>
      </c>
      <c r="AJ129" s="31">
        <v>259660.21</v>
      </c>
      <c r="AK129" s="31">
        <v>8225.6</v>
      </c>
      <c r="AL129" s="31">
        <v>452373.97</v>
      </c>
      <c r="AM129" s="31">
        <v>53652.42</v>
      </c>
      <c r="AN129" s="31">
        <v>339473.95</v>
      </c>
      <c r="AO129" s="31">
        <v>0</v>
      </c>
      <c r="AP129" s="31">
        <v>506026.39</v>
      </c>
      <c r="AQ129" s="42">
        <v>73142.710000000006</v>
      </c>
      <c r="AR129" s="42">
        <v>410857.21</v>
      </c>
      <c r="AS129" s="42">
        <v>100000</v>
      </c>
      <c r="AT129" s="42">
        <v>479169.1</v>
      </c>
      <c r="AU129" s="42">
        <v>61430.47</v>
      </c>
      <c r="AV129" s="42">
        <v>352373.97</v>
      </c>
      <c r="AW129" s="42">
        <v>46473.599999999999</v>
      </c>
      <c r="AX129" s="42">
        <v>494125.97</v>
      </c>
      <c r="AY129" s="42"/>
      <c r="AZ129" s="42">
        <v>359552.79</v>
      </c>
      <c r="BA129" s="63"/>
      <c r="BB129" s="63"/>
      <c r="BC129" s="63"/>
      <c r="BD129" s="63"/>
      <c r="BE129" s="63"/>
      <c r="BF129" s="63"/>
      <c r="BG129" s="63"/>
      <c r="BH129" s="54">
        <f t="shared" si="9"/>
        <v>460290.61</v>
      </c>
      <c r="BI129" s="16">
        <f t="shared" si="6"/>
        <v>46029.061000000002</v>
      </c>
      <c r="BJ129" s="54">
        <f t="shared" si="7"/>
        <v>10.735086905205399</v>
      </c>
      <c r="BK129" s="54" t="str">
        <f>VLOOKUP(B129,'[3]应付账款7月底全部明细表 (3)'!$A$4:$BI$410,61,0)</f>
        <v>发票挂账两个月承兑付款</v>
      </c>
    </row>
    <row r="130" spans="1:63">
      <c r="A130" s="23">
        <f t="shared" si="5"/>
        <v>127</v>
      </c>
      <c r="B130" s="24" t="s">
        <v>343</v>
      </c>
      <c r="C130" s="24"/>
      <c r="D130" s="25" t="s">
        <v>344</v>
      </c>
      <c r="E130" s="25" t="s">
        <v>345</v>
      </c>
      <c r="F130" s="16">
        <v>9742</v>
      </c>
      <c r="G130" s="16">
        <v>0</v>
      </c>
      <c r="H130" s="16">
        <v>9742</v>
      </c>
      <c r="I130" s="16">
        <v>0</v>
      </c>
      <c r="J130" s="31">
        <v>9742</v>
      </c>
      <c r="K130" s="31">
        <v>0</v>
      </c>
      <c r="L130" s="31">
        <v>9742</v>
      </c>
      <c r="M130" s="31">
        <v>0</v>
      </c>
      <c r="N130" s="31">
        <v>9742</v>
      </c>
      <c r="O130" s="31">
        <v>0</v>
      </c>
      <c r="P130" s="31">
        <v>9742</v>
      </c>
      <c r="Q130" s="31">
        <v>5000</v>
      </c>
      <c r="R130" s="31">
        <v>4742</v>
      </c>
      <c r="S130" s="31">
        <v>1170</v>
      </c>
      <c r="T130" s="31">
        <v>4742</v>
      </c>
      <c r="U130" s="31">
        <v>0</v>
      </c>
      <c r="V130" s="31">
        <v>5912</v>
      </c>
      <c r="W130" s="31">
        <v>0</v>
      </c>
      <c r="X130" s="31">
        <v>5912</v>
      </c>
      <c r="Y130" s="31">
        <v>5912</v>
      </c>
      <c r="Z130" s="31">
        <v>0</v>
      </c>
      <c r="AA130" s="31">
        <v>0</v>
      </c>
      <c r="AB130" s="31">
        <v>0</v>
      </c>
      <c r="AC130" s="31">
        <v>0</v>
      </c>
      <c r="AD130" s="31">
        <v>0</v>
      </c>
      <c r="AE130" s="31">
        <v>3020</v>
      </c>
      <c r="AF130" s="31">
        <v>0</v>
      </c>
      <c r="AG130" s="31">
        <v>0</v>
      </c>
      <c r="AH130" s="31">
        <v>3020</v>
      </c>
      <c r="AI130" s="31">
        <v>0</v>
      </c>
      <c r="AJ130" s="31">
        <v>3020</v>
      </c>
      <c r="AK130" s="31">
        <v>3020</v>
      </c>
      <c r="AL130" s="31">
        <v>0</v>
      </c>
      <c r="AM130" s="31">
        <v>2347.67</v>
      </c>
      <c r="AN130" s="31">
        <v>0</v>
      </c>
      <c r="AO130" s="31">
        <v>0</v>
      </c>
      <c r="AP130" s="31">
        <v>2347.67</v>
      </c>
      <c r="AQ130" s="42">
        <v>0</v>
      </c>
      <c r="AR130" s="42">
        <v>2347.67</v>
      </c>
      <c r="AS130" s="42">
        <v>2347.67</v>
      </c>
      <c r="AT130" s="42">
        <v>0</v>
      </c>
      <c r="AU130" s="42">
        <v>0</v>
      </c>
      <c r="AV130" s="42">
        <v>0</v>
      </c>
      <c r="AW130" s="42">
        <v>0</v>
      </c>
      <c r="AX130" s="42">
        <v>0</v>
      </c>
      <c r="AY130" s="42"/>
      <c r="AZ130" s="42">
        <v>0</v>
      </c>
      <c r="BA130" s="63"/>
      <c r="BB130" s="63"/>
      <c r="BC130" s="63"/>
      <c r="BD130" s="63"/>
      <c r="BE130" s="63"/>
      <c r="BF130" s="63"/>
      <c r="BG130" s="63"/>
      <c r="BH130" s="54">
        <f t="shared" si="9"/>
        <v>6537.67</v>
      </c>
      <c r="BI130" s="16">
        <f t="shared" si="6"/>
        <v>653.76700000000005</v>
      </c>
      <c r="BJ130" s="54">
        <f t="shared" si="7"/>
        <v>0</v>
      </c>
      <c r="BK130" s="54" t="str">
        <f>VLOOKUP(B130,'[3]应付账款7月底全部明细表 (3)'!$A$4:$BI$410,61,0)</f>
        <v>货到、票到付款</v>
      </c>
    </row>
    <row r="131" spans="1:63">
      <c r="A131" s="23">
        <f t="shared" si="5"/>
        <v>128</v>
      </c>
      <c r="B131" s="24" t="s">
        <v>346</v>
      </c>
      <c r="C131" s="24"/>
      <c r="D131" s="25" t="s">
        <v>347</v>
      </c>
      <c r="E131" s="25" t="s">
        <v>51</v>
      </c>
      <c r="F131" s="16">
        <v>53.77</v>
      </c>
      <c r="G131" s="16">
        <v>0</v>
      </c>
      <c r="H131" s="16">
        <v>53.77</v>
      </c>
      <c r="I131" s="16">
        <v>0</v>
      </c>
      <c r="J131" s="31">
        <v>53.77</v>
      </c>
      <c r="K131" s="31">
        <v>125179.93</v>
      </c>
      <c r="L131" s="31">
        <v>53.77</v>
      </c>
      <c r="M131" s="31">
        <v>0</v>
      </c>
      <c r="N131" s="31">
        <v>125233.7</v>
      </c>
      <c r="O131" s="31">
        <v>0</v>
      </c>
      <c r="P131" s="31">
        <v>53.77</v>
      </c>
      <c r="Q131" s="31">
        <v>0</v>
      </c>
      <c r="R131" s="31">
        <v>125233.7</v>
      </c>
      <c r="S131" s="31">
        <v>0</v>
      </c>
      <c r="T131" s="31">
        <v>53.77</v>
      </c>
      <c r="U131" s="31">
        <v>0</v>
      </c>
      <c r="V131" s="31">
        <v>125233.7</v>
      </c>
      <c r="W131" s="31">
        <v>0</v>
      </c>
      <c r="X131" s="31">
        <v>125233.7</v>
      </c>
      <c r="Y131" s="31">
        <v>0</v>
      </c>
      <c r="Z131" s="31">
        <v>125233.7</v>
      </c>
      <c r="AA131" s="31">
        <v>0</v>
      </c>
      <c r="AB131" s="31">
        <v>125233.7</v>
      </c>
      <c r="AC131" s="31">
        <v>0</v>
      </c>
      <c r="AD131" s="31">
        <v>125233.7</v>
      </c>
      <c r="AE131" s="31">
        <v>0</v>
      </c>
      <c r="AF131" s="31">
        <v>125233.7</v>
      </c>
      <c r="AG131" s="31">
        <v>0</v>
      </c>
      <c r="AH131" s="31">
        <v>125233.7</v>
      </c>
      <c r="AI131" s="31">
        <v>0</v>
      </c>
      <c r="AJ131" s="31">
        <v>125233.7</v>
      </c>
      <c r="AK131" s="31">
        <v>0</v>
      </c>
      <c r="AL131" s="31">
        <v>125233.7</v>
      </c>
      <c r="AM131" s="31">
        <v>0</v>
      </c>
      <c r="AN131" s="31">
        <v>125233.7</v>
      </c>
      <c r="AO131" s="31">
        <v>0</v>
      </c>
      <c r="AP131" s="31">
        <v>125233.7</v>
      </c>
      <c r="AQ131" s="42">
        <v>0</v>
      </c>
      <c r="AR131" s="42">
        <v>125233.7</v>
      </c>
      <c r="AS131" s="42">
        <v>0</v>
      </c>
      <c r="AT131" s="42">
        <v>125233.7</v>
      </c>
      <c r="AU131" s="42">
        <v>0</v>
      </c>
      <c r="AV131" s="42">
        <v>125233.7</v>
      </c>
      <c r="AW131" s="42">
        <v>0</v>
      </c>
      <c r="AX131" s="42">
        <v>125233.7</v>
      </c>
      <c r="AY131" s="42"/>
      <c r="AZ131" s="42">
        <v>125233.7</v>
      </c>
      <c r="BA131" s="63"/>
      <c r="BB131" s="63"/>
      <c r="BC131" s="63"/>
      <c r="BD131" s="63"/>
      <c r="BE131" s="63"/>
      <c r="BF131" s="63"/>
      <c r="BG131" s="63"/>
      <c r="BH131" s="54">
        <f t="shared" si="9"/>
        <v>125179.93</v>
      </c>
      <c r="BI131" s="16">
        <f t="shared" si="6"/>
        <v>12517.993</v>
      </c>
      <c r="BJ131" s="54">
        <f t="shared" si="7"/>
        <v>10.004295417004901</v>
      </c>
      <c r="BK131" s="54" t="str">
        <f>VLOOKUP(B131,'[3]应付账款7月底全部明细表 (3)'!$A$4:$BI$410,61,0)</f>
        <v>发票挂账两个月承兑付款</v>
      </c>
    </row>
    <row r="132" spans="1:63">
      <c r="A132" s="23">
        <f t="shared" ref="A132:A182" si="10">ROW()-3</f>
        <v>129</v>
      </c>
      <c r="B132" s="24" t="s">
        <v>348</v>
      </c>
      <c r="C132" s="24"/>
      <c r="D132" s="25" t="s">
        <v>349</v>
      </c>
      <c r="E132" s="25" t="s">
        <v>350</v>
      </c>
      <c r="F132" s="16">
        <v>0</v>
      </c>
      <c r="G132" s="16">
        <v>0</v>
      </c>
      <c r="H132" s="16">
        <v>0</v>
      </c>
      <c r="I132" s="16">
        <v>1760</v>
      </c>
      <c r="J132" s="31">
        <v>13149</v>
      </c>
      <c r="K132" s="31">
        <v>0</v>
      </c>
      <c r="L132" s="31">
        <v>13149</v>
      </c>
      <c r="M132" s="31">
        <v>13149</v>
      </c>
      <c r="N132" s="31">
        <v>0</v>
      </c>
      <c r="O132" s="31">
        <v>0</v>
      </c>
      <c r="P132" s="31">
        <v>0</v>
      </c>
      <c r="Q132" s="31">
        <v>0</v>
      </c>
      <c r="R132" s="31">
        <v>0</v>
      </c>
      <c r="S132" s="31">
        <v>0</v>
      </c>
      <c r="T132" s="31">
        <v>0</v>
      </c>
      <c r="U132" s="31">
        <v>0</v>
      </c>
      <c r="V132" s="31">
        <v>0</v>
      </c>
      <c r="W132" s="31">
        <v>8400</v>
      </c>
      <c r="X132" s="31">
        <v>0</v>
      </c>
      <c r="Y132" s="31">
        <v>0</v>
      </c>
      <c r="Z132" s="31">
        <v>8400</v>
      </c>
      <c r="AA132" s="31">
        <v>0</v>
      </c>
      <c r="AB132" s="31">
        <v>8400</v>
      </c>
      <c r="AC132" s="31">
        <v>8400</v>
      </c>
      <c r="AD132" s="31">
        <v>0</v>
      </c>
      <c r="AE132" s="31">
        <v>0</v>
      </c>
      <c r="AF132" s="31">
        <v>0</v>
      </c>
      <c r="AG132" s="31">
        <v>0</v>
      </c>
      <c r="AH132" s="31">
        <v>0</v>
      </c>
      <c r="AI132" s="31">
        <v>0</v>
      </c>
      <c r="AJ132" s="31">
        <v>0</v>
      </c>
      <c r="AK132" s="31">
        <v>0</v>
      </c>
      <c r="AL132" s="31">
        <v>0</v>
      </c>
      <c r="AM132" s="31">
        <v>0</v>
      </c>
      <c r="AN132" s="31">
        <v>0</v>
      </c>
      <c r="AO132" s="31">
        <v>0</v>
      </c>
      <c r="AP132" s="31">
        <v>0</v>
      </c>
      <c r="AQ132" s="42">
        <v>0</v>
      </c>
      <c r="AR132" s="42">
        <v>0</v>
      </c>
      <c r="AS132" s="42">
        <v>0</v>
      </c>
      <c r="AT132" s="42">
        <v>0</v>
      </c>
      <c r="AU132" s="42">
        <v>8529</v>
      </c>
      <c r="AV132" s="42">
        <v>0</v>
      </c>
      <c r="AW132" s="42">
        <v>0</v>
      </c>
      <c r="AX132" s="42">
        <v>8529</v>
      </c>
      <c r="AY132" s="42"/>
      <c r="AZ132" s="42">
        <v>8529</v>
      </c>
      <c r="BA132" s="63"/>
      <c r="BB132" s="63"/>
      <c r="BC132" s="63"/>
      <c r="BD132" s="63"/>
      <c r="BE132" s="63"/>
      <c r="BF132" s="63"/>
      <c r="BG132" s="63"/>
      <c r="BH132" s="54">
        <f t="shared" si="9"/>
        <v>16929</v>
      </c>
      <c r="BI132" s="16">
        <f t="shared" si="6"/>
        <v>1692.9</v>
      </c>
      <c r="BJ132" s="54">
        <f t="shared" si="7"/>
        <v>5.0381003012581997</v>
      </c>
      <c r="BK132" s="54" t="str">
        <f>VLOOKUP(B132,'[3]应付账款7月底全部明细表 (3)'!$A$4:$BI$410,61,0)</f>
        <v>货到、票到月底付款</v>
      </c>
    </row>
    <row r="133" spans="1:63">
      <c r="A133" s="23">
        <f t="shared" si="10"/>
        <v>130</v>
      </c>
      <c r="B133" s="133" t="s">
        <v>351</v>
      </c>
      <c r="D133" s="134" t="s">
        <v>352</v>
      </c>
      <c r="E133" s="25" t="s">
        <v>353</v>
      </c>
      <c r="F133" s="16">
        <v>20748.2</v>
      </c>
      <c r="G133" s="16">
        <v>24298.2</v>
      </c>
      <c r="H133" s="16">
        <v>0</v>
      </c>
      <c r="I133" s="16">
        <v>3550</v>
      </c>
      <c r="J133" s="31">
        <v>0</v>
      </c>
      <c r="K133" s="31">
        <v>0</v>
      </c>
      <c r="L133" s="31">
        <v>0</v>
      </c>
      <c r="M133" s="31">
        <v>0</v>
      </c>
      <c r="N133" s="31">
        <v>0</v>
      </c>
      <c r="O133" s="31">
        <v>0</v>
      </c>
      <c r="P133" s="31">
        <v>0</v>
      </c>
      <c r="Q133" s="31">
        <v>0</v>
      </c>
      <c r="R133" s="31">
        <v>0</v>
      </c>
      <c r="S133" s="31">
        <v>0</v>
      </c>
      <c r="T133" s="31">
        <v>0</v>
      </c>
      <c r="U133" s="31">
        <v>0</v>
      </c>
      <c r="V133" s="31">
        <v>0</v>
      </c>
      <c r="W133" s="31">
        <v>0</v>
      </c>
      <c r="X133" s="31">
        <v>0</v>
      </c>
      <c r="Y133" s="31">
        <v>0</v>
      </c>
      <c r="Z133" s="31">
        <v>0</v>
      </c>
      <c r="AA133" s="31">
        <v>0</v>
      </c>
      <c r="AB133" s="31">
        <v>0</v>
      </c>
      <c r="AC133" s="31">
        <v>0</v>
      </c>
      <c r="AD133" s="31">
        <v>0</v>
      </c>
      <c r="AE133" s="31">
        <v>0</v>
      </c>
      <c r="AF133" s="31">
        <v>0</v>
      </c>
      <c r="AG133" s="31">
        <v>0</v>
      </c>
      <c r="AH133" s="31">
        <v>0</v>
      </c>
      <c r="AI133" s="31">
        <v>0</v>
      </c>
      <c r="AJ133" s="31">
        <v>0</v>
      </c>
      <c r="AK133" s="31">
        <v>0</v>
      </c>
      <c r="AL133" s="31">
        <v>0</v>
      </c>
      <c r="AM133" s="31">
        <v>0</v>
      </c>
      <c r="AN133" s="31">
        <v>0</v>
      </c>
      <c r="AO133" s="31">
        <v>0</v>
      </c>
      <c r="AP133" s="31">
        <v>0</v>
      </c>
      <c r="AQ133" s="42">
        <v>0</v>
      </c>
      <c r="AR133" s="42">
        <v>0</v>
      </c>
      <c r="AS133" s="42">
        <v>0</v>
      </c>
      <c r="AT133" s="42">
        <v>0</v>
      </c>
      <c r="AU133" s="42">
        <v>0</v>
      </c>
      <c r="AV133" s="42">
        <v>0</v>
      </c>
      <c r="AW133" s="42">
        <v>0</v>
      </c>
      <c r="AX133" s="42">
        <v>0</v>
      </c>
      <c r="AY133" s="42"/>
      <c r="AZ133" s="42">
        <v>0</v>
      </c>
      <c r="BA133" s="63"/>
      <c r="BB133" s="63"/>
      <c r="BC133" s="63"/>
      <c r="BD133" s="63"/>
      <c r="BE133" s="63"/>
      <c r="BF133" s="63"/>
      <c r="BG133" s="63"/>
      <c r="BH133" s="54">
        <f t="shared" si="9"/>
        <v>0</v>
      </c>
      <c r="BI133" s="16">
        <f t="shared" ref="BI133:BI196" si="11">BH133/10</f>
        <v>0</v>
      </c>
      <c r="BJ133" s="54"/>
      <c r="BK133" s="54" t="str">
        <f>VLOOKUP(B133,'[3]应付账款7月底全部明细表 (3)'!$A$4:$BI$410,61,0)</f>
        <v>货到、票到月底付款</v>
      </c>
    </row>
    <row r="134" spans="1:63" ht="15.95" customHeight="1">
      <c r="A134" s="23">
        <f t="shared" si="10"/>
        <v>131</v>
      </c>
      <c r="B134" s="24" t="s">
        <v>354</v>
      </c>
      <c r="C134" s="24" t="str">
        <f>VLOOKUP(B134,'[1]供应商 (2)'!$A$2:$D$144,4,0)</f>
        <v>1913225a</v>
      </c>
      <c r="D134" s="25" t="s">
        <v>355</v>
      </c>
      <c r="E134" s="25" t="s">
        <v>194</v>
      </c>
      <c r="F134" s="16">
        <v>140449.82999999999</v>
      </c>
      <c r="G134" s="16">
        <v>0</v>
      </c>
      <c r="H134" s="16">
        <v>140449.82999999999</v>
      </c>
      <c r="I134" s="16">
        <v>135800</v>
      </c>
      <c r="J134" s="31">
        <v>33940.33</v>
      </c>
      <c r="K134" s="31">
        <v>0</v>
      </c>
      <c r="L134" s="31">
        <v>4649.8299999999899</v>
      </c>
      <c r="M134" s="31">
        <v>0</v>
      </c>
      <c r="N134" s="31">
        <v>33940.33</v>
      </c>
      <c r="O134" s="31">
        <v>11187.35</v>
      </c>
      <c r="P134" s="31">
        <v>4649.8299999999899</v>
      </c>
      <c r="Q134" s="31">
        <v>100000</v>
      </c>
      <c r="R134" s="31">
        <v>0</v>
      </c>
      <c r="S134" s="31">
        <v>49669.71</v>
      </c>
      <c r="T134" s="31">
        <v>0</v>
      </c>
      <c r="U134" s="31">
        <v>0</v>
      </c>
      <c r="V134" s="31">
        <v>0</v>
      </c>
      <c r="W134" s="31">
        <v>0</v>
      </c>
      <c r="X134" s="31">
        <v>0</v>
      </c>
      <c r="Y134" s="31">
        <v>100000</v>
      </c>
      <c r="Z134" s="31">
        <v>0</v>
      </c>
      <c r="AA134" s="31">
        <v>0</v>
      </c>
      <c r="AB134" s="31">
        <v>0</v>
      </c>
      <c r="AC134" s="31">
        <v>0</v>
      </c>
      <c r="AD134" s="31">
        <v>0</v>
      </c>
      <c r="AE134" s="31">
        <v>0</v>
      </c>
      <c r="AF134" s="31">
        <v>0</v>
      </c>
      <c r="AG134" s="31">
        <v>0</v>
      </c>
      <c r="AH134" s="31">
        <v>0</v>
      </c>
      <c r="AI134" s="31">
        <v>250721.73</v>
      </c>
      <c r="AJ134" s="31">
        <v>0</v>
      </c>
      <c r="AK134" s="31">
        <v>0</v>
      </c>
      <c r="AL134" s="31">
        <v>145519.12</v>
      </c>
      <c r="AM134" s="31">
        <v>7424.8</v>
      </c>
      <c r="AN134" s="31">
        <v>0</v>
      </c>
      <c r="AO134" s="31">
        <v>0</v>
      </c>
      <c r="AP134" s="31">
        <v>152943.92000000001</v>
      </c>
      <c r="AQ134" s="42">
        <v>0</v>
      </c>
      <c r="AR134" s="42">
        <v>0</v>
      </c>
      <c r="AS134" s="42">
        <v>100000</v>
      </c>
      <c r="AT134" s="42">
        <v>52943.92</v>
      </c>
      <c r="AU134" s="42">
        <v>0</v>
      </c>
      <c r="AV134" s="42">
        <v>45519.12</v>
      </c>
      <c r="AW134" s="42">
        <v>0</v>
      </c>
      <c r="AX134" s="42">
        <v>52943.92</v>
      </c>
      <c r="AY134" s="42"/>
      <c r="AZ134" s="42">
        <v>52943.92</v>
      </c>
      <c r="BA134" s="63"/>
      <c r="BB134" s="63"/>
      <c r="BC134" s="63"/>
      <c r="BD134" s="63"/>
      <c r="BE134" s="63"/>
      <c r="BF134" s="63"/>
      <c r="BG134" s="63"/>
      <c r="BH134" s="54">
        <f t="shared" si="9"/>
        <v>319003.59000000003</v>
      </c>
      <c r="BI134" s="16">
        <f t="shared" si="11"/>
        <v>31900.359</v>
      </c>
      <c r="BJ134" s="54">
        <f t="shared" ref="BJ134:BJ196" si="12">AX134/BI134</f>
        <v>1.6596653348007799</v>
      </c>
      <c r="BK134" s="54" t="str">
        <f>VLOOKUP(B134,'[3]应付账款7月底全部明细表 (3)'!$A$4:$BI$410,61,0)</f>
        <v>发票挂账两个月承兑付款</v>
      </c>
    </row>
    <row r="135" spans="1:63">
      <c r="A135" s="23">
        <f t="shared" si="10"/>
        <v>132</v>
      </c>
      <c r="B135" s="24" t="s">
        <v>356</v>
      </c>
      <c r="C135" s="24"/>
      <c r="D135" s="25" t="s">
        <v>357</v>
      </c>
      <c r="E135" s="25" t="s">
        <v>358</v>
      </c>
      <c r="F135" s="16">
        <v>0</v>
      </c>
      <c r="G135" s="16">
        <v>0</v>
      </c>
      <c r="H135" s="16">
        <v>0</v>
      </c>
      <c r="I135" s="16">
        <v>0</v>
      </c>
      <c r="J135" s="31">
        <v>18900</v>
      </c>
      <c r="K135" s="31">
        <v>0</v>
      </c>
      <c r="L135" s="31">
        <v>18900</v>
      </c>
      <c r="M135" s="31">
        <v>18900</v>
      </c>
      <c r="N135" s="31">
        <v>0</v>
      </c>
      <c r="O135" s="31">
        <v>0</v>
      </c>
      <c r="P135" s="31">
        <v>0</v>
      </c>
      <c r="Q135" s="31">
        <v>0</v>
      </c>
      <c r="R135" s="31">
        <v>0</v>
      </c>
      <c r="S135" s="31">
        <v>0</v>
      </c>
      <c r="T135" s="31">
        <v>0</v>
      </c>
      <c r="U135" s="31">
        <v>0</v>
      </c>
      <c r="V135" s="31">
        <v>0</v>
      </c>
      <c r="W135" s="31">
        <v>0</v>
      </c>
      <c r="X135" s="31">
        <v>0</v>
      </c>
      <c r="Y135" s="31">
        <v>0</v>
      </c>
      <c r="Z135" s="31">
        <v>0</v>
      </c>
      <c r="AA135" s="31">
        <v>0</v>
      </c>
      <c r="AB135" s="31">
        <v>0</v>
      </c>
      <c r="AC135" s="31">
        <v>0</v>
      </c>
      <c r="AD135" s="31">
        <v>0</v>
      </c>
      <c r="AE135" s="31">
        <v>0</v>
      </c>
      <c r="AF135" s="31">
        <v>0</v>
      </c>
      <c r="AG135" s="31">
        <v>0</v>
      </c>
      <c r="AH135" s="31">
        <v>0</v>
      </c>
      <c r="AI135" s="31">
        <v>0</v>
      </c>
      <c r="AJ135" s="31">
        <v>0</v>
      </c>
      <c r="AK135" s="31">
        <v>0</v>
      </c>
      <c r="AL135" s="31">
        <v>0</v>
      </c>
      <c r="AM135" s="31">
        <v>0</v>
      </c>
      <c r="AN135" s="31">
        <v>0</v>
      </c>
      <c r="AO135" s="31">
        <v>0</v>
      </c>
      <c r="AP135" s="31">
        <v>0</v>
      </c>
      <c r="AQ135" s="42">
        <v>0</v>
      </c>
      <c r="AR135" s="42">
        <v>0</v>
      </c>
      <c r="AS135" s="42">
        <v>0</v>
      </c>
      <c r="AT135" s="42">
        <v>0</v>
      </c>
      <c r="AU135" s="42">
        <v>0</v>
      </c>
      <c r="AV135" s="42">
        <v>0</v>
      </c>
      <c r="AW135" s="42">
        <v>0</v>
      </c>
      <c r="AX135" s="42">
        <v>0</v>
      </c>
      <c r="AY135" s="42"/>
      <c r="AZ135" s="42">
        <v>0</v>
      </c>
      <c r="BA135" s="63"/>
      <c r="BB135" s="63"/>
      <c r="BC135" s="63"/>
      <c r="BD135" s="63"/>
      <c r="BE135" s="63"/>
      <c r="BF135" s="63"/>
      <c r="BG135" s="63"/>
      <c r="BH135" s="54">
        <f t="shared" si="9"/>
        <v>0</v>
      </c>
      <c r="BI135" s="16">
        <f t="shared" si="11"/>
        <v>0</v>
      </c>
      <c r="BJ135" s="54"/>
      <c r="BK135" s="54" t="str">
        <f>VLOOKUP(B135,'[3]应付账款7月底全部明细表 (3)'!$A$4:$BI$410,61,0)</f>
        <v>货到、票到月底付款</v>
      </c>
    </row>
    <row r="136" spans="1:63">
      <c r="A136" s="23">
        <f t="shared" si="10"/>
        <v>133</v>
      </c>
      <c r="B136" s="24" t="s">
        <v>359</v>
      </c>
      <c r="C136" s="24"/>
      <c r="D136" s="25" t="s">
        <v>360</v>
      </c>
      <c r="E136" s="25" t="s">
        <v>361</v>
      </c>
      <c r="F136" s="16">
        <v>14897.6</v>
      </c>
      <c r="G136" s="16">
        <v>0</v>
      </c>
      <c r="H136" s="16">
        <v>14897.6</v>
      </c>
      <c r="I136" s="16">
        <v>0</v>
      </c>
      <c r="J136" s="31">
        <v>14897.6</v>
      </c>
      <c r="K136" s="31">
        <v>3300</v>
      </c>
      <c r="L136" s="31">
        <v>14897.6</v>
      </c>
      <c r="M136" s="31">
        <v>0</v>
      </c>
      <c r="N136" s="31">
        <v>18197.599999999999</v>
      </c>
      <c r="O136" s="31">
        <v>0</v>
      </c>
      <c r="P136" s="31">
        <v>18197.599999999999</v>
      </c>
      <c r="Q136" s="31">
        <v>18197.599999999999</v>
      </c>
      <c r="R136" s="31">
        <v>0</v>
      </c>
      <c r="S136" s="31">
        <v>7530</v>
      </c>
      <c r="T136" s="31">
        <v>0</v>
      </c>
      <c r="U136" s="31">
        <v>0</v>
      </c>
      <c r="V136" s="31">
        <v>7530</v>
      </c>
      <c r="W136" s="31">
        <v>3500</v>
      </c>
      <c r="X136" s="31">
        <v>7530</v>
      </c>
      <c r="Y136" s="31">
        <v>7530</v>
      </c>
      <c r="Z136" s="31">
        <v>3500</v>
      </c>
      <c r="AA136" s="31">
        <v>0</v>
      </c>
      <c r="AB136" s="31">
        <v>3500</v>
      </c>
      <c r="AC136" s="31">
        <v>3500</v>
      </c>
      <c r="AD136" s="31">
        <v>0</v>
      </c>
      <c r="AE136" s="31">
        <v>3680</v>
      </c>
      <c r="AF136" s="31">
        <v>0</v>
      </c>
      <c r="AG136" s="31">
        <v>3680</v>
      </c>
      <c r="AH136" s="31">
        <v>0</v>
      </c>
      <c r="AI136" s="31">
        <v>3960</v>
      </c>
      <c r="AJ136" s="31">
        <v>0</v>
      </c>
      <c r="AK136" s="31">
        <v>0</v>
      </c>
      <c r="AL136" s="31">
        <v>3960</v>
      </c>
      <c r="AM136" s="31">
        <v>0</v>
      </c>
      <c r="AN136" s="31">
        <v>3960</v>
      </c>
      <c r="AO136" s="31">
        <v>3960</v>
      </c>
      <c r="AP136" s="31">
        <v>0</v>
      </c>
      <c r="AQ136" s="42">
        <v>3231.6</v>
      </c>
      <c r="AR136" s="42">
        <v>0</v>
      </c>
      <c r="AS136" s="42">
        <v>0</v>
      </c>
      <c r="AT136" s="42">
        <v>3231.6</v>
      </c>
      <c r="AU136" s="42">
        <v>0</v>
      </c>
      <c r="AV136" s="42">
        <v>3231.6</v>
      </c>
      <c r="AW136" s="42">
        <v>3231.6</v>
      </c>
      <c r="AX136" s="42">
        <v>0</v>
      </c>
      <c r="AY136" s="42"/>
      <c r="AZ136" s="42">
        <v>0</v>
      </c>
      <c r="BA136" s="63"/>
      <c r="BB136" s="63"/>
      <c r="BC136" s="63"/>
      <c r="BD136" s="63"/>
      <c r="BE136" s="63"/>
      <c r="BF136" s="63"/>
      <c r="BG136" s="63"/>
      <c r="BH136" s="54">
        <f t="shared" si="9"/>
        <v>25201.599999999999</v>
      </c>
      <c r="BI136" s="16">
        <f t="shared" si="11"/>
        <v>2520.16</v>
      </c>
      <c r="BJ136" s="54">
        <f t="shared" si="12"/>
        <v>0</v>
      </c>
      <c r="BK136" s="54" t="str">
        <f>VLOOKUP(B136,'[3]应付账款7月底全部明细表 (3)'!$A$4:$BI$410,61,0)</f>
        <v>货到、票到付款</v>
      </c>
    </row>
    <row r="137" spans="1:63">
      <c r="A137" s="23">
        <f t="shared" si="10"/>
        <v>134</v>
      </c>
      <c r="B137" s="24" t="s">
        <v>362</v>
      </c>
      <c r="C137" s="24"/>
      <c r="D137" s="25" t="s">
        <v>363</v>
      </c>
      <c r="E137" s="25" t="s">
        <v>30</v>
      </c>
      <c r="F137" s="16">
        <v>34122.31</v>
      </c>
      <c r="G137" s="16">
        <v>0</v>
      </c>
      <c r="H137" s="16">
        <v>34122.31</v>
      </c>
      <c r="I137" s="16">
        <v>20000</v>
      </c>
      <c r="J137" s="31">
        <v>14122.31</v>
      </c>
      <c r="K137" s="31">
        <v>0</v>
      </c>
      <c r="L137" s="31">
        <v>14122.31</v>
      </c>
      <c r="M137" s="31">
        <v>0</v>
      </c>
      <c r="N137" s="31">
        <v>14122.31</v>
      </c>
      <c r="O137" s="31">
        <v>0</v>
      </c>
      <c r="P137" s="31">
        <v>14122.31</v>
      </c>
      <c r="Q137" s="31">
        <v>0</v>
      </c>
      <c r="R137" s="31">
        <v>14122.31</v>
      </c>
      <c r="S137" s="31">
        <v>0</v>
      </c>
      <c r="T137" s="31">
        <v>14122.31</v>
      </c>
      <c r="U137" s="31">
        <v>0</v>
      </c>
      <c r="V137" s="31">
        <v>14122.31</v>
      </c>
      <c r="W137" s="31">
        <v>0</v>
      </c>
      <c r="X137" s="31">
        <v>14122.31</v>
      </c>
      <c r="Y137" s="31">
        <v>0</v>
      </c>
      <c r="Z137" s="31">
        <v>14122.31</v>
      </c>
      <c r="AA137" s="31">
        <v>0</v>
      </c>
      <c r="AB137" s="31">
        <v>14122.31</v>
      </c>
      <c r="AC137" s="31">
        <v>0</v>
      </c>
      <c r="AD137" s="31">
        <v>14122.31</v>
      </c>
      <c r="AE137" s="31">
        <v>0</v>
      </c>
      <c r="AF137" s="31">
        <v>14122.31</v>
      </c>
      <c r="AG137" s="31">
        <v>0</v>
      </c>
      <c r="AH137" s="31">
        <v>14122.31</v>
      </c>
      <c r="AI137" s="31">
        <v>0</v>
      </c>
      <c r="AJ137" s="31">
        <v>14122.31</v>
      </c>
      <c r="AK137" s="31">
        <v>14122.31</v>
      </c>
      <c r="AL137" s="31">
        <v>0</v>
      </c>
      <c r="AM137" s="31">
        <v>0</v>
      </c>
      <c r="AN137" s="31">
        <v>0</v>
      </c>
      <c r="AO137" s="31">
        <v>0</v>
      </c>
      <c r="AP137" s="31">
        <v>0</v>
      </c>
      <c r="AQ137" s="42">
        <v>0</v>
      </c>
      <c r="AR137" s="42">
        <v>0</v>
      </c>
      <c r="AS137" s="42">
        <v>0</v>
      </c>
      <c r="AT137" s="42">
        <v>0</v>
      </c>
      <c r="AU137" s="42">
        <v>0</v>
      </c>
      <c r="AV137" s="42">
        <v>0</v>
      </c>
      <c r="AW137" s="42">
        <v>0</v>
      </c>
      <c r="AX137" s="42">
        <v>0</v>
      </c>
      <c r="AY137" s="42"/>
      <c r="AZ137" s="42">
        <v>0</v>
      </c>
      <c r="BA137" s="63"/>
      <c r="BB137" s="63"/>
      <c r="BC137" s="63"/>
      <c r="BD137" s="63"/>
      <c r="BE137" s="63"/>
      <c r="BF137" s="63"/>
      <c r="BG137" s="63"/>
      <c r="BH137" s="54">
        <f t="shared" si="9"/>
        <v>0</v>
      </c>
      <c r="BI137" s="16">
        <f t="shared" si="11"/>
        <v>0</v>
      </c>
      <c r="BJ137" s="54"/>
      <c r="BK137" s="54" t="str">
        <f>VLOOKUP(B137,'[3]应付账款7月底全部明细表 (3)'!$A$4:$BI$410,61,0)</f>
        <v>发票挂账两个月承兑付款</v>
      </c>
    </row>
    <row r="138" spans="1:63">
      <c r="A138" s="23">
        <f t="shared" si="10"/>
        <v>135</v>
      </c>
      <c r="B138" s="24" t="s">
        <v>364</v>
      </c>
      <c r="C138" s="24"/>
      <c r="D138" s="25" t="s">
        <v>365</v>
      </c>
      <c r="E138" s="25" t="s">
        <v>366</v>
      </c>
      <c r="F138" s="16">
        <v>0</v>
      </c>
      <c r="G138" s="16">
        <v>4080</v>
      </c>
      <c r="H138" s="16">
        <v>0</v>
      </c>
      <c r="I138" s="16">
        <v>0</v>
      </c>
      <c r="J138" s="31">
        <v>0</v>
      </c>
      <c r="K138" s="31">
        <v>0</v>
      </c>
      <c r="L138" s="31">
        <v>0</v>
      </c>
      <c r="M138" s="31">
        <v>0</v>
      </c>
      <c r="N138" s="31">
        <v>0</v>
      </c>
      <c r="O138" s="31">
        <v>0</v>
      </c>
      <c r="P138" s="31">
        <v>0</v>
      </c>
      <c r="Q138" s="31">
        <v>0</v>
      </c>
      <c r="R138" s="31">
        <v>0</v>
      </c>
      <c r="S138" s="31">
        <v>0</v>
      </c>
      <c r="T138" s="31">
        <v>0</v>
      </c>
      <c r="U138" s="31">
        <v>0</v>
      </c>
      <c r="V138" s="31">
        <v>0</v>
      </c>
      <c r="W138" s="31">
        <v>0</v>
      </c>
      <c r="X138" s="31">
        <v>0</v>
      </c>
      <c r="Y138" s="31">
        <v>0</v>
      </c>
      <c r="Z138" s="31">
        <v>0</v>
      </c>
      <c r="AA138" s="31">
        <v>0</v>
      </c>
      <c r="AB138" s="31">
        <v>0</v>
      </c>
      <c r="AC138" s="31">
        <v>0</v>
      </c>
      <c r="AD138" s="31">
        <v>0</v>
      </c>
      <c r="AE138" s="31">
        <v>0</v>
      </c>
      <c r="AF138" s="31">
        <v>0</v>
      </c>
      <c r="AG138" s="31">
        <v>0</v>
      </c>
      <c r="AH138" s="31">
        <v>0</v>
      </c>
      <c r="AI138" s="31">
        <v>0</v>
      </c>
      <c r="AJ138" s="31">
        <v>0</v>
      </c>
      <c r="AK138" s="31">
        <v>0</v>
      </c>
      <c r="AL138" s="31">
        <v>0</v>
      </c>
      <c r="AM138" s="31">
        <v>0</v>
      </c>
      <c r="AN138" s="31">
        <v>0</v>
      </c>
      <c r="AO138" s="31">
        <v>0</v>
      </c>
      <c r="AP138" s="31">
        <v>0</v>
      </c>
      <c r="AQ138" s="42">
        <v>0</v>
      </c>
      <c r="AR138" s="42">
        <v>0</v>
      </c>
      <c r="AS138" s="42">
        <v>0</v>
      </c>
      <c r="AT138" s="42">
        <v>0</v>
      </c>
      <c r="AU138" s="42">
        <v>0</v>
      </c>
      <c r="AV138" s="42">
        <v>0</v>
      </c>
      <c r="AW138" s="42">
        <v>0</v>
      </c>
      <c r="AX138" s="42">
        <v>0</v>
      </c>
      <c r="AY138" s="42"/>
      <c r="AZ138" s="42">
        <v>0</v>
      </c>
      <c r="BA138" s="63"/>
      <c r="BB138" s="63"/>
      <c r="BC138" s="63"/>
      <c r="BD138" s="63"/>
      <c r="BE138" s="63"/>
      <c r="BF138" s="63"/>
      <c r="BG138" s="63"/>
      <c r="BH138" s="54">
        <f t="shared" si="9"/>
        <v>0</v>
      </c>
      <c r="BI138" s="16">
        <f t="shared" si="11"/>
        <v>0</v>
      </c>
      <c r="BJ138" s="54"/>
      <c r="BK138" s="54" t="str">
        <f>VLOOKUP(B138,'[3]应付账款7月底全部明细表 (3)'!$A$4:$BI$410,61,0)</f>
        <v>预付款</v>
      </c>
    </row>
    <row r="139" spans="1:63">
      <c r="A139" s="23">
        <f t="shared" si="10"/>
        <v>136</v>
      </c>
      <c r="B139" s="24" t="s">
        <v>367</v>
      </c>
      <c r="C139" s="24" t="str">
        <f>VLOOKUP(B139,'[1]供应商 (2)'!$A$2:$D$144,4,0)</f>
        <v>L1172</v>
      </c>
      <c r="D139" s="25" t="s">
        <v>368</v>
      </c>
      <c r="E139" s="25" t="s">
        <v>138</v>
      </c>
      <c r="F139" s="16">
        <v>2280.34</v>
      </c>
      <c r="G139" s="16">
        <v>0</v>
      </c>
      <c r="H139" s="16">
        <v>2280.34</v>
      </c>
      <c r="I139" s="16">
        <v>0</v>
      </c>
      <c r="J139" s="31">
        <v>13183.21</v>
      </c>
      <c r="K139" s="31">
        <v>9644</v>
      </c>
      <c r="L139" s="31">
        <v>2280.34</v>
      </c>
      <c r="M139" s="31">
        <v>0</v>
      </c>
      <c r="N139" s="31">
        <v>22827.21</v>
      </c>
      <c r="O139" s="31">
        <v>0</v>
      </c>
      <c r="P139" s="31">
        <v>2280.34</v>
      </c>
      <c r="Q139" s="31">
        <v>0</v>
      </c>
      <c r="R139" s="31">
        <v>22827.21</v>
      </c>
      <c r="S139" s="31">
        <v>3134.32</v>
      </c>
      <c r="T139" s="31">
        <v>13183.21</v>
      </c>
      <c r="U139" s="31">
        <v>0</v>
      </c>
      <c r="V139" s="31">
        <v>25961.53</v>
      </c>
      <c r="W139" s="31">
        <v>0</v>
      </c>
      <c r="X139" s="31">
        <v>22827.21</v>
      </c>
      <c r="Y139" s="31">
        <v>0</v>
      </c>
      <c r="Z139" s="31">
        <v>25961.53</v>
      </c>
      <c r="AA139" s="31">
        <v>15230.97</v>
      </c>
      <c r="AB139" s="31">
        <v>22827.21</v>
      </c>
      <c r="AC139" s="31">
        <v>0</v>
      </c>
      <c r="AD139" s="31">
        <v>41192.5</v>
      </c>
      <c r="AE139" s="31">
        <v>0</v>
      </c>
      <c r="AF139" s="31">
        <v>25961.53</v>
      </c>
      <c r="AG139" s="31">
        <v>0</v>
      </c>
      <c r="AH139" s="31">
        <v>41192.5</v>
      </c>
      <c r="AI139" s="31">
        <v>7319.07</v>
      </c>
      <c r="AJ139" s="31">
        <v>25961.53</v>
      </c>
      <c r="AK139" s="31">
        <v>0</v>
      </c>
      <c r="AL139" s="31">
        <v>48511.57</v>
      </c>
      <c r="AM139" s="31">
        <v>8904.2900000000009</v>
      </c>
      <c r="AN139" s="31">
        <v>41192.5</v>
      </c>
      <c r="AO139" s="31">
        <v>0</v>
      </c>
      <c r="AP139" s="31">
        <v>57415.86</v>
      </c>
      <c r="AQ139" s="42">
        <v>0</v>
      </c>
      <c r="AR139" s="42">
        <v>41192.5</v>
      </c>
      <c r="AS139" s="42">
        <v>20000</v>
      </c>
      <c r="AT139" s="42">
        <v>37415.86</v>
      </c>
      <c r="AU139" s="42">
        <v>0</v>
      </c>
      <c r="AV139" s="42">
        <v>28511.57</v>
      </c>
      <c r="AW139" s="42">
        <v>0</v>
      </c>
      <c r="AX139" s="42">
        <v>37415.86</v>
      </c>
      <c r="AY139" s="42"/>
      <c r="AZ139" s="42">
        <v>37415.86</v>
      </c>
      <c r="BA139" s="63"/>
      <c r="BB139" s="63"/>
      <c r="BC139" s="63"/>
      <c r="BD139" s="63"/>
      <c r="BE139" s="63"/>
      <c r="BF139" s="63"/>
      <c r="BG139" s="63"/>
      <c r="BH139" s="54">
        <f t="shared" si="9"/>
        <v>44232.65</v>
      </c>
      <c r="BI139" s="16">
        <f t="shared" si="11"/>
        <v>4423.2650000000003</v>
      </c>
      <c r="BJ139" s="54">
        <f t="shared" si="12"/>
        <v>8.4588782268301799</v>
      </c>
      <c r="BK139" s="54" t="str">
        <f>VLOOKUP(B139,'[3]应付账款7月底全部明细表 (3)'!$A$4:$BI$410,61,0)</f>
        <v>发票挂账两个月付款</v>
      </c>
    </row>
    <row r="140" spans="1:63">
      <c r="A140" s="23">
        <f t="shared" si="10"/>
        <v>137</v>
      </c>
      <c r="B140" s="24" t="s">
        <v>369</v>
      </c>
      <c r="C140" s="24"/>
      <c r="D140" s="25" t="s">
        <v>370</v>
      </c>
      <c r="E140" s="25" t="s">
        <v>138</v>
      </c>
      <c r="F140" s="16">
        <v>970</v>
      </c>
      <c r="G140" s="16">
        <v>970</v>
      </c>
      <c r="H140" s="16">
        <v>0</v>
      </c>
      <c r="I140" s="16">
        <v>0</v>
      </c>
      <c r="J140" s="31">
        <v>0</v>
      </c>
      <c r="K140" s="31">
        <v>0</v>
      </c>
      <c r="L140" s="31">
        <v>0</v>
      </c>
      <c r="M140" s="31">
        <v>0</v>
      </c>
      <c r="N140" s="31">
        <v>0</v>
      </c>
      <c r="O140" s="31">
        <v>0</v>
      </c>
      <c r="P140" s="31">
        <v>0</v>
      </c>
      <c r="Q140" s="31">
        <v>0</v>
      </c>
      <c r="R140" s="31">
        <v>0</v>
      </c>
      <c r="S140" s="31">
        <v>0</v>
      </c>
      <c r="T140" s="31">
        <v>0</v>
      </c>
      <c r="U140" s="31">
        <v>0</v>
      </c>
      <c r="V140" s="31">
        <v>0</v>
      </c>
      <c r="W140" s="31">
        <v>0</v>
      </c>
      <c r="X140" s="31">
        <v>0</v>
      </c>
      <c r="Y140" s="31">
        <v>0</v>
      </c>
      <c r="Z140" s="31">
        <v>0</v>
      </c>
      <c r="AA140" s="31">
        <v>0</v>
      </c>
      <c r="AB140" s="31">
        <v>0</v>
      </c>
      <c r="AC140" s="31">
        <v>0</v>
      </c>
      <c r="AD140" s="31">
        <v>0</v>
      </c>
      <c r="AE140" s="31">
        <v>0</v>
      </c>
      <c r="AF140" s="31">
        <v>0</v>
      </c>
      <c r="AG140" s="31">
        <v>0</v>
      </c>
      <c r="AH140" s="31">
        <v>0</v>
      </c>
      <c r="AI140" s="31">
        <v>1080</v>
      </c>
      <c r="AJ140" s="31">
        <v>1080</v>
      </c>
      <c r="AK140" s="31">
        <v>1080</v>
      </c>
      <c r="AL140" s="31">
        <v>0</v>
      </c>
      <c r="AM140" s="31">
        <v>0</v>
      </c>
      <c r="AN140" s="31">
        <v>0</v>
      </c>
      <c r="AO140" s="31">
        <v>0</v>
      </c>
      <c r="AP140" s="31">
        <v>0</v>
      </c>
      <c r="AQ140" s="42">
        <v>0</v>
      </c>
      <c r="AR140" s="42">
        <v>0</v>
      </c>
      <c r="AS140" s="42">
        <v>0</v>
      </c>
      <c r="AT140" s="42">
        <v>0</v>
      </c>
      <c r="AU140" s="42">
        <v>0</v>
      </c>
      <c r="AV140" s="42">
        <v>0</v>
      </c>
      <c r="AW140" s="42">
        <v>0</v>
      </c>
      <c r="AX140" s="42">
        <v>0</v>
      </c>
      <c r="AY140" s="42"/>
      <c r="AZ140" s="42">
        <v>0</v>
      </c>
      <c r="BA140" s="63"/>
      <c r="BB140" s="63"/>
      <c r="BC140" s="63"/>
      <c r="BD140" s="63"/>
      <c r="BE140" s="63"/>
      <c r="BF140" s="63"/>
      <c r="BG140" s="63"/>
      <c r="BH140" s="54">
        <f t="shared" si="9"/>
        <v>1080</v>
      </c>
      <c r="BI140" s="16">
        <f t="shared" si="11"/>
        <v>108</v>
      </c>
      <c r="BJ140" s="54">
        <f t="shared" si="12"/>
        <v>0</v>
      </c>
      <c r="BK140" s="54" t="str">
        <f>VLOOKUP(B140,'[3]应付账款7月底全部明细表 (3)'!$A$4:$BI$410,61,0)</f>
        <v>预付款</v>
      </c>
    </row>
    <row r="141" spans="1:63">
      <c r="A141" s="23">
        <f t="shared" si="10"/>
        <v>138</v>
      </c>
      <c r="B141" s="82" t="s">
        <v>371</v>
      </c>
      <c r="C141" s="84"/>
      <c r="D141" s="70" t="s">
        <v>372</v>
      </c>
      <c r="E141" s="25" t="s">
        <v>373</v>
      </c>
      <c r="F141" s="16">
        <v>0</v>
      </c>
      <c r="G141" s="16">
        <v>9776</v>
      </c>
      <c r="H141" s="16">
        <v>0</v>
      </c>
      <c r="I141" s="16">
        <v>0</v>
      </c>
      <c r="J141" s="31">
        <v>0</v>
      </c>
      <c r="K141" s="31">
        <v>0</v>
      </c>
      <c r="L141" s="31">
        <v>0</v>
      </c>
      <c r="M141" s="31">
        <v>0</v>
      </c>
      <c r="N141" s="31">
        <v>0</v>
      </c>
      <c r="O141" s="31">
        <v>0</v>
      </c>
      <c r="P141" s="31">
        <v>0</v>
      </c>
      <c r="Q141" s="31">
        <v>0</v>
      </c>
      <c r="R141" s="31">
        <v>0</v>
      </c>
      <c r="S141" s="31">
        <v>0</v>
      </c>
      <c r="T141" s="31">
        <v>0</v>
      </c>
      <c r="U141" s="31">
        <v>0</v>
      </c>
      <c r="V141" s="31">
        <v>0</v>
      </c>
      <c r="W141" s="31">
        <v>0</v>
      </c>
      <c r="X141" s="31">
        <v>0</v>
      </c>
      <c r="Y141" s="31">
        <v>0</v>
      </c>
      <c r="Z141" s="31">
        <v>0</v>
      </c>
      <c r="AA141" s="31">
        <v>0</v>
      </c>
      <c r="AB141" s="31">
        <v>0</v>
      </c>
      <c r="AC141" s="31">
        <v>0</v>
      </c>
      <c r="AD141" s="31">
        <v>0</v>
      </c>
      <c r="AE141" s="31">
        <v>0</v>
      </c>
      <c r="AF141" s="31">
        <v>0</v>
      </c>
      <c r="AG141" s="31">
        <v>0</v>
      </c>
      <c r="AH141" s="31">
        <v>0</v>
      </c>
      <c r="AI141" s="31">
        <v>0</v>
      </c>
      <c r="AJ141" s="31">
        <v>0</v>
      </c>
      <c r="AK141" s="31">
        <v>0</v>
      </c>
      <c r="AL141" s="31">
        <v>0</v>
      </c>
      <c r="AM141" s="31">
        <v>0</v>
      </c>
      <c r="AN141" s="31">
        <v>0</v>
      </c>
      <c r="AO141" s="31">
        <v>0</v>
      </c>
      <c r="AP141" s="31">
        <v>0</v>
      </c>
      <c r="AQ141" s="42">
        <v>0</v>
      </c>
      <c r="AR141" s="42">
        <v>0</v>
      </c>
      <c r="AS141" s="42">
        <v>0</v>
      </c>
      <c r="AT141" s="42">
        <v>0</v>
      </c>
      <c r="AU141" s="42">
        <v>0</v>
      </c>
      <c r="AV141" s="42">
        <v>0</v>
      </c>
      <c r="AW141" s="42">
        <v>0</v>
      </c>
      <c r="AX141" s="42">
        <v>0</v>
      </c>
      <c r="AY141" s="42"/>
      <c r="AZ141" s="42">
        <v>0</v>
      </c>
      <c r="BA141" s="63"/>
      <c r="BB141" s="63"/>
      <c r="BC141" s="63"/>
      <c r="BD141" s="63"/>
      <c r="BE141" s="63"/>
      <c r="BF141" s="63"/>
      <c r="BG141" s="63"/>
      <c r="BH141" s="54">
        <f t="shared" si="9"/>
        <v>0</v>
      </c>
      <c r="BI141" s="16">
        <f t="shared" si="11"/>
        <v>0</v>
      </c>
      <c r="BJ141" s="54"/>
      <c r="BK141" s="54" t="s">
        <v>374</v>
      </c>
    </row>
    <row r="142" spans="1:63" ht="15.95" customHeight="1">
      <c r="A142" s="23">
        <f t="shared" si="10"/>
        <v>139</v>
      </c>
      <c r="B142" s="24" t="s">
        <v>375</v>
      </c>
      <c r="C142" s="24" t="str">
        <f>VLOOKUP(B142,'[1]供应商 (2)'!$A$2:$D$144,4,0)</f>
        <v>1913050A</v>
      </c>
      <c r="D142" s="25" t="s">
        <v>376</v>
      </c>
      <c r="E142" s="25" t="s">
        <v>30</v>
      </c>
      <c r="F142" s="16">
        <v>1561365.65</v>
      </c>
      <c r="G142" s="16">
        <v>300000</v>
      </c>
      <c r="H142" s="16">
        <v>1613609.59</v>
      </c>
      <c r="I142" s="16">
        <v>300000</v>
      </c>
      <c r="J142" s="31">
        <v>1605625.15</v>
      </c>
      <c r="K142" s="31">
        <v>481540.85</v>
      </c>
      <c r="L142" s="31">
        <v>961365.65</v>
      </c>
      <c r="M142" s="31">
        <v>300000</v>
      </c>
      <c r="N142" s="31">
        <v>1787166</v>
      </c>
      <c r="O142" s="31">
        <v>223144.11</v>
      </c>
      <c r="P142" s="31">
        <v>1013609.59</v>
      </c>
      <c r="Q142" s="31">
        <v>200000</v>
      </c>
      <c r="R142" s="31">
        <v>1810310.11</v>
      </c>
      <c r="S142" s="31">
        <v>308240.03999999998</v>
      </c>
      <c r="T142" s="31">
        <v>1105625.1499999999</v>
      </c>
      <c r="U142" s="31">
        <v>0</v>
      </c>
      <c r="V142" s="31">
        <v>2118550.15</v>
      </c>
      <c r="W142" s="31">
        <v>370349.95</v>
      </c>
      <c r="X142" s="31">
        <v>1587166</v>
      </c>
      <c r="Y142" s="31">
        <v>250000</v>
      </c>
      <c r="Z142" s="31">
        <v>2238900.1</v>
      </c>
      <c r="AA142" s="31">
        <v>295058.45</v>
      </c>
      <c r="AB142" s="31">
        <v>1560310.11</v>
      </c>
      <c r="AC142" s="31">
        <v>100000</v>
      </c>
      <c r="AD142" s="31">
        <v>2433958.5499999998</v>
      </c>
      <c r="AE142" s="31">
        <v>287154.53000000003</v>
      </c>
      <c r="AF142" s="31">
        <v>1768550.15</v>
      </c>
      <c r="AG142" s="31">
        <v>447212</v>
      </c>
      <c r="AH142" s="31">
        <v>2273901.08</v>
      </c>
      <c r="AI142" s="31">
        <v>176276.96</v>
      </c>
      <c r="AJ142" s="31">
        <v>1691688.1</v>
      </c>
      <c r="AK142" s="31">
        <v>111741</v>
      </c>
      <c r="AL142" s="31">
        <v>2338437.04</v>
      </c>
      <c r="AM142" s="31">
        <v>200226.63</v>
      </c>
      <c r="AN142" s="31">
        <v>1875005.55</v>
      </c>
      <c r="AO142" s="31">
        <v>554000</v>
      </c>
      <c r="AP142" s="31">
        <v>1984663.67</v>
      </c>
      <c r="AQ142" s="42">
        <v>328974.93</v>
      </c>
      <c r="AR142" s="42">
        <v>1608160.08</v>
      </c>
      <c r="AS142" s="42">
        <v>310592.53999999998</v>
      </c>
      <c r="AT142" s="42">
        <v>2003046.06</v>
      </c>
      <c r="AU142" s="42">
        <v>478903.1</v>
      </c>
      <c r="AV142" s="42">
        <v>1473844.5</v>
      </c>
      <c r="AW142" s="42">
        <v>200000</v>
      </c>
      <c r="AX142" s="42">
        <v>2281949.16</v>
      </c>
      <c r="AY142" s="42"/>
      <c r="AZ142" s="42">
        <v>1474071.13</v>
      </c>
      <c r="BA142" s="63"/>
      <c r="BB142" s="63"/>
      <c r="BC142" s="63"/>
      <c r="BD142" s="63"/>
      <c r="BE142" s="63"/>
      <c r="BF142" s="63"/>
      <c r="BG142" s="63"/>
      <c r="BH142" s="54">
        <f t="shared" si="9"/>
        <v>3149869.55</v>
      </c>
      <c r="BI142" s="16">
        <f t="shared" si="11"/>
        <v>314986.95500000002</v>
      </c>
      <c r="BJ142" s="54">
        <f t="shared" si="12"/>
        <v>7.2445830653526597</v>
      </c>
      <c r="BK142" s="54" t="str">
        <f>VLOOKUP(B142,'[3]应付账款7月底全部明细表 (3)'!$A$4:$BI$410,61,0)</f>
        <v>发票挂账两个月承兑付款</v>
      </c>
    </row>
    <row r="143" spans="1:63" ht="15.95" customHeight="1">
      <c r="A143" s="23">
        <f t="shared" si="10"/>
        <v>140</v>
      </c>
      <c r="B143" s="24" t="s">
        <v>377</v>
      </c>
      <c r="C143" s="24"/>
      <c r="D143" s="25" t="s">
        <v>378</v>
      </c>
      <c r="E143" s="25" t="s">
        <v>305</v>
      </c>
      <c r="F143" s="16">
        <v>0</v>
      </c>
      <c r="G143" s="16">
        <v>0</v>
      </c>
      <c r="H143" s="16">
        <v>0</v>
      </c>
      <c r="I143" s="16">
        <v>0</v>
      </c>
      <c r="J143" s="31">
        <v>9816.4</v>
      </c>
      <c r="K143" s="31">
        <v>0</v>
      </c>
      <c r="L143" s="31">
        <v>0</v>
      </c>
      <c r="M143" s="31">
        <v>0</v>
      </c>
      <c r="N143" s="31">
        <v>9816.4</v>
      </c>
      <c r="O143" s="31">
        <v>0</v>
      </c>
      <c r="P143" s="31">
        <v>0</v>
      </c>
      <c r="Q143" s="31">
        <v>0</v>
      </c>
      <c r="R143" s="31">
        <v>9816.4</v>
      </c>
      <c r="S143" s="31">
        <v>0</v>
      </c>
      <c r="T143" s="31">
        <v>9816.4</v>
      </c>
      <c r="U143" s="31">
        <v>0</v>
      </c>
      <c r="V143" s="31">
        <v>9816.4</v>
      </c>
      <c r="W143" s="31">
        <v>0</v>
      </c>
      <c r="X143" s="31">
        <v>9816.4</v>
      </c>
      <c r="Y143" s="31">
        <v>0</v>
      </c>
      <c r="Z143" s="31">
        <v>9816.4</v>
      </c>
      <c r="AA143" s="31">
        <v>0</v>
      </c>
      <c r="AB143" s="31">
        <v>9816.4</v>
      </c>
      <c r="AC143" s="31">
        <v>0</v>
      </c>
      <c r="AD143" s="31">
        <v>9816.4</v>
      </c>
      <c r="AE143" s="31">
        <v>0</v>
      </c>
      <c r="AF143" s="31">
        <v>9816.4</v>
      </c>
      <c r="AG143" s="31">
        <v>0</v>
      </c>
      <c r="AH143" s="31">
        <v>9816.4</v>
      </c>
      <c r="AI143" s="31">
        <v>0</v>
      </c>
      <c r="AJ143" s="31">
        <v>9816.4</v>
      </c>
      <c r="AK143" s="31">
        <v>0</v>
      </c>
      <c r="AL143" s="31">
        <v>9816.4</v>
      </c>
      <c r="AM143" s="31">
        <v>0</v>
      </c>
      <c r="AN143" s="31">
        <v>9816.4</v>
      </c>
      <c r="AO143" s="31">
        <v>0</v>
      </c>
      <c r="AP143" s="31">
        <v>9816.4</v>
      </c>
      <c r="AQ143" s="42">
        <v>0</v>
      </c>
      <c r="AR143" s="42">
        <v>9816.4</v>
      </c>
      <c r="AS143" s="42">
        <v>0</v>
      </c>
      <c r="AT143" s="42">
        <v>9816.4</v>
      </c>
      <c r="AU143" s="42">
        <v>0</v>
      </c>
      <c r="AV143" s="42">
        <v>9816.4</v>
      </c>
      <c r="AW143" s="42">
        <v>9816.4</v>
      </c>
      <c r="AX143" s="42">
        <v>0</v>
      </c>
      <c r="AY143" s="42"/>
      <c r="AZ143" s="42">
        <v>0</v>
      </c>
      <c r="BA143" s="63"/>
      <c r="BB143" s="63"/>
      <c r="BC143" s="63"/>
      <c r="BD143" s="63"/>
      <c r="BE143" s="63"/>
      <c r="BF143" s="63"/>
      <c r="BG143" s="63"/>
      <c r="BH143" s="54">
        <f t="shared" si="9"/>
        <v>0</v>
      </c>
      <c r="BI143" s="16">
        <f t="shared" si="11"/>
        <v>0</v>
      </c>
      <c r="BJ143" s="54"/>
      <c r="BK143" s="54" t="str">
        <f>VLOOKUP(B143,'[3]应付账款7月底全部明细表 (3)'!$A$4:$BI$410,61,0)</f>
        <v>发票挂账两个月承兑付款</v>
      </c>
    </row>
    <row r="144" spans="1:63" ht="15.95" customHeight="1">
      <c r="A144" s="23">
        <f t="shared" si="10"/>
        <v>141</v>
      </c>
      <c r="B144" s="24" t="s">
        <v>379</v>
      </c>
      <c r="C144" s="24"/>
      <c r="D144" s="25" t="s">
        <v>380</v>
      </c>
      <c r="E144" s="25" t="s">
        <v>105</v>
      </c>
      <c r="F144" s="16">
        <v>0</v>
      </c>
      <c r="G144" s="16">
        <v>5100</v>
      </c>
      <c r="H144" s="16">
        <v>0</v>
      </c>
      <c r="I144" s="16">
        <v>0</v>
      </c>
      <c r="J144" s="31">
        <v>0</v>
      </c>
      <c r="K144" s="31">
        <v>0</v>
      </c>
      <c r="L144" s="31">
        <v>0</v>
      </c>
      <c r="M144" s="31">
        <v>0</v>
      </c>
      <c r="N144" s="31">
        <v>0</v>
      </c>
      <c r="O144" s="31">
        <v>0</v>
      </c>
      <c r="P144" s="31">
        <v>0</v>
      </c>
      <c r="Q144" s="31">
        <v>0</v>
      </c>
      <c r="R144" s="31">
        <v>0</v>
      </c>
      <c r="S144" s="31">
        <v>0</v>
      </c>
      <c r="T144" s="31">
        <v>0</v>
      </c>
      <c r="U144" s="31">
        <v>0</v>
      </c>
      <c r="V144" s="31">
        <v>0</v>
      </c>
      <c r="W144" s="31">
        <v>0</v>
      </c>
      <c r="X144" s="31">
        <v>0</v>
      </c>
      <c r="Y144" s="31">
        <v>0</v>
      </c>
      <c r="Z144" s="31">
        <v>0</v>
      </c>
      <c r="AA144" s="31">
        <v>3400</v>
      </c>
      <c r="AB144" s="31">
        <v>3400</v>
      </c>
      <c r="AC144" s="31">
        <v>3400</v>
      </c>
      <c r="AD144" s="31">
        <v>0</v>
      </c>
      <c r="AE144" s="31">
        <v>0</v>
      </c>
      <c r="AF144" s="31">
        <v>0</v>
      </c>
      <c r="AG144" s="31">
        <v>0</v>
      </c>
      <c r="AH144" s="31">
        <v>0</v>
      </c>
      <c r="AI144" s="31">
        <v>0</v>
      </c>
      <c r="AJ144" s="31">
        <v>0</v>
      </c>
      <c r="AK144" s="31">
        <v>0</v>
      </c>
      <c r="AL144" s="31">
        <v>0</v>
      </c>
      <c r="AM144" s="31">
        <v>3400</v>
      </c>
      <c r="AN144" s="31">
        <v>3400</v>
      </c>
      <c r="AO144" s="31">
        <v>3400</v>
      </c>
      <c r="AP144" s="31">
        <v>0</v>
      </c>
      <c r="AQ144" s="42">
        <v>0</v>
      </c>
      <c r="AR144" s="42">
        <v>0</v>
      </c>
      <c r="AS144" s="42">
        <v>0</v>
      </c>
      <c r="AT144" s="42">
        <v>0</v>
      </c>
      <c r="AU144" s="42">
        <v>0</v>
      </c>
      <c r="AV144" s="42">
        <v>0</v>
      </c>
      <c r="AW144" s="42">
        <v>0</v>
      </c>
      <c r="AX144" s="42">
        <v>0</v>
      </c>
      <c r="AY144" s="42"/>
      <c r="AZ144" s="42">
        <v>0</v>
      </c>
      <c r="BA144" s="63"/>
      <c r="BB144" s="63"/>
      <c r="BC144" s="63"/>
      <c r="BD144" s="63"/>
      <c r="BE144" s="63"/>
      <c r="BF144" s="63"/>
      <c r="BG144" s="63"/>
      <c r="BH144" s="54">
        <f t="shared" si="9"/>
        <v>6800</v>
      </c>
      <c r="BI144" s="16">
        <f t="shared" si="11"/>
        <v>680</v>
      </c>
      <c r="BJ144" s="54">
        <f t="shared" si="12"/>
        <v>0</v>
      </c>
      <c r="BK144" s="54" t="str">
        <f>VLOOKUP(B144,'[3]应付账款7月底全部明细表 (3)'!$A$4:$BI$410,61,0)</f>
        <v>预付款</v>
      </c>
    </row>
    <row r="145" spans="1:63" ht="15.95" customHeight="1">
      <c r="A145" s="23">
        <f t="shared" si="10"/>
        <v>142</v>
      </c>
      <c r="B145" s="24" t="s">
        <v>381</v>
      </c>
      <c r="C145" s="24" t="str">
        <f>VLOOKUP(B145,'[1]供应商 (2)'!$A$2:$D$144,4,0)</f>
        <v>1932022</v>
      </c>
      <c r="D145" s="25" t="s">
        <v>382</v>
      </c>
      <c r="E145" s="25" t="s">
        <v>97</v>
      </c>
      <c r="F145" s="16">
        <v>0</v>
      </c>
      <c r="G145" s="16">
        <v>90791.75</v>
      </c>
      <c r="H145" s="16">
        <v>0</v>
      </c>
      <c r="I145" s="16">
        <v>0</v>
      </c>
      <c r="J145" s="31">
        <v>0</v>
      </c>
      <c r="K145" s="31">
        <v>0</v>
      </c>
      <c r="L145" s="31">
        <v>0</v>
      </c>
      <c r="M145" s="31">
        <v>0</v>
      </c>
      <c r="N145" s="31">
        <v>0</v>
      </c>
      <c r="O145" s="31">
        <v>0</v>
      </c>
      <c r="P145" s="31">
        <v>0</v>
      </c>
      <c r="Q145" s="31">
        <v>0</v>
      </c>
      <c r="R145" s="31">
        <v>0</v>
      </c>
      <c r="S145" s="31">
        <v>73459.100000000006</v>
      </c>
      <c r="T145" s="31">
        <v>73459.100000000006</v>
      </c>
      <c r="U145" s="31">
        <v>73459.100000000006</v>
      </c>
      <c r="V145" s="31">
        <v>0</v>
      </c>
      <c r="W145" s="31">
        <v>0</v>
      </c>
      <c r="X145" s="31">
        <v>0</v>
      </c>
      <c r="Y145" s="31">
        <v>0</v>
      </c>
      <c r="Z145" s="31">
        <v>0</v>
      </c>
      <c r="AA145" s="31">
        <v>0</v>
      </c>
      <c r="AB145" s="31">
        <v>0</v>
      </c>
      <c r="AC145" s="31">
        <v>0</v>
      </c>
      <c r="AD145" s="31">
        <v>0</v>
      </c>
      <c r="AE145" s="31">
        <v>65503.8</v>
      </c>
      <c r="AF145" s="31">
        <v>65503.8</v>
      </c>
      <c r="AG145" s="31">
        <v>65503.8</v>
      </c>
      <c r="AH145" s="31">
        <v>0</v>
      </c>
      <c r="AI145" s="31">
        <v>0</v>
      </c>
      <c r="AJ145" s="31">
        <v>0</v>
      </c>
      <c r="AK145" s="31">
        <v>0</v>
      </c>
      <c r="AL145" s="31">
        <v>0</v>
      </c>
      <c r="AM145" s="31">
        <v>56791.1</v>
      </c>
      <c r="AN145" s="31">
        <v>56791.1</v>
      </c>
      <c r="AO145" s="31">
        <v>56791.1</v>
      </c>
      <c r="AP145" s="31">
        <v>0</v>
      </c>
      <c r="AQ145" s="42">
        <v>59070</v>
      </c>
      <c r="AR145" s="42">
        <v>59070</v>
      </c>
      <c r="AS145" s="42">
        <v>59070</v>
      </c>
      <c r="AT145" s="42">
        <v>0</v>
      </c>
      <c r="AU145" s="42">
        <v>45870</v>
      </c>
      <c r="AV145" s="42">
        <v>45870</v>
      </c>
      <c r="AW145" s="42">
        <v>45870</v>
      </c>
      <c r="AX145" s="42">
        <v>0</v>
      </c>
      <c r="AY145" s="42"/>
      <c r="AZ145" s="42">
        <v>0</v>
      </c>
      <c r="BA145" s="63"/>
      <c r="BB145" s="63"/>
      <c r="BC145" s="63"/>
      <c r="BD145" s="63"/>
      <c r="BE145" s="63"/>
      <c r="BF145" s="63"/>
      <c r="BG145" s="63"/>
      <c r="BH145" s="54">
        <f t="shared" si="9"/>
        <v>300694</v>
      </c>
      <c r="BI145" s="16">
        <f t="shared" si="11"/>
        <v>30069.4</v>
      </c>
      <c r="BJ145" s="54">
        <f t="shared" si="12"/>
        <v>0</v>
      </c>
      <c r="BK145" s="54" t="str">
        <f>VLOOKUP(B145,'[3]应付账款7月底全部明细表 (3)'!$A$4:$BI$410,61,0)</f>
        <v>预付款</v>
      </c>
    </row>
    <row r="146" spans="1:63" ht="15.95" customHeight="1">
      <c r="A146" s="23">
        <f t="shared" si="10"/>
        <v>143</v>
      </c>
      <c r="B146" s="24" t="s">
        <v>383</v>
      </c>
      <c r="C146" s="24"/>
      <c r="D146" s="25" t="s">
        <v>384</v>
      </c>
      <c r="E146" s="25" t="s">
        <v>143</v>
      </c>
      <c r="F146" s="16">
        <v>0</v>
      </c>
      <c r="G146" s="16">
        <v>41286</v>
      </c>
      <c r="H146" s="16">
        <v>0</v>
      </c>
      <c r="I146" s="16">
        <v>0</v>
      </c>
      <c r="J146" s="31">
        <v>0</v>
      </c>
      <c r="K146" s="31">
        <v>82572</v>
      </c>
      <c r="L146" s="31">
        <v>82572</v>
      </c>
      <c r="M146" s="31">
        <v>82572</v>
      </c>
      <c r="N146" s="31">
        <v>0</v>
      </c>
      <c r="O146" s="31">
        <v>0</v>
      </c>
      <c r="P146" s="31">
        <v>0</v>
      </c>
      <c r="Q146" s="31">
        <v>0</v>
      </c>
      <c r="R146" s="31">
        <v>0</v>
      </c>
      <c r="S146" s="31">
        <v>0</v>
      </c>
      <c r="T146" s="31">
        <v>0</v>
      </c>
      <c r="U146" s="31">
        <v>0</v>
      </c>
      <c r="V146" s="31">
        <v>0</v>
      </c>
      <c r="W146" s="31">
        <v>0</v>
      </c>
      <c r="X146" s="31">
        <v>0</v>
      </c>
      <c r="Y146" s="31">
        <v>0</v>
      </c>
      <c r="Z146" s="31">
        <v>0</v>
      </c>
      <c r="AA146" s="31">
        <v>0</v>
      </c>
      <c r="AB146" s="31">
        <v>0</v>
      </c>
      <c r="AC146" s="31">
        <v>0</v>
      </c>
      <c r="AD146" s="31">
        <v>0</v>
      </c>
      <c r="AE146" s="31">
        <v>0</v>
      </c>
      <c r="AF146" s="31">
        <v>0</v>
      </c>
      <c r="AG146" s="31">
        <v>0</v>
      </c>
      <c r="AH146" s="31">
        <v>0</v>
      </c>
      <c r="AI146" s="31">
        <v>0</v>
      </c>
      <c r="AJ146" s="31">
        <v>0</v>
      </c>
      <c r="AK146" s="31">
        <v>0</v>
      </c>
      <c r="AL146" s="31">
        <v>0</v>
      </c>
      <c r="AM146" s="31">
        <v>0</v>
      </c>
      <c r="AN146" s="31">
        <v>0</v>
      </c>
      <c r="AO146" s="31">
        <v>0</v>
      </c>
      <c r="AP146" s="31">
        <v>0</v>
      </c>
      <c r="AQ146" s="42">
        <v>0</v>
      </c>
      <c r="AR146" s="42">
        <v>0</v>
      </c>
      <c r="AS146" s="42">
        <v>0</v>
      </c>
      <c r="AT146" s="42">
        <v>0</v>
      </c>
      <c r="AU146" s="42">
        <v>0</v>
      </c>
      <c r="AV146" s="42">
        <v>0</v>
      </c>
      <c r="AW146" s="42">
        <v>0</v>
      </c>
      <c r="AX146" s="42">
        <v>0</v>
      </c>
      <c r="AY146" s="42"/>
      <c r="AZ146" s="42">
        <v>0</v>
      </c>
      <c r="BA146" s="63"/>
      <c r="BB146" s="63"/>
      <c r="BC146" s="63"/>
      <c r="BD146" s="63"/>
      <c r="BE146" s="63"/>
      <c r="BF146" s="63"/>
      <c r="BG146" s="63"/>
      <c r="BH146" s="54">
        <f t="shared" si="9"/>
        <v>82572</v>
      </c>
      <c r="BI146" s="16">
        <f t="shared" si="11"/>
        <v>8257.2000000000007</v>
      </c>
      <c r="BJ146" s="54">
        <f t="shared" si="12"/>
        <v>0</v>
      </c>
      <c r="BK146" s="54" t="str">
        <f>VLOOKUP(B146,'[3]应付账款7月底全部明细表 (3)'!$A$4:$BI$410,61,0)</f>
        <v>预付款</v>
      </c>
    </row>
    <row r="147" spans="1:63" ht="15.95" customHeight="1">
      <c r="A147" s="23">
        <f t="shared" si="10"/>
        <v>144</v>
      </c>
      <c r="B147" s="24" t="s">
        <v>385</v>
      </c>
      <c r="C147" s="24" t="str">
        <f>VLOOKUP(B147,'[1]供应商 (2)'!$A$2:$D$144,4,0)</f>
        <v>1913025A</v>
      </c>
      <c r="D147" s="25" t="s">
        <v>386</v>
      </c>
      <c r="E147" s="25" t="s">
        <v>30</v>
      </c>
      <c r="F147" s="16">
        <v>3809395.21</v>
      </c>
      <c r="G147" s="16">
        <v>0</v>
      </c>
      <c r="H147" s="16">
        <v>4092154.23</v>
      </c>
      <c r="I147" s="16">
        <v>800000</v>
      </c>
      <c r="J147" s="31">
        <v>3548172.66</v>
      </c>
      <c r="K147" s="31">
        <v>0</v>
      </c>
      <c r="L147" s="31">
        <v>3009395.21</v>
      </c>
      <c r="M147" s="31">
        <v>800000</v>
      </c>
      <c r="N147" s="31">
        <v>2748172.66</v>
      </c>
      <c r="O147" s="31">
        <v>0</v>
      </c>
      <c r="P147" s="31">
        <v>2492154.23</v>
      </c>
      <c r="Q147" s="31">
        <v>0</v>
      </c>
      <c r="R147" s="31">
        <v>2748172.66</v>
      </c>
      <c r="S147" s="31">
        <v>1593116.97</v>
      </c>
      <c r="T147" s="31">
        <v>2748172.66</v>
      </c>
      <c r="U147" s="31">
        <v>100000</v>
      </c>
      <c r="V147" s="31">
        <v>4241289.63</v>
      </c>
      <c r="W147" s="31">
        <v>1212087.75</v>
      </c>
      <c r="X147" s="31">
        <v>2648172.66</v>
      </c>
      <c r="Y147" s="31">
        <v>400000</v>
      </c>
      <c r="Z147" s="31">
        <v>5053377.38</v>
      </c>
      <c r="AA147" s="31">
        <v>82160.759999999995</v>
      </c>
      <c r="AB147" s="31">
        <v>2248172.66</v>
      </c>
      <c r="AC147" s="31">
        <v>229300</v>
      </c>
      <c r="AD147" s="31">
        <v>4906238.1399999997</v>
      </c>
      <c r="AE147" s="31">
        <v>0</v>
      </c>
      <c r="AF147" s="31">
        <v>3611989.63</v>
      </c>
      <c r="AG147" s="31">
        <v>800000</v>
      </c>
      <c r="AH147" s="31">
        <v>4106238.14</v>
      </c>
      <c r="AI147" s="31">
        <v>364983.52</v>
      </c>
      <c r="AJ147" s="31">
        <v>4024077.38</v>
      </c>
      <c r="AK147" s="31">
        <v>300000</v>
      </c>
      <c r="AL147" s="31">
        <v>4171221.66</v>
      </c>
      <c r="AM147" s="31">
        <v>0</v>
      </c>
      <c r="AN147" s="31">
        <v>3806238.14</v>
      </c>
      <c r="AO147" s="31">
        <v>500000</v>
      </c>
      <c r="AP147" s="31">
        <v>3671221.66</v>
      </c>
      <c r="AQ147" s="42">
        <v>999715.09</v>
      </c>
      <c r="AR147" s="42">
        <v>3306238.14</v>
      </c>
      <c r="AS147" s="42">
        <v>862072</v>
      </c>
      <c r="AT147" s="42">
        <v>3808864.75</v>
      </c>
      <c r="AU147" s="42">
        <v>0</v>
      </c>
      <c r="AV147" s="42">
        <v>2809149.66</v>
      </c>
      <c r="AW147" s="42">
        <v>200000</v>
      </c>
      <c r="AX147" s="42">
        <v>3608864.75</v>
      </c>
      <c r="AY147" s="42"/>
      <c r="AZ147" s="42">
        <v>2609149.66</v>
      </c>
      <c r="BA147" s="63"/>
      <c r="BB147" s="63"/>
      <c r="BC147" s="63"/>
      <c r="BD147" s="63"/>
      <c r="BE147" s="63"/>
      <c r="BF147" s="63"/>
      <c r="BG147" s="63"/>
      <c r="BH147" s="54">
        <f t="shared" si="9"/>
        <v>4252064.09</v>
      </c>
      <c r="BI147" s="16">
        <f t="shared" si="11"/>
        <v>425206.40899999999</v>
      </c>
      <c r="BJ147" s="54">
        <f t="shared" si="12"/>
        <v>8.4873244467018392</v>
      </c>
      <c r="BK147" s="54" t="str">
        <f>VLOOKUP(B147,'[3]应付账款7月底全部明细表 (3)'!$A$4:$BI$410,61,0)</f>
        <v>发票挂账两个月承兑付款</v>
      </c>
    </row>
    <row r="148" spans="1:63" ht="15.95" customHeight="1">
      <c r="A148" s="23">
        <f t="shared" si="10"/>
        <v>145</v>
      </c>
      <c r="B148" s="24" t="s">
        <v>387</v>
      </c>
      <c r="C148" s="24"/>
      <c r="D148" s="25" t="s">
        <v>388</v>
      </c>
      <c r="E148" s="25" t="s">
        <v>389</v>
      </c>
      <c r="F148" s="16">
        <v>0</v>
      </c>
      <c r="G148" s="16">
        <v>0</v>
      </c>
      <c r="H148" s="16">
        <v>0</v>
      </c>
      <c r="I148" s="16">
        <v>0</v>
      </c>
      <c r="J148" s="31">
        <v>0</v>
      </c>
      <c r="K148" s="31">
        <v>56170</v>
      </c>
      <c r="L148" s="31">
        <v>0</v>
      </c>
      <c r="M148" s="31">
        <v>0</v>
      </c>
      <c r="N148" s="31">
        <v>56170</v>
      </c>
      <c r="O148" s="31">
        <v>0</v>
      </c>
      <c r="P148" s="31">
        <v>56170</v>
      </c>
      <c r="Q148" s="31">
        <v>56170</v>
      </c>
      <c r="R148" s="31">
        <v>0</v>
      </c>
      <c r="S148" s="31">
        <v>0</v>
      </c>
      <c r="T148" s="31">
        <v>0</v>
      </c>
      <c r="U148" s="31">
        <v>0</v>
      </c>
      <c r="V148" s="31">
        <v>0</v>
      </c>
      <c r="W148" s="31">
        <v>0</v>
      </c>
      <c r="X148" s="31">
        <v>0</v>
      </c>
      <c r="Y148" s="31">
        <v>0</v>
      </c>
      <c r="Z148" s="31">
        <v>0</v>
      </c>
      <c r="AA148" s="31">
        <v>0</v>
      </c>
      <c r="AB148" s="31">
        <v>0</v>
      </c>
      <c r="AC148" s="31">
        <v>0</v>
      </c>
      <c r="AD148" s="31">
        <v>0</v>
      </c>
      <c r="AE148" s="31">
        <v>0</v>
      </c>
      <c r="AF148" s="31">
        <v>0</v>
      </c>
      <c r="AG148" s="31">
        <v>0</v>
      </c>
      <c r="AH148" s="31">
        <v>0</v>
      </c>
      <c r="AI148" s="31">
        <v>12920</v>
      </c>
      <c r="AJ148" s="31">
        <v>0</v>
      </c>
      <c r="AK148" s="31">
        <v>0</v>
      </c>
      <c r="AL148" s="31">
        <v>12920</v>
      </c>
      <c r="AM148" s="31">
        <v>0</v>
      </c>
      <c r="AN148" s="31">
        <v>12920</v>
      </c>
      <c r="AO148" s="31">
        <v>0</v>
      </c>
      <c r="AP148" s="31">
        <v>12920</v>
      </c>
      <c r="AQ148" s="42">
        <v>0</v>
      </c>
      <c r="AR148" s="42">
        <v>12920</v>
      </c>
      <c r="AS148" s="42">
        <v>12920</v>
      </c>
      <c r="AT148" s="42">
        <v>0</v>
      </c>
      <c r="AU148" s="42">
        <v>0</v>
      </c>
      <c r="AV148" s="42">
        <v>0</v>
      </c>
      <c r="AW148" s="42">
        <v>0</v>
      </c>
      <c r="AX148" s="42">
        <v>0</v>
      </c>
      <c r="AY148" s="42"/>
      <c r="AZ148" s="42">
        <v>0</v>
      </c>
      <c r="BA148" s="63"/>
      <c r="BB148" s="63"/>
      <c r="BC148" s="63"/>
      <c r="BD148" s="63"/>
      <c r="BE148" s="63"/>
      <c r="BF148" s="63"/>
      <c r="BG148" s="63"/>
      <c r="BH148" s="54">
        <f t="shared" si="9"/>
        <v>69090</v>
      </c>
      <c r="BI148" s="16">
        <f t="shared" si="11"/>
        <v>6909</v>
      </c>
      <c r="BJ148" s="54">
        <f t="shared" si="12"/>
        <v>0</v>
      </c>
      <c r="BK148" s="54" t="str">
        <f>VLOOKUP(B148,'[3]应付账款7月底全部明细表 (3)'!$A$4:$BI$410,61,0)</f>
        <v>货到、票到付款</v>
      </c>
    </row>
    <row r="149" spans="1:63" ht="15.95" customHeight="1">
      <c r="A149" s="23">
        <f t="shared" si="10"/>
        <v>146</v>
      </c>
      <c r="B149" s="24" t="s">
        <v>390</v>
      </c>
      <c r="C149" s="24">
        <f>VLOOKUP(B149,'[1]供应商 (2)'!$A$2:$D$144,4,0)</f>
        <v>1922374</v>
      </c>
      <c r="D149" s="25" t="s">
        <v>391</v>
      </c>
      <c r="E149" s="25" t="s">
        <v>392</v>
      </c>
      <c r="F149" s="16">
        <v>927438.7</v>
      </c>
      <c r="G149" s="16">
        <v>150000</v>
      </c>
      <c r="H149" s="16">
        <v>1122328.3899999999</v>
      </c>
      <c r="I149" s="16">
        <v>300000</v>
      </c>
      <c r="J149" s="31">
        <v>1047056.44</v>
      </c>
      <c r="K149" s="31">
        <v>83958.84</v>
      </c>
      <c r="L149" s="31">
        <v>477438.7</v>
      </c>
      <c r="M149" s="31">
        <v>0</v>
      </c>
      <c r="N149" s="31">
        <v>1131015.28</v>
      </c>
      <c r="O149" s="31">
        <v>0</v>
      </c>
      <c r="P149" s="31">
        <v>822328.39</v>
      </c>
      <c r="Q149" s="31">
        <v>300000</v>
      </c>
      <c r="R149" s="31">
        <v>831015.28</v>
      </c>
      <c r="S149" s="31">
        <v>276451.65000000002</v>
      </c>
      <c r="T149" s="31">
        <v>747056.44</v>
      </c>
      <c r="U149" s="31">
        <v>0</v>
      </c>
      <c r="V149" s="31">
        <v>1107466.93</v>
      </c>
      <c r="W149" s="31">
        <v>298255.48</v>
      </c>
      <c r="X149" s="31">
        <v>831015.28</v>
      </c>
      <c r="Y149" s="31">
        <v>0</v>
      </c>
      <c r="Z149" s="31">
        <v>1405722.41</v>
      </c>
      <c r="AA149" s="31">
        <v>0</v>
      </c>
      <c r="AB149" s="31">
        <v>831015.28</v>
      </c>
      <c r="AC149" s="31">
        <v>200000</v>
      </c>
      <c r="AD149" s="31">
        <v>1205722.4099999999</v>
      </c>
      <c r="AE149" s="31">
        <v>0</v>
      </c>
      <c r="AF149" s="31">
        <v>907466.93</v>
      </c>
      <c r="AG149" s="31">
        <v>250000</v>
      </c>
      <c r="AH149" s="31">
        <v>955722.41</v>
      </c>
      <c r="AI149" s="31">
        <v>208429.52</v>
      </c>
      <c r="AJ149" s="31">
        <v>955722.41</v>
      </c>
      <c r="AK149" s="31">
        <v>0</v>
      </c>
      <c r="AL149" s="31">
        <v>1164151.93</v>
      </c>
      <c r="AM149" s="31">
        <v>0</v>
      </c>
      <c r="AN149" s="31">
        <v>955722.41</v>
      </c>
      <c r="AO149" s="31">
        <v>0</v>
      </c>
      <c r="AP149" s="31">
        <v>1164151.93</v>
      </c>
      <c r="AQ149" s="42">
        <v>290181.63</v>
      </c>
      <c r="AR149" s="42">
        <v>955722.41</v>
      </c>
      <c r="AS149" s="42">
        <v>300000</v>
      </c>
      <c r="AT149" s="42">
        <v>1154333.56</v>
      </c>
      <c r="AU149" s="42">
        <v>0</v>
      </c>
      <c r="AV149" s="42">
        <v>864151.93</v>
      </c>
      <c r="AW149" s="42">
        <v>0</v>
      </c>
      <c r="AX149" s="42">
        <v>1154333.56</v>
      </c>
      <c r="AY149" s="42"/>
      <c r="AZ149" s="42">
        <v>864151.93</v>
      </c>
      <c r="BA149" s="63"/>
      <c r="BB149" s="63"/>
      <c r="BC149" s="63"/>
      <c r="BD149" s="63"/>
      <c r="BE149" s="63"/>
      <c r="BF149" s="63"/>
      <c r="BG149" s="63"/>
      <c r="BH149" s="54">
        <f t="shared" si="9"/>
        <v>1157277.1200000001</v>
      </c>
      <c r="BI149" s="16">
        <f t="shared" si="11"/>
        <v>115727.712</v>
      </c>
      <c r="BJ149" s="54">
        <f t="shared" si="12"/>
        <v>9.9745647783998308</v>
      </c>
      <c r="BK149" s="54" t="str">
        <f>VLOOKUP(B149,'[3]应付账款7月底全部明细表 (3)'!$A$4:$BI$410,61,0)</f>
        <v>发票挂账两个月承兑付款</v>
      </c>
    </row>
    <row r="150" spans="1:63" ht="15.95" customHeight="1">
      <c r="A150" s="23">
        <f t="shared" si="10"/>
        <v>147</v>
      </c>
      <c r="B150" s="24" t="s">
        <v>393</v>
      </c>
      <c r="C150" s="24"/>
      <c r="D150" s="25" t="s">
        <v>394</v>
      </c>
      <c r="E150" s="25" t="s">
        <v>340</v>
      </c>
      <c r="F150" s="16">
        <v>173848.9</v>
      </c>
      <c r="G150" s="16">
        <v>0</v>
      </c>
      <c r="H150" s="16">
        <v>233374.75</v>
      </c>
      <c r="I150" s="16">
        <v>130000</v>
      </c>
      <c r="J150" s="31">
        <v>103374.75</v>
      </c>
      <c r="K150" s="31">
        <v>0</v>
      </c>
      <c r="L150" s="31">
        <v>43848.9</v>
      </c>
      <c r="M150" s="31">
        <v>0</v>
      </c>
      <c r="N150" s="31">
        <v>103374.75</v>
      </c>
      <c r="O150" s="31">
        <v>0</v>
      </c>
      <c r="P150" s="31">
        <v>103374.75</v>
      </c>
      <c r="Q150" s="31">
        <v>100000</v>
      </c>
      <c r="R150" s="31">
        <v>3374.75</v>
      </c>
      <c r="S150" s="31">
        <v>0</v>
      </c>
      <c r="T150" s="31">
        <v>3374.75</v>
      </c>
      <c r="U150" s="31">
        <v>0</v>
      </c>
      <c r="V150" s="31">
        <v>3374.75</v>
      </c>
      <c r="W150" s="31">
        <v>0</v>
      </c>
      <c r="X150" s="31">
        <v>3374.75</v>
      </c>
      <c r="Y150" s="31">
        <v>0</v>
      </c>
      <c r="Z150" s="31">
        <v>3374.75</v>
      </c>
      <c r="AA150" s="31">
        <v>0</v>
      </c>
      <c r="AB150" s="31">
        <v>3374.75</v>
      </c>
      <c r="AC150" s="31">
        <v>0</v>
      </c>
      <c r="AD150" s="31">
        <v>3374.75</v>
      </c>
      <c r="AE150" s="31">
        <v>0</v>
      </c>
      <c r="AF150" s="31">
        <v>3374.75</v>
      </c>
      <c r="AG150" s="31">
        <v>0</v>
      </c>
      <c r="AH150" s="31">
        <v>3374.75</v>
      </c>
      <c r="AI150" s="31">
        <v>0</v>
      </c>
      <c r="AJ150" s="31">
        <v>3374.75</v>
      </c>
      <c r="AK150" s="31">
        <v>0</v>
      </c>
      <c r="AL150" s="31">
        <v>3374.75</v>
      </c>
      <c r="AM150" s="31">
        <v>0</v>
      </c>
      <c r="AN150" s="31">
        <v>3374.75</v>
      </c>
      <c r="AO150" s="31">
        <v>0</v>
      </c>
      <c r="AP150" s="31">
        <v>3374.75</v>
      </c>
      <c r="AQ150" s="42">
        <v>0</v>
      </c>
      <c r="AR150" s="42">
        <v>3374.75</v>
      </c>
      <c r="AS150" s="42">
        <v>0</v>
      </c>
      <c r="AT150" s="42">
        <v>3374.75</v>
      </c>
      <c r="AU150" s="42">
        <v>0</v>
      </c>
      <c r="AV150" s="42">
        <v>3374.75</v>
      </c>
      <c r="AW150" s="42">
        <v>0</v>
      </c>
      <c r="AX150" s="42">
        <v>3374.75</v>
      </c>
      <c r="AY150" s="42"/>
      <c r="AZ150" s="42">
        <v>3374.75</v>
      </c>
      <c r="BA150" s="63"/>
      <c r="BB150" s="63"/>
      <c r="BC150" s="63"/>
      <c r="BD150" s="63"/>
      <c r="BE150" s="63"/>
      <c r="BF150" s="63"/>
      <c r="BG150" s="63"/>
      <c r="BH150" s="54">
        <f t="shared" si="9"/>
        <v>0</v>
      </c>
      <c r="BI150" s="16">
        <f t="shared" si="11"/>
        <v>0</v>
      </c>
      <c r="BJ150" s="54"/>
      <c r="BK150" s="54" t="str">
        <f>VLOOKUP(B150,'[3]应付账款7月底全部明细表 (3)'!$A$4:$BI$410,61,0)</f>
        <v>发票挂账两个月承兑付款</v>
      </c>
    </row>
    <row r="151" spans="1:63" ht="15.95" customHeight="1">
      <c r="A151" s="23">
        <f t="shared" si="10"/>
        <v>148</v>
      </c>
      <c r="B151" s="24" t="s">
        <v>395</v>
      </c>
      <c r="C151" s="24" t="str">
        <f>VLOOKUP(B151,'[1]供应商 (2)'!$A$2:$D$144,4,0)</f>
        <v>L4653</v>
      </c>
      <c r="D151" s="25" t="s">
        <v>396</v>
      </c>
      <c r="E151" s="25" t="s">
        <v>90</v>
      </c>
      <c r="F151" s="16">
        <v>0</v>
      </c>
      <c r="G151" s="16">
        <v>0</v>
      </c>
      <c r="H151" s="16">
        <v>0</v>
      </c>
      <c r="I151" s="16">
        <v>0</v>
      </c>
      <c r="J151" s="31">
        <v>0</v>
      </c>
      <c r="K151" s="31">
        <v>0</v>
      </c>
      <c r="L151" s="31">
        <v>0</v>
      </c>
      <c r="M151" s="31">
        <v>0</v>
      </c>
      <c r="N151" s="31">
        <v>0</v>
      </c>
      <c r="O151" s="31">
        <v>0</v>
      </c>
      <c r="P151" s="31">
        <v>0</v>
      </c>
      <c r="Q151" s="31">
        <v>0</v>
      </c>
      <c r="R151" s="31">
        <v>0</v>
      </c>
      <c r="S151" s="31">
        <v>0</v>
      </c>
      <c r="T151" s="31">
        <v>0</v>
      </c>
      <c r="U151" s="31">
        <v>0</v>
      </c>
      <c r="V151" s="31">
        <v>0</v>
      </c>
      <c r="W151" s="31">
        <v>142457.13</v>
      </c>
      <c r="X151" s="31">
        <v>0</v>
      </c>
      <c r="Y151" s="31">
        <v>0</v>
      </c>
      <c r="Z151" s="31">
        <v>142457.13</v>
      </c>
      <c r="AA151" s="31">
        <v>492727.22</v>
      </c>
      <c r="AB151" s="31">
        <v>0</v>
      </c>
      <c r="AC151" s="31">
        <v>0</v>
      </c>
      <c r="AD151" s="31">
        <v>635184.35</v>
      </c>
      <c r="AE151" s="31">
        <v>86849</v>
      </c>
      <c r="AF151" s="31">
        <v>0</v>
      </c>
      <c r="AG151" s="31">
        <v>0</v>
      </c>
      <c r="AH151" s="31">
        <v>722033.35</v>
      </c>
      <c r="AI151" s="31">
        <v>17599.88</v>
      </c>
      <c r="AJ151" s="31">
        <v>142457.13</v>
      </c>
      <c r="AK151" s="31">
        <v>200000</v>
      </c>
      <c r="AL151" s="31">
        <v>539633.23</v>
      </c>
      <c r="AM151" s="31">
        <v>0</v>
      </c>
      <c r="AN151" s="31">
        <v>435184.35</v>
      </c>
      <c r="AO151" s="31">
        <v>0</v>
      </c>
      <c r="AP151" s="31">
        <v>539633.23</v>
      </c>
      <c r="AQ151" s="42">
        <v>24127.31</v>
      </c>
      <c r="AR151" s="42">
        <v>522033.35</v>
      </c>
      <c r="AS151" s="42">
        <v>200000</v>
      </c>
      <c r="AT151" s="42">
        <v>363760.54</v>
      </c>
      <c r="AU151" s="42">
        <v>129669.21</v>
      </c>
      <c r="AV151" s="42">
        <v>339633.23</v>
      </c>
      <c r="AW151" s="42">
        <v>0</v>
      </c>
      <c r="AX151" s="42">
        <v>493429.75</v>
      </c>
      <c r="AY151" s="42"/>
      <c r="AZ151" s="42">
        <v>339633.23</v>
      </c>
      <c r="BA151" s="63"/>
      <c r="BB151" s="63"/>
      <c r="BC151" s="63"/>
      <c r="BD151" s="63"/>
      <c r="BE151" s="63"/>
      <c r="BF151" s="63"/>
      <c r="BG151" s="63"/>
      <c r="BH151" s="54">
        <f t="shared" si="9"/>
        <v>893429.75</v>
      </c>
      <c r="BI151" s="16">
        <f t="shared" si="11"/>
        <v>89342.975000000006</v>
      </c>
      <c r="BJ151" s="54">
        <f t="shared" si="12"/>
        <v>5.5228712721957196</v>
      </c>
      <c r="BK151" s="54" t="str">
        <f>VLOOKUP(B151,'[3]应付账款7月底全部明细表 (3)'!$A$4:$BI$410,61,0)</f>
        <v>发票挂账两个月承兑付款</v>
      </c>
    </row>
    <row r="152" spans="1:63" ht="15.95" customHeight="1">
      <c r="A152" s="23">
        <f t="shared" si="10"/>
        <v>149</v>
      </c>
      <c r="B152" s="24" t="s">
        <v>397</v>
      </c>
      <c r="C152" s="24"/>
      <c r="D152" s="25" t="s">
        <v>398</v>
      </c>
      <c r="E152" s="25" t="s">
        <v>187</v>
      </c>
      <c r="F152" s="16">
        <v>3906781</v>
      </c>
      <c r="G152" s="16">
        <v>2000000</v>
      </c>
      <c r="H152" s="16">
        <v>3106781</v>
      </c>
      <c r="I152" s="16">
        <v>1000000</v>
      </c>
      <c r="J152" s="31">
        <v>3311781</v>
      </c>
      <c r="K152" s="31">
        <v>727200</v>
      </c>
      <c r="L152" s="31">
        <v>906781</v>
      </c>
      <c r="M152" s="31">
        <v>0</v>
      </c>
      <c r="N152" s="31">
        <v>4038981</v>
      </c>
      <c r="O152" s="31">
        <v>505000</v>
      </c>
      <c r="P152" s="31">
        <v>2106781</v>
      </c>
      <c r="Q152" s="31">
        <v>312604.33</v>
      </c>
      <c r="R152" s="31">
        <v>4231376.67</v>
      </c>
      <c r="S152" s="31">
        <v>1482600</v>
      </c>
      <c r="T152" s="31">
        <v>2999176.67</v>
      </c>
      <c r="U152" s="31">
        <v>2850000</v>
      </c>
      <c r="V152" s="31">
        <v>2863976.67</v>
      </c>
      <c r="W152" s="31">
        <v>1217700</v>
      </c>
      <c r="X152" s="31">
        <v>876376.67</v>
      </c>
      <c r="Y152" s="31">
        <v>0</v>
      </c>
      <c r="Z152" s="31">
        <v>4081676.67</v>
      </c>
      <c r="AA152" s="31">
        <v>605000</v>
      </c>
      <c r="AB152" s="31">
        <v>1381376.67</v>
      </c>
      <c r="AC152" s="31">
        <v>500000</v>
      </c>
      <c r="AD152" s="31">
        <v>4186676.67</v>
      </c>
      <c r="AE152" s="31">
        <v>1137500</v>
      </c>
      <c r="AF152" s="31">
        <v>2363976.67</v>
      </c>
      <c r="AG152" s="31">
        <v>500000</v>
      </c>
      <c r="AH152" s="31">
        <v>4824176.67</v>
      </c>
      <c r="AI152" s="31">
        <v>536926.80000000005</v>
      </c>
      <c r="AJ152" s="31">
        <v>3081676.67</v>
      </c>
      <c r="AK152" s="31">
        <v>2500000</v>
      </c>
      <c r="AL152" s="31">
        <v>2861103.47</v>
      </c>
      <c r="AM152" s="31">
        <v>1270361.2</v>
      </c>
      <c r="AN152" s="31">
        <v>1186676.67</v>
      </c>
      <c r="AO152" s="31">
        <v>1200000</v>
      </c>
      <c r="AP152" s="31">
        <v>2931464.67</v>
      </c>
      <c r="AQ152" s="42">
        <v>648140</v>
      </c>
      <c r="AR152" s="42">
        <v>1124176.67</v>
      </c>
      <c r="AS152" s="42">
        <v>650000</v>
      </c>
      <c r="AT152" s="42">
        <v>2929604.67</v>
      </c>
      <c r="AU152" s="42">
        <v>186900</v>
      </c>
      <c r="AV152" s="42">
        <v>1011103.47</v>
      </c>
      <c r="AW152" s="42">
        <v>367000</v>
      </c>
      <c r="AX152" s="42">
        <v>2749504.67</v>
      </c>
      <c r="AY152" s="42"/>
      <c r="AZ152" s="42">
        <v>1914464.67</v>
      </c>
      <c r="BA152" s="63"/>
      <c r="BB152" s="63"/>
      <c r="BC152" s="63"/>
      <c r="BD152" s="63"/>
      <c r="BE152" s="63"/>
      <c r="BF152" s="63"/>
      <c r="BG152" s="63"/>
      <c r="BH152" s="54">
        <f t="shared" si="9"/>
        <v>8317328</v>
      </c>
      <c r="BI152" s="16">
        <f t="shared" si="11"/>
        <v>831732.8</v>
      </c>
      <c r="BJ152" s="54">
        <f t="shared" si="12"/>
        <v>3.3057547688392201</v>
      </c>
      <c r="BK152" s="54" t="str">
        <f>VLOOKUP(B152,'[3]应付账款7月底全部明细表 (3)'!$A$4:$BI$410,61,0)</f>
        <v>发票挂账两个月承兑付款</v>
      </c>
    </row>
    <row r="153" spans="1:63" ht="15.95" customHeight="1">
      <c r="A153" s="23">
        <f t="shared" si="10"/>
        <v>150</v>
      </c>
      <c r="B153" s="24" t="s">
        <v>399</v>
      </c>
      <c r="C153" s="24" t="str">
        <f>VLOOKUP(B153,'[1]供应商 (2)'!$A$2:$D$144,4,0)</f>
        <v>1913670</v>
      </c>
      <c r="D153" s="25" t="s">
        <v>400</v>
      </c>
      <c r="E153" s="25" t="s">
        <v>209</v>
      </c>
      <c r="F153" s="16">
        <v>1496251.57</v>
      </c>
      <c r="G153" s="16">
        <v>0</v>
      </c>
      <c r="H153" s="16">
        <v>1879297.55</v>
      </c>
      <c r="I153" s="16">
        <v>613364.31000000006</v>
      </c>
      <c r="J153" s="31">
        <v>1647417.69</v>
      </c>
      <c r="K153" s="31">
        <v>373083.25</v>
      </c>
      <c r="L153" s="31">
        <v>882887.26</v>
      </c>
      <c r="M153" s="31">
        <v>400000</v>
      </c>
      <c r="N153" s="31">
        <v>1620500.94</v>
      </c>
      <c r="O153" s="31">
        <v>277909.99</v>
      </c>
      <c r="P153" s="31">
        <v>865933.24</v>
      </c>
      <c r="Q153" s="31">
        <v>60604.21</v>
      </c>
      <c r="R153" s="31">
        <v>1837806.72</v>
      </c>
      <c r="S153" s="31">
        <v>361330.25</v>
      </c>
      <c r="T153" s="31">
        <v>1186813.48</v>
      </c>
      <c r="U153" s="31">
        <v>53693.69</v>
      </c>
      <c r="V153" s="31">
        <v>2145443.2799999998</v>
      </c>
      <c r="W153" s="31">
        <v>368901.42</v>
      </c>
      <c r="X153" s="31">
        <v>1506203.04</v>
      </c>
      <c r="Y153" s="31">
        <v>1250000</v>
      </c>
      <c r="Z153" s="31">
        <v>1264344.7</v>
      </c>
      <c r="AA153" s="31">
        <v>368610.15</v>
      </c>
      <c r="AB153" s="31">
        <v>534113.03</v>
      </c>
      <c r="AC153" s="31">
        <v>0</v>
      </c>
      <c r="AD153" s="31">
        <v>1632954.85</v>
      </c>
      <c r="AE153" s="31">
        <v>377213.75</v>
      </c>
      <c r="AF153" s="31">
        <v>895443.28</v>
      </c>
      <c r="AG153" s="31">
        <v>450000</v>
      </c>
      <c r="AH153" s="31">
        <v>1560168.6</v>
      </c>
      <c r="AI153" s="31">
        <v>118613.06</v>
      </c>
      <c r="AJ153" s="31">
        <v>814344.7</v>
      </c>
      <c r="AK153" s="31">
        <v>351189.16</v>
      </c>
      <c r="AL153" s="31">
        <v>1327592.5</v>
      </c>
      <c r="AM153" s="31">
        <v>102234.87</v>
      </c>
      <c r="AN153" s="31">
        <v>831765.69</v>
      </c>
      <c r="AO153" s="31">
        <v>0</v>
      </c>
      <c r="AP153" s="31">
        <v>1429827.37</v>
      </c>
      <c r="AQ153" s="42">
        <v>0</v>
      </c>
      <c r="AR153" s="42">
        <v>1208979.44</v>
      </c>
      <c r="AS153" s="42">
        <v>268116.33</v>
      </c>
      <c r="AT153" s="42">
        <v>1161711.04</v>
      </c>
      <c r="AU153" s="42">
        <v>454636.08</v>
      </c>
      <c r="AV153" s="42">
        <v>1059476.17</v>
      </c>
      <c r="AW153" s="42">
        <v>50000</v>
      </c>
      <c r="AX153" s="42">
        <v>1566347.12</v>
      </c>
      <c r="AY153" s="42"/>
      <c r="AZ153" s="42">
        <v>1111711.04</v>
      </c>
      <c r="BA153" s="63"/>
      <c r="BB153" s="63"/>
      <c r="BC153" s="63"/>
      <c r="BD153" s="63"/>
      <c r="BE153" s="63"/>
      <c r="BF153" s="63"/>
      <c r="BG153" s="63"/>
      <c r="BH153" s="54">
        <f t="shared" si="9"/>
        <v>2802532.82</v>
      </c>
      <c r="BI153" s="16">
        <f t="shared" si="11"/>
        <v>280253.28200000001</v>
      </c>
      <c r="BJ153" s="54">
        <f t="shared" si="12"/>
        <v>5.5890411303015499</v>
      </c>
      <c r="BK153" s="54" t="str">
        <f>VLOOKUP(B153,'[3]应付账款7月底全部明细表 (3)'!$A$4:$BI$410,61,0)</f>
        <v>发票挂账两个月承兑付款</v>
      </c>
    </row>
    <row r="154" spans="1:63">
      <c r="A154" s="23">
        <f t="shared" si="10"/>
        <v>151</v>
      </c>
      <c r="B154" s="24" t="s">
        <v>401</v>
      </c>
      <c r="C154" s="24" t="str">
        <f>VLOOKUP(B154,'[1]供应商 (2)'!$A$2:$D$144,4,0)</f>
        <v>1931024</v>
      </c>
      <c r="D154" s="25" t="s">
        <v>402</v>
      </c>
      <c r="E154" s="25" t="s">
        <v>403</v>
      </c>
      <c r="F154" s="16">
        <v>56255.74</v>
      </c>
      <c r="G154" s="16">
        <v>0</v>
      </c>
      <c r="H154" s="16">
        <v>72753.259999999995</v>
      </c>
      <c r="I154" s="16">
        <v>0</v>
      </c>
      <c r="J154" s="31">
        <v>102869.18</v>
      </c>
      <c r="K154" s="31">
        <v>0</v>
      </c>
      <c r="L154" s="31">
        <v>56255.74</v>
      </c>
      <c r="M154" s="31">
        <v>56255.74</v>
      </c>
      <c r="N154" s="31">
        <v>46613.440000000002</v>
      </c>
      <c r="O154" s="31">
        <v>0</v>
      </c>
      <c r="P154" s="31">
        <v>16497.52</v>
      </c>
      <c r="Q154" s="31">
        <v>16497.52</v>
      </c>
      <c r="R154" s="31">
        <v>30115.919999999998</v>
      </c>
      <c r="S154" s="31">
        <v>32825.68</v>
      </c>
      <c r="T154" s="31">
        <v>30115.919999999998</v>
      </c>
      <c r="U154" s="31">
        <v>0</v>
      </c>
      <c r="V154" s="31">
        <v>62941.599999999999</v>
      </c>
      <c r="W154" s="31">
        <v>37856.29</v>
      </c>
      <c r="X154" s="31">
        <v>30115.919999999998</v>
      </c>
      <c r="Y154" s="31">
        <v>0</v>
      </c>
      <c r="Z154" s="31">
        <v>100797.89</v>
      </c>
      <c r="AA154" s="31">
        <v>0</v>
      </c>
      <c r="AB154" s="31">
        <v>30115.919999999998</v>
      </c>
      <c r="AC154" s="31">
        <v>0</v>
      </c>
      <c r="AD154" s="31">
        <v>100797.89</v>
      </c>
      <c r="AE154" s="31">
        <v>0</v>
      </c>
      <c r="AF154" s="31">
        <v>62941.599999999999</v>
      </c>
      <c r="AG154" s="31">
        <v>0</v>
      </c>
      <c r="AH154" s="31">
        <v>100797.89</v>
      </c>
      <c r="AI154" s="31">
        <v>0</v>
      </c>
      <c r="AJ154" s="31">
        <v>100797.89</v>
      </c>
      <c r="AK154" s="31">
        <v>50000</v>
      </c>
      <c r="AL154" s="31">
        <v>50797.89</v>
      </c>
      <c r="AM154" s="31">
        <v>19558.04</v>
      </c>
      <c r="AN154" s="31">
        <v>50797.89</v>
      </c>
      <c r="AO154" s="31">
        <v>0</v>
      </c>
      <c r="AP154" s="31">
        <v>70355.929999999993</v>
      </c>
      <c r="AQ154" s="42">
        <v>0</v>
      </c>
      <c r="AR154" s="42">
        <v>50797.89</v>
      </c>
      <c r="AS154" s="42">
        <v>50000</v>
      </c>
      <c r="AT154" s="42">
        <v>20355.93</v>
      </c>
      <c r="AU154" s="42">
        <v>19277.57</v>
      </c>
      <c r="AV154" s="42">
        <v>797.88999999999896</v>
      </c>
      <c r="AW154" s="42">
        <v>0</v>
      </c>
      <c r="AX154" s="42">
        <v>39633.5</v>
      </c>
      <c r="AY154" s="42"/>
      <c r="AZ154" s="42">
        <v>20355.93</v>
      </c>
      <c r="BA154" s="63"/>
      <c r="BB154" s="63"/>
      <c r="BC154" s="63"/>
      <c r="BD154" s="63"/>
      <c r="BE154" s="63"/>
      <c r="BF154" s="63"/>
      <c r="BG154" s="63"/>
      <c r="BH154" s="54">
        <f t="shared" si="9"/>
        <v>109517.58</v>
      </c>
      <c r="BI154" s="16">
        <f t="shared" si="11"/>
        <v>10951.758</v>
      </c>
      <c r="BJ154" s="54">
        <f t="shared" si="12"/>
        <v>3.61891670725376</v>
      </c>
      <c r="BK154" s="54" t="str">
        <f>VLOOKUP(B154,'[3]应付账款7月底全部明细表 (3)'!$A$4:$BI$410,61,0)</f>
        <v>发票挂账两个月承兑付款</v>
      </c>
    </row>
    <row r="155" spans="1:63" ht="15.95" customHeight="1">
      <c r="A155" s="23">
        <f t="shared" si="10"/>
        <v>152</v>
      </c>
      <c r="B155" s="24" t="s">
        <v>404</v>
      </c>
      <c r="C155" s="24"/>
      <c r="D155" s="25" t="s">
        <v>405</v>
      </c>
      <c r="E155" s="25" t="s">
        <v>167</v>
      </c>
      <c r="F155" s="16">
        <v>0</v>
      </c>
      <c r="G155" s="16">
        <v>0</v>
      </c>
      <c r="H155" s="16">
        <v>90000</v>
      </c>
      <c r="I155" s="16">
        <v>90000</v>
      </c>
      <c r="J155" s="31">
        <v>22500</v>
      </c>
      <c r="K155" s="31">
        <v>45000</v>
      </c>
      <c r="L155" s="31">
        <v>67500</v>
      </c>
      <c r="M155" s="31">
        <v>67500</v>
      </c>
      <c r="N155" s="31">
        <v>0</v>
      </c>
      <c r="O155" s="31">
        <v>90000</v>
      </c>
      <c r="P155" s="31">
        <v>0</v>
      </c>
      <c r="Q155" s="31">
        <v>0</v>
      </c>
      <c r="R155" s="31">
        <v>90000</v>
      </c>
      <c r="S155" s="31">
        <v>89523</v>
      </c>
      <c r="T155" s="31">
        <v>90000</v>
      </c>
      <c r="U155" s="31">
        <v>90000</v>
      </c>
      <c r="V155" s="31">
        <v>89523</v>
      </c>
      <c r="W155" s="31">
        <v>90000</v>
      </c>
      <c r="X155" s="31">
        <v>89523</v>
      </c>
      <c r="Y155" s="31">
        <v>89523</v>
      </c>
      <c r="Z155" s="31">
        <v>90000</v>
      </c>
      <c r="AA155" s="31">
        <v>0</v>
      </c>
      <c r="AB155" s="31">
        <v>0</v>
      </c>
      <c r="AC155" s="31">
        <v>0</v>
      </c>
      <c r="AD155" s="31">
        <v>90000</v>
      </c>
      <c r="AE155" s="31">
        <v>90000</v>
      </c>
      <c r="AF155" s="31">
        <v>90000</v>
      </c>
      <c r="AG155" s="31">
        <v>90000</v>
      </c>
      <c r="AH155" s="31">
        <v>90000</v>
      </c>
      <c r="AI155" s="31">
        <v>0</v>
      </c>
      <c r="AJ155" s="31">
        <v>0</v>
      </c>
      <c r="AK155" s="31">
        <v>0</v>
      </c>
      <c r="AL155" s="31">
        <v>90000</v>
      </c>
      <c r="AM155" s="31">
        <v>87670</v>
      </c>
      <c r="AN155" s="31">
        <v>90000</v>
      </c>
      <c r="AO155" s="31">
        <v>90000</v>
      </c>
      <c r="AP155" s="31">
        <v>87670</v>
      </c>
      <c r="AQ155" s="42">
        <v>0</v>
      </c>
      <c r="AR155" s="42">
        <v>0</v>
      </c>
      <c r="AS155" s="42">
        <v>0</v>
      </c>
      <c r="AT155" s="42">
        <v>87670</v>
      </c>
      <c r="AU155" s="42">
        <v>175340</v>
      </c>
      <c r="AV155" s="42">
        <v>87670</v>
      </c>
      <c r="AW155" s="42">
        <v>87670</v>
      </c>
      <c r="AX155" s="42">
        <v>175340</v>
      </c>
      <c r="AY155" s="42"/>
      <c r="AZ155" s="42">
        <v>0</v>
      </c>
      <c r="BA155" s="63"/>
      <c r="BB155" s="63"/>
      <c r="BC155" s="63"/>
      <c r="BD155" s="63"/>
      <c r="BE155" s="63"/>
      <c r="BF155" s="63"/>
      <c r="BG155" s="63"/>
      <c r="BH155" s="54">
        <f t="shared" si="9"/>
        <v>667533</v>
      </c>
      <c r="BI155" s="16">
        <f t="shared" si="11"/>
        <v>66753.3</v>
      </c>
      <c r="BJ155" s="54">
        <f t="shared" si="12"/>
        <v>2.6266866207363502</v>
      </c>
      <c r="BK155" s="54" t="str">
        <f>VLOOKUP(B155,'[3]应付账款7月底全部明细表 (3)'!$A$4:$BI$410,61,0)</f>
        <v>预付款</v>
      </c>
    </row>
    <row r="156" spans="1:63" ht="15.95" customHeight="1">
      <c r="A156" s="23">
        <f t="shared" si="10"/>
        <v>153</v>
      </c>
      <c r="B156" s="24" t="s">
        <v>406</v>
      </c>
      <c r="C156" s="24" t="str">
        <f>VLOOKUP(B156,'[1]供应商 (2)'!$A$2:$D$144,4,0)</f>
        <v>L4133</v>
      </c>
      <c r="D156" s="25" t="s">
        <v>407</v>
      </c>
      <c r="E156" s="25" t="s">
        <v>408</v>
      </c>
      <c r="F156" s="16">
        <v>13600</v>
      </c>
      <c r="G156" s="16">
        <v>13600</v>
      </c>
      <c r="H156" s="16">
        <v>0</v>
      </c>
      <c r="I156" s="16">
        <v>7480</v>
      </c>
      <c r="J156" s="31">
        <v>0</v>
      </c>
      <c r="K156" s="31">
        <v>0</v>
      </c>
      <c r="L156" s="31">
        <v>0</v>
      </c>
      <c r="M156" s="31">
        <v>0</v>
      </c>
      <c r="N156" s="31">
        <v>0</v>
      </c>
      <c r="O156" s="31">
        <v>0</v>
      </c>
      <c r="P156" s="31">
        <v>0</v>
      </c>
      <c r="Q156" s="31">
        <v>0</v>
      </c>
      <c r="R156" s="31">
        <v>0</v>
      </c>
      <c r="S156" s="31">
        <v>0</v>
      </c>
      <c r="T156" s="31">
        <v>0</v>
      </c>
      <c r="U156" s="31">
        <v>0</v>
      </c>
      <c r="V156" s="31">
        <v>0</v>
      </c>
      <c r="W156" s="31">
        <v>0</v>
      </c>
      <c r="X156" s="31">
        <v>0</v>
      </c>
      <c r="Y156" s="31">
        <v>0</v>
      </c>
      <c r="Z156" s="31">
        <v>0</v>
      </c>
      <c r="AA156" s="31">
        <v>0</v>
      </c>
      <c r="AB156" s="31">
        <v>0</v>
      </c>
      <c r="AC156" s="31">
        <v>0</v>
      </c>
      <c r="AD156" s="31">
        <v>0</v>
      </c>
      <c r="AE156" s="31">
        <v>6951</v>
      </c>
      <c r="AF156" s="31">
        <v>331.2</v>
      </c>
      <c r="AG156" s="31">
        <v>331.2</v>
      </c>
      <c r="AH156" s="31">
        <v>6619.8</v>
      </c>
      <c r="AI156" s="31">
        <v>0</v>
      </c>
      <c r="AJ156" s="31">
        <v>0</v>
      </c>
      <c r="AK156" s="31">
        <v>0</v>
      </c>
      <c r="AL156" s="31">
        <v>6619.8</v>
      </c>
      <c r="AM156" s="31">
        <v>0</v>
      </c>
      <c r="AN156" s="31">
        <v>0</v>
      </c>
      <c r="AO156" s="31">
        <v>0</v>
      </c>
      <c r="AP156" s="31">
        <v>6619.8</v>
      </c>
      <c r="AQ156" s="42">
        <v>0</v>
      </c>
      <c r="AR156" s="42">
        <v>6619.8</v>
      </c>
      <c r="AS156" s="42">
        <v>6619.8</v>
      </c>
      <c r="AT156" s="42">
        <v>0</v>
      </c>
      <c r="AU156" s="42">
        <v>16550</v>
      </c>
      <c r="AV156" s="42">
        <v>16550</v>
      </c>
      <c r="AW156" s="42">
        <v>16550</v>
      </c>
      <c r="AX156" s="42">
        <v>0</v>
      </c>
      <c r="AY156" s="42"/>
      <c r="AZ156" s="42">
        <v>0</v>
      </c>
      <c r="BA156" s="63"/>
      <c r="BB156" s="63"/>
      <c r="BC156" s="63"/>
      <c r="BD156" s="63"/>
      <c r="BE156" s="63"/>
      <c r="BF156" s="63"/>
      <c r="BG156" s="63"/>
      <c r="BH156" s="54">
        <f t="shared" si="9"/>
        <v>23501</v>
      </c>
      <c r="BI156" s="16">
        <f t="shared" si="11"/>
        <v>2350.1</v>
      </c>
      <c r="BJ156" s="54">
        <f t="shared" si="12"/>
        <v>0</v>
      </c>
      <c r="BK156" s="54" t="str">
        <f>VLOOKUP(B156,'[3]应付账款7月底全部明细表 (3)'!$A$4:$BI$410,61,0)</f>
        <v>预付款</v>
      </c>
    </row>
    <row r="157" spans="1:63" ht="15.95" customHeight="1">
      <c r="A157" s="23">
        <f t="shared" si="10"/>
        <v>154</v>
      </c>
      <c r="B157" s="24" t="s">
        <v>409</v>
      </c>
      <c r="C157" s="24">
        <f>VLOOKUP(B157,'[1]供应商 (2)'!$A$2:$D$144,4,0)</f>
        <v>1911124</v>
      </c>
      <c r="D157" s="25" t="s">
        <v>410</v>
      </c>
      <c r="E157" s="25" t="s">
        <v>167</v>
      </c>
      <c r="F157" s="16">
        <v>201680</v>
      </c>
      <c r="G157" s="16">
        <v>50000</v>
      </c>
      <c r="H157" s="16">
        <v>304960</v>
      </c>
      <c r="I157" s="16">
        <v>200000</v>
      </c>
      <c r="J157" s="31">
        <v>115370</v>
      </c>
      <c r="K157" s="31">
        <v>0</v>
      </c>
      <c r="L157" s="31">
        <v>0</v>
      </c>
      <c r="M157" s="31">
        <v>0</v>
      </c>
      <c r="N157" s="31">
        <v>115370</v>
      </c>
      <c r="O157" s="31">
        <v>0</v>
      </c>
      <c r="P157" s="31">
        <v>90000</v>
      </c>
      <c r="Q157" s="31">
        <v>90000</v>
      </c>
      <c r="R157" s="31">
        <v>25370</v>
      </c>
      <c r="S157" s="31">
        <v>19500</v>
      </c>
      <c r="T157" s="31">
        <v>0</v>
      </c>
      <c r="U157" s="31">
        <v>0</v>
      </c>
      <c r="V157" s="31">
        <v>44870</v>
      </c>
      <c r="W157" s="31">
        <v>0</v>
      </c>
      <c r="X157" s="31">
        <v>44870</v>
      </c>
      <c r="Y157" s="31">
        <v>44870</v>
      </c>
      <c r="Z157" s="31">
        <v>0</v>
      </c>
      <c r="AA157" s="31">
        <v>0</v>
      </c>
      <c r="AB157" s="31">
        <v>0</v>
      </c>
      <c r="AC157" s="31">
        <v>0</v>
      </c>
      <c r="AD157" s="31">
        <v>0</v>
      </c>
      <c r="AE157" s="31">
        <v>36000</v>
      </c>
      <c r="AF157" s="31">
        <v>0</v>
      </c>
      <c r="AG157" s="31">
        <v>0</v>
      </c>
      <c r="AH157" s="31">
        <v>36000</v>
      </c>
      <c r="AI157" s="31">
        <v>0</v>
      </c>
      <c r="AJ157" s="31">
        <v>0</v>
      </c>
      <c r="AK157" s="31">
        <v>0</v>
      </c>
      <c r="AL157" s="31">
        <v>36000</v>
      </c>
      <c r="AM157" s="31">
        <v>0</v>
      </c>
      <c r="AN157" s="31">
        <v>0</v>
      </c>
      <c r="AO157" s="31">
        <v>0</v>
      </c>
      <c r="AP157" s="31">
        <v>36000</v>
      </c>
      <c r="AQ157" s="42">
        <v>0</v>
      </c>
      <c r="AR157" s="42">
        <v>0</v>
      </c>
      <c r="AS157" s="42">
        <v>0</v>
      </c>
      <c r="AT157" s="42">
        <v>36000</v>
      </c>
      <c r="AU157" s="42">
        <v>0</v>
      </c>
      <c r="AV157" s="42">
        <v>0</v>
      </c>
      <c r="AW157" s="42">
        <v>0</v>
      </c>
      <c r="AX157" s="42">
        <v>36000</v>
      </c>
      <c r="AY157" s="42"/>
      <c r="AZ157" s="42">
        <v>0</v>
      </c>
      <c r="BA157" s="63"/>
      <c r="BB157" s="63"/>
      <c r="BC157" s="63"/>
      <c r="BD157" s="63"/>
      <c r="BE157" s="63"/>
      <c r="BF157" s="63"/>
      <c r="BG157" s="63"/>
      <c r="BH157" s="54">
        <f t="shared" si="9"/>
        <v>55500</v>
      </c>
      <c r="BI157" s="16">
        <f t="shared" si="11"/>
        <v>5550</v>
      </c>
      <c r="BJ157" s="54">
        <f t="shared" si="12"/>
        <v>6.4864864864864904</v>
      </c>
      <c r="BK157" s="54" t="str">
        <f>VLOOKUP(B157,'[3]应付账款7月底全部明细表 (3)'!$A$4:$BI$410,61,0)</f>
        <v>预付款</v>
      </c>
    </row>
    <row r="158" spans="1:63" ht="15.95" customHeight="1">
      <c r="A158" s="23">
        <f t="shared" si="10"/>
        <v>155</v>
      </c>
      <c r="B158" s="24" t="s">
        <v>411</v>
      </c>
      <c r="C158" s="24" t="str">
        <f>VLOOKUP(B158,'[1]供应商 (2)'!$A$2:$D$144,4,0)</f>
        <v>1933014</v>
      </c>
      <c r="D158" s="25" t="s">
        <v>412</v>
      </c>
      <c r="E158" s="25" t="s">
        <v>167</v>
      </c>
      <c r="F158" s="16">
        <v>38280</v>
      </c>
      <c r="G158" s="16">
        <v>0</v>
      </c>
      <c r="H158" s="16">
        <v>38280</v>
      </c>
      <c r="I158" s="16">
        <v>38280</v>
      </c>
      <c r="J158" s="31">
        <v>0</v>
      </c>
      <c r="K158" s="31">
        <v>0</v>
      </c>
      <c r="L158" s="31">
        <v>0</v>
      </c>
      <c r="M158" s="31">
        <v>0</v>
      </c>
      <c r="N158" s="31">
        <v>0</v>
      </c>
      <c r="O158" s="31">
        <v>0</v>
      </c>
      <c r="P158" s="31">
        <v>0</v>
      </c>
      <c r="Q158" s="31">
        <v>0</v>
      </c>
      <c r="R158" s="31">
        <v>0</v>
      </c>
      <c r="S158" s="31">
        <v>0</v>
      </c>
      <c r="T158" s="31">
        <v>0</v>
      </c>
      <c r="U158" s="31">
        <v>0</v>
      </c>
      <c r="V158" s="31">
        <v>0</v>
      </c>
      <c r="W158" s="31">
        <v>0</v>
      </c>
      <c r="X158" s="31">
        <v>0</v>
      </c>
      <c r="Y158" s="31">
        <v>0</v>
      </c>
      <c r="Z158" s="31">
        <v>0</v>
      </c>
      <c r="AA158" s="31">
        <v>37290</v>
      </c>
      <c r="AB158" s="31">
        <v>0</v>
      </c>
      <c r="AC158" s="31">
        <v>0</v>
      </c>
      <c r="AD158" s="31">
        <v>37290</v>
      </c>
      <c r="AE158" s="31">
        <v>0</v>
      </c>
      <c r="AF158" s="31">
        <v>0</v>
      </c>
      <c r="AG158" s="31">
        <v>0</v>
      </c>
      <c r="AH158" s="31">
        <v>37290</v>
      </c>
      <c r="AI158" s="31">
        <v>0</v>
      </c>
      <c r="AJ158" s="31">
        <v>37290</v>
      </c>
      <c r="AK158" s="31">
        <v>0</v>
      </c>
      <c r="AL158" s="31">
        <v>37290</v>
      </c>
      <c r="AM158" s="31">
        <v>0</v>
      </c>
      <c r="AN158" s="31">
        <v>37290</v>
      </c>
      <c r="AO158" s="31">
        <v>0</v>
      </c>
      <c r="AP158" s="31">
        <v>37290</v>
      </c>
      <c r="AQ158" s="42">
        <v>0</v>
      </c>
      <c r="AR158" s="42">
        <v>37290</v>
      </c>
      <c r="AS158" s="42">
        <v>0</v>
      </c>
      <c r="AT158" s="42">
        <v>37290</v>
      </c>
      <c r="AU158" s="42">
        <v>0</v>
      </c>
      <c r="AV158" s="42">
        <v>0</v>
      </c>
      <c r="AW158" s="42">
        <v>0</v>
      </c>
      <c r="AX158" s="42">
        <v>37290</v>
      </c>
      <c r="AY158" s="42"/>
      <c r="AZ158" s="42">
        <v>37290</v>
      </c>
      <c r="BA158" s="63"/>
      <c r="BB158" s="63"/>
      <c r="BC158" s="63"/>
      <c r="BD158" s="63"/>
      <c r="BE158" s="63"/>
      <c r="BF158" s="63"/>
      <c r="BG158" s="63"/>
      <c r="BH158" s="54">
        <f t="shared" si="9"/>
        <v>37290</v>
      </c>
      <c r="BI158" s="16">
        <f t="shared" si="11"/>
        <v>3729</v>
      </c>
      <c r="BJ158" s="54">
        <f t="shared" si="12"/>
        <v>10</v>
      </c>
      <c r="BK158" s="54" t="str">
        <f>VLOOKUP(B158,'[3]应付账款7月底全部明细表 (3)'!$A$4:$BI$410,61,0)</f>
        <v>发票挂账一个月付款</v>
      </c>
    </row>
    <row r="159" spans="1:63" ht="15.95" customHeight="1">
      <c r="A159" s="23">
        <f t="shared" si="10"/>
        <v>156</v>
      </c>
      <c r="B159" s="24" t="s">
        <v>413</v>
      </c>
      <c r="C159" s="24" t="str">
        <f>VLOOKUP(B159,'[1]供应商 (2)'!$A$2:$D$144,4,0)</f>
        <v>1911151</v>
      </c>
      <c r="D159" s="25" t="s">
        <v>414</v>
      </c>
      <c r="E159" s="25" t="s">
        <v>167</v>
      </c>
      <c r="F159" s="16">
        <v>885500</v>
      </c>
      <c r="G159" s="16">
        <v>374000</v>
      </c>
      <c r="H159" s="16">
        <v>835500</v>
      </c>
      <c r="I159" s="16">
        <v>0</v>
      </c>
      <c r="J159" s="31">
        <v>835500</v>
      </c>
      <c r="K159" s="31">
        <v>69000</v>
      </c>
      <c r="L159" s="31">
        <v>835500</v>
      </c>
      <c r="M159" s="31">
        <v>500000</v>
      </c>
      <c r="N159" s="31">
        <v>404500</v>
      </c>
      <c r="O159" s="31">
        <v>149000</v>
      </c>
      <c r="P159" s="31">
        <v>404500</v>
      </c>
      <c r="Q159" s="31">
        <v>300000</v>
      </c>
      <c r="R159" s="31">
        <v>253500</v>
      </c>
      <c r="S159" s="31">
        <v>337625</v>
      </c>
      <c r="T159" s="31">
        <v>253500</v>
      </c>
      <c r="U159" s="31">
        <v>0</v>
      </c>
      <c r="V159" s="31">
        <v>591125</v>
      </c>
      <c r="W159" s="31">
        <v>46000</v>
      </c>
      <c r="X159" s="31">
        <v>591125</v>
      </c>
      <c r="Y159" s="31">
        <v>0</v>
      </c>
      <c r="Z159" s="31">
        <v>637125</v>
      </c>
      <c r="AA159" s="31">
        <v>115000</v>
      </c>
      <c r="AB159" s="31">
        <v>637125</v>
      </c>
      <c r="AC159" s="31">
        <v>0</v>
      </c>
      <c r="AD159" s="31">
        <v>752125</v>
      </c>
      <c r="AE159" s="31">
        <v>185000</v>
      </c>
      <c r="AF159" s="31">
        <v>752125</v>
      </c>
      <c r="AG159" s="31">
        <v>570000</v>
      </c>
      <c r="AH159" s="31">
        <v>367125</v>
      </c>
      <c r="AI159" s="31">
        <v>185500</v>
      </c>
      <c r="AJ159" s="31">
        <v>367125</v>
      </c>
      <c r="AK159" s="31">
        <v>0</v>
      </c>
      <c r="AL159" s="31">
        <v>552625</v>
      </c>
      <c r="AM159" s="31">
        <v>89000</v>
      </c>
      <c r="AN159" s="31">
        <v>552625</v>
      </c>
      <c r="AO159" s="31">
        <v>0</v>
      </c>
      <c r="AP159" s="31">
        <v>641625</v>
      </c>
      <c r="AQ159" s="42">
        <v>188000</v>
      </c>
      <c r="AR159" s="42">
        <v>641625</v>
      </c>
      <c r="AS159" s="42">
        <v>0</v>
      </c>
      <c r="AT159" s="42">
        <v>829625</v>
      </c>
      <c r="AU159" s="42">
        <v>0</v>
      </c>
      <c r="AV159" s="42">
        <v>829625</v>
      </c>
      <c r="AW159" s="42">
        <v>132125</v>
      </c>
      <c r="AX159" s="42">
        <v>697500</v>
      </c>
      <c r="AY159" s="42"/>
      <c r="AZ159" s="42">
        <v>697500</v>
      </c>
      <c r="BA159" s="63"/>
      <c r="BB159" s="63"/>
      <c r="BC159" s="63"/>
      <c r="BD159" s="63"/>
      <c r="BE159" s="63"/>
      <c r="BF159" s="63"/>
      <c r="BG159" s="63"/>
      <c r="BH159" s="54">
        <f t="shared" si="9"/>
        <v>1364125</v>
      </c>
      <c r="BI159" s="16">
        <f t="shared" si="11"/>
        <v>136412.5</v>
      </c>
      <c r="BJ159" s="54">
        <f t="shared" si="12"/>
        <v>5.1131677815449503</v>
      </c>
      <c r="BK159" s="54" t="str">
        <f>VLOOKUP(B159,'[3]应付账款7月底全部明细表 (3)'!$A$4:$BI$410,61,0)</f>
        <v>货到、票到月底付款</v>
      </c>
    </row>
    <row r="160" spans="1:63" ht="15.95" customHeight="1">
      <c r="A160" s="23">
        <f t="shared" si="10"/>
        <v>157</v>
      </c>
      <c r="B160" s="24" t="s">
        <v>415</v>
      </c>
      <c r="C160" s="24" t="str">
        <f>VLOOKUP(B160,'[1]供应商 (2)'!$A$2:$D$144,4,0)</f>
        <v>1931396A</v>
      </c>
      <c r="D160" s="25" t="s">
        <v>416</v>
      </c>
      <c r="E160" s="25" t="s">
        <v>417</v>
      </c>
      <c r="F160" s="16">
        <v>0</v>
      </c>
      <c r="G160" s="16">
        <v>0</v>
      </c>
      <c r="H160" s="16">
        <v>0</v>
      </c>
      <c r="I160" s="16">
        <v>0</v>
      </c>
      <c r="J160" s="31">
        <v>0</v>
      </c>
      <c r="K160" s="31">
        <v>0</v>
      </c>
      <c r="L160" s="31">
        <v>0</v>
      </c>
      <c r="M160" s="31">
        <v>0</v>
      </c>
      <c r="N160" s="31">
        <v>0</v>
      </c>
      <c r="O160" s="31">
        <v>0</v>
      </c>
      <c r="P160" s="31">
        <v>0</v>
      </c>
      <c r="Q160" s="31">
        <v>0</v>
      </c>
      <c r="R160" s="31">
        <v>0</v>
      </c>
      <c r="S160" s="31">
        <v>101698.16</v>
      </c>
      <c r="T160" s="31">
        <v>0</v>
      </c>
      <c r="U160" s="31">
        <v>0</v>
      </c>
      <c r="V160" s="31">
        <v>101698.16</v>
      </c>
      <c r="W160" s="31">
        <v>0</v>
      </c>
      <c r="X160" s="31">
        <v>0</v>
      </c>
      <c r="Y160" s="31">
        <v>0</v>
      </c>
      <c r="Z160" s="31">
        <v>101698.16</v>
      </c>
      <c r="AA160" s="31">
        <v>43642.8</v>
      </c>
      <c r="AB160" s="31">
        <v>0</v>
      </c>
      <c r="AC160" s="31">
        <v>0</v>
      </c>
      <c r="AD160" s="31">
        <v>145340.96</v>
      </c>
      <c r="AE160" s="31">
        <v>27637.599999999999</v>
      </c>
      <c r="AF160" s="31">
        <v>101698.16</v>
      </c>
      <c r="AG160" s="31">
        <v>0</v>
      </c>
      <c r="AH160" s="31">
        <v>172978.56</v>
      </c>
      <c r="AI160" s="31">
        <v>12925.76</v>
      </c>
      <c r="AJ160" s="31">
        <v>101698.16</v>
      </c>
      <c r="AK160" s="31">
        <v>0</v>
      </c>
      <c r="AL160" s="31">
        <v>185904.32</v>
      </c>
      <c r="AM160" s="31">
        <v>23770.02</v>
      </c>
      <c r="AN160" s="31">
        <v>145340.96</v>
      </c>
      <c r="AO160" s="31">
        <v>50000</v>
      </c>
      <c r="AP160" s="31">
        <v>159674.34</v>
      </c>
      <c r="AQ160" s="42">
        <v>0</v>
      </c>
      <c r="AR160" s="42">
        <v>122978.56</v>
      </c>
      <c r="AS160" s="42">
        <v>50000</v>
      </c>
      <c r="AT160" s="42">
        <v>109674.34</v>
      </c>
      <c r="AU160" s="42">
        <v>43656.93</v>
      </c>
      <c r="AV160" s="42">
        <v>85904.320000000007</v>
      </c>
      <c r="AW160" s="42">
        <v>10000</v>
      </c>
      <c r="AX160" s="42">
        <v>143331.26999999999</v>
      </c>
      <c r="AY160" s="42"/>
      <c r="AZ160" s="42">
        <v>99674.34</v>
      </c>
      <c r="BA160" s="63"/>
      <c r="BB160" s="63"/>
      <c r="BC160" s="63"/>
      <c r="BD160" s="63"/>
      <c r="BE160" s="63"/>
      <c r="BF160" s="63"/>
      <c r="BG160" s="63"/>
      <c r="BH160" s="54">
        <f t="shared" si="9"/>
        <v>253331.27</v>
      </c>
      <c r="BI160" s="16">
        <f t="shared" si="11"/>
        <v>25333.127</v>
      </c>
      <c r="BJ160" s="54">
        <f t="shared" si="12"/>
        <v>5.6578593712493497</v>
      </c>
      <c r="BK160" s="54" t="str">
        <f>VLOOKUP(B160,'[3]应付账款7月底全部明细表 (3)'!$A$4:$BI$410,61,0)</f>
        <v>发票挂账两个月承兑付款</v>
      </c>
    </row>
    <row r="161" spans="1:63">
      <c r="A161" s="23">
        <f t="shared" si="10"/>
        <v>158</v>
      </c>
      <c r="B161" s="24" t="s">
        <v>418</v>
      </c>
      <c r="C161" s="24" t="str">
        <f>VLOOKUP(B161,'[1]供应商 (2)'!$A$2:$D$144,4,0)</f>
        <v>L2117</v>
      </c>
      <c r="D161" s="25" t="s">
        <v>419</v>
      </c>
      <c r="E161" s="25" t="s">
        <v>420</v>
      </c>
      <c r="F161" s="16">
        <v>27500</v>
      </c>
      <c r="G161" s="16">
        <v>27500</v>
      </c>
      <c r="H161" s="16">
        <v>0</v>
      </c>
      <c r="I161" s="16">
        <v>0</v>
      </c>
      <c r="J161" s="31">
        <v>0</v>
      </c>
      <c r="K161" s="31">
        <v>0</v>
      </c>
      <c r="L161" s="31">
        <v>0</v>
      </c>
      <c r="M161" s="31">
        <v>0</v>
      </c>
      <c r="N161" s="31">
        <v>0</v>
      </c>
      <c r="O161" s="31">
        <v>0</v>
      </c>
      <c r="P161" s="31">
        <v>0</v>
      </c>
      <c r="Q161" s="31">
        <v>0</v>
      </c>
      <c r="R161" s="31">
        <v>0</v>
      </c>
      <c r="S161" s="31">
        <v>23000</v>
      </c>
      <c r="T161" s="31">
        <v>0</v>
      </c>
      <c r="U161" s="31">
        <v>0</v>
      </c>
      <c r="V161" s="31">
        <v>23000</v>
      </c>
      <c r="W161" s="31">
        <v>0</v>
      </c>
      <c r="X161" s="31">
        <v>23000</v>
      </c>
      <c r="Y161" s="31">
        <v>0</v>
      </c>
      <c r="Z161" s="31">
        <v>23000</v>
      </c>
      <c r="AA161" s="31">
        <v>22000</v>
      </c>
      <c r="AB161" s="31">
        <v>23000</v>
      </c>
      <c r="AC161" s="31">
        <v>23000</v>
      </c>
      <c r="AD161" s="31">
        <v>22000</v>
      </c>
      <c r="AE161" s="31">
        <v>41000</v>
      </c>
      <c r="AF161" s="31">
        <v>22000</v>
      </c>
      <c r="AG161" s="31">
        <v>0</v>
      </c>
      <c r="AH161" s="31">
        <v>63000</v>
      </c>
      <c r="AI161" s="31">
        <v>0</v>
      </c>
      <c r="AJ161" s="31">
        <v>63000</v>
      </c>
      <c r="AK161" s="31">
        <v>0</v>
      </c>
      <c r="AL161" s="31">
        <v>63000</v>
      </c>
      <c r="AM161" s="31">
        <v>0</v>
      </c>
      <c r="AN161" s="31">
        <v>63000</v>
      </c>
      <c r="AO161" s="31">
        <v>0</v>
      </c>
      <c r="AP161" s="31">
        <v>63000</v>
      </c>
      <c r="AQ161" s="42">
        <v>0</v>
      </c>
      <c r="AR161" s="42">
        <v>63000</v>
      </c>
      <c r="AS161" s="42">
        <v>0</v>
      </c>
      <c r="AT161" s="42">
        <v>63000</v>
      </c>
      <c r="AU161" s="42">
        <v>38000</v>
      </c>
      <c r="AV161" s="42">
        <v>63000</v>
      </c>
      <c r="AW161" s="42">
        <v>41000</v>
      </c>
      <c r="AX161" s="42">
        <v>60000</v>
      </c>
      <c r="AY161" s="42"/>
      <c r="AZ161" s="42">
        <v>60000</v>
      </c>
      <c r="BA161" s="63"/>
      <c r="BB161" s="63"/>
      <c r="BC161" s="63"/>
      <c r="BD161" s="63"/>
      <c r="BE161" s="63"/>
      <c r="BF161" s="63"/>
      <c r="BG161" s="63"/>
      <c r="BH161" s="54">
        <f t="shared" si="9"/>
        <v>124000</v>
      </c>
      <c r="BI161" s="16">
        <f t="shared" si="11"/>
        <v>12400</v>
      </c>
      <c r="BJ161" s="54">
        <f t="shared" si="12"/>
        <v>4.8387096774193497</v>
      </c>
      <c r="BK161" s="54" t="str">
        <f>VLOOKUP(B161,'[3]应付账款7月底全部明细表 (3)'!$A$4:$BI$410,61,0)</f>
        <v>货到、票到月底付款</v>
      </c>
    </row>
    <row r="162" spans="1:63" ht="15.95" customHeight="1">
      <c r="A162" s="23">
        <f t="shared" si="10"/>
        <v>159</v>
      </c>
      <c r="B162" s="24" t="s">
        <v>421</v>
      </c>
      <c r="C162" s="24" t="str">
        <f>VLOOKUP(B162,'[1]供应商 (2)'!$A$2:$D$144,4,0)</f>
        <v>L4164</v>
      </c>
      <c r="D162" s="25" t="s">
        <v>422</v>
      </c>
      <c r="E162" s="25" t="s">
        <v>334</v>
      </c>
      <c r="F162" s="16">
        <v>59528.17</v>
      </c>
      <c r="G162" s="16">
        <v>59528.17</v>
      </c>
      <c r="H162" s="16">
        <v>0</v>
      </c>
      <c r="I162" s="16">
        <v>0</v>
      </c>
      <c r="J162" s="31">
        <v>9458.7000000000007</v>
      </c>
      <c r="K162" s="31">
        <v>0</v>
      </c>
      <c r="L162" s="31">
        <v>9458.7000000000007</v>
      </c>
      <c r="M162" s="31">
        <v>9458.7000000000007</v>
      </c>
      <c r="N162" s="31">
        <v>0</v>
      </c>
      <c r="O162" s="31">
        <v>0</v>
      </c>
      <c r="P162" s="31">
        <v>0</v>
      </c>
      <c r="Q162" s="31">
        <v>0</v>
      </c>
      <c r="R162" s="31">
        <v>0</v>
      </c>
      <c r="S162" s="31">
        <v>7239.2</v>
      </c>
      <c r="T162" s="31">
        <v>0</v>
      </c>
      <c r="U162" s="31">
        <v>0</v>
      </c>
      <c r="V162" s="31">
        <v>7239.2</v>
      </c>
      <c r="W162" s="31">
        <v>9124.75</v>
      </c>
      <c r="X162" s="31">
        <v>7239.2</v>
      </c>
      <c r="Y162" s="31">
        <v>0</v>
      </c>
      <c r="Z162" s="31">
        <v>16363.95</v>
      </c>
      <c r="AA162" s="31">
        <v>23096.07</v>
      </c>
      <c r="AB162" s="31">
        <v>16363.95</v>
      </c>
      <c r="AC162" s="31">
        <v>0</v>
      </c>
      <c r="AD162" s="31">
        <v>39460.019999999997</v>
      </c>
      <c r="AE162" s="31">
        <v>17479.28</v>
      </c>
      <c r="AF162" s="31">
        <v>39460.019999999997</v>
      </c>
      <c r="AG162" s="31">
        <v>16000</v>
      </c>
      <c r="AH162" s="31">
        <v>40939.300000000003</v>
      </c>
      <c r="AI162" s="31">
        <v>0</v>
      </c>
      <c r="AJ162" s="31">
        <v>40939.300000000003</v>
      </c>
      <c r="AK162" s="31">
        <v>20000</v>
      </c>
      <c r="AL162" s="31">
        <v>20939.3</v>
      </c>
      <c r="AM162" s="31">
        <v>30553.85</v>
      </c>
      <c r="AN162" s="31">
        <v>20939.3</v>
      </c>
      <c r="AO162" s="31">
        <v>0</v>
      </c>
      <c r="AP162" s="31">
        <v>51493.15</v>
      </c>
      <c r="AQ162" s="42">
        <v>0</v>
      </c>
      <c r="AR162" s="42">
        <v>51493.15</v>
      </c>
      <c r="AS162" s="42">
        <v>51493.15</v>
      </c>
      <c r="AT162" s="42">
        <v>0</v>
      </c>
      <c r="AU162" s="42">
        <v>68656.77</v>
      </c>
      <c r="AV162" s="42">
        <v>0</v>
      </c>
      <c r="AW162" s="42">
        <v>0</v>
      </c>
      <c r="AX162" s="42">
        <v>68656.77</v>
      </c>
      <c r="AY162" s="42"/>
      <c r="AZ162" s="42">
        <v>68656.77</v>
      </c>
      <c r="BA162" s="63"/>
      <c r="BB162" s="63"/>
      <c r="BC162" s="63"/>
      <c r="BD162" s="63"/>
      <c r="BE162" s="63"/>
      <c r="BF162" s="63"/>
      <c r="BG162" s="63"/>
      <c r="BH162" s="54">
        <f t="shared" si="9"/>
        <v>156149.92000000001</v>
      </c>
      <c r="BI162" s="16">
        <f t="shared" si="11"/>
        <v>15614.992</v>
      </c>
      <c r="BJ162" s="54">
        <f t="shared" si="12"/>
        <v>4.3968495148764699</v>
      </c>
      <c r="BK162" s="54" t="str">
        <f>VLOOKUP(B162,'[3]应付账款7月底全部明细表 (3)'!$A$4:$BI$410,61,0)</f>
        <v>货到、票到付款</v>
      </c>
    </row>
    <row r="163" spans="1:63" ht="15.95" customHeight="1">
      <c r="A163" s="23">
        <f t="shared" si="10"/>
        <v>160</v>
      </c>
      <c r="B163" s="24" t="s">
        <v>423</v>
      </c>
      <c r="C163" s="24">
        <f>VLOOKUP(B163,'[1]供应商 (2)'!$A$2:$D$144,4,0)</f>
        <v>1912214</v>
      </c>
      <c r="D163" s="25" t="s">
        <v>424</v>
      </c>
      <c r="E163" s="25" t="s">
        <v>425</v>
      </c>
      <c r="F163" s="16">
        <v>89829.24</v>
      </c>
      <c r="G163" s="16">
        <v>100000</v>
      </c>
      <c r="H163" s="16">
        <v>385037.53</v>
      </c>
      <c r="I163" s="16">
        <v>0</v>
      </c>
      <c r="J163" s="31">
        <v>385037.53</v>
      </c>
      <c r="K163" s="31">
        <v>0</v>
      </c>
      <c r="L163" s="31">
        <v>385037.53</v>
      </c>
      <c r="M163" s="31">
        <v>200000</v>
      </c>
      <c r="N163" s="31">
        <v>185037.53</v>
      </c>
      <c r="O163" s="31">
        <v>0</v>
      </c>
      <c r="P163" s="31">
        <v>185037.53</v>
      </c>
      <c r="Q163" s="31">
        <v>100000</v>
      </c>
      <c r="R163" s="31">
        <v>85037.53</v>
      </c>
      <c r="S163" s="31">
        <v>23466.52</v>
      </c>
      <c r="T163" s="31">
        <v>85037.53</v>
      </c>
      <c r="U163" s="31">
        <v>85037.53</v>
      </c>
      <c r="V163" s="31">
        <v>23466.52</v>
      </c>
      <c r="W163" s="31">
        <v>79524.25</v>
      </c>
      <c r="X163" s="31">
        <v>0</v>
      </c>
      <c r="Y163" s="31">
        <v>100000</v>
      </c>
      <c r="Z163" s="31">
        <v>2990.77</v>
      </c>
      <c r="AA163" s="31">
        <v>156203.79999999999</v>
      </c>
      <c r="AB163" s="31">
        <v>0</v>
      </c>
      <c r="AC163" s="31">
        <v>0</v>
      </c>
      <c r="AD163" s="31">
        <v>159194.57</v>
      </c>
      <c r="AE163" s="31">
        <v>84210.99</v>
      </c>
      <c r="AF163" s="31">
        <v>2990.77</v>
      </c>
      <c r="AG163" s="31">
        <v>0</v>
      </c>
      <c r="AH163" s="31">
        <v>243405.56</v>
      </c>
      <c r="AI163" s="31">
        <v>0</v>
      </c>
      <c r="AJ163" s="31">
        <v>159194.57</v>
      </c>
      <c r="AK163" s="31">
        <v>0</v>
      </c>
      <c r="AL163" s="31">
        <v>243405.56</v>
      </c>
      <c r="AM163" s="31">
        <v>0</v>
      </c>
      <c r="AN163" s="31">
        <v>243405.56</v>
      </c>
      <c r="AO163" s="31">
        <v>0</v>
      </c>
      <c r="AP163" s="31">
        <v>243405.56</v>
      </c>
      <c r="AQ163" s="42">
        <v>0</v>
      </c>
      <c r="AR163" s="42">
        <v>243405.56</v>
      </c>
      <c r="AS163" s="42">
        <v>100000</v>
      </c>
      <c r="AT163" s="42">
        <v>143405.56</v>
      </c>
      <c r="AU163" s="42">
        <v>0</v>
      </c>
      <c r="AV163" s="42">
        <v>0</v>
      </c>
      <c r="AW163" s="42">
        <v>0</v>
      </c>
      <c r="AX163" s="42">
        <v>143405.56</v>
      </c>
      <c r="AY163" s="42"/>
      <c r="AZ163" s="42">
        <v>143405.56</v>
      </c>
      <c r="BA163" s="63"/>
      <c r="BB163" s="63"/>
      <c r="BC163" s="63"/>
      <c r="BD163" s="63"/>
      <c r="BE163" s="63"/>
      <c r="BF163" s="63"/>
      <c r="BG163" s="63"/>
      <c r="BH163" s="54">
        <f t="shared" si="9"/>
        <v>343405.56</v>
      </c>
      <c r="BI163" s="16">
        <f t="shared" si="11"/>
        <v>34340.555999999997</v>
      </c>
      <c r="BJ163" s="54">
        <f t="shared" si="12"/>
        <v>4.1759824739005396</v>
      </c>
      <c r="BK163" s="54" t="str">
        <f>VLOOKUP(B163,'[3]应付账款7月底全部明细表 (3)'!$A$4:$BI$410,61,0)</f>
        <v>发票到30天付款</v>
      </c>
    </row>
    <row r="164" spans="1:63" ht="15.95" customHeight="1">
      <c r="A164" s="23">
        <f t="shared" si="10"/>
        <v>161</v>
      </c>
      <c r="B164" s="24" t="s">
        <v>426</v>
      </c>
      <c r="C164" s="24">
        <f>VLOOKUP(B164,'[1]供应商 (2)'!$A$2:$D$144,4,0)</f>
        <v>1941340</v>
      </c>
      <c r="D164" s="25" t="s">
        <v>427</v>
      </c>
      <c r="E164" s="25" t="s">
        <v>428</v>
      </c>
      <c r="F164" s="16">
        <v>0</v>
      </c>
      <c r="G164" s="16">
        <v>0</v>
      </c>
      <c r="H164" s="16">
        <v>0</v>
      </c>
      <c r="I164" s="16">
        <v>0</v>
      </c>
      <c r="J164" s="31">
        <v>0</v>
      </c>
      <c r="K164" s="31">
        <v>0</v>
      </c>
      <c r="L164" s="31">
        <v>0</v>
      </c>
      <c r="M164" s="31">
        <v>0</v>
      </c>
      <c r="N164" s="31">
        <v>0</v>
      </c>
      <c r="O164" s="31">
        <v>0</v>
      </c>
      <c r="P164" s="31">
        <v>0</v>
      </c>
      <c r="Q164" s="31">
        <v>0</v>
      </c>
      <c r="R164" s="31">
        <v>0</v>
      </c>
      <c r="S164" s="31">
        <v>0</v>
      </c>
      <c r="T164" s="31">
        <v>0</v>
      </c>
      <c r="U164" s="31">
        <v>0</v>
      </c>
      <c r="V164" s="31">
        <v>0</v>
      </c>
      <c r="W164" s="31">
        <v>475</v>
      </c>
      <c r="X164" s="31">
        <v>475</v>
      </c>
      <c r="Y164" s="31">
        <v>475</v>
      </c>
      <c r="Z164" s="31">
        <v>0</v>
      </c>
      <c r="AA164" s="31">
        <v>475</v>
      </c>
      <c r="AB164" s="31">
        <v>475</v>
      </c>
      <c r="AC164" s="31">
        <v>475</v>
      </c>
      <c r="AD164" s="31">
        <v>0</v>
      </c>
      <c r="AE164" s="31">
        <v>0</v>
      </c>
      <c r="AF164" s="31">
        <v>0</v>
      </c>
      <c r="AG164" s="31">
        <v>0</v>
      </c>
      <c r="AH164" s="31">
        <v>0</v>
      </c>
      <c r="AI164" s="31">
        <v>0</v>
      </c>
      <c r="AJ164" s="31">
        <v>0</v>
      </c>
      <c r="AK164" s="31">
        <v>0</v>
      </c>
      <c r="AL164" s="31">
        <v>0</v>
      </c>
      <c r="AM164" s="31">
        <v>950</v>
      </c>
      <c r="AN164" s="31">
        <v>950</v>
      </c>
      <c r="AO164" s="31">
        <v>950</v>
      </c>
      <c r="AP164" s="31">
        <v>0</v>
      </c>
      <c r="AQ164" s="42">
        <v>0</v>
      </c>
      <c r="AR164" s="42">
        <v>0</v>
      </c>
      <c r="AS164" s="42">
        <v>0</v>
      </c>
      <c r="AT164" s="42">
        <v>0</v>
      </c>
      <c r="AU164" s="42">
        <v>0</v>
      </c>
      <c r="AV164" s="42">
        <v>0</v>
      </c>
      <c r="AW164" s="42">
        <v>0</v>
      </c>
      <c r="AX164" s="42">
        <v>0</v>
      </c>
      <c r="AY164" s="42"/>
      <c r="AZ164" s="42">
        <v>0</v>
      </c>
      <c r="BA164" s="63"/>
      <c r="BB164" s="63"/>
      <c r="BC164" s="63"/>
      <c r="BD164" s="63"/>
      <c r="BE164" s="63"/>
      <c r="BF164" s="63"/>
      <c r="BG164" s="63"/>
      <c r="BH164" s="54">
        <f t="shared" si="9"/>
        <v>1900</v>
      </c>
      <c r="BI164" s="16">
        <f t="shared" si="11"/>
        <v>190</v>
      </c>
      <c r="BJ164" s="54">
        <f t="shared" si="12"/>
        <v>0</v>
      </c>
      <c r="BK164" s="54" t="str">
        <f>VLOOKUP(B164,'[3]应付账款7月底全部明细表 (3)'!$A$4:$BI$410,61,0)</f>
        <v>预付款</v>
      </c>
    </row>
    <row r="165" spans="1:63" ht="15.95" customHeight="1">
      <c r="A165" s="23">
        <f t="shared" si="10"/>
        <v>162</v>
      </c>
      <c r="B165" s="24" t="s">
        <v>429</v>
      </c>
      <c r="C165" s="24">
        <f>VLOOKUP(B165,'[1]供应商 (2)'!$A$2:$D$144,4,0)</f>
        <v>1913277</v>
      </c>
      <c r="D165" s="25" t="s">
        <v>430</v>
      </c>
      <c r="E165" s="25" t="s">
        <v>68</v>
      </c>
      <c r="F165" s="16">
        <v>0</v>
      </c>
      <c r="G165" s="16">
        <v>0</v>
      </c>
      <c r="H165" s="16">
        <v>0</v>
      </c>
      <c r="I165" s="16">
        <v>0</v>
      </c>
      <c r="J165" s="31">
        <v>0</v>
      </c>
      <c r="K165" s="31">
        <v>0</v>
      </c>
      <c r="L165" s="31">
        <v>0</v>
      </c>
      <c r="M165" s="31">
        <v>0</v>
      </c>
      <c r="N165" s="31">
        <v>0</v>
      </c>
      <c r="O165" s="31">
        <v>0</v>
      </c>
      <c r="P165" s="31">
        <v>0</v>
      </c>
      <c r="Q165" s="31">
        <v>0</v>
      </c>
      <c r="R165" s="31">
        <v>0</v>
      </c>
      <c r="S165" s="31">
        <v>0</v>
      </c>
      <c r="T165" s="31">
        <v>0</v>
      </c>
      <c r="U165" s="31">
        <v>0</v>
      </c>
      <c r="V165" s="31">
        <v>0</v>
      </c>
      <c r="W165" s="31">
        <v>0</v>
      </c>
      <c r="X165" s="31">
        <v>0</v>
      </c>
      <c r="Y165" s="31">
        <v>0</v>
      </c>
      <c r="Z165" s="31">
        <v>0</v>
      </c>
      <c r="AA165" s="31">
        <v>0</v>
      </c>
      <c r="AB165" s="31">
        <v>0</v>
      </c>
      <c r="AC165" s="31">
        <v>0</v>
      </c>
      <c r="AD165" s="31">
        <v>0</v>
      </c>
      <c r="AE165" s="31">
        <v>0</v>
      </c>
      <c r="AF165" s="31">
        <v>0</v>
      </c>
      <c r="AG165" s="31">
        <v>0</v>
      </c>
      <c r="AH165" s="31">
        <v>0</v>
      </c>
      <c r="AI165" s="31">
        <v>2206.6999999999998</v>
      </c>
      <c r="AJ165" s="31">
        <v>0</v>
      </c>
      <c r="AK165" s="31">
        <v>0</v>
      </c>
      <c r="AL165" s="31">
        <v>2206.6999999999998</v>
      </c>
      <c r="AM165" s="31">
        <v>0</v>
      </c>
      <c r="AN165" s="31">
        <v>0</v>
      </c>
      <c r="AO165" s="31">
        <v>2206.6999999999998</v>
      </c>
      <c r="AP165" s="31">
        <v>0</v>
      </c>
      <c r="AQ165" s="42">
        <v>215.19</v>
      </c>
      <c r="AR165" s="42">
        <v>0</v>
      </c>
      <c r="AS165" s="42">
        <v>0</v>
      </c>
      <c r="AT165" s="42">
        <v>215.19</v>
      </c>
      <c r="AU165" s="42">
        <v>8994.5</v>
      </c>
      <c r="AV165" s="42">
        <v>0</v>
      </c>
      <c r="AW165" s="42">
        <v>0</v>
      </c>
      <c r="AX165" s="42">
        <v>9209.69</v>
      </c>
      <c r="AY165" s="42"/>
      <c r="AZ165" s="42">
        <v>0</v>
      </c>
      <c r="BA165" s="63"/>
      <c r="BB165" s="63"/>
      <c r="BC165" s="63"/>
      <c r="BD165" s="63"/>
      <c r="BE165" s="63"/>
      <c r="BF165" s="63"/>
      <c r="BG165" s="63"/>
      <c r="BH165" s="54">
        <f t="shared" si="9"/>
        <v>11416.39</v>
      </c>
      <c r="BI165" s="16">
        <f t="shared" si="11"/>
        <v>1141.6389999999999</v>
      </c>
      <c r="BJ165" s="54">
        <f t="shared" si="12"/>
        <v>8.0670772459595401</v>
      </c>
      <c r="BK165" s="54" t="str">
        <f>VLOOKUP(B165,'[3]应付账款7月底全部明细表 (3)'!$A$4:$BI$410,61,0)</f>
        <v>发票挂账两个月承兑付款</v>
      </c>
    </row>
    <row r="166" spans="1:63" ht="15.95" customHeight="1">
      <c r="A166" s="23">
        <f t="shared" si="10"/>
        <v>163</v>
      </c>
      <c r="B166" s="24" t="s">
        <v>431</v>
      </c>
      <c r="C166" s="24" t="str">
        <f>VLOOKUP(B166,'[1]供应商 (2)'!$A$2:$D$144,4,0)</f>
        <v>L4152</v>
      </c>
      <c r="D166" s="25" t="s">
        <v>432</v>
      </c>
      <c r="E166" s="25" t="s">
        <v>425</v>
      </c>
      <c r="F166" s="16">
        <v>0</v>
      </c>
      <c r="G166" s="16">
        <v>0</v>
      </c>
      <c r="H166" s="16">
        <v>0</v>
      </c>
      <c r="I166" s="16">
        <v>0</v>
      </c>
      <c r="J166" s="31">
        <v>0</v>
      </c>
      <c r="K166" s="31">
        <v>0</v>
      </c>
      <c r="L166" s="31">
        <v>0</v>
      </c>
      <c r="M166" s="31">
        <v>0</v>
      </c>
      <c r="N166" s="31">
        <v>0</v>
      </c>
      <c r="O166" s="31">
        <v>0</v>
      </c>
      <c r="P166" s="31">
        <v>0</v>
      </c>
      <c r="Q166" s="31">
        <v>0</v>
      </c>
      <c r="R166" s="31">
        <v>0</v>
      </c>
      <c r="S166" s="31">
        <v>138445.19</v>
      </c>
      <c r="T166" s="31">
        <v>0</v>
      </c>
      <c r="U166" s="31">
        <v>0</v>
      </c>
      <c r="V166" s="31">
        <v>138445.19</v>
      </c>
      <c r="W166" s="31">
        <v>48907.53</v>
      </c>
      <c r="X166" s="31">
        <v>0</v>
      </c>
      <c r="Y166" s="31">
        <v>0</v>
      </c>
      <c r="Z166" s="31">
        <v>187352.72</v>
      </c>
      <c r="AA166" s="31">
        <v>79895.19</v>
      </c>
      <c r="AB166" s="31">
        <v>0</v>
      </c>
      <c r="AC166" s="31">
        <v>0</v>
      </c>
      <c r="AD166" s="31">
        <v>267247.90999999997</v>
      </c>
      <c r="AE166" s="31">
        <v>21056.42</v>
      </c>
      <c r="AF166" s="31">
        <v>138445.19</v>
      </c>
      <c r="AG166" s="31">
        <v>0</v>
      </c>
      <c r="AH166" s="31">
        <v>288304.33</v>
      </c>
      <c r="AI166" s="31">
        <v>67085.84</v>
      </c>
      <c r="AJ166" s="31">
        <v>187352.72</v>
      </c>
      <c r="AK166" s="31">
        <v>150000</v>
      </c>
      <c r="AL166" s="31">
        <v>205390.17</v>
      </c>
      <c r="AM166" s="31">
        <v>145706.95000000001</v>
      </c>
      <c r="AN166" s="31">
        <v>117247.91</v>
      </c>
      <c r="AO166" s="31">
        <v>0</v>
      </c>
      <c r="AP166" s="31">
        <v>351097.12</v>
      </c>
      <c r="AQ166" s="42">
        <v>278899.28000000003</v>
      </c>
      <c r="AR166" s="42">
        <v>138304.32999999999</v>
      </c>
      <c r="AS166" s="42">
        <v>190000</v>
      </c>
      <c r="AT166" s="42">
        <v>439996.4</v>
      </c>
      <c r="AU166" s="42">
        <v>558706.49</v>
      </c>
      <c r="AV166" s="42">
        <v>15390.17</v>
      </c>
      <c r="AW166" s="42">
        <v>0</v>
      </c>
      <c r="AX166" s="42">
        <v>998702.89</v>
      </c>
      <c r="AY166" s="42"/>
      <c r="AZ166" s="42">
        <v>161097.12</v>
      </c>
      <c r="BA166" s="63"/>
      <c r="BB166" s="63"/>
      <c r="BC166" s="63"/>
      <c r="BD166" s="63"/>
      <c r="BE166" s="63"/>
      <c r="BF166" s="63"/>
      <c r="BG166" s="63"/>
      <c r="BH166" s="54">
        <f t="shared" si="9"/>
        <v>1338702.8899999999</v>
      </c>
      <c r="BI166" s="16">
        <f t="shared" si="11"/>
        <v>133870.28899999999</v>
      </c>
      <c r="BJ166" s="54">
        <f t="shared" si="12"/>
        <v>7.4602280869058202</v>
      </c>
      <c r="BK166" s="54" t="str">
        <f>VLOOKUP(B166,'[3]应付账款7月底全部明细表 (3)'!$A$4:$BI$410,61,0)</f>
        <v>发票挂账两个月付款</v>
      </c>
    </row>
    <row r="167" spans="1:63" ht="15.95" customHeight="1">
      <c r="A167" s="23">
        <f t="shared" si="10"/>
        <v>164</v>
      </c>
      <c r="B167" s="24" t="s">
        <v>433</v>
      </c>
      <c r="C167" s="24">
        <f>VLOOKUP(B167,'[1]供应商 (2)'!$A$2:$D$144,4,0)</f>
        <v>1913208</v>
      </c>
      <c r="D167" s="25" t="s">
        <v>434</v>
      </c>
      <c r="E167" s="25" t="s">
        <v>180</v>
      </c>
      <c r="F167" s="16">
        <v>0</v>
      </c>
      <c r="G167" s="16">
        <v>0</v>
      </c>
      <c r="H167" s="16">
        <v>0</v>
      </c>
      <c r="I167" s="16">
        <v>0</v>
      </c>
      <c r="J167" s="31">
        <v>0</v>
      </c>
      <c r="K167" s="31">
        <v>0</v>
      </c>
      <c r="L167" s="31">
        <v>0</v>
      </c>
      <c r="M167" s="31">
        <v>0</v>
      </c>
      <c r="N167" s="31">
        <v>0</v>
      </c>
      <c r="O167" s="31">
        <v>0</v>
      </c>
      <c r="P167" s="31">
        <v>0</v>
      </c>
      <c r="Q167" s="31">
        <v>0</v>
      </c>
      <c r="R167" s="31">
        <v>0</v>
      </c>
      <c r="S167" s="31">
        <v>0</v>
      </c>
      <c r="T167" s="31">
        <v>0</v>
      </c>
      <c r="U167" s="31">
        <v>0</v>
      </c>
      <c r="V167" s="31">
        <v>0</v>
      </c>
      <c r="W167" s="31">
        <v>0</v>
      </c>
      <c r="X167" s="31">
        <v>0</v>
      </c>
      <c r="Y167" s="31">
        <v>0</v>
      </c>
      <c r="Z167" s="31">
        <v>0</v>
      </c>
      <c r="AA167" s="31">
        <v>0</v>
      </c>
      <c r="AB167" s="31">
        <v>0</v>
      </c>
      <c r="AC167" s="31">
        <v>0</v>
      </c>
      <c r="AD167" s="31">
        <v>0</v>
      </c>
      <c r="AE167" s="31">
        <v>0</v>
      </c>
      <c r="AF167" s="31">
        <v>0</v>
      </c>
      <c r="AG167" s="31">
        <v>0</v>
      </c>
      <c r="AH167" s="31">
        <v>0</v>
      </c>
      <c r="AI167" s="31">
        <v>23938.91</v>
      </c>
      <c r="AJ167" s="31">
        <v>0</v>
      </c>
      <c r="AK167" s="31">
        <v>0</v>
      </c>
      <c r="AL167" s="31">
        <v>23938.91</v>
      </c>
      <c r="AM167" s="31">
        <v>0</v>
      </c>
      <c r="AN167" s="31">
        <v>0</v>
      </c>
      <c r="AO167" s="31">
        <v>0</v>
      </c>
      <c r="AP167" s="31">
        <v>23938.91</v>
      </c>
      <c r="AQ167" s="42">
        <v>0</v>
      </c>
      <c r="AR167" s="42">
        <v>0</v>
      </c>
      <c r="AS167" s="42">
        <v>0</v>
      </c>
      <c r="AT167" s="42">
        <v>23938.91</v>
      </c>
      <c r="AU167" s="42">
        <v>0</v>
      </c>
      <c r="AV167" s="42">
        <v>23938.91</v>
      </c>
      <c r="AW167" s="42">
        <v>20000</v>
      </c>
      <c r="AX167" s="42">
        <v>3938.91</v>
      </c>
      <c r="AY167" s="42"/>
      <c r="AZ167" s="42">
        <v>3938.91</v>
      </c>
      <c r="BA167" s="63"/>
      <c r="BB167" s="63"/>
      <c r="BC167" s="63"/>
      <c r="BD167" s="63"/>
      <c r="BE167" s="63"/>
      <c r="BF167" s="63"/>
      <c r="BG167" s="63"/>
      <c r="BH167" s="54">
        <f t="shared" si="9"/>
        <v>23938.91</v>
      </c>
      <c r="BI167" s="16">
        <f t="shared" si="11"/>
        <v>2393.8910000000001</v>
      </c>
      <c r="BJ167" s="54">
        <f t="shared" si="12"/>
        <v>1.6454007304426099</v>
      </c>
      <c r="BK167" s="54" t="str">
        <f>VLOOKUP(B167,'[3]应付账款7月底全部明细表 (3)'!$A$4:$BI$410,61,0)</f>
        <v>发票挂账两个月承兑付款</v>
      </c>
    </row>
    <row r="168" spans="1:63" ht="15.95" customHeight="1">
      <c r="A168" s="23">
        <f t="shared" si="10"/>
        <v>165</v>
      </c>
      <c r="B168" s="24" t="s">
        <v>435</v>
      </c>
      <c r="C168" s="24"/>
      <c r="D168" s="25" t="s">
        <v>436</v>
      </c>
      <c r="E168" s="25" t="s">
        <v>437</v>
      </c>
      <c r="F168" s="16">
        <v>0</v>
      </c>
      <c r="G168" s="16">
        <v>0</v>
      </c>
      <c r="H168" s="16">
        <v>0</v>
      </c>
      <c r="I168" s="16">
        <v>0</v>
      </c>
      <c r="J168" s="31">
        <v>0</v>
      </c>
      <c r="K168" s="31">
        <v>0</v>
      </c>
      <c r="L168" s="31">
        <v>0</v>
      </c>
      <c r="M168" s="31">
        <v>0</v>
      </c>
      <c r="N168" s="31">
        <v>0</v>
      </c>
      <c r="O168" s="31">
        <v>0</v>
      </c>
      <c r="P168" s="31">
        <v>0</v>
      </c>
      <c r="Q168" s="31">
        <v>0</v>
      </c>
      <c r="R168" s="31">
        <v>0</v>
      </c>
      <c r="S168" s="31">
        <v>0</v>
      </c>
      <c r="T168" s="31">
        <v>0</v>
      </c>
      <c r="U168" s="31">
        <v>0</v>
      </c>
      <c r="V168" s="31">
        <v>0</v>
      </c>
      <c r="W168" s="31">
        <v>5568</v>
      </c>
      <c r="X168" s="31">
        <v>0</v>
      </c>
      <c r="Y168" s="31">
        <v>0</v>
      </c>
      <c r="Z168" s="31">
        <v>5568</v>
      </c>
      <c r="AA168" s="31">
        <v>18723.84</v>
      </c>
      <c r="AB168" s="31">
        <v>0</v>
      </c>
      <c r="AC168" s="31">
        <v>0</v>
      </c>
      <c r="AD168" s="31">
        <v>24291.84</v>
      </c>
      <c r="AE168" s="31">
        <v>0</v>
      </c>
      <c r="AF168" s="31">
        <v>0</v>
      </c>
      <c r="AG168" s="31">
        <v>0</v>
      </c>
      <c r="AH168" s="31">
        <v>24291.84</v>
      </c>
      <c r="AI168" s="31">
        <v>0</v>
      </c>
      <c r="AJ168" s="31">
        <v>5568</v>
      </c>
      <c r="AK168" s="31">
        <v>0</v>
      </c>
      <c r="AL168" s="31">
        <v>24291.84</v>
      </c>
      <c r="AM168" s="31">
        <v>0</v>
      </c>
      <c r="AN168" s="31">
        <v>24291.84</v>
      </c>
      <c r="AO168" s="31">
        <v>0</v>
      </c>
      <c r="AP168" s="31">
        <v>24291.84</v>
      </c>
      <c r="AQ168" s="42">
        <v>0</v>
      </c>
      <c r="AR168" s="42">
        <v>24291.84</v>
      </c>
      <c r="AS168" s="42">
        <v>0</v>
      </c>
      <c r="AT168" s="42">
        <v>24291.84</v>
      </c>
      <c r="AU168" s="42">
        <v>0</v>
      </c>
      <c r="AV168" s="42">
        <v>24291.84</v>
      </c>
      <c r="AW168" s="42">
        <v>0</v>
      </c>
      <c r="AX168" s="42">
        <v>24291.84</v>
      </c>
      <c r="AY168" s="42"/>
      <c r="AZ168" s="42">
        <v>24291.84</v>
      </c>
      <c r="BA168" s="63"/>
      <c r="BB168" s="63"/>
      <c r="BC168" s="63"/>
      <c r="BD168" s="63"/>
      <c r="BE168" s="63"/>
      <c r="BF168" s="63"/>
      <c r="BG168" s="63"/>
      <c r="BH168" s="54">
        <f t="shared" si="9"/>
        <v>24291.84</v>
      </c>
      <c r="BI168" s="16">
        <f t="shared" si="11"/>
        <v>2429.1840000000002</v>
      </c>
      <c r="BJ168" s="54">
        <f t="shared" si="12"/>
        <v>10</v>
      </c>
      <c r="BK168" s="54" t="str">
        <f>VLOOKUP(B168,'[3]应付账款7月底全部明细表 (3)'!$A$4:$BI$410,61,0)</f>
        <v>发票挂账两个月付款</v>
      </c>
    </row>
    <row r="169" spans="1:63" ht="15.95" customHeight="1">
      <c r="A169" s="23">
        <f t="shared" si="10"/>
        <v>166</v>
      </c>
      <c r="B169" s="24" t="s">
        <v>438</v>
      </c>
      <c r="C169" s="24"/>
      <c r="D169" s="25" t="s">
        <v>439</v>
      </c>
      <c r="E169" s="25" t="s">
        <v>437</v>
      </c>
      <c r="F169" s="16">
        <v>0</v>
      </c>
      <c r="G169" s="16">
        <v>0</v>
      </c>
      <c r="H169" s="16">
        <v>0</v>
      </c>
      <c r="I169" s="16">
        <v>0</v>
      </c>
      <c r="J169" s="31">
        <v>0</v>
      </c>
      <c r="K169" s="31">
        <v>17824</v>
      </c>
      <c r="L169" s="31">
        <v>17824</v>
      </c>
      <c r="M169" s="31">
        <v>17824</v>
      </c>
      <c r="N169" s="31">
        <v>0</v>
      </c>
      <c r="O169" s="31">
        <v>0</v>
      </c>
      <c r="P169" s="31">
        <v>0</v>
      </c>
      <c r="Q169" s="31">
        <v>0</v>
      </c>
      <c r="R169" s="31">
        <v>0</v>
      </c>
      <c r="S169" s="31">
        <v>0</v>
      </c>
      <c r="T169" s="31">
        <v>0</v>
      </c>
      <c r="U169" s="31">
        <v>0</v>
      </c>
      <c r="V169" s="31">
        <v>0</v>
      </c>
      <c r="W169" s="31">
        <v>0</v>
      </c>
      <c r="X169" s="31">
        <v>0</v>
      </c>
      <c r="Y169" s="31">
        <v>0</v>
      </c>
      <c r="Z169" s="31">
        <v>0</v>
      </c>
      <c r="AA169" s="31">
        <v>0</v>
      </c>
      <c r="AB169" s="31">
        <v>0</v>
      </c>
      <c r="AC169" s="31">
        <v>0</v>
      </c>
      <c r="AD169" s="31">
        <v>0</v>
      </c>
      <c r="AE169" s="31">
        <v>0</v>
      </c>
      <c r="AF169" s="31">
        <v>0</v>
      </c>
      <c r="AG169" s="31">
        <v>0</v>
      </c>
      <c r="AH169" s="31">
        <v>0</v>
      </c>
      <c r="AI169" s="31">
        <v>0</v>
      </c>
      <c r="AJ169" s="31">
        <v>0</v>
      </c>
      <c r="AK169" s="31">
        <v>0</v>
      </c>
      <c r="AL169" s="31">
        <v>0</v>
      </c>
      <c r="AM169" s="31">
        <v>0</v>
      </c>
      <c r="AN169" s="31">
        <v>0</v>
      </c>
      <c r="AO169" s="31">
        <v>0</v>
      </c>
      <c r="AP169" s="31">
        <v>0</v>
      </c>
      <c r="AQ169" s="42">
        <v>0</v>
      </c>
      <c r="AR169" s="42">
        <v>0</v>
      </c>
      <c r="AS169" s="42">
        <v>0</v>
      </c>
      <c r="AT169" s="42">
        <v>0</v>
      </c>
      <c r="AU169" s="42">
        <v>0</v>
      </c>
      <c r="AV169" s="42">
        <v>0</v>
      </c>
      <c r="AW169" s="42">
        <v>0</v>
      </c>
      <c r="AX169" s="42">
        <v>0</v>
      </c>
      <c r="AY169" s="42"/>
      <c r="AZ169" s="42">
        <v>0</v>
      </c>
      <c r="BA169" s="63"/>
      <c r="BB169" s="63"/>
      <c r="BC169" s="63"/>
      <c r="BD169" s="63"/>
      <c r="BE169" s="63"/>
      <c r="BF169" s="63"/>
      <c r="BG169" s="63"/>
      <c r="BH169" s="54">
        <f t="shared" si="9"/>
        <v>17824</v>
      </c>
      <c r="BI169" s="16">
        <f t="shared" si="11"/>
        <v>1782.4</v>
      </c>
      <c r="BJ169" s="54">
        <f t="shared" si="12"/>
        <v>0</v>
      </c>
      <c r="BK169" s="54" t="str">
        <f>VLOOKUP(B169,'[3]应付账款7月底全部明细表 (3)'!$A$4:$BI$410,61,0)</f>
        <v>零购预付款</v>
      </c>
    </row>
    <row r="170" spans="1:63" ht="15.95" customHeight="1">
      <c r="A170" s="23">
        <f t="shared" si="10"/>
        <v>167</v>
      </c>
      <c r="B170" s="24" t="s">
        <v>440</v>
      </c>
      <c r="D170" s="24" t="s">
        <v>441</v>
      </c>
      <c r="E170" s="25" t="s">
        <v>350</v>
      </c>
      <c r="F170" s="16"/>
      <c r="G170" s="16"/>
      <c r="H170" s="16"/>
      <c r="I170" s="16">
        <v>415</v>
      </c>
      <c r="J170" s="31">
        <v>0</v>
      </c>
      <c r="K170" s="31">
        <v>0</v>
      </c>
      <c r="L170" s="31">
        <v>0</v>
      </c>
      <c r="M170" s="31">
        <v>0</v>
      </c>
      <c r="N170" s="31">
        <v>0</v>
      </c>
      <c r="O170" s="31">
        <v>0</v>
      </c>
      <c r="P170" s="31">
        <v>0</v>
      </c>
      <c r="Q170" s="31">
        <v>0</v>
      </c>
      <c r="R170" s="31">
        <v>0</v>
      </c>
      <c r="S170" s="31">
        <v>0</v>
      </c>
      <c r="T170" s="31">
        <v>0</v>
      </c>
      <c r="U170" s="31">
        <v>0</v>
      </c>
      <c r="V170" s="31">
        <v>0</v>
      </c>
      <c r="W170" s="31">
        <v>0</v>
      </c>
      <c r="X170" s="31">
        <v>0</v>
      </c>
      <c r="Y170" s="31">
        <v>0</v>
      </c>
      <c r="Z170" s="31">
        <v>0</v>
      </c>
      <c r="AA170" s="31">
        <v>0</v>
      </c>
      <c r="AB170" s="31">
        <v>0</v>
      </c>
      <c r="AC170" s="31">
        <v>0</v>
      </c>
      <c r="AD170" s="31">
        <v>0</v>
      </c>
      <c r="AE170" s="31">
        <v>0</v>
      </c>
      <c r="AF170" s="31">
        <v>0</v>
      </c>
      <c r="AG170" s="31">
        <v>0</v>
      </c>
      <c r="AH170" s="31">
        <v>0</v>
      </c>
      <c r="AI170" s="31">
        <v>0</v>
      </c>
      <c r="AJ170" s="31">
        <v>0</v>
      </c>
      <c r="AK170" s="31">
        <v>0</v>
      </c>
      <c r="AL170" s="31">
        <v>0</v>
      </c>
      <c r="AM170" s="31">
        <v>0</v>
      </c>
      <c r="AN170" s="31">
        <v>0</v>
      </c>
      <c r="AO170" s="31">
        <v>0</v>
      </c>
      <c r="AP170" s="31">
        <v>0</v>
      </c>
      <c r="AQ170" s="42">
        <v>0</v>
      </c>
      <c r="AR170" s="42">
        <v>0</v>
      </c>
      <c r="AS170" s="42">
        <v>0</v>
      </c>
      <c r="AT170" s="42">
        <v>0</v>
      </c>
      <c r="AU170" s="42">
        <v>0</v>
      </c>
      <c r="AV170" s="42">
        <v>0</v>
      </c>
      <c r="AW170" s="42">
        <v>0</v>
      </c>
      <c r="AX170" s="42">
        <v>0</v>
      </c>
      <c r="AY170" s="42"/>
      <c r="AZ170" s="42">
        <v>0</v>
      </c>
      <c r="BA170" s="63"/>
      <c r="BB170" s="63"/>
      <c r="BC170" s="63"/>
      <c r="BD170" s="63"/>
      <c r="BE170" s="63"/>
      <c r="BF170" s="63"/>
      <c r="BG170" s="63"/>
      <c r="BH170" s="54">
        <f t="shared" si="9"/>
        <v>0</v>
      </c>
      <c r="BI170" s="16">
        <f t="shared" si="11"/>
        <v>0</v>
      </c>
      <c r="BJ170" s="54"/>
      <c r="BK170" s="54" t="str">
        <f>VLOOKUP(B170,'[3]应付账款7月底全部明细表 (3)'!$A$4:$BI$410,61,0)</f>
        <v>货到、票到月底付款</v>
      </c>
    </row>
    <row r="171" spans="1:63" ht="15.95" customHeight="1">
      <c r="A171" s="23">
        <f t="shared" si="10"/>
        <v>168</v>
      </c>
      <c r="B171" s="24" t="s">
        <v>442</v>
      </c>
      <c r="C171" s="24" t="str">
        <f>VLOOKUP(B171,'[1]供应商 (2)'!$A$2:$D$144,4,0)</f>
        <v>1913098</v>
      </c>
      <c r="D171" s="25" t="s">
        <v>443</v>
      </c>
      <c r="E171" s="25" t="s">
        <v>444</v>
      </c>
      <c r="F171" s="16">
        <v>0</v>
      </c>
      <c r="G171" s="16">
        <v>0</v>
      </c>
      <c r="H171" s="16">
        <v>8700</v>
      </c>
      <c r="I171" s="16">
        <v>0</v>
      </c>
      <c r="J171" s="31">
        <v>8700</v>
      </c>
      <c r="K171" s="31">
        <v>0</v>
      </c>
      <c r="L171" s="31">
        <v>0</v>
      </c>
      <c r="M171" s="31">
        <v>0</v>
      </c>
      <c r="N171" s="31">
        <v>8700</v>
      </c>
      <c r="O171" s="31">
        <v>0</v>
      </c>
      <c r="P171" s="31">
        <v>8700</v>
      </c>
      <c r="Q171" s="31">
        <v>0</v>
      </c>
      <c r="R171" s="31">
        <v>8700</v>
      </c>
      <c r="S171" s="31">
        <v>13195</v>
      </c>
      <c r="T171" s="31">
        <v>8700</v>
      </c>
      <c r="U171" s="31">
        <v>0</v>
      </c>
      <c r="V171" s="31">
        <v>21895</v>
      </c>
      <c r="W171" s="31">
        <v>0</v>
      </c>
      <c r="X171" s="31">
        <v>8700</v>
      </c>
      <c r="Y171" s="31">
        <v>8700</v>
      </c>
      <c r="Z171" s="31">
        <v>13195</v>
      </c>
      <c r="AA171" s="31">
        <v>0</v>
      </c>
      <c r="AB171" s="31">
        <v>0</v>
      </c>
      <c r="AC171" s="31">
        <v>0</v>
      </c>
      <c r="AD171" s="31">
        <v>13195</v>
      </c>
      <c r="AE171" s="31">
        <v>0</v>
      </c>
      <c r="AF171" s="31">
        <v>13195</v>
      </c>
      <c r="AG171" s="31">
        <v>0</v>
      </c>
      <c r="AH171" s="31">
        <v>13195</v>
      </c>
      <c r="AI171" s="31">
        <v>5800</v>
      </c>
      <c r="AJ171" s="31">
        <v>13195</v>
      </c>
      <c r="AK171" s="31">
        <v>0</v>
      </c>
      <c r="AL171" s="31">
        <v>18995</v>
      </c>
      <c r="AM171" s="31">
        <v>0</v>
      </c>
      <c r="AN171" s="31">
        <v>13195</v>
      </c>
      <c r="AO171" s="31">
        <v>0</v>
      </c>
      <c r="AP171" s="31">
        <v>18995</v>
      </c>
      <c r="AQ171" s="42">
        <v>0</v>
      </c>
      <c r="AR171" s="42">
        <v>13195</v>
      </c>
      <c r="AS171" s="42">
        <v>0</v>
      </c>
      <c r="AT171" s="42">
        <v>18995</v>
      </c>
      <c r="AU171" s="42">
        <v>0</v>
      </c>
      <c r="AV171" s="42">
        <v>18995</v>
      </c>
      <c r="AW171" s="42">
        <v>0</v>
      </c>
      <c r="AX171" s="42">
        <v>18995</v>
      </c>
      <c r="AY171" s="42"/>
      <c r="AZ171" s="42">
        <v>18995</v>
      </c>
      <c r="BA171" s="63"/>
      <c r="BB171" s="63"/>
      <c r="BC171" s="63"/>
      <c r="BD171" s="63"/>
      <c r="BE171" s="63"/>
      <c r="BF171" s="63"/>
      <c r="BG171" s="63"/>
      <c r="BH171" s="54">
        <f t="shared" si="9"/>
        <v>18995</v>
      </c>
      <c r="BI171" s="16">
        <f t="shared" si="11"/>
        <v>1899.5</v>
      </c>
      <c r="BJ171" s="54">
        <f t="shared" si="12"/>
        <v>10</v>
      </c>
      <c r="BK171" s="54" t="str">
        <f>VLOOKUP(B171,'[3]应付账款7月底全部明细表 (3)'!$A$4:$BI$410,61,0)</f>
        <v>发票挂账两个月承兑付款</v>
      </c>
    </row>
    <row r="172" spans="1:63" ht="15.95" customHeight="1">
      <c r="A172" s="23">
        <f t="shared" si="10"/>
        <v>169</v>
      </c>
      <c r="B172" s="24" t="s">
        <v>445</v>
      </c>
      <c r="C172" s="24" t="str">
        <f>VLOOKUP(B172,'[1]供应商 (2)'!$A$2:$D$144,4,0)</f>
        <v>L4376</v>
      </c>
      <c r="D172" s="25" t="s">
        <v>446</v>
      </c>
      <c r="E172" s="25" t="s">
        <v>447</v>
      </c>
      <c r="F172" s="16">
        <v>0</v>
      </c>
      <c r="G172" s="16">
        <v>0</v>
      </c>
      <c r="H172" s="16">
        <v>0</v>
      </c>
      <c r="I172" s="16">
        <v>0</v>
      </c>
      <c r="J172" s="31">
        <v>2040</v>
      </c>
      <c r="K172" s="31">
        <v>0</v>
      </c>
      <c r="L172" s="31">
        <v>0</v>
      </c>
      <c r="M172" s="31">
        <v>0</v>
      </c>
      <c r="N172" s="31">
        <v>2040</v>
      </c>
      <c r="O172" s="31">
        <v>1224</v>
      </c>
      <c r="P172" s="31">
        <v>2040</v>
      </c>
      <c r="Q172" s="31">
        <v>2040</v>
      </c>
      <c r="R172" s="31">
        <v>1224</v>
      </c>
      <c r="S172" s="31">
        <v>0</v>
      </c>
      <c r="T172" s="31">
        <v>1224</v>
      </c>
      <c r="U172" s="31">
        <v>1224</v>
      </c>
      <c r="V172" s="31">
        <v>0</v>
      </c>
      <c r="W172" s="31">
        <v>2400</v>
      </c>
      <c r="X172" s="31">
        <v>2400</v>
      </c>
      <c r="Y172" s="31">
        <v>2400</v>
      </c>
      <c r="Z172" s="31">
        <v>0</v>
      </c>
      <c r="AA172" s="31">
        <v>2400</v>
      </c>
      <c r="AB172" s="31">
        <v>2400</v>
      </c>
      <c r="AC172" s="31">
        <v>2400</v>
      </c>
      <c r="AD172" s="31">
        <v>0</v>
      </c>
      <c r="AE172" s="31">
        <v>0</v>
      </c>
      <c r="AF172" s="31">
        <v>0</v>
      </c>
      <c r="AG172" s="31">
        <v>0</v>
      </c>
      <c r="AH172" s="31">
        <v>0</v>
      </c>
      <c r="AI172" s="31">
        <v>0</v>
      </c>
      <c r="AJ172" s="31">
        <v>0</v>
      </c>
      <c r="AK172" s="31">
        <v>0</v>
      </c>
      <c r="AL172" s="31">
        <v>0</v>
      </c>
      <c r="AM172" s="31">
        <v>2400</v>
      </c>
      <c r="AN172" s="31">
        <v>0</v>
      </c>
      <c r="AO172" s="31">
        <v>0</v>
      </c>
      <c r="AP172" s="31">
        <v>2400</v>
      </c>
      <c r="AQ172" s="42">
        <v>0</v>
      </c>
      <c r="AR172" s="42">
        <v>2400</v>
      </c>
      <c r="AS172" s="42">
        <v>2400</v>
      </c>
      <c r="AT172" s="42">
        <v>0</v>
      </c>
      <c r="AU172" s="42">
        <v>3200</v>
      </c>
      <c r="AV172" s="42">
        <v>0</v>
      </c>
      <c r="AW172" s="42">
        <v>0</v>
      </c>
      <c r="AX172" s="42">
        <v>3200</v>
      </c>
      <c r="AY172" s="42"/>
      <c r="AZ172" s="42">
        <v>0</v>
      </c>
      <c r="BA172" s="63"/>
      <c r="BB172" s="63"/>
      <c r="BC172" s="63"/>
      <c r="BD172" s="63"/>
      <c r="BE172" s="63"/>
      <c r="BF172" s="63"/>
      <c r="BG172" s="63"/>
      <c r="BH172" s="54">
        <f t="shared" si="9"/>
        <v>11624</v>
      </c>
      <c r="BI172" s="16">
        <f t="shared" si="11"/>
        <v>1162.4000000000001</v>
      </c>
      <c r="BJ172" s="54">
        <f t="shared" si="12"/>
        <v>2.7529249827942199</v>
      </c>
      <c r="BK172" s="54" t="str">
        <f>VLOOKUP(B172,'[3]应付账款7月底全部明细表 (3)'!$A$4:$BI$410,61,0)</f>
        <v>预付款</v>
      </c>
    </row>
    <row r="173" spans="1:63" ht="15.95" customHeight="1">
      <c r="A173" s="23">
        <f t="shared" si="10"/>
        <v>170</v>
      </c>
      <c r="B173" s="24" t="s">
        <v>448</v>
      </c>
      <c r="C173" s="24" t="str">
        <f>VLOOKUP(B173,'[1]供应商 (2)'!$A$2:$D$144,4,0)</f>
        <v>1933361</v>
      </c>
      <c r="D173" s="25" t="s">
        <v>449</v>
      </c>
      <c r="E173" s="25" t="s">
        <v>450</v>
      </c>
      <c r="F173" s="16">
        <v>0</v>
      </c>
      <c r="G173" s="16">
        <v>0</v>
      </c>
      <c r="H173" s="16">
        <v>450195.54</v>
      </c>
      <c r="I173" s="16">
        <v>0</v>
      </c>
      <c r="J173" s="31">
        <v>638579.54</v>
      </c>
      <c r="K173" s="31">
        <v>286984</v>
      </c>
      <c r="L173" s="31">
        <v>0</v>
      </c>
      <c r="M173" s="31">
        <v>0</v>
      </c>
      <c r="N173" s="31">
        <v>925563.54</v>
      </c>
      <c r="O173" s="31">
        <v>108344</v>
      </c>
      <c r="P173" s="31">
        <v>450195.54</v>
      </c>
      <c r="Q173" s="31">
        <v>300000</v>
      </c>
      <c r="R173" s="31">
        <v>733907.54</v>
      </c>
      <c r="S173" s="31">
        <v>119478.6</v>
      </c>
      <c r="T173" s="31">
        <v>338579.54</v>
      </c>
      <c r="U173" s="31">
        <v>0</v>
      </c>
      <c r="V173" s="31">
        <v>853386.14</v>
      </c>
      <c r="W173" s="31">
        <v>60907</v>
      </c>
      <c r="X173" s="31">
        <v>625563.54</v>
      </c>
      <c r="Y173" s="31">
        <v>375955.79</v>
      </c>
      <c r="Z173" s="31">
        <v>538337.35</v>
      </c>
      <c r="AA173" s="31">
        <v>848953.41</v>
      </c>
      <c r="AB173" s="31">
        <v>357951.75</v>
      </c>
      <c r="AC173" s="31">
        <v>0</v>
      </c>
      <c r="AD173" s="31">
        <v>1387290.76</v>
      </c>
      <c r="AE173" s="31">
        <v>765952.86</v>
      </c>
      <c r="AF173" s="31">
        <v>477430.35</v>
      </c>
      <c r="AG173" s="31">
        <v>300000</v>
      </c>
      <c r="AH173" s="31">
        <v>1853243.62</v>
      </c>
      <c r="AI173" s="31">
        <v>269350.71999999997</v>
      </c>
      <c r="AJ173" s="31">
        <v>238337.35</v>
      </c>
      <c r="AK173" s="31">
        <v>300000</v>
      </c>
      <c r="AL173" s="31">
        <v>1822594.34</v>
      </c>
      <c r="AM173" s="31">
        <v>181367.71</v>
      </c>
      <c r="AN173" s="31">
        <v>787290.76</v>
      </c>
      <c r="AO173" s="31">
        <v>0</v>
      </c>
      <c r="AP173" s="31">
        <v>2003962.05</v>
      </c>
      <c r="AQ173" s="42">
        <v>886295.8</v>
      </c>
      <c r="AR173" s="42">
        <v>1553243.62</v>
      </c>
      <c r="AS173" s="42">
        <v>1000000</v>
      </c>
      <c r="AT173" s="42">
        <v>1890257.85</v>
      </c>
      <c r="AU173" s="42">
        <v>240277.57</v>
      </c>
      <c r="AV173" s="42">
        <v>822594.34</v>
      </c>
      <c r="AW173" s="42">
        <v>0</v>
      </c>
      <c r="AX173" s="42">
        <v>2130535.42</v>
      </c>
      <c r="AY173" s="42"/>
      <c r="AZ173" s="42">
        <v>1003962.05</v>
      </c>
      <c r="BA173" s="63"/>
      <c r="BB173" s="63"/>
      <c r="BC173" s="63"/>
      <c r="BD173" s="63"/>
      <c r="BE173" s="63"/>
      <c r="BF173" s="63"/>
      <c r="BG173" s="63"/>
      <c r="BH173" s="54">
        <f t="shared" si="9"/>
        <v>3767911.67</v>
      </c>
      <c r="BI173" s="16">
        <f t="shared" si="11"/>
        <v>376791.16700000002</v>
      </c>
      <c r="BJ173" s="54">
        <f t="shared" si="12"/>
        <v>5.6544197597923</v>
      </c>
      <c r="BK173" s="54" t="str">
        <f>VLOOKUP(B173,'[3]应付账款7月底全部明细表 (3)'!$A$4:$BI$410,61,0)</f>
        <v>发票挂账两个月承兑付款</v>
      </c>
    </row>
    <row r="174" spans="1:63" ht="15.95" customHeight="1">
      <c r="A174" s="23">
        <f t="shared" si="10"/>
        <v>171</v>
      </c>
      <c r="B174" s="24" t="s">
        <v>451</v>
      </c>
      <c r="C174" s="24"/>
      <c r="D174" s="25" t="s">
        <v>452</v>
      </c>
      <c r="E174" s="25" t="s">
        <v>437</v>
      </c>
      <c r="F174" s="16">
        <v>246316.26</v>
      </c>
      <c r="G174" s="16">
        <v>244996.26</v>
      </c>
      <c r="H174" s="16">
        <v>109316.65</v>
      </c>
      <c r="I174" s="16">
        <v>100000</v>
      </c>
      <c r="J174" s="31">
        <v>137034.34</v>
      </c>
      <c r="K174" s="31">
        <v>15678.4</v>
      </c>
      <c r="L174" s="31">
        <v>9316.6499999999905</v>
      </c>
      <c r="M174" s="31">
        <v>0</v>
      </c>
      <c r="N174" s="31">
        <v>152712.74</v>
      </c>
      <c r="O174" s="31">
        <v>0</v>
      </c>
      <c r="P174" s="31">
        <v>137034.34</v>
      </c>
      <c r="Q174" s="31">
        <v>50000</v>
      </c>
      <c r="R174" s="31">
        <v>102712.74</v>
      </c>
      <c r="S174" s="31">
        <v>0</v>
      </c>
      <c r="T174" s="31">
        <v>102712.74</v>
      </c>
      <c r="U174" s="31">
        <v>0</v>
      </c>
      <c r="V174" s="31">
        <v>102712.74</v>
      </c>
      <c r="W174" s="31">
        <v>0</v>
      </c>
      <c r="X174" s="31">
        <v>102712.74</v>
      </c>
      <c r="Y174" s="31">
        <v>0</v>
      </c>
      <c r="Z174" s="31">
        <v>102712.74</v>
      </c>
      <c r="AA174" s="31">
        <v>0</v>
      </c>
      <c r="AB174" s="31">
        <v>102712.74</v>
      </c>
      <c r="AC174" s="31">
        <v>0</v>
      </c>
      <c r="AD174" s="31">
        <v>102712.74</v>
      </c>
      <c r="AE174" s="31">
        <v>0</v>
      </c>
      <c r="AF174" s="31">
        <v>102712.74</v>
      </c>
      <c r="AG174" s="31">
        <v>102712.74</v>
      </c>
      <c r="AH174" s="31">
        <v>0</v>
      </c>
      <c r="AI174" s="31">
        <v>0</v>
      </c>
      <c r="AJ174" s="31">
        <v>0</v>
      </c>
      <c r="AK174" s="31">
        <v>0</v>
      </c>
      <c r="AL174" s="31">
        <v>0</v>
      </c>
      <c r="AM174" s="31">
        <v>0</v>
      </c>
      <c r="AN174" s="31">
        <v>0</v>
      </c>
      <c r="AO174" s="31">
        <v>0</v>
      </c>
      <c r="AP174" s="31">
        <v>0</v>
      </c>
      <c r="AQ174" s="42">
        <v>0</v>
      </c>
      <c r="AR174" s="42">
        <v>0</v>
      </c>
      <c r="AS174" s="42">
        <v>0</v>
      </c>
      <c r="AT174" s="42">
        <v>0</v>
      </c>
      <c r="AU174" s="42">
        <v>0</v>
      </c>
      <c r="AV174" s="42">
        <v>0</v>
      </c>
      <c r="AW174" s="42">
        <v>0</v>
      </c>
      <c r="AX174" s="42">
        <v>0</v>
      </c>
      <c r="AY174" s="42"/>
      <c r="AZ174" s="42">
        <v>0</v>
      </c>
      <c r="BA174" s="63"/>
      <c r="BB174" s="63"/>
      <c r="BC174" s="63"/>
      <c r="BD174" s="63"/>
      <c r="BE174" s="63"/>
      <c r="BF174" s="63"/>
      <c r="BG174" s="63"/>
      <c r="BH174" s="54">
        <f t="shared" si="9"/>
        <v>15678.4</v>
      </c>
      <c r="BI174" s="16">
        <f t="shared" si="11"/>
        <v>1567.84</v>
      </c>
      <c r="BJ174" s="54">
        <f t="shared" si="12"/>
        <v>0</v>
      </c>
      <c r="BK174" s="54" t="str">
        <f>VLOOKUP(B174,'[3]应付账款7月底全部明细表 (3)'!$A$4:$BI$410,61,0)</f>
        <v>发票挂账一个月承兑付款</v>
      </c>
    </row>
    <row r="175" spans="1:63" ht="15.95" customHeight="1">
      <c r="A175" s="23">
        <f t="shared" si="10"/>
        <v>172</v>
      </c>
      <c r="B175" s="24" t="s">
        <v>453</v>
      </c>
      <c r="C175" s="24">
        <f>VLOOKUP(B175,'[1]供应商 (2)'!$A$2:$D$144,4,0)</f>
        <v>1912010</v>
      </c>
      <c r="D175" s="25" t="s">
        <v>454</v>
      </c>
      <c r="E175" s="25" t="s">
        <v>455</v>
      </c>
      <c r="F175" s="16">
        <v>0</v>
      </c>
      <c r="G175" s="16">
        <v>0</v>
      </c>
      <c r="H175" s="16">
        <v>0</v>
      </c>
      <c r="I175" s="16">
        <v>0</v>
      </c>
      <c r="J175" s="31">
        <v>0</v>
      </c>
      <c r="K175" s="31">
        <v>0</v>
      </c>
      <c r="L175" s="31">
        <v>0</v>
      </c>
      <c r="M175" s="31">
        <v>0</v>
      </c>
      <c r="N175" s="31">
        <v>0</v>
      </c>
      <c r="O175" s="31">
        <v>857849.99</v>
      </c>
      <c r="P175" s="31">
        <v>0</v>
      </c>
      <c r="Q175" s="31">
        <v>0</v>
      </c>
      <c r="R175" s="31">
        <v>857849.99</v>
      </c>
      <c r="S175" s="31">
        <v>0</v>
      </c>
      <c r="T175" s="31">
        <v>0</v>
      </c>
      <c r="U175" s="31">
        <v>0</v>
      </c>
      <c r="V175" s="31">
        <v>857849.99</v>
      </c>
      <c r="W175" s="31">
        <v>783968.1</v>
      </c>
      <c r="X175" s="31">
        <v>857849.99</v>
      </c>
      <c r="Y175" s="31">
        <v>0</v>
      </c>
      <c r="Z175" s="31">
        <v>1641818.09</v>
      </c>
      <c r="AA175" s="31">
        <v>332548.65000000002</v>
      </c>
      <c r="AB175" s="31">
        <v>857849.99</v>
      </c>
      <c r="AC175" s="31">
        <v>5000</v>
      </c>
      <c r="AD175" s="31">
        <v>1969366.74</v>
      </c>
      <c r="AE175" s="31">
        <v>260408.72</v>
      </c>
      <c r="AF175" s="31">
        <v>1636818.09</v>
      </c>
      <c r="AG175" s="31">
        <v>0</v>
      </c>
      <c r="AH175" s="31">
        <v>2229775.46</v>
      </c>
      <c r="AI175" s="31">
        <v>247202.64</v>
      </c>
      <c r="AJ175" s="31">
        <v>1969366.74</v>
      </c>
      <c r="AK175" s="31">
        <v>750000</v>
      </c>
      <c r="AL175" s="31">
        <v>1726978.1</v>
      </c>
      <c r="AM175" s="31">
        <v>273708.78000000003</v>
      </c>
      <c r="AN175" s="31">
        <v>1479775.46</v>
      </c>
      <c r="AO175" s="31">
        <v>0</v>
      </c>
      <c r="AP175" s="31">
        <v>2000686.88</v>
      </c>
      <c r="AQ175" s="42">
        <v>301269.73</v>
      </c>
      <c r="AR175" s="42">
        <v>1726978.1</v>
      </c>
      <c r="AS175" s="42">
        <v>500000</v>
      </c>
      <c r="AT175" s="42">
        <v>1801956.61</v>
      </c>
      <c r="AU175" s="42">
        <v>209652.28</v>
      </c>
      <c r="AV175" s="42">
        <v>273708.78000000003</v>
      </c>
      <c r="AW175" s="42">
        <v>500000</v>
      </c>
      <c r="AX175" s="42">
        <v>1511608.89</v>
      </c>
      <c r="AY175" s="42"/>
      <c r="AZ175" s="42">
        <v>1301956.6100000001</v>
      </c>
      <c r="BA175" s="63"/>
      <c r="BB175" s="63"/>
      <c r="BC175" s="63"/>
      <c r="BD175" s="63"/>
      <c r="BE175" s="63"/>
      <c r="BF175" s="63"/>
      <c r="BG175" s="63"/>
      <c r="BH175" s="54">
        <f t="shared" si="9"/>
        <v>3266608.89</v>
      </c>
      <c r="BI175" s="16">
        <f t="shared" si="11"/>
        <v>326660.88900000002</v>
      </c>
      <c r="BJ175" s="54">
        <f t="shared" si="12"/>
        <v>4.6274559976477603</v>
      </c>
      <c r="BK175" s="54" t="str">
        <f>VLOOKUP(B175,'[3]应付账款7月底全部明细表 (3)'!$A$4:$BI$410,61,0)</f>
        <v>发票挂账一个月承兑付款</v>
      </c>
    </row>
    <row r="176" spans="1:63" ht="15.95" customHeight="1">
      <c r="A176" s="23">
        <f t="shared" si="10"/>
        <v>173</v>
      </c>
      <c r="B176" s="24" t="s">
        <v>456</v>
      </c>
      <c r="C176" s="24">
        <f>VLOOKUP(B176,'[1]供应商 (2)'!$A$2:$D$144,4,0)</f>
        <v>1932510</v>
      </c>
      <c r="D176" s="25" t="s">
        <v>457</v>
      </c>
      <c r="E176" s="25" t="s">
        <v>450</v>
      </c>
      <c r="F176" s="16">
        <v>0</v>
      </c>
      <c r="G176" s="16">
        <v>409978.8</v>
      </c>
      <c r="H176" s="16">
        <v>0</v>
      </c>
      <c r="I176" s="16">
        <v>104504.4</v>
      </c>
      <c r="J176" s="31">
        <v>0</v>
      </c>
      <c r="K176" s="31">
        <v>104504.4</v>
      </c>
      <c r="L176" s="31">
        <v>104504.4</v>
      </c>
      <c r="M176" s="31">
        <v>104504.4</v>
      </c>
      <c r="N176" s="31">
        <v>0</v>
      </c>
      <c r="O176" s="31">
        <v>0</v>
      </c>
      <c r="P176" s="31">
        <v>0</v>
      </c>
      <c r="Q176" s="31">
        <v>0</v>
      </c>
      <c r="R176" s="31">
        <v>0</v>
      </c>
      <c r="S176" s="31">
        <v>66502.8</v>
      </c>
      <c r="T176" s="31">
        <v>66502.8</v>
      </c>
      <c r="U176" s="31">
        <v>66502.8</v>
      </c>
      <c r="V176" s="31">
        <v>0</v>
      </c>
      <c r="W176" s="31">
        <v>317806.40000000002</v>
      </c>
      <c r="X176" s="31">
        <v>317806.40000000002</v>
      </c>
      <c r="Y176" s="31">
        <v>317806.40000000002</v>
      </c>
      <c r="Z176" s="31">
        <v>0</v>
      </c>
      <c r="AA176" s="31">
        <v>100947.42</v>
      </c>
      <c r="AB176" s="31">
        <v>100947.42</v>
      </c>
      <c r="AC176" s="31">
        <v>100947.42</v>
      </c>
      <c r="AD176" s="31">
        <v>0</v>
      </c>
      <c r="AE176" s="31">
        <v>238913.64</v>
      </c>
      <c r="AF176" s="31">
        <v>238913.64</v>
      </c>
      <c r="AG176" s="31">
        <v>238913.64</v>
      </c>
      <c r="AH176" s="31">
        <v>0</v>
      </c>
      <c r="AI176" s="31">
        <v>100947.42</v>
      </c>
      <c r="AJ176" s="31">
        <v>100947.42</v>
      </c>
      <c r="AK176" s="31">
        <v>100947.42</v>
      </c>
      <c r="AL176" s="31">
        <v>0</v>
      </c>
      <c r="AM176" s="31">
        <v>410908.69</v>
      </c>
      <c r="AN176" s="31">
        <v>410908.69</v>
      </c>
      <c r="AO176" s="31">
        <v>410908.69</v>
      </c>
      <c r="AP176" s="31">
        <v>0</v>
      </c>
      <c r="AQ176" s="42">
        <v>193227.46</v>
      </c>
      <c r="AR176" s="42">
        <v>193227.46</v>
      </c>
      <c r="AS176" s="42">
        <v>193227.46</v>
      </c>
      <c r="AT176" s="42">
        <v>0</v>
      </c>
      <c r="AU176" s="42">
        <v>134121.96</v>
      </c>
      <c r="AV176" s="42">
        <v>134121.96</v>
      </c>
      <c r="AW176" s="42">
        <v>134121.96</v>
      </c>
      <c r="AX176" s="42">
        <v>0</v>
      </c>
      <c r="AY176" s="42"/>
      <c r="AZ176" s="42">
        <v>0</v>
      </c>
      <c r="BA176" s="63"/>
      <c r="BB176" s="63"/>
      <c r="BC176" s="63"/>
      <c r="BD176" s="63"/>
      <c r="BE176" s="63"/>
      <c r="BF176" s="63"/>
      <c r="BG176" s="63"/>
      <c r="BH176" s="54">
        <f t="shared" si="9"/>
        <v>1667880.19</v>
      </c>
      <c r="BI176" s="16">
        <f t="shared" si="11"/>
        <v>166788.019</v>
      </c>
      <c r="BJ176" s="54">
        <f t="shared" si="12"/>
        <v>0</v>
      </c>
      <c r="BK176" s="54" t="str">
        <f>VLOOKUP(B176,'[3]应付账款7月底全部明细表 (3)'!$A$4:$BI$410,61,0)</f>
        <v>预付款</v>
      </c>
    </row>
    <row r="177" spans="1:63" ht="15.95" customHeight="1">
      <c r="A177" s="23">
        <f t="shared" si="10"/>
        <v>174</v>
      </c>
      <c r="B177" s="24" t="s">
        <v>458</v>
      </c>
      <c r="C177" s="24" t="str">
        <f>VLOOKUP(B177,'[1]供应商 (2)'!$A$2:$D$144,4,0)</f>
        <v>1931327</v>
      </c>
      <c r="D177" s="25" t="s">
        <v>459</v>
      </c>
      <c r="E177" s="25" t="s">
        <v>460</v>
      </c>
      <c r="F177" s="16">
        <v>0</v>
      </c>
      <c r="G177" s="16">
        <v>61319.05</v>
      </c>
      <c r="H177" s="16">
        <v>63944.22</v>
      </c>
      <c r="I177" s="16">
        <v>10000</v>
      </c>
      <c r="J177" s="31">
        <v>109915.68</v>
      </c>
      <c r="K177" s="31">
        <v>76449.41</v>
      </c>
      <c r="L177" s="31">
        <v>0</v>
      </c>
      <c r="M177" s="31">
        <v>0</v>
      </c>
      <c r="N177" s="31">
        <v>186365.09</v>
      </c>
      <c r="O177" s="31">
        <v>0</v>
      </c>
      <c r="P177" s="31">
        <v>53944.22</v>
      </c>
      <c r="Q177" s="31">
        <v>150000</v>
      </c>
      <c r="R177" s="31">
        <v>36365.089999999997</v>
      </c>
      <c r="S177" s="31">
        <v>90226.880000000005</v>
      </c>
      <c r="T177" s="31">
        <v>0</v>
      </c>
      <c r="U177" s="31">
        <v>0</v>
      </c>
      <c r="V177" s="31">
        <v>126591.97</v>
      </c>
      <c r="W177" s="31">
        <v>86314.41</v>
      </c>
      <c r="X177" s="31">
        <v>36365.089999999997</v>
      </c>
      <c r="Y177" s="31">
        <v>68000</v>
      </c>
      <c r="Z177" s="31">
        <v>144906.38</v>
      </c>
      <c r="AA177" s="31">
        <v>99302.7</v>
      </c>
      <c r="AB177" s="31">
        <v>0</v>
      </c>
      <c r="AC177" s="31">
        <v>0</v>
      </c>
      <c r="AD177" s="31">
        <v>244209.08</v>
      </c>
      <c r="AE177" s="31">
        <v>95291</v>
      </c>
      <c r="AF177" s="31">
        <v>58591.97</v>
      </c>
      <c r="AG177" s="31">
        <v>0</v>
      </c>
      <c r="AH177" s="31">
        <v>339500.08</v>
      </c>
      <c r="AI177" s="31">
        <v>103401.13</v>
      </c>
      <c r="AJ177" s="31">
        <v>144906.38</v>
      </c>
      <c r="AK177" s="31">
        <v>90000</v>
      </c>
      <c r="AL177" s="31">
        <v>352901.21</v>
      </c>
      <c r="AM177" s="31">
        <v>131994.4</v>
      </c>
      <c r="AN177" s="31">
        <v>154209.07999999999</v>
      </c>
      <c r="AO177" s="31">
        <v>0</v>
      </c>
      <c r="AP177" s="31">
        <v>484895.61</v>
      </c>
      <c r="AQ177" s="42">
        <v>179260.04</v>
      </c>
      <c r="AR177" s="42">
        <v>249500.08</v>
      </c>
      <c r="AS177" s="42">
        <v>100000</v>
      </c>
      <c r="AT177" s="42">
        <v>564155.65</v>
      </c>
      <c r="AU177" s="42">
        <v>39755.89</v>
      </c>
      <c r="AV177" s="42">
        <v>252901.21</v>
      </c>
      <c r="AW177" s="42">
        <v>60000</v>
      </c>
      <c r="AX177" s="42">
        <v>543911.54</v>
      </c>
      <c r="AY177" s="42"/>
      <c r="AZ177" s="42">
        <v>324895.61</v>
      </c>
      <c r="BA177" s="63"/>
      <c r="BB177" s="63"/>
      <c r="BC177" s="63"/>
      <c r="BD177" s="63"/>
      <c r="BE177" s="63"/>
      <c r="BF177" s="63"/>
      <c r="BG177" s="63"/>
      <c r="BH177" s="54">
        <f t="shared" si="9"/>
        <v>901995.86</v>
      </c>
      <c r="BI177" s="16">
        <f t="shared" si="11"/>
        <v>90199.585999999996</v>
      </c>
      <c r="BJ177" s="54">
        <f t="shared" si="12"/>
        <v>6.0300890959743398</v>
      </c>
      <c r="BK177" s="54" t="str">
        <f>VLOOKUP(B177,'[3]应付账款7月底全部明细表 (3)'!$A$4:$BI$410,61,0)</f>
        <v>发票挂账两个月付款</v>
      </c>
    </row>
    <row r="178" spans="1:63" ht="15.95" customHeight="1">
      <c r="A178" s="23">
        <f t="shared" si="10"/>
        <v>175</v>
      </c>
      <c r="B178" s="24" t="s">
        <v>461</v>
      </c>
      <c r="C178" s="24"/>
      <c r="D178" s="25" t="s">
        <v>462</v>
      </c>
      <c r="E178" s="25" t="s">
        <v>463</v>
      </c>
      <c r="F178" s="16">
        <v>0</v>
      </c>
      <c r="G178" s="16">
        <v>0</v>
      </c>
      <c r="H178" s="16">
        <v>0</v>
      </c>
      <c r="I178" s="16">
        <v>0</v>
      </c>
      <c r="J178" s="31">
        <v>0</v>
      </c>
      <c r="K178" s="31">
        <v>0</v>
      </c>
      <c r="L178" s="31">
        <v>0</v>
      </c>
      <c r="M178" s="31">
        <v>0</v>
      </c>
      <c r="N178" s="31">
        <v>0</v>
      </c>
      <c r="O178" s="31">
        <v>0</v>
      </c>
      <c r="P178" s="31">
        <v>0</v>
      </c>
      <c r="Q178" s="31">
        <v>0</v>
      </c>
      <c r="R178" s="31">
        <v>0</v>
      </c>
      <c r="S178" s="31">
        <v>120</v>
      </c>
      <c r="T178" s="31">
        <v>120</v>
      </c>
      <c r="U178" s="31">
        <v>120</v>
      </c>
      <c r="V178" s="31">
        <v>0</v>
      </c>
      <c r="W178" s="31">
        <v>0</v>
      </c>
      <c r="X178" s="31">
        <v>0</v>
      </c>
      <c r="Y178" s="31">
        <v>0</v>
      </c>
      <c r="Z178" s="31">
        <v>0</v>
      </c>
      <c r="AA178" s="31">
        <v>0</v>
      </c>
      <c r="AB178" s="31">
        <v>0</v>
      </c>
      <c r="AC178" s="31">
        <v>0</v>
      </c>
      <c r="AD178" s="31">
        <v>0</v>
      </c>
      <c r="AE178" s="31">
        <v>144</v>
      </c>
      <c r="AF178" s="31">
        <v>144</v>
      </c>
      <c r="AG178" s="31">
        <v>144</v>
      </c>
      <c r="AH178" s="31">
        <v>0</v>
      </c>
      <c r="AI178" s="31">
        <v>0</v>
      </c>
      <c r="AJ178" s="31">
        <v>0</v>
      </c>
      <c r="AK178" s="31">
        <v>0</v>
      </c>
      <c r="AL178" s="31">
        <v>0</v>
      </c>
      <c r="AM178" s="31">
        <v>0</v>
      </c>
      <c r="AN178" s="31">
        <v>0</v>
      </c>
      <c r="AO178" s="31">
        <v>0</v>
      </c>
      <c r="AP178" s="31">
        <v>0</v>
      </c>
      <c r="AQ178" s="42">
        <v>0</v>
      </c>
      <c r="AR178" s="42">
        <v>0</v>
      </c>
      <c r="AS178" s="42">
        <v>0</v>
      </c>
      <c r="AT178" s="42">
        <v>0</v>
      </c>
      <c r="AU178" s="42">
        <v>1800</v>
      </c>
      <c r="AV178" s="42">
        <v>0</v>
      </c>
      <c r="AW178" s="42">
        <v>0</v>
      </c>
      <c r="AX178" s="42">
        <v>1800</v>
      </c>
      <c r="AY178" s="42"/>
      <c r="AZ178" s="42">
        <v>0</v>
      </c>
      <c r="BA178" s="63"/>
      <c r="BB178" s="63"/>
      <c r="BC178" s="63"/>
      <c r="BD178" s="63"/>
      <c r="BE178" s="63"/>
      <c r="BF178" s="63"/>
      <c r="BG178" s="63"/>
      <c r="BH178" s="54">
        <f t="shared" si="9"/>
        <v>2064</v>
      </c>
      <c r="BI178" s="16">
        <f t="shared" si="11"/>
        <v>206.4</v>
      </c>
      <c r="BJ178" s="54">
        <f t="shared" si="12"/>
        <v>8.7209302325581408</v>
      </c>
      <c r="BK178" s="54" t="str">
        <f>VLOOKUP(B178,'[3]应付账款7月底全部明细表 (3)'!$A$4:$BI$410,61,0)</f>
        <v>预付款</v>
      </c>
    </row>
    <row r="179" spans="1:63">
      <c r="A179" s="23">
        <f t="shared" si="10"/>
        <v>176</v>
      </c>
      <c r="B179" s="24" t="s">
        <v>464</v>
      </c>
      <c r="C179" s="24">
        <f>VLOOKUP(B179,'[1]供应商 (2)'!$A$2:$D$144,4,0)</f>
        <v>1911186</v>
      </c>
      <c r="D179" s="25" t="s">
        <v>465</v>
      </c>
      <c r="E179" s="25" t="s">
        <v>466</v>
      </c>
      <c r="F179" s="16">
        <v>0</v>
      </c>
      <c r="G179" s="16">
        <v>0</v>
      </c>
      <c r="H179" s="16">
        <v>0</v>
      </c>
      <c r="I179" s="16">
        <v>0</v>
      </c>
      <c r="J179" s="31">
        <v>0</v>
      </c>
      <c r="K179" s="31">
        <v>0</v>
      </c>
      <c r="L179" s="31">
        <v>0</v>
      </c>
      <c r="M179" s="31">
        <v>0</v>
      </c>
      <c r="N179" s="31">
        <v>0</v>
      </c>
      <c r="O179" s="31">
        <v>5700</v>
      </c>
      <c r="P179" s="31">
        <v>5700</v>
      </c>
      <c r="Q179" s="31">
        <v>5700</v>
      </c>
      <c r="R179" s="31">
        <v>0</v>
      </c>
      <c r="S179" s="31">
        <v>0</v>
      </c>
      <c r="T179" s="31">
        <v>0</v>
      </c>
      <c r="U179" s="31">
        <v>0</v>
      </c>
      <c r="V179" s="31">
        <v>0</v>
      </c>
      <c r="W179" s="31">
        <v>0</v>
      </c>
      <c r="X179" s="31">
        <v>0</v>
      </c>
      <c r="Y179" s="31">
        <v>0</v>
      </c>
      <c r="Z179" s="31">
        <v>0</v>
      </c>
      <c r="AA179" s="31">
        <v>0</v>
      </c>
      <c r="AB179" s="31">
        <v>0</v>
      </c>
      <c r="AC179" s="31">
        <v>0</v>
      </c>
      <c r="AD179" s="31">
        <v>0</v>
      </c>
      <c r="AE179" s="31">
        <v>0</v>
      </c>
      <c r="AF179" s="31">
        <v>0</v>
      </c>
      <c r="AG179" s="31">
        <v>0</v>
      </c>
      <c r="AH179" s="31">
        <v>0</v>
      </c>
      <c r="AI179" s="31">
        <v>10486.4</v>
      </c>
      <c r="AJ179" s="31">
        <v>10486.4</v>
      </c>
      <c r="AK179" s="31">
        <v>10486.4</v>
      </c>
      <c r="AL179" s="31">
        <v>0</v>
      </c>
      <c r="AM179" s="31">
        <v>24813.5</v>
      </c>
      <c r="AN179" s="31">
        <v>24813.5</v>
      </c>
      <c r="AO179" s="31">
        <v>24813.5</v>
      </c>
      <c r="AP179" s="31">
        <v>0</v>
      </c>
      <c r="AQ179" s="42">
        <v>58073</v>
      </c>
      <c r="AR179" s="42">
        <v>58073</v>
      </c>
      <c r="AS179" s="42">
        <v>58073</v>
      </c>
      <c r="AT179" s="42">
        <v>0</v>
      </c>
      <c r="AU179" s="42">
        <v>29493</v>
      </c>
      <c r="AV179" s="42">
        <v>29493</v>
      </c>
      <c r="AW179" s="42">
        <v>29493</v>
      </c>
      <c r="AX179" s="42">
        <v>0</v>
      </c>
      <c r="AY179" s="42"/>
      <c r="AZ179" s="42">
        <v>0</v>
      </c>
      <c r="BA179" s="63"/>
      <c r="BB179" s="63"/>
      <c r="BC179" s="63"/>
      <c r="BD179" s="63"/>
      <c r="BE179" s="63"/>
      <c r="BF179" s="63"/>
      <c r="BG179" s="63"/>
      <c r="BH179" s="54">
        <f t="shared" si="9"/>
        <v>128565.9</v>
      </c>
      <c r="BI179" s="16">
        <f t="shared" si="11"/>
        <v>12856.59</v>
      </c>
      <c r="BJ179" s="54">
        <f t="shared" si="12"/>
        <v>0</v>
      </c>
      <c r="BK179" s="54" t="str">
        <f>VLOOKUP(B179,'[3]应付账款7月底全部明细表 (3)'!$A$4:$BI$410,61,0)</f>
        <v>预付款</v>
      </c>
    </row>
    <row r="180" spans="1:63" ht="15.95" customHeight="1">
      <c r="A180" s="23">
        <f t="shared" si="10"/>
        <v>177</v>
      </c>
      <c r="B180" s="24" t="s">
        <v>467</v>
      </c>
      <c r="C180" s="24"/>
      <c r="D180" s="25" t="s">
        <v>468</v>
      </c>
      <c r="E180" s="25" t="s">
        <v>469</v>
      </c>
      <c r="F180" s="16">
        <v>0</v>
      </c>
      <c r="G180" s="16">
        <v>0</v>
      </c>
      <c r="H180" s="16">
        <v>0</v>
      </c>
      <c r="I180" s="16">
        <v>0</v>
      </c>
      <c r="J180" s="31">
        <v>0</v>
      </c>
      <c r="K180" s="31">
        <v>0</v>
      </c>
      <c r="L180" s="31">
        <v>0</v>
      </c>
      <c r="M180" s="31">
        <v>0</v>
      </c>
      <c r="N180" s="31">
        <v>0</v>
      </c>
      <c r="O180" s="31">
        <v>0</v>
      </c>
      <c r="P180" s="31">
        <v>0</v>
      </c>
      <c r="Q180" s="31">
        <v>0</v>
      </c>
      <c r="R180" s="31">
        <v>0</v>
      </c>
      <c r="S180" s="31">
        <v>0</v>
      </c>
      <c r="T180" s="31">
        <v>0</v>
      </c>
      <c r="U180" s="31">
        <v>0</v>
      </c>
      <c r="V180" s="31">
        <v>0</v>
      </c>
      <c r="W180" s="31">
        <v>0</v>
      </c>
      <c r="X180" s="31">
        <v>0</v>
      </c>
      <c r="Y180" s="31">
        <v>0</v>
      </c>
      <c r="Z180" s="31">
        <v>0</v>
      </c>
      <c r="AA180" s="31">
        <v>0</v>
      </c>
      <c r="AB180" s="31">
        <v>0</v>
      </c>
      <c r="AC180" s="31">
        <v>0</v>
      </c>
      <c r="AD180" s="31">
        <v>0</v>
      </c>
      <c r="AE180" s="31">
        <v>418</v>
      </c>
      <c r="AF180" s="31">
        <v>418</v>
      </c>
      <c r="AG180" s="31">
        <v>418</v>
      </c>
      <c r="AH180" s="31">
        <v>0</v>
      </c>
      <c r="AI180" s="31">
        <v>0</v>
      </c>
      <c r="AJ180" s="31">
        <v>0</v>
      </c>
      <c r="AK180" s="31">
        <v>0</v>
      </c>
      <c r="AL180" s="31">
        <v>0</v>
      </c>
      <c r="AM180" s="31">
        <v>0</v>
      </c>
      <c r="AN180" s="31">
        <v>0</v>
      </c>
      <c r="AO180" s="31">
        <v>0</v>
      </c>
      <c r="AP180" s="31">
        <v>0</v>
      </c>
      <c r="AQ180" s="42">
        <v>0</v>
      </c>
      <c r="AR180" s="42">
        <v>0</v>
      </c>
      <c r="AS180" s="42">
        <v>0</v>
      </c>
      <c r="AT180" s="42">
        <v>0</v>
      </c>
      <c r="AU180" s="42">
        <v>0</v>
      </c>
      <c r="AV180" s="42">
        <v>0</v>
      </c>
      <c r="AW180" s="42">
        <v>0</v>
      </c>
      <c r="AX180" s="42">
        <v>0</v>
      </c>
      <c r="AY180" s="42"/>
      <c r="AZ180" s="42">
        <v>0</v>
      </c>
      <c r="BA180" s="63"/>
      <c r="BB180" s="63"/>
      <c r="BC180" s="63"/>
      <c r="BD180" s="63"/>
      <c r="BE180" s="63"/>
      <c r="BF180" s="63"/>
      <c r="BG180" s="63"/>
      <c r="BH180" s="54">
        <f t="shared" si="9"/>
        <v>418</v>
      </c>
      <c r="BI180" s="16">
        <f t="shared" si="11"/>
        <v>41.8</v>
      </c>
      <c r="BJ180" s="54">
        <f t="shared" si="12"/>
        <v>0</v>
      </c>
      <c r="BK180" s="54" t="str">
        <f>VLOOKUP(B180,'[3]应付账款7月底全部明细表 (3)'!$A$4:$BI$410,61,0)</f>
        <v>预付款</v>
      </c>
    </row>
    <row r="181" spans="1:63">
      <c r="A181" s="23">
        <f t="shared" si="10"/>
        <v>178</v>
      </c>
      <c r="B181" s="24" t="s">
        <v>470</v>
      </c>
      <c r="C181" s="24"/>
      <c r="D181" s="25" t="s">
        <v>471</v>
      </c>
      <c r="E181" s="25" t="s">
        <v>472</v>
      </c>
      <c r="F181" s="16">
        <v>0</v>
      </c>
      <c r="G181" s="16">
        <v>0</v>
      </c>
      <c r="H181" s="16">
        <v>0</v>
      </c>
      <c r="I181" s="16">
        <v>0</v>
      </c>
      <c r="J181" s="31">
        <v>0</v>
      </c>
      <c r="K181" s="31">
        <v>0</v>
      </c>
      <c r="L181" s="31">
        <v>0</v>
      </c>
      <c r="M181" s="31">
        <v>0</v>
      </c>
      <c r="N181" s="31">
        <v>0</v>
      </c>
      <c r="O181" s="31">
        <v>0</v>
      </c>
      <c r="P181" s="31">
        <v>0</v>
      </c>
      <c r="Q181" s="31">
        <v>0</v>
      </c>
      <c r="R181" s="31">
        <v>0</v>
      </c>
      <c r="S181" s="31">
        <v>0</v>
      </c>
      <c r="T181" s="31">
        <v>0</v>
      </c>
      <c r="U181" s="31">
        <v>0</v>
      </c>
      <c r="V181" s="31">
        <v>0</v>
      </c>
      <c r="W181" s="31">
        <v>0</v>
      </c>
      <c r="X181" s="31">
        <v>0</v>
      </c>
      <c r="Y181" s="31">
        <v>0</v>
      </c>
      <c r="Z181" s="31">
        <v>0</v>
      </c>
      <c r="AA181" s="31">
        <v>0</v>
      </c>
      <c r="AB181" s="31">
        <v>0</v>
      </c>
      <c r="AC181" s="31">
        <v>0</v>
      </c>
      <c r="AD181" s="31">
        <v>0</v>
      </c>
      <c r="AE181" s="31">
        <v>2000</v>
      </c>
      <c r="AF181" s="31">
        <v>2000</v>
      </c>
      <c r="AG181" s="31">
        <v>2000</v>
      </c>
      <c r="AH181" s="31">
        <v>0</v>
      </c>
      <c r="AI181" s="31">
        <v>0</v>
      </c>
      <c r="AJ181" s="31">
        <v>0</v>
      </c>
      <c r="AK181" s="31">
        <v>0</v>
      </c>
      <c r="AL181" s="31">
        <v>0</v>
      </c>
      <c r="AM181" s="31">
        <v>0</v>
      </c>
      <c r="AN181" s="31">
        <v>0</v>
      </c>
      <c r="AO181" s="31">
        <v>0</v>
      </c>
      <c r="AP181" s="31">
        <v>0</v>
      </c>
      <c r="AQ181" s="42">
        <v>0</v>
      </c>
      <c r="AR181" s="42">
        <v>0</v>
      </c>
      <c r="AS181" s="42">
        <v>0</v>
      </c>
      <c r="AT181" s="42">
        <v>0</v>
      </c>
      <c r="AU181" s="42">
        <v>0</v>
      </c>
      <c r="AV181" s="42">
        <v>0</v>
      </c>
      <c r="AW181" s="42">
        <v>0</v>
      </c>
      <c r="AX181" s="42">
        <v>0</v>
      </c>
      <c r="AY181" s="42"/>
      <c r="AZ181" s="42">
        <v>0</v>
      </c>
      <c r="BA181" s="63"/>
      <c r="BB181" s="63"/>
      <c r="BC181" s="63"/>
      <c r="BD181" s="63"/>
      <c r="BE181" s="63"/>
      <c r="BF181" s="63"/>
      <c r="BG181" s="63"/>
      <c r="BH181" s="54">
        <f t="shared" si="9"/>
        <v>2000</v>
      </c>
      <c r="BI181" s="16">
        <f t="shared" si="11"/>
        <v>200</v>
      </c>
      <c r="BJ181" s="54">
        <f t="shared" si="12"/>
        <v>0</v>
      </c>
      <c r="BK181" s="54" t="str">
        <f>VLOOKUP(B181,'[3]应付账款7月底全部明细表 (3)'!$A$4:$BI$410,61,0)</f>
        <v>预付款</v>
      </c>
    </row>
    <row r="182" spans="1:63">
      <c r="A182" s="23">
        <f t="shared" si="10"/>
        <v>179</v>
      </c>
      <c r="B182" s="24" t="s">
        <v>473</v>
      </c>
      <c r="C182" s="24">
        <f>VLOOKUP(B182,'[1]供应商 (2)'!$A$2:$D$144,4,0)</f>
        <v>1944398</v>
      </c>
      <c r="D182" s="25" t="s">
        <v>474</v>
      </c>
      <c r="E182" s="25" t="s">
        <v>116</v>
      </c>
      <c r="F182" s="16">
        <v>0</v>
      </c>
      <c r="G182" s="16">
        <v>0</v>
      </c>
      <c r="H182" s="16">
        <v>0</v>
      </c>
      <c r="I182" s="16">
        <v>0</v>
      </c>
      <c r="J182" s="31">
        <v>0</v>
      </c>
      <c r="K182" s="31">
        <v>80886.8</v>
      </c>
      <c r="L182" s="31">
        <v>0</v>
      </c>
      <c r="M182" s="31">
        <v>0</v>
      </c>
      <c r="N182" s="31">
        <v>80886.8</v>
      </c>
      <c r="O182" s="31">
        <v>15296.12</v>
      </c>
      <c r="P182" s="31">
        <v>0</v>
      </c>
      <c r="Q182" s="31">
        <v>0</v>
      </c>
      <c r="R182" s="31">
        <v>96182.92</v>
      </c>
      <c r="S182" s="31">
        <v>0</v>
      </c>
      <c r="T182" s="31">
        <v>0</v>
      </c>
      <c r="U182" s="31">
        <v>0</v>
      </c>
      <c r="V182" s="31">
        <v>96182.92</v>
      </c>
      <c r="W182" s="31">
        <v>0</v>
      </c>
      <c r="X182" s="31">
        <v>80886.8</v>
      </c>
      <c r="Y182" s="31">
        <v>0</v>
      </c>
      <c r="Z182" s="31">
        <v>96182.92</v>
      </c>
      <c r="AA182" s="31">
        <v>119263.4</v>
      </c>
      <c r="AB182" s="31">
        <v>96182.92</v>
      </c>
      <c r="AC182" s="31">
        <v>0</v>
      </c>
      <c r="AD182" s="31">
        <v>215446.32</v>
      </c>
      <c r="AE182" s="31">
        <v>87254.080000000002</v>
      </c>
      <c r="AF182" s="31">
        <v>96182.92</v>
      </c>
      <c r="AG182" s="31">
        <v>50000</v>
      </c>
      <c r="AH182" s="31">
        <v>252700.4</v>
      </c>
      <c r="AI182" s="31">
        <v>0</v>
      </c>
      <c r="AJ182" s="31">
        <v>46182.92</v>
      </c>
      <c r="AK182" s="31">
        <v>0</v>
      </c>
      <c r="AL182" s="31">
        <v>252700.4</v>
      </c>
      <c r="AM182" s="31">
        <v>0</v>
      </c>
      <c r="AN182" s="31">
        <v>165446.32</v>
      </c>
      <c r="AO182" s="31">
        <v>0</v>
      </c>
      <c r="AP182" s="31">
        <v>252700.4</v>
      </c>
      <c r="AQ182" s="42">
        <v>85179.4</v>
      </c>
      <c r="AR182" s="42">
        <v>252700.4</v>
      </c>
      <c r="AS182" s="42">
        <v>100000</v>
      </c>
      <c r="AT182" s="42">
        <v>237879.8</v>
      </c>
      <c r="AU182" s="42">
        <v>74509.94</v>
      </c>
      <c r="AV182" s="42">
        <v>152700.4</v>
      </c>
      <c r="AW182" s="42">
        <v>6715.36</v>
      </c>
      <c r="AX182" s="42">
        <v>305674.38</v>
      </c>
      <c r="AY182" s="42"/>
      <c r="AZ182" s="42">
        <v>145985.04</v>
      </c>
      <c r="BA182" s="63"/>
      <c r="BB182" s="63"/>
      <c r="BC182" s="63"/>
      <c r="BD182" s="63"/>
      <c r="BE182" s="63"/>
      <c r="BF182" s="63"/>
      <c r="BG182" s="63"/>
      <c r="BH182" s="54">
        <f t="shared" si="9"/>
        <v>462389.74</v>
      </c>
      <c r="BI182" s="16">
        <f t="shared" si="11"/>
        <v>46238.974000000002</v>
      </c>
      <c r="BJ182" s="54">
        <f t="shared" si="12"/>
        <v>6.6107517870098098</v>
      </c>
      <c r="BK182" s="54" t="str">
        <f>VLOOKUP(B182,'[3]应付账款7月底全部明细表 (3)'!$A$4:$BI$410,61,0)</f>
        <v>发票挂账两个月承兑付款</v>
      </c>
    </row>
    <row r="183" spans="1:63">
      <c r="A183" s="23"/>
      <c r="B183" s="130" t="s">
        <v>475</v>
      </c>
      <c r="C183" s="24"/>
      <c r="D183" s="70" t="s">
        <v>476</v>
      </c>
      <c r="E183" s="25"/>
      <c r="F183" s="16"/>
      <c r="G183" s="16"/>
      <c r="H183" s="16"/>
      <c r="I183" s="16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  <c r="AJ183" s="31"/>
      <c r="AK183" s="31"/>
      <c r="AL183" s="31"/>
      <c r="AM183" s="31"/>
      <c r="AN183" s="31"/>
      <c r="AO183" s="31"/>
      <c r="AP183" s="31"/>
      <c r="AQ183" s="42"/>
      <c r="AR183" s="42">
        <v>0</v>
      </c>
      <c r="AS183" s="42"/>
      <c r="AT183" s="42"/>
      <c r="AU183" s="42">
        <v>9780</v>
      </c>
      <c r="AV183" s="42">
        <v>9780</v>
      </c>
      <c r="AW183" s="42">
        <v>9780</v>
      </c>
      <c r="AX183" s="42">
        <v>0</v>
      </c>
      <c r="AY183" s="42"/>
      <c r="AZ183" s="42">
        <v>0</v>
      </c>
      <c r="BA183" s="63"/>
      <c r="BB183" s="63"/>
      <c r="BC183" s="63"/>
      <c r="BD183" s="63"/>
      <c r="BE183" s="63"/>
      <c r="BF183" s="63"/>
      <c r="BG183" s="63"/>
      <c r="BH183" s="54"/>
      <c r="BI183" s="16">
        <f t="shared" si="11"/>
        <v>0</v>
      </c>
      <c r="BJ183" s="54"/>
      <c r="BK183" s="54"/>
    </row>
    <row r="184" spans="1:63">
      <c r="A184" s="23">
        <f t="shared" ref="A184:A229" si="13">ROW()-3</f>
        <v>181</v>
      </c>
      <c r="B184" s="24" t="s">
        <v>477</v>
      </c>
      <c r="C184" s="24" t="str">
        <f>VLOOKUP(B184,'[1]供应商 (2)'!$A$2:$D$144,4,0)</f>
        <v>1932026</v>
      </c>
      <c r="D184" s="25" t="s">
        <v>478</v>
      </c>
      <c r="E184" s="25" t="s">
        <v>479</v>
      </c>
      <c r="F184" s="16">
        <v>0</v>
      </c>
      <c r="G184" s="16">
        <v>0</v>
      </c>
      <c r="H184" s="16">
        <v>0</v>
      </c>
      <c r="I184" s="16">
        <v>0</v>
      </c>
      <c r="J184" s="31">
        <v>65374.98</v>
      </c>
      <c r="K184" s="31">
        <v>55040.6</v>
      </c>
      <c r="L184" s="31">
        <v>0</v>
      </c>
      <c r="M184" s="31">
        <v>0</v>
      </c>
      <c r="N184" s="31">
        <v>120415.58</v>
      </c>
      <c r="O184" s="31">
        <v>0</v>
      </c>
      <c r="P184" s="31">
        <v>0</v>
      </c>
      <c r="Q184" s="31">
        <v>0</v>
      </c>
      <c r="R184" s="31">
        <v>120415.58</v>
      </c>
      <c r="S184" s="31">
        <v>13150.28</v>
      </c>
      <c r="T184" s="31">
        <v>65374.98</v>
      </c>
      <c r="U184" s="31">
        <v>65000</v>
      </c>
      <c r="V184" s="31">
        <v>68565.86</v>
      </c>
      <c r="W184" s="31">
        <v>143915.63</v>
      </c>
      <c r="X184" s="31">
        <v>55415.58</v>
      </c>
      <c r="Y184" s="31">
        <v>60000</v>
      </c>
      <c r="Z184" s="31">
        <v>152481.49</v>
      </c>
      <c r="AA184" s="31">
        <v>94755.6</v>
      </c>
      <c r="AB184" s="31">
        <v>0</v>
      </c>
      <c r="AC184" s="31">
        <v>0</v>
      </c>
      <c r="AD184" s="31">
        <v>247237.09</v>
      </c>
      <c r="AE184" s="31">
        <v>0</v>
      </c>
      <c r="AF184" s="31">
        <v>8565.86</v>
      </c>
      <c r="AG184" s="31">
        <v>0</v>
      </c>
      <c r="AH184" s="31">
        <v>247237.09</v>
      </c>
      <c r="AI184" s="31">
        <v>228839.99</v>
      </c>
      <c r="AJ184" s="31">
        <v>152481.49</v>
      </c>
      <c r="AK184" s="31">
        <v>150000</v>
      </c>
      <c r="AL184" s="31">
        <v>326077.08</v>
      </c>
      <c r="AM184" s="31">
        <v>51331.38</v>
      </c>
      <c r="AN184" s="31">
        <v>97237.09</v>
      </c>
      <c r="AO184" s="31">
        <v>0</v>
      </c>
      <c r="AP184" s="31">
        <v>377408.46</v>
      </c>
      <c r="AQ184" s="42">
        <v>0</v>
      </c>
      <c r="AR184" s="42">
        <v>97237.09</v>
      </c>
      <c r="AS184" s="42">
        <v>50000</v>
      </c>
      <c r="AT184" s="42">
        <v>327408.46000000002</v>
      </c>
      <c r="AU184" s="42">
        <v>0</v>
      </c>
      <c r="AV184" s="42">
        <v>276077.08</v>
      </c>
      <c r="AW184" s="42">
        <v>0</v>
      </c>
      <c r="AX184" s="42">
        <v>327408.46000000002</v>
      </c>
      <c r="AY184" s="42"/>
      <c r="AZ184" s="42">
        <v>327408.46000000002</v>
      </c>
      <c r="BA184" s="63"/>
      <c r="BB184" s="63"/>
      <c r="BC184" s="63"/>
      <c r="BD184" s="63"/>
      <c r="BE184" s="63"/>
      <c r="BF184" s="63"/>
      <c r="BG184" s="63"/>
      <c r="BH184" s="54">
        <f t="shared" ref="BH184:BH227" si="14">K184+O184+S184+W184+AA184+AE184+AI184+AM184+AQ184+AU184+AY184+BC184</f>
        <v>587033.48</v>
      </c>
      <c r="BI184" s="16">
        <f t="shared" si="11"/>
        <v>58703.347999999998</v>
      </c>
      <c r="BJ184" s="54">
        <f t="shared" si="12"/>
        <v>5.5773387916477999</v>
      </c>
      <c r="BK184" s="54" t="str">
        <f>VLOOKUP(B184,'[3]应付账款7月底全部明细表 (3)'!$A$4:$BI$410,61,0)</f>
        <v>发票挂账两个月承兑付款</v>
      </c>
    </row>
    <row r="185" spans="1:63" ht="15.95" customHeight="1">
      <c r="A185" s="23">
        <f t="shared" si="13"/>
        <v>182</v>
      </c>
      <c r="B185" s="24" t="s">
        <v>480</v>
      </c>
      <c r="C185" s="24" t="str">
        <f>VLOOKUP(B185,'[1]供应商 (2)'!$A$2:$D$144,4,0)</f>
        <v>1913279</v>
      </c>
      <c r="D185" s="25" t="s">
        <v>481</v>
      </c>
      <c r="E185" s="25" t="s">
        <v>482</v>
      </c>
      <c r="F185" s="16">
        <v>0</v>
      </c>
      <c r="G185" s="16">
        <v>0</v>
      </c>
      <c r="H185" s="16">
        <v>0</v>
      </c>
      <c r="I185" s="16">
        <v>0</v>
      </c>
      <c r="J185" s="31">
        <v>0</v>
      </c>
      <c r="K185" s="31">
        <v>0</v>
      </c>
      <c r="L185" s="31">
        <v>0</v>
      </c>
      <c r="M185" s="31">
        <v>0</v>
      </c>
      <c r="N185" s="31">
        <v>0</v>
      </c>
      <c r="O185" s="31">
        <v>0</v>
      </c>
      <c r="P185" s="31">
        <v>0</v>
      </c>
      <c r="Q185" s="31">
        <v>0</v>
      </c>
      <c r="R185" s="31">
        <v>0</v>
      </c>
      <c r="S185" s="31">
        <v>2800</v>
      </c>
      <c r="T185" s="31">
        <v>0</v>
      </c>
      <c r="U185" s="31">
        <v>0</v>
      </c>
      <c r="V185" s="31">
        <v>2800</v>
      </c>
      <c r="W185" s="31">
        <v>0</v>
      </c>
      <c r="X185" s="31">
        <v>0</v>
      </c>
      <c r="Y185" s="31">
        <v>2800</v>
      </c>
      <c r="Z185" s="31">
        <v>0</v>
      </c>
      <c r="AA185" s="31">
        <v>0</v>
      </c>
      <c r="AB185" s="31">
        <v>0</v>
      </c>
      <c r="AC185" s="31">
        <v>0</v>
      </c>
      <c r="AD185" s="31">
        <v>0</v>
      </c>
      <c r="AE185" s="31">
        <v>0</v>
      </c>
      <c r="AF185" s="31">
        <v>0</v>
      </c>
      <c r="AG185" s="31">
        <v>0</v>
      </c>
      <c r="AH185" s="31">
        <v>0</v>
      </c>
      <c r="AI185" s="31">
        <v>2645.33</v>
      </c>
      <c r="AJ185" s="31">
        <v>0</v>
      </c>
      <c r="AK185" s="31">
        <v>0</v>
      </c>
      <c r="AL185" s="31">
        <v>2645.33</v>
      </c>
      <c r="AM185" s="31">
        <v>0</v>
      </c>
      <c r="AN185" s="31">
        <v>0</v>
      </c>
      <c r="AO185" s="31">
        <v>2645.33</v>
      </c>
      <c r="AP185" s="31">
        <v>0</v>
      </c>
      <c r="AQ185" s="42">
        <v>0</v>
      </c>
      <c r="AR185" s="42">
        <v>0</v>
      </c>
      <c r="AS185" s="42">
        <v>0</v>
      </c>
      <c r="AT185" s="42">
        <v>0</v>
      </c>
      <c r="AU185" s="42">
        <v>0</v>
      </c>
      <c r="AV185" s="42">
        <v>0</v>
      </c>
      <c r="AW185" s="42">
        <v>0</v>
      </c>
      <c r="AX185" s="42">
        <v>0</v>
      </c>
      <c r="AY185" s="42"/>
      <c r="AZ185" s="42">
        <v>0</v>
      </c>
      <c r="BA185" s="63"/>
      <c r="BB185" s="63"/>
      <c r="BC185" s="63"/>
      <c r="BD185" s="63"/>
      <c r="BE185" s="63"/>
      <c r="BF185" s="63"/>
      <c r="BG185" s="63"/>
      <c r="BH185" s="54">
        <f t="shared" si="14"/>
        <v>5445.33</v>
      </c>
      <c r="BI185" s="16">
        <f t="shared" si="11"/>
        <v>544.53300000000002</v>
      </c>
      <c r="BJ185" s="54">
        <f t="shared" si="12"/>
        <v>0</v>
      </c>
      <c r="BK185" s="54" t="str">
        <f>VLOOKUP(B185,'[3]应付账款7月底全部明细表 (3)'!$A$4:$BI$410,61,0)</f>
        <v>发票挂账两个月承兑付款</v>
      </c>
    </row>
    <row r="186" spans="1:63">
      <c r="A186" s="23">
        <f t="shared" si="13"/>
        <v>183</v>
      </c>
      <c r="B186" s="24" t="s">
        <v>483</v>
      </c>
      <c r="C186" s="24" t="str">
        <f>VLOOKUP(B186,'[1]供应商 (2)'!$A$2:$D$144,4,0)</f>
        <v>1944009</v>
      </c>
      <c r="D186" s="25" t="s">
        <v>484</v>
      </c>
      <c r="E186" s="25" t="s">
        <v>485</v>
      </c>
      <c r="F186" s="16">
        <v>0</v>
      </c>
      <c r="G186" s="16">
        <v>0</v>
      </c>
      <c r="H186" s="16">
        <v>0</v>
      </c>
      <c r="I186" s="16">
        <v>144211.20000000001</v>
      </c>
      <c r="J186" s="31">
        <v>0</v>
      </c>
      <c r="K186" s="31">
        <v>108789.32</v>
      </c>
      <c r="L186" s="31">
        <v>108789.32</v>
      </c>
      <c r="M186" s="31">
        <v>108789.32</v>
      </c>
      <c r="N186" s="31">
        <v>0</v>
      </c>
      <c r="O186" s="31">
        <v>115779.6</v>
      </c>
      <c r="P186" s="31">
        <v>115779.6</v>
      </c>
      <c r="Q186" s="31">
        <v>115779.6</v>
      </c>
      <c r="R186" s="31">
        <v>0</v>
      </c>
      <c r="S186" s="31">
        <v>180264</v>
      </c>
      <c r="T186" s="31">
        <v>180264</v>
      </c>
      <c r="U186" s="31">
        <v>180264</v>
      </c>
      <c r="V186" s="31">
        <v>0</v>
      </c>
      <c r="W186" s="31">
        <v>88966.5</v>
      </c>
      <c r="X186" s="31">
        <v>88966.5</v>
      </c>
      <c r="Y186" s="31">
        <v>88966.5</v>
      </c>
      <c r="Z186" s="31">
        <v>0</v>
      </c>
      <c r="AA186" s="31">
        <v>112785.3</v>
      </c>
      <c r="AB186" s="31">
        <v>117785.3</v>
      </c>
      <c r="AC186" s="31">
        <v>117785.3</v>
      </c>
      <c r="AD186" s="31">
        <v>0</v>
      </c>
      <c r="AE186" s="31">
        <v>43900.5</v>
      </c>
      <c r="AF186" s="31">
        <v>43900.5</v>
      </c>
      <c r="AG186" s="31">
        <v>43900.5</v>
      </c>
      <c r="AH186" s="31">
        <v>0</v>
      </c>
      <c r="AI186" s="31">
        <v>82796.34</v>
      </c>
      <c r="AJ186" s="31">
        <v>77796.34</v>
      </c>
      <c r="AK186" s="31">
        <v>77796.34</v>
      </c>
      <c r="AL186" s="31">
        <v>0</v>
      </c>
      <c r="AM186" s="31">
        <v>0</v>
      </c>
      <c r="AN186" s="31">
        <v>0</v>
      </c>
      <c r="AO186" s="31">
        <v>0</v>
      </c>
      <c r="AP186" s="31">
        <v>0</v>
      </c>
      <c r="AQ186" s="42">
        <v>129436.84</v>
      </c>
      <c r="AR186" s="42">
        <v>129436.84</v>
      </c>
      <c r="AS186" s="42">
        <v>129436.84</v>
      </c>
      <c r="AT186" s="42">
        <v>0</v>
      </c>
      <c r="AU186" s="42">
        <v>103030.01</v>
      </c>
      <c r="AV186" s="42">
        <v>103030.01</v>
      </c>
      <c r="AW186" s="42">
        <v>103030.01</v>
      </c>
      <c r="AX186" s="42">
        <v>0</v>
      </c>
      <c r="AY186" s="42"/>
      <c r="AZ186" s="42">
        <v>0</v>
      </c>
      <c r="BA186" s="63"/>
      <c r="BB186" s="63"/>
      <c r="BC186" s="63"/>
      <c r="BD186" s="63"/>
      <c r="BE186" s="63"/>
      <c r="BF186" s="63"/>
      <c r="BG186" s="63"/>
      <c r="BH186" s="54">
        <f t="shared" si="14"/>
        <v>965748.41</v>
      </c>
      <c r="BI186" s="16">
        <f t="shared" si="11"/>
        <v>96574.841</v>
      </c>
      <c r="BJ186" s="54">
        <f t="shared" si="12"/>
        <v>0</v>
      </c>
      <c r="BK186" s="54" t="str">
        <f>VLOOKUP(B186,'[3]应付账款7月底全部明细表 (3)'!$A$4:$BI$410,61,0)</f>
        <v>预付款</v>
      </c>
    </row>
    <row r="187" spans="1:63" ht="15.95" customHeight="1">
      <c r="A187" s="23">
        <f t="shared" si="13"/>
        <v>184</v>
      </c>
      <c r="B187" s="24" t="s">
        <v>486</v>
      </c>
      <c r="C187" s="24" t="str">
        <f>VLOOKUP(B187,'[1]供应商 (2)'!$A$2:$D$144,4,0)</f>
        <v>L4315</v>
      </c>
      <c r="D187" s="25" t="s">
        <v>487</v>
      </c>
      <c r="E187" s="25" t="s">
        <v>488</v>
      </c>
      <c r="F187" s="16">
        <v>0</v>
      </c>
      <c r="G187" s="16">
        <v>0</v>
      </c>
      <c r="H187" s="16">
        <v>0</v>
      </c>
      <c r="I187" s="16">
        <v>640</v>
      </c>
      <c r="J187" s="31">
        <v>0</v>
      </c>
      <c r="K187" s="31">
        <v>0</v>
      </c>
      <c r="L187" s="31">
        <v>0</v>
      </c>
      <c r="M187" s="31">
        <v>0</v>
      </c>
      <c r="N187" s="31">
        <v>0</v>
      </c>
      <c r="O187" s="31">
        <v>160</v>
      </c>
      <c r="P187" s="31">
        <v>160</v>
      </c>
      <c r="Q187" s="31">
        <v>160</v>
      </c>
      <c r="R187" s="31">
        <v>0</v>
      </c>
      <c r="S187" s="31">
        <v>300</v>
      </c>
      <c r="T187" s="31">
        <v>300</v>
      </c>
      <c r="U187" s="31">
        <v>300</v>
      </c>
      <c r="V187" s="31">
        <v>0</v>
      </c>
      <c r="W187" s="31">
        <v>0</v>
      </c>
      <c r="X187" s="31">
        <v>0</v>
      </c>
      <c r="Y187" s="31">
        <v>0</v>
      </c>
      <c r="Z187" s="31">
        <v>0</v>
      </c>
      <c r="AA187" s="31">
        <v>0</v>
      </c>
      <c r="AB187" s="31">
        <v>0</v>
      </c>
      <c r="AC187" s="31">
        <v>0</v>
      </c>
      <c r="AD187" s="31">
        <v>0</v>
      </c>
      <c r="AE187" s="31">
        <v>600</v>
      </c>
      <c r="AF187" s="31">
        <v>600</v>
      </c>
      <c r="AG187" s="31">
        <v>600</v>
      </c>
      <c r="AH187" s="31">
        <v>0</v>
      </c>
      <c r="AI187" s="31">
        <v>0</v>
      </c>
      <c r="AJ187" s="31">
        <v>0</v>
      </c>
      <c r="AK187" s="31">
        <v>0</v>
      </c>
      <c r="AL187" s="31">
        <v>0</v>
      </c>
      <c r="AM187" s="31">
        <v>0</v>
      </c>
      <c r="AN187" s="31">
        <v>0</v>
      </c>
      <c r="AO187" s="31">
        <v>0</v>
      </c>
      <c r="AP187" s="31">
        <v>0</v>
      </c>
      <c r="AQ187" s="42">
        <v>6000</v>
      </c>
      <c r="AR187" s="42">
        <v>6000</v>
      </c>
      <c r="AS187" s="42">
        <v>6000</v>
      </c>
      <c r="AT187" s="42">
        <v>0</v>
      </c>
      <c r="AU187" s="42">
        <v>0</v>
      </c>
      <c r="AV187" s="42">
        <v>0</v>
      </c>
      <c r="AW187" s="42">
        <v>0</v>
      </c>
      <c r="AX187" s="42">
        <v>0</v>
      </c>
      <c r="AY187" s="42"/>
      <c r="AZ187" s="42">
        <v>0</v>
      </c>
      <c r="BA187" s="63"/>
      <c r="BB187" s="63"/>
      <c r="BC187" s="63"/>
      <c r="BD187" s="63"/>
      <c r="BE187" s="63"/>
      <c r="BF187" s="63"/>
      <c r="BG187" s="63"/>
      <c r="BH187" s="54">
        <f t="shared" si="14"/>
        <v>7060</v>
      </c>
      <c r="BI187" s="16">
        <f t="shared" si="11"/>
        <v>706</v>
      </c>
      <c r="BJ187" s="54">
        <f t="shared" si="12"/>
        <v>0</v>
      </c>
      <c r="BK187" s="54" t="str">
        <f>VLOOKUP(B187,'[3]应付账款7月底全部明细表 (3)'!$A$4:$BI$410,61,0)</f>
        <v>预付款</v>
      </c>
    </row>
    <row r="188" spans="1:63">
      <c r="A188" s="23">
        <f t="shared" si="13"/>
        <v>185</v>
      </c>
      <c r="B188" s="24" t="s">
        <v>489</v>
      </c>
      <c r="C188" s="24"/>
      <c r="D188" s="25" t="s">
        <v>490</v>
      </c>
      <c r="E188" s="25" t="s">
        <v>491</v>
      </c>
      <c r="F188" s="16">
        <v>0</v>
      </c>
      <c r="G188" s="16">
        <v>0</v>
      </c>
      <c r="H188" s="16">
        <v>0</v>
      </c>
      <c r="I188" s="16">
        <v>0</v>
      </c>
      <c r="J188" s="31">
        <v>0</v>
      </c>
      <c r="K188" s="31">
        <v>0</v>
      </c>
      <c r="L188" s="31">
        <v>0</v>
      </c>
      <c r="M188" s="31">
        <v>0</v>
      </c>
      <c r="N188" s="31">
        <v>0</v>
      </c>
      <c r="O188" s="31">
        <v>0</v>
      </c>
      <c r="P188" s="31">
        <v>0</v>
      </c>
      <c r="Q188" s="31">
        <v>0</v>
      </c>
      <c r="R188" s="31">
        <v>0</v>
      </c>
      <c r="S188" s="31">
        <v>0</v>
      </c>
      <c r="T188" s="31">
        <v>0</v>
      </c>
      <c r="U188" s="31">
        <v>0</v>
      </c>
      <c r="V188" s="31">
        <v>0</v>
      </c>
      <c r="W188" s="31">
        <v>29631.040000000001</v>
      </c>
      <c r="X188" s="31">
        <v>0</v>
      </c>
      <c r="Y188" s="31">
        <v>29631.040000000001</v>
      </c>
      <c r="Z188" s="31">
        <v>0</v>
      </c>
      <c r="AA188" s="31">
        <v>0</v>
      </c>
      <c r="AB188" s="31">
        <v>0</v>
      </c>
      <c r="AC188" s="31">
        <v>0</v>
      </c>
      <c r="AD188" s="31">
        <v>0</v>
      </c>
      <c r="AE188" s="31">
        <v>0</v>
      </c>
      <c r="AF188" s="31">
        <v>0</v>
      </c>
      <c r="AG188" s="31">
        <v>0</v>
      </c>
      <c r="AH188" s="31">
        <v>0</v>
      </c>
      <c r="AI188" s="31">
        <v>0</v>
      </c>
      <c r="AJ188" s="31">
        <v>0</v>
      </c>
      <c r="AK188" s="31">
        <v>0</v>
      </c>
      <c r="AL188" s="31">
        <v>0</v>
      </c>
      <c r="AM188" s="31">
        <v>0</v>
      </c>
      <c r="AN188" s="31">
        <v>0</v>
      </c>
      <c r="AO188" s="31">
        <v>0</v>
      </c>
      <c r="AP188" s="31">
        <v>0</v>
      </c>
      <c r="AQ188" s="42">
        <v>0</v>
      </c>
      <c r="AR188" s="42">
        <v>0</v>
      </c>
      <c r="AS188" s="42">
        <v>0</v>
      </c>
      <c r="AT188" s="42">
        <v>0</v>
      </c>
      <c r="AU188" s="42">
        <v>0</v>
      </c>
      <c r="AV188" s="42">
        <v>0</v>
      </c>
      <c r="AW188" s="42">
        <v>0</v>
      </c>
      <c r="AX188" s="42">
        <v>0</v>
      </c>
      <c r="AY188" s="42"/>
      <c r="AZ188" s="42">
        <v>0</v>
      </c>
      <c r="BA188" s="63"/>
      <c r="BB188" s="63"/>
      <c r="BC188" s="63"/>
      <c r="BD188" s="63"/>
      <c r="BE188" s="63"/>
      <c r="BF188" s="63"/>
      <c r="BG188" s="63"/>
      <c r="BH188" s="54">
        <f t="shared" si="14"/>
        <v>29631.040000000001</v>
      </c>
      <c r="BI188" s="16">
        <f t="shared" si="11"/>
        <v>2963.1039999999998</v>
      </c>
      <c r="BJ188" s="54">
        <f t="shared" si="12"/>
        <v>0</v>
      </c>
      <c r="BK188" s="54" t="s">
        <v>374</v>
      </c>
    </row>
    <row r="189" spans="1:63" ht="15.95" customHeight="1">
      <c r="A189" s="23">
        <f t="shared" si="13"/>
        <v>186</v>
      </c>
      <c r="B189" s="24" t="s">
        <v>492</v>
      </c>
      <c r="C189" s="24"/>
      <c r="D189" s="25" t="s">
        <v>493</v>
      </c>
      <c r="E189" s="25" t="s">
        <v>460</v>
      </c>
      <c r="F189" s="16">
        <v>0</v>
      </c>
      <c r="G189" s="16">
        <v>2810.4</v>
      </c>
      <c r="H189" s="16">
        <v>0</v>
      </c>
      <c r="I189" s="16">
        <v>0</v>
      </c>
      <c r="J189" s="31">
        <v>0</v>
      </c>
      <c r="K189" s="31">
        <v>0</v>
      </c>
      <c r="L189" s="31">
        <v>0</v>
      </c>
      <c r="M189" s="31">
        <v>0</v>
      </c>
      <c r="N189" s="31">
        <v>0</v>
      </c>
      <c r="O189" s="31">
        <v>0</v>
      </c>
      <c r="P189" s="31">
        <v>0</v>
      </c>
      <c r="Q189" s="31">
        <v>0</v>
      </c>
      <c r="R189" s="31">
        <v>0</v>
      </c>
      <c r="S189" s="31">
        <v>0</v>
      </c>
      <c r="T189" s="31">
        <v>0</v>
      </c>
      <c r="U189" s="31">
        <v>0</v>
      </c>
      <c r="V189" s="31">
        <v>0</v>
      </c>
      <c r="W189" s="31">
        <v>0</v>
      </c>
      <c r="X189" s="31">
        <v>0</v>
      </c>
      <c r="Y189" s="31">
        <v>0</v>
      </c>
      <c r="Z189" s="31">
        <v>0</v>
      </c>
      <c r="AA189" s="31">
        <v>0</v>
      </c>
      <c r="AB189" s="31">
        <v>0</v>
      </c>
      <c r="AC189" s="31">
        <v>0</v>
      </c>
      <c r="AD189" s="31">
        <v>0</v>
      </c>
      <c r="AE189" s="31">
        <v>3747.2</v>
      </c>
      <c r="AF189" s="31">
        <v>3747.2</v>
      </c>
      <c r="AG189" s="31">
        <v>3747.2</v>
      </c>
      <c r="AH189" s="31">
        <v>0</v>
      </c>
      <c r="AI189" s="31">
        <v>0</v>
      </c>
      <c r="AJ189" s="31">
        <v>0</v>
      </c>
      <c r="AK189" s="31">
        <v>0</v>
      </c>
      <c r="AL189" s="31">
        <v>0</v>
      </c>
      <c r="AM189" s="31">
        <v>0</v>
      </c>
      <c r="AN189" s="31">
        <v>0</v>
      </c>
      <c r="AO189" s="31">
        <v>0</v>
      </c>
      <c r="AP189" s="31">
        <v>0</v>
      </c>
      <c r="AQ189" s="42">
        <v>0</v>
      </c>
      <c r="AR189" s="42">
        <v>0</v>
      </c>
      <c r="AS189" s="42">
        <v>0</v>
      </c>
      <c r="AT189" s="42">
        <v>0</v>
      </c>
      <c r="AU189" s="42">
        <v>0</v>
      </c>
      <c r="AV189" s="42">
        <v>0</v>
      </c>
      <c r="AW189" s="42">
        <v>0</v>
      </c>
      <c r="AX189" s="42">
        <v>0</v>
      </c>
      <c r="AY189" s="42"/>
      <c r="AZ189" s="42">
        <v>0</v>
      </c>
      <c r="BA189" s="63"/>
      <c r="BB189" s="63"/>
      <c r="BC189" s="63"/>
      <c r="BD189" s="63"/>
      <c r="BE189" s="63"/>
      <c r="BF189" s="63"/>
      <c r="BG189" s="63"/>
      <c r="BH189" s="54">
        <f t="shared" si="14"/>
        <v>3747.2</v>
      </c>
      <c r="BI189" s="16">
        <f t="shared" si="11"/>
        <v>374.72</v>
      </c>
      <c r="BJ189" s="54">
        <f t="shared" si="12"/>
        <v>0</v>
      </c>
      <c r="BK189" s="54" t="str">
        <f>VLOOKUP(B189,'[3]应付账款7月底全部明细表 (3)'!$A$4:$BI$410,61,0)</f>
        <v>预付款</v>
      </c>
    </row>
    <row r="190" spans="1:63" ht="15.95" customHeight="1">
      <c r="A190" s="23">
        <f t="shared" si="13"/>
        <v>187</v>
      </c>
      <c r="B190" s="24" t="s">
        <v>494</v>
      </c>
      <c r="C190" s="24"/>
      <c r="D190" s="25" t="s">
        <v>495</v>
      </c>
      <c r="E190" s="25" t="s">
        <v>353</v>
      </c>
      <c r="F190" s="16">
        <v>0</v>
      </c>
      <c r="G190" s="16"/>
      <c r="H190" s="16"/>
      <c r="I190" s="16"/>
      <c r="J190" s="31"/>
      <c r="K190" s="31"/>
      <c r="L190" s="31">
        <v>0</v>
      </c>
      <c r="M190" s="31"/>
      <c r="N190" s="31"/>
      <c r="O190" s="31">
        <v>0</v>
      </c>
      <c r="P190" s="31">
        <v>0</v>
      </c>
      <c r="Q190" s="31">
        <v>0</v>
      </c>
      <c r="R190" s="31">
        <v>0</v>
      </c>
      <c r="S190" s="31">
        <v>0</v>
      </c>
      <c r="T190" s="31">
        <v>0</v>
      </c>
      <c r="U190" s="31">
        <v>0</v>
      </c>
      <c r="V190" s="31">
        <v>0</v>
      </c>
      <c r="W190" s="31">
        <v>0</v>
      </c>
      <c r="X190" s="31">
        <v>0</v>
      </c>
      <c r="Y190" s="31">
        <v>0</v>
      </c>
      <c r="Z190" s="31">
        <v>0</v>
      </c>
      <c r="AA190" s="31">
        <v>0</v>
      </c>
      <c r="AB190" s="31">
        <v>0</v>
      </c>
      <c r="AC190" s="31">
        <v>0</v>
      </c>
      <c r="AD190" s="31">
        <v>0</v>
      </c>
      <c r="AE190" s="31">
        <v>0</v>
      </c>
      <c r="AF190" s="31">
        <v>0</v>
      </c>
      <c r="AG190" s="31">
        <v>0</v>
      </c>
      <c r="AH190" s="31">
        <v>0</v>
      </c>
      <c r="AI190" s="31">
        <v>0</v>
      </c>
      <c r="AJ190" s="31">
        <v>0</v>
      </c>
      <c r="AK190" s="31">
        <v>0</v>
      </c>
      <c r="AL190" s="31">
        <v>0</v>
      </c>
      <c r="AM190" s="31">
        <v>0</v>
      </c>
      <c r="AN190" s="31">
        <v>0</v>
      </c>
      <c r="AO190" s="31">
        <v>0</v>
      </c>
      <c r="AP190" s="31">
        <v>0</v>
      </c>
      <c r="AQ190" s="42">
        <v>7545.78</v>
      </c>
      <c r="AR190" s="42">
        <v>0</v>
      </c>
      <c r="AS190" s="42">
        <v>0</v>
      </c>
      <c r="AT190" s="42">
        <v>7545.78</v>
      </c>
      <c r="AU190" s="42">
        <v>28400</v>
      </c>
      <c r="AV190" s="42">
        <v>0</v>
      </c>
      <c r="AW190" s="42">
        <v>21745.78</v>
      </c>
      <c r="AX190" s="42">
        <v>14200</v>
      </c>
      <c r="AY190" s="42"/>
      <c r="AZ190" s="42">
        <v>0</v>
      </c>
      <c r="BA190" s="63"/>
      <c r="BB190" s="63"/>
      <c r="BC190" s="63"/>
      <c r="BD190" s="63"/>
      <c r="BE190" s="63"/>
      <c r="BF190" s="63"/>
      <c r="BG190" s="63"/>
      <c r="BH190" s="54">
        <f t="shared" si="14"/>
        <v>35945.78</v>
      </c>
      <c r="BI190" s="16">
        <f t="shared" si="11"/>
        <v>3594.578</v>
      </c>
      <c r="BJ190" s="54">
        <f t="shared" si="12"/>
        <v>3.9503941770076998</v>
      </c>
      <c r="BK190" s="54" t="str">
        <f>VLOOKUP(B190,'[3]应付账款7月底全部明细表 (3)'!$A$4:$BI$410,61,0)</f>
        <v>发票挂账两个月付款</v>
      </c>
    </row>
    <row r="191" spans="1:63" ht="15.95" customHeight="1">
      <c r="A191" s="23">
        <f t="shared" si="13"/>
        <v>188</v>
      </c>
      <c r="B191" s="24" t="s">
        <v>496</v>
      </c>
      <c r="C191" s="24" t="str">
        <f>VLOOKUP(B191,'[1]供应商 (2)'!$A$2:$D$144,4,0)</f>
        <v>1933511</v>
      </c>
      <c r="D191" s="25" t="s">
        <v>497</v>
      </c>
      <c r="E191" s="25" t="s">
        <v>498</v>
      </c>
      <c r="F191" s="16">
        <v>0</v>
      </c>
      <c r="G191" s="16">
        <v>0</v>
      </c>
      <c r="H191" s="16">
        <v>9540</v>
      </c>
      <c r="I191" s="16">
        <v>0</v>
      </c>
      <c r="J191" s="31">
        <v>9540</v>
      </c>
      <c r="K191" s="31">
        <v>0</v>
      </c>
      <c r="L191" s="31">
        <v>9540</v>
      </c>
      <c r="M191" s="31">
        <v>9540</v>
      </c>
      <c r="N191" s="31">
        <v>0</v>
      </c>
      <c r="O191" s="31">
        <v>0</v>
      </c>
      <c r="P191" s="31">
        <v>0</v>
      </c>
      <c r="Q191" s="31">
        <v>0</v>
      </c>
      <c r="R191" s="31">
        <v>0</v>
      </c>
      <c r="S191" s="31">
        <v>12243</v>
      </c>
      <c r="T191" s="31">
        <v>0</v>
      </c>
      <c r="U191" s="31">
        <v>0</v>
      </c>
      <c r="V191" s="31">
        <v>12243</v>
      </c>
      <c r="W191" s="31">
        <v>0</v>
      </c>
      <c r="X191" s="31">
        <v>12243</v>
      </c>
      <c r="Y191" s="31">
        <v>12243</v>
      </c>
      <c r="Z191" s="31">
        <v>0</v>
      </c>
      <c r="AA191" s="31">
        <v>10230</v>
      </c>
      <c r="AB191" s="31">
        <v>0</v>
      </c>
      <c r="AC191" s="31">
        <v>0</v>
      </c>
      <c r="AD191" s="31">
        <v>10230</v>
      </c>
      <c r="AE191" s="31">
        <v>10230</v>
      </c>
      <c r="AF191" s="31">
        <v>10230</v>
      </c>
      <c r="AG191" s="31">
        <v>10230</v>
      </c>
      <c r="AH191" s="31">
        <v>10230</v>
      </c>
      <c r="AI191" s="31">
        <v>0</v>
      </c>
      <c r="AJ191" s="31">
        <v>10230</v>
      </c>
      <c r="AK191" s="31">
        <v>10230</v>
      </c>
      <c r="AL191" s="31">
        <v>0</v>
      </c>
      <c r="AM191" s="31">
        <v>15742</v>
      </c>
      <c r="AN191" s="31">
        <v>0</v>
      </c>
      <c r="AO191" s="31">
        <v>0</v>
      </c>
      <c r="AP191" s="31">
        <v>15742</v>
      </c>
      <c r="AQ191" s="42">
        <v>21179</v>
      </c>
      <c r="AR191" s="42">
        <v>0</v>
      </c>
      <c r="AS191" s="42">
        <v>0</v>
      </c>
      <c r="AT191" s="42">
        <v>36921</v>
      </c>
      <c r="AU191" s="42">
        <v>0</v>
      </c>
      <c r="AV191" s="42">
        <v>15742</v>
      </c>
      <c r="AW191" s="42">
        <v>15742</v>
      </c>
      <c r="AX191" s="42">
        <v>21179</v>
      </c>
      <c r="AY191" s="42"/>
      <c r="AZ191" s="42">
        <v>0</v>
      </c>
      <c r="BA191" s="63"/>
      <c r="BB191" s="63"/>
      <c r="BC191" s="63"/>
      <c r="BD191" s="63"/>
      <c r="BE191" s="63"/>
      <c r="BF191" s="63"/>
      <c r="BG191" s="63"/>
      <c r="BH191" s="54">
        <f t="shared" si="14"/>
        <v>69624</v>
      </c>
      <c r="BI191" s="16">
        <f t="shared" si="11"/>
        <v>6962.4</v>
      </c>
      <c r="BJ191" s="54">
        <f t="shared" si="12"/>
        <v>3.04191083534413</v>
      </c>
      <c r="BK191" s="54" t="str">
        <f>VLOOKUP(B191,'[3]应付账款7月底全部明细表 (3)'!$A$4:$BI$410,61,0)</f>
        <v>预付款</v>
      </c>
    </row>
    <row r="192" spans="1:63">
      <c r="A192" s="23">
        <f t="shared" si="13"/>
        <v>189</v>
      </c>
      <c r="B192" s="24" t="s">
        <v>499</v>
      </c>
      <c r="C192" s="24"/>
      <c r="D192" s="25" t="s">
        <v>500</v>
      </c>
      <c r="E192" s="25" t="s">
        <v>501</v>
      </c>
      <c r="F192" s="16">
        <v>0</v>
      </c>
      <c r="G192" s="16">
        <v>0</v>
      </c>
      <c r="H192" s="16">
        <v>0</v>
      </c>
      <c r="I192" s="16">
        <v>0</v>
      </c>
      <c r="J192" s="31">
        <v>0</v>
      </c>
      <c r="K192" s="31">
        <v>0</v>
      </c>
      <c r="L192" s="31">
        <v>0</v>
      </c>
      <c r="M192" s="31">
        <v>0</v>
      </c>
      <c r="N192" s="31">
        <v>0</v>
      </c>
      <c r="O192" s="31">
        <v>0</v>
      </c>
      <c r="P192" s="31">
        <v>0</v>
      </c>
      <c r="Q192" s="31">
        <v>0</v>
      </c>
      <c r="R192" s="31">
        <v>0</v>
      </c>
      <c r="S192" s="31">
        <v>0</v>
      </c>
      <c r="T192" s="31">
        <v>0</v>
      </c>
      <c r="U192" s="31">
        <v>0</v>
      </c>
      <c r="V192" s="31">
        <v>0</v>
      </c>
      <c r="W192" s="31">
        <v>0</v>
      </c>
      <c r="X192" s="31">
        <v>0</v>
      </c>
      <c r="Y192" s="31">
        <v>0</v>
      </c>
      <c r="Z192" s="31">
        <v>0</v>
      </c>
      <c r="AA192" s="31">
        <v>4226</v>
      </c>
      <c r="AB192" s="31">
        <v>0</v>
      </c>
      <c r="AC192" s="31">
        <v>0</v>
      </c>
      <c r="AD192" s="31">
        <v>4226</v>
      </c>
      <c r="AE192" s="31">
        <v>0</v>
      </c>
      <c r="AF192" s="31">
        <v>4226</v>
      </c>
      <c r="AG192" s="31">
        <v>4226</v>
      </c>
      <c r="AH192" s="31">
        <v>0</v>
      </c>
      <c r="AI192" s="31">
        <v>0</v>
      </c>
      <c r="AJ192" s="31">
        <v>0</v>
      </c>
      <c r="AK192" s="31">
        <v>0</v>
      </c>
      <c r="AL192" s="31">
        <v>0</v>
      </c>
      <c r="AM192" s="31">
        <v>0</v>
      </c>
      <c r="AN192" s="31">
        <v>0</v>
      </c>
      <c r="AO192" s="31">
        <v>0</v>
      </c>
      <c r="AP192" s="31">
        <v>0</v>
      </c>
      <c r="AQ192" s="42">
        <v>0</v>
      </c>
      <c r="AR192" s="42">
        <v>0</v>
      </c>
      <c r="AS192" s="42">
        <v>0</v>
      </c>
      <c r="AT192" s="42">
        <v>0</v>
      </c>
      <c r="AU192" s="42">
        <v>0</v>
      </c>
      <c r="AV192" s="42">
        <v>0</v>
      </c>
      <c r="AW192" s="42">
        <v>0</v>
      </c>
      <c r="AX192" s="42">
        <v>0</v>
      </c>
      <c r="AY192" s="42"/>
      <c r="AZ192" s="42">
        <v>0</v>
      </c>
      <c r="BA192" s="63"/>
      <c r="BB192" s="63"/>
      <c r="BC192" s="63"/>
      <c r="BD192" s="63"/>
      <c r="BE192" s="63"/>
      <c r="BF192" s="63"/>
      <c r="BG192" s="63"/>
      <c r="BH192" s="54">
        <f t="shared" si="14"/>
        <v>4226</v>
      </c>
      <c r="BI192" s="16">
        <f t="shared" si="11"/>
        <v>422.6</v>
      </c>
      <c r="BJ192" s="54">
        <f t="shared" si="12"/>
        <v>0</v>
      </c>
      <c r="BK192" s="54" t="str">
        <f>VLOOKUP(B192,'[3]应付账款7月底全部明细表 (3)'!$A$4:$BI$410,61,0)</f>
        <v>预付款</v>
      </c>
    </row>
    <row r="193" spans="1:63" ht="15.95" customHeight="1">
      <c r="A193" s="23">
        <f t="shared" si="13"/>
        <v>190</v>
      </c>
      <c r="B193" s="24" t="s">
        <v>502</v>
      </c>
      <c r="C193" s="24"/>
      <c r="D193" s="25" t="s">
        <v>503</v>
      </c>
      <c r="E193" s="25" t="s">
        <v>167</v>
      </c>
      <c r="F193" s="16">
        <v>0</v>
      </c>
      <c r="G193" s="16">
        <v>0</v>
      </c>
      <c r="H193" s="16">
        <v>0</v>
      </c>
      <c r="I193" s="16">
        <v>0</v>
      </c>
      <c r="J193" s="31">
        <v>80977.37</v>
      </c>
      <c r="K193" s="31">
        <v>35053.32</v>
      </c>
      <c r="L193" s="31">
        <v>0</v>
      </c>
      <c r="M193" s="31">
        <v>0</v>
      </c>
      <c r="N193" s="31">
        <v>116030.69</v>
      </c>
      <c r="O193" s="31">
        <v>201294.44</v>
      </c>
      <c r="P193" s="31">
        <v>0</v>
      </c>
      <c r="Q193" s="31">
        <v>0</v>
      </c>
      <c r="R193" s="31">
        <v>317325.13</v>
      </c>
      <c r="S193" s="31">
        <v>226138</v>
      </c>
      <c r="T193" s="31">
        <v>80977.37</v>
      </c>
      <c r="U193" s="31">
        <v>0</v>
      </c>
      <c r="V193" s="31">
        <v>543463.13</v>
      </c>
      <c r="W193" s="31">
        <v>74327.360000000001</v>
      </c>
      <c r="X193" s="31">
        <v>116030.69</v>
      </c>
      <c r="Y193" s="31">
        <v>0</v>
      </c>
      <c r="Z193" s="31">
        <v>617790.49</v>
      </c>
      <c r="AA193" s="31">
        <v>15452.98</v>
      </c>
      <c r="AB193" s="31">
        <v>317325.13</v>
      </c>
      <c r="AC193" s="31">
        <v>0</v>
      </c>
      <c r="AD193" s="31">
        <v>633243.47</v>
      </c>
      <c r="AE193" s="31">
        <v>98251.86</v>
      </c>
      <c r="AF193" s="31">
        <v>543463.13</v>
      </c>
      <c r="AG193" s="31">
        <v>0</v>
      </c>
      <c r="AH193" s="31">
        <v>731495.33</v>
      </c>
      <c r="AI193" s="31">
        <v>0</v>
      </c>
      <c r="AJ193" s="31">
        <v>617790.49</v>
      </c>
      <c r="AK193" s="31">
        <v>0</v>
      </c>
      <c r="AL193" s="31">
        <v>731495.33</v>
      </c>
      <c r="AM193" s="31">
        <v>0</v>
      </c>
      <c r="AN193" s="31">
        <v>633243.47</v>
      </c>
      <c r="AO193" s="31">
        <v>0</v>
      </c>
      <c r="AP193" s="31">
        <v>731495.33</v>
      </c>
      <c r="AQ193" s="42">
        <v>0</v>
      </c>
      <c r="AR193" s="42">
        <v>731495.33</v>
      </c>
      <c r="AS193" s="42">
        <v>0</v>
      </c>
      <c r="AT193" s="42">
        <v>731495.33</v>
      </c>
      <c r="AU193" s="42">
        <v>0</v>
      </c>
      <c r="AV193" s="42">
        <v>731495.33</v>
      </c>
      <c r="AW193" s="42">
        <v>0</v>
      </c>
      <c r="AX193" s="42">
        <v>731495.33</v>
      </c>
      <c r="AY193" s="42"/>
      <c r="AZ193" s="42">
        <v>731495.33</v>
      </c>
      <c r="BA193" s="63"/>
      <c r="BB193" s="63"/>
      <c r="BC193" s="63"/>
      <c r="BD193" s="63"/>
      <c r="BE193" s="63"/>
      <c r="BF193" s="63"/>
      <c r="BG193" s="63"/>
      <c r="BH193" s="54">
        <f t="shared" si="14"/>
        <v>650517.96</v>
      </c>
      <c r="BI193" s="16">
        <f t="shared" si="11"/>
        <v>65051.796000000002</v>
      </c>
      <c r="BJ193" s="54">
        <f t="shared" si="12"/>
        <v>11.2448137481093</v>
      </c>
      <c r="BK193" s="54" t="str">
        <f>VLOOKUP(B193,'[3]应付账款7月底全部明细表 (3)'!$A$4:$BI$410,61,0)</f>
        <v>发票挂账两个月承兑付款</v>
      </c>
    </row>
    <row r="194" spans="1:63">
      <c r="A194" s="23">
        <f t="shared" si="13"/>
        <v>191</v>
      </c>
      <c r="B194" s="24" t="s">
        <v>504</v>
      </c>
      <c r="C194" s="24"/>
      <c r="D194" s="25" t="s">
        <v>505</v>
      </c>
      <c r="E194" s="25" t="s">
        <v>506</v>
      </c>
      <c r="F194" s="16">
        <v>0</v>
      </c>
      <c r="G194" s="16">
        <v>0</v>
      </c>
      <c r="H194" s="16">
        <v>0</v>
      </c>
      <c r="I194" s="16">
        <v>0</v>
      </c>
      <c r="J194" s="31">
        <v>0</v>
      </c>
      <c r="K194" s="31">
        <v>0</v>
      </c>
      <c r="L194" s="31">
        <v>0</v>
      </c>
      <c r="M194" s="31">
        <v>0</v>
      </c>
      <c r="N194" s="31">
        <v>0</v>
      </c>
      <c r="O194" s="31">
        <v>0</v>
      </c>
      <c r="P194" s="31">
        <v>0</v>
      </c>
      <c r="Q194" s="31">
        <v>0</v>
      </c>
      <c r="R194" s="31">
        <v>0</v>
      </c>
      <c r="S194" s="31">
        <v>0</v>
      </c>
      <c r="T194" s="31">
        <v>0</v>
      </c>
      <c r="U194" s="31">
        <v>0</v>
      </c>
      <c r="V194" s="31">
        <v>0</v>
      </c>
      <c r="W194" s="31">
        <v>0</v>
      </c>
      <c r="X194" s="31">
        <v>0</v>
      </c>
      <c r="Y194" s="31">
        <v>0</v>
      </c>
      <c r="Z194" s="31">
        <v>0</v>
      </c>
      <c r="AA194" s="31">
        <v>0</v>
      </c>
      <c r="AB194" s="31">
        <v>0</v>
      </c>
      <c r="AC194" s="31">
        <v>0</v>
      </c>
      <c r="AD194" s="31">
        <v>0</v>
      </c>
      <c r="AE194" s="31">
        <v>1500</v>
      </c>
      <c r="AF194" s="31">
        <v>1500</v>
      </c>
      <c r="AG194" s="31">
        <v>1500</v>
      </c>
      <c r="AH194" s="31">
        <v>0</v>
      </c>
      <c r="AI194" s="31">
        <v>0</v>
      </c>
      <c r="AJ194" s="31">
        <v>0</v>
      </c>
      <c r="AK194" s="31">
        <v>0</v>
      </c>
      <c r="AL194" s="31">
        <v>0</v>
      </c>
      <c r="AM194" s="31">
        <v>0</v>
      </c>
      <c r="AN194" s="31">
        <v>0</v>
      </c>
      <c r="AO194" s="31">
        <v>0</v>
      </c>
      <c r="AP194" s="31">
        <v>0</v>
      </c>
      <c r="AQ194" s="42">
        <v>0</v>
      </c>
      <c r="AR194" s="42">
        <v>0</v>
      </c>
      <c r="AS194" s="42">
        <v>0</v>
      </c>
      <c r="AT194" s="42">
        <v>0</v>
      </c>
      <c r="AU194" s="42">
        <v>0</v>
      </c>
      <c r="AV194" s="42">
        <v>0</v>
      </c>
      <c r="AW194" s="42">
        <v>0</v>
      </c>
      <c r="AX194" s="42">
        <v>0</v>
      </c>
      <c r="AY194" s="42"/>
      <c r="AZ194" s="42">
        <v>0</v>
      </c>
      <c r="BA194" s="63"/>
      <c r="BB194" s="63"/>
      <c r="BC194" s="63"/>
      <c r="BD194" s="63"/>
      <c r="BE194" s="63"/>
      <c r="BF194" s="63"/>
      <c r="BG194" s="63"/>
      <c r="BH194" s="54">
        <f t="shared" si="14"/>
        <v>1500</v>
      </c>
      <c r="BI194" s="16">
        <f t="shared" si="11"/>
        <v>150</v>
      </c>
      <c r="BJ194" s="54">
        <f t="shared" si="12"/>
        <v>0</v>
      </c>
      <c r="BK194" s="54" t="str">
        <f>VLOOKUP(B194,'[3]应付账款7月底全部明细表 (3)'!$A$4:$BI$410,61,0)</f>
        <v>预付款</v>
      </c>
    </row>
    <row r="195" spans="1:63">
      <c r="A195" s="23">
        <f t="shared" si="13"/>
        <v>192</v>
      </c>
      <c r="B195" s="24" t="s">
        <v>507</v>
      </c>
      <c r="C195" s="24" t="str">
        <f>VLOOKUP(B195,'[1]供应商 (2)'!$A$2:$D$144,4,0)</f>
        <v>L4206</v>
      </c>
      <c r="D195" s="25" t="s">
        <v>508</v>
      </c>
      <c r="E195" s="25" t="s">
        <v>509</v>
      </c>
      <c r="F195" s="16">
        <v>0</v>
      </c>
      <c r="G195" s="16">
        <v>0</v>
      </c>
      <c r="H195" s="16">
        <v>0</v>
      </c>
      <c r="I195" s="16">
        <v>0</v>
      </c>
      <c r="J195" s="31">
        <v>0</v>
      </c>
      <c r="K195" s="31">
        <v>335079.11</v>
      </c>
      <c r="L195" s="31">
        <v>0</v>
      </c>
      <c r="M195" s="31">
        <v>0</v>
      </c>
      <c r="N195" s="31">
        <v>335079.11</v>
      </c>
      <c r="O195" s="31">
        <v>373417.68</v>
      </c>
      <c r="P195" s="31">
        <v>0</v>
      </c>
      <c r="Q195" s="31">
        <v>0</v>
      </c>
      <c r="R195" s="31">
        <v>708496.79</v>
      </c>
      <c r="S195" s="31">
        <v>978510.58</v>
      </c>
      <c r="T195" s="31">
        <v>0</v>
      </c>
      <c r="U195" s="31">
        <v>200000</v>
      </c>
      <c r="V195" s="31">
        <v>1487007.37</v>
      </c>
      <c r="W195" s="31">
        <v>244690.2</v>
      </c>
      <c r="X195" s="31">
        <v>135079.10999999999</v>
      </c>
      <c r="Y195" s="31">
        <v>200000</v>
      </c>
      <c r="Z195" s="31">
        <v>1531697.57</v>
      </c>
      <c r="AA195" s="31">
        <v>729992.43</v>
      </c>
      <c r="AB195" s="31">
        <v>308496.78999999998</v>
      </c>
      <c r="AC195" s="31">
        <v>0</v>
      </c>
      <c r="AD195" s="31">
        <v>2261690</v>
      </c>
      <c r="AE195" s="31">
        <v>247741.2</v>
      </c>
      <c r="AF195" s="31">
        <v>1287007.3700000001</v>
      </c>
      <c r="AG195" s="31">
        <v>200000</v>
      </c>
      <c r="AH195" s="31">
        <v>2309431.2000000002</v>
      </c>
      <c r="AI195" s="31">
        <v>247741.2</v>
      </c>
      <c r="AJ195" s="31">
        <v>1331697.57</v>
      </c>
      <c r="AK195" s="31">
        <v>0</v>
      </c>
      <c r="AL195" s="31">
        <v>2557172.4</v>
      </c>
      <c r="AM195" s="31">
        <v>247741.2</v>
      </c>
      <c r="AN195" s="31">
        <v>2061690</v>
      </c>
      <c r="AO195" s="31">
        <v>880000</v>
      </c>
      <c r="AP195" s="31">
        <v>1924913.6</v>
      </c>
      <c r="AQ195" s="42">
        <v>520298.73</v>
      </c>
      <c r="AR195" s="42">
        <v>1429431.2</v>
      </c>
      <c r="AS195" s="42">
        <v>1390000</v>
      </c>
      <c r="AT195" s="42">
        <v>1055212.33</v>
      </c>
      <c r="AU195" s="42">
        <v>360564.29</v>
      </c>
      <c r="AV195" s="42">
        <v>287172.40000000002</v>
      </c>
      <c r="AW195" s="42">
        <v>400000</v>
      </c>
      <c r="AX195" s="42">
        <v>1015776.62</v>
      </c>
      <c r="AY195" s="42"/>
      <c r="AZ195" s="42">
        <v>134913.60000000001</v>
      </c>
      <c r="BA195" s="63"/>
      <c r="BB195" s="63"/>
      <c r="BC195" s="63"/>
      <c r="BD195" s="63"/>
      <c r="BE195" s="63"/>
      <c r="BF195" s="63"/>
      <c r="BG195" s="63"/>
      <c r="BH195" s="54">
        <f t="shared" si="14"/>
        <v>4285776.62</v>
      </c>
      <c r="BI195" s="16">
        <f t="shared" si="11"/>
        <v>428577.66200000001</v>
      </c>
      <c r="BJ195" s="54">
        <f t="shared" si="12"/>
        <v>2.3701109741925799</v>
      </c>
      <c r="BK195" s="54" t="str">
        <f>VLOOKUP(B195,'[3]应付账款7月底全部明细表 (3)'!$A$4:$BI$410,61,0)</f>
        <v>发票挂账两个月承兑付款</v>
      </c>
    </row>
    <row r="196" spans="1:63" ht="15.95" customHeight="1">
      <c r="A196" s="23">
        <f t="shared" si="13"/>
        <v>193</v>
      </c>
      <c r="B196" s="24" t="s">
        <v>510</v>
      </c>
      <c r="C196" s="24" t="str">
        <f>VLOOKUP(B196,'[1]供应商 (2)'!$A$2:$D$144,4,0)</f>
        <v>L4661</v>
      </c>
      <c r="D196" s="25" t="s">
        <v>511</v>
      </c>
      <c r="E196" s="25" t="s">
        <v>512</v>
      </c>
      <c r="F196" s="16">
        <v>0</v>
      </c>
      <c r="G196" s="16">
        <v>0</v>
      </c>
      <c r="H196" s="16">
        <v>0</v>
      </c>
      <c r="I196" s="16">
        <v>0</v>
      </c>
      <c r="J196" s="31">
        <v>0</v>
      </c>
      <c r="K196" s="31">
        <v>0</v>
      </c>
      <c r="L196" s="31">
        <v>0</v>
      </c>
      <c r="M196" s="31">
        <v>0</v>
      </c>
      <c r="N196" s="31">
        <v>0</v>
      </c>
      <c r="O196" s="31">
        <v>60180</v>
      </c>
      <c r="P196" s="31">
        <v>0</v>
      </c>
      <c r="Q196" s="31">
        <v>0</v>
      </c>
      <c r="R196" s="31">
        <v>60180</v>
      </c>
      <c r="S196" s="31">
        <v>30600</v>
      </c>
      <c r="T196" s="31">
        <v>60180</v>
      </c>
      <c r="U196" s="31">
        <v>60180</v>
      </c>
      <c r="V196" s="31">
        <v>30600</v>
      </c>
      <c r="W196" s="31">
        <v>0</v>
      </c>
      <c r="X196" s="31">
        <v>30600</v>
      </c>
      <c r="Y196" s="31">
        <v>0</v>
      </c>
      <c r="Z196" s="31">
        <v>30600</v>
      </c>
      <c r="AA196" s="31">
        <v>30600</v>
      </c>
      <c r="AB196" s="31">
        <v>30600</v>
      </c>
      <c r="AC196" s="31">
        <v>0</v>
      </c>
      <c r="AD196" s="31">
        <v>61200</v>
      </c>
      <c r="AE196" s="31">
        <v>0</v>
      </c>
      <c r="AF196" s="31">
        <v>61200</v>
      </c>
      <c r="AG196" s="31">
        <v>61200</v>
      </c>
      <c r="AH196" s="31">
        <v>0</v>
      </c>
      <c r="AI196" s="31">
        <v>0</v>
      </c>
      <c r="AJ196" s="31">
        <v>0</v>
      </c>
      <c r="AK196" s="31">
        <v>0</v>
      </c>
      <c r="AL196" s="31">
        <v>0</v>
      </c>
      <c r="AM196" s="31">
        <v>18360</v>
      </c>
      <c r="AN196" s="31">
        <v>0</v>
      </c>
      <c r="AO196" s="31">
        <v>18360</v>
      </c>
      <c r="AP196" s="31">
        <v>18360</v>
      </c>
      <c r="AQ196" s="42">
        <v>0</v>
      </c>
      <c r="AR196" s="42">
        <v>18360</v>
      </c>
      <c r="AS196" s="42">
        <v>18360</v>
      </c>
      <c r="AT196" s="42">
        <v>0</v>
      </c>
      <c r="AU196" s="42">
        <v>0</v>
      </c>
      <c r="AV196" s="42">
        <v>0</v>
      </c>
      <c r="AW196" s="42">
        <v>0</v>
      </c>
      <c r="AX196" s="42">
        <v>0</v>
      </c>
      <c r="AY196" s="42"/>
      <c r="AZ196" s="42">
        <v>0</v>
      </c>
      <c r="BA196" s="63"/>
      <c r="BB196" s="63"/>
      <c r="BC196" s="63"/>
      <c r="BD196" s="63"/>
      <c r="BE196" s="63"/>
      <c r="BF196" s="63"/>
      <c r="BG196" s="63"/>
      <c r="BH196" s="54">
        <f t="shared" si="14"/>
        <v>139740</v>
      </c>
      <c r="BI196" s="16">
        <f t="shared" si="11"/>
        <v>13974</v>
      </c>
      <c r="BJ196" s="54">
        <f t="shared" si="12"/>
        <v>0</v>
      </c>
      <c r="BK196" s="54" t="str">
        <f>VLOOKUP(B196,'[3]应付账款7月底全部明细表 (3)'!$A$4:$BI$410,61,0)</f>
        <v>货到、票到月底付款</v>
      </c>
    </row>
    <row r="197" spans="1:63" ht="15.95" customHeight="1">
      <c r="A197" s="23">
        <f t="shared" si="13"/>
        <v>194</v>
      </c>
      <c r="B197" s="24" t="s">
        <v>513</v>
      </c>
      <c r="C197" s="24">
        <f>VLOOKUP(B197,'[1]供应商 (2)'!$A$2:$D$144,4,0)</f>
        <v>1931686</v>
      </c>
      <c r="D197" s="25" t="s">
        <v>514</v>
      </c>
      <c r="E197" s="25" t="s">
        <v>151</v>
      </c>
      <c r="F197" s="16">
        <v>0</v>
      </c>
      <c r="G197" s="16">
        <v>0</v>
      </c>
      <c r="H197" s="16">
        <v>0</v>
      </c>
      <c r="I197" s="16">
        <v>0</v>
      </c>
      <c r="J197" s="31">
        <v>0</v>
      </c>
      <c r="K197" s="31">
        <v>35958.6</v>
      </c>
      <c r="L197" s="31">
        <v>0</v>
      </c>
      <c r="M197" s="31">
        <v>0</v>
      </c>
      <c r="N197" s="31">
        <v>35958.6</v>
      </c>
      <c r="O197" s="31">
        <v>0</v>
      </c>
      <c r="P197" s="31">
        <v>0</v>
      </c>
      <c r="Q197" s="31">
        <v>35958.6</v>
      </c>
      <c r="R197" s="31">
        <v>0</v>
      </c>
      <c r="S197" s="31">
        <v>10036.799999999999</v>
      </c>
      <c r="T197" s="31">
        <v>0</v>
      </c>
      <c r="U197" s="31">
        <v>0</v>
      </c>
      <c r="V197" s="31">
        <v>10036.799999999999</v>
      </c>
      <c r="W197" s="31">
        <v>27479.7</v>
      </c>
      <c r="X197" s="31">
        <v>0</v>
      </c>
      <c r="Y197" s="31">
        <v>10036.799999999999</v>
      </c>
      <c r="Z197" s="31">
        <v>27479.7</v>
      </c>
      <c r="AA197" s="31">
        <v>17379.2</v>
      </c>
      <c r="AB197" s="31">
        <v>0</v>
      </c>
      <c r="AC197" s="31">
        <v>0</v>
      </c>
      <c r="AD197" s="31">
        <v>44858.9</v>
      </c>
      <c r="AE197" s="31">
        <v>8080.4</v>
      </c>
      <c r="AF197" s="31">
        <v>27479.7</v>
      </c>
      <c r="AG197" s="31">
        <v>44858.9</v>
      </c>
      <c r="AH197" s="31">
        <v>8080.4</v>
      </c>
      <c r="AI197" s="31">
        <v>0</v>
      </c>
      <c r="AJ197" s="31">
        <v>0</v>
      </c>
      <c r="AK197" s="31">
        <v>0</v>
      </c>
      <c r="AL197" s="31">
        <v>8080.4</v>
      </c>
      <c r="AM197" s="31">
        <v>16949.54</v>
      </c>
      <c r="AN197" s="31">
        <v>8080.4</v>
      </c>
      <c r="AO197" s="31">
        <v>0</v>
      </c>
      <c r="AP197" s="31">
        <v>8080.4</v>
      </c>
      <c r="AQ197" s="42">
        <v>14724.4</v>
      </c>
      <c r="AR197" s="42">
        <v>8080.4</v>
      </c>
      <c r="AS197" s="42">
        <v>8080.4</v>
      </c>
      <c r="AT197" s="42">
        <v>31673.94</v>
      </c>
      <c r="AU197" s="42">
        <v>0</v>
      </c>
      <c r="AV197" s="42">
        <v>0</v>
      </c>
      <c r="AW197" s="42">
        <v>0</v>
      </c>
      <c r="AX197" s="42">
        <v>31673.94</v>
      </c>
      <c r="AY197" s="42"/>
      <c r="AZ197" s="42">
        <v>31673.94</v>
      </c>
      <c r="BA197" s="63"/>
      <c r="BB197" s="63"/>
      <c r="BC197" s="63"/>
      <c r="BD197" s="63"/>
      <c r="BE197" s="63"/>
      <c r="BF197" s="63"/>
      <c r="BG197" s="63"/>
      <c r="BH197" s="54">
        <f t="shared" si="14"/>
        <v>130608.64</v>
      </c>
      <c r="BI197" s="16">
        <f t="shared" ref="BI197:BI229" si="15">BH197/10</f>
        <v>13060.864</v>
      </c>
      <c r="BJ197" s="54">
        <f t="shared" ref="BJ197:BJ227" si="16">AX197/BI197</f>
        <v>2.4251029640918098</v>
      </c>
      <c r="BK197" s="54" t="str">
        <f>VLOOKUP(B197,'[3]应付账款7月底全部明细表 (3)'!$A$4:$BI$410,61,0)</f>
        <v>发票挂账一个月付款</v>
      </c>
    </row>
    <row r="198" spans="1:63" ht="15.95" customHeight="1">
      <c r="A198" s="23">
        <f t="shared" si="13"/>
        <v>195</v>
      </c>
      <c r="B198" s="24" t="s">
        <v>515</v>
      </c>
      <c r="C198" s="24" t="str">
        <f>VLOOKUP(B198,'[1]供应商 (2)'!$A$2:$D$144,4,0)</f>
        <v>L4662</v>
      </c>
      <c r="D198" s="25" t="s">
        <v>516</v>
      </c>
      <c r="E198" s="25" t="s">
        <v>517</v>
      </c>
      <c r="F198" s="16">
        <v>0</v>
      </c>
      <c r="G198" s="16">
        <v>0</v>
      </c>
      <c r="H198" s="16">
        <v>0</v>
      </c>
      <c r="I198" s="16">
        <v>0</v>
      </c>
      <c r="J198" s="31">
        <v>0</v>
      </c>
      <c r="K198" s="31">
        <v>0</v>
      </c>
      <c r="L198" s="31">
        <v>0</v>
      </c>
      <c r="M198" s="31">
        <v>0</v>
      </c>
      <c r="N198" s="31">
        <v>0</v>
      </c>
      <c r="O198" s="31">
        <v>44780</v>
      </c>
      <c r="P198" s="31">
        <v>44740</v>
      </c>
      <c r="Q198" s="31">
        <v>44740</v>
      </c>
      <c r="R198" s="31">
        <v>40</v>
      </c>
      <c r="S198" s="31">
        <v>0</v>
      </c>
      <c r="T198" s="31">
        <v>0</v>
      </c>
      <c r="U198" s="31">
        <v>0</v>
      </c>
      <c r="V198" s="31">
        <v>40</v>
      </c>
      <c r="W198" s="31">
        <v>0</v>
      </c>
      <c r="X198" s="31">
        <v>40</v>
      </c>
      <c r="Y198" s="31">
        <v>40</v>
      </c>
      <c r="Z198" s="31">
        <v>0</v>
      </c>
      <c r="AA198" s="31">
        <v>100000</v>
      </c>
      <c r="AB198" s="31">
        <v>99960</v>
      </c>
      <c r="AC198" s="31">
        <v>99960</v>
      </c>
      <c r="AD198" s="31">
        <v>40</v>
      </c>
      <c r="AE198" s="31">
        <v>0</v>
      </c>
      <c r="AF198" s="31">
        <v>0</v>
      </c>
      <c r="AG198" s="31">
        <v>0</v>
      </c>
      <c r="AH198" s="31">
        <v>40</v>
      </c>
      <c r="AI198" s="31">
        <v>0</v>
      </c>
      <c r="AJ198" s="31">
        <v>0</v>
      </c>
      <c r="AK198" s="31">
        <v>0</v>
      </c>
      <c r="AL198" s="31">
        <v>40</v>
      </c>
      <c r="AM198" s="31">
        <v>0</v>
      </c>
      <c r="AN198" s="31">
        <v>0</v>
      </c>
      <c r="AO198" s="31">
        <v>0</v>
      </c>
      <c r="AP198" s="31">
        <v>40</v>
      </c>
      <c r="AQ198" s="42">
        <v>30000</v>
      </c>
      <c r="AR198" s="42">
        <v>30000</v>
      </c>
      <c r="AS198" s="42">
        <v>30000</v>
      </c>
      <c r="AT198" s="42">
        <v>40</v>
      </c>
      <c r="AU198" s="42">
        <v>0</v>
      </c>
      <c r="AV198" s="42">
        <v>0</v>
      </c>
      <c r="AW198" s="42">
        <v>0</v>
      </c>
      <c r="AX198" s="42">
        <v>40</v>
      </c>
      <c r="AY198" s="42"/>
      <c r="AZ198" s="42">
        <v>0</v>
      </c>
      <c r="BA198" s="63"/>
      <c r="BB198" s="63"/>
      <c r="BC198" s="63"/>
      <c r="BD198" s="63"/>
      <c r="BE198" s="63"/>
      <c r="BF198" s="63"/>
      <c r="BG198" s="63"/>
      <c r="BH198" s="54">
        <f t="shared" si="14"/>
        <v>174780</v>
      </c>
      <c r="BI198" s="16">
        <f t="shared" si="15"/>
        <v>17478</v>
      </c>
      <c r="BJ198" s="54">
        <f t="shared" si="16"/>
        <v>2.28859137201053E-3</v>
      </c>
      <c r="BK198" s="54" t="str">
        <f>VLOOKUP(B198,'[3]应付账款7月底全部明细表 (3)'!$A$4:$BI$410,61,0)</f>
        <v>预付款</v>
      </c>
    </row>
    <row r="199" spans="1:63">
      <c r="A199" s="23">
        <f t="shared" si="13"/>
        <v>196</v>
      </c>
      <c r="B199" s="24" t="s">
        <v>518</v>
      </c>
      <c r="C199" s="24">
        <f>VLOOKUP(B199,'[1]供应商 (2)'!$A$2:$D$144,4,0)</f>
        <v>1913260</v>
      </c>
      <c r="D199" s="25" t="s">
        <v>519</v>
      </c>
      <c r="E199" s="25" t="s">
        <v>520</v>
      </c>
      <c r="F199" s="16">
        <v>0</v>
      </c>
      <c r="G199" s="16">
        <v>0</v>
      </c>
      <c r="H199" s="16">
        <v>0</v>
      </c>
      <c r="I199" s="16">
        <v>0</v>
      </c>
      <c r="J199" s="31">
        <v>0</v>
      </c>
      <c r="K199" s="31">
        <v>33906.300000000003</v>
      </c>
      <c r="L199" s="31">
        <v>0</v>
      </c>
      <c r="M199" s="31">
        <v>0</v>
      </c>
      <c r="N199" s="31">
        <v>33906.300000000003</v>
      </c>
      <c r="O199" s="31">
        <v>0</v>
      </c>
      <c r="P199" s="31">
        <v>33906.300000000003</v>
      </c>
      <c r="Q199" s="31">
        <v>33906.300000000003</v>
      </c>
      <c r="R199" s="31">
        <v>0</v>
      </c>
      <c r="S199" s="31">
        <v>0</v>
      </c>
      <c r="T199" s="31">
        <v>0</v>
      </c>
      <c r="U199" s="31">
        <v>0</v>
      </c>
      <c r="V199" s="31">
        <v>0</v>
      </c>
      <c r="W199" s="31">
        <v>0</v>
      </c>
      <c r="X199" s="31">
        <v>0</v>
      </c>
      <c r="Y199" s="31">
        <v>0</v>
      </c>
      <c r="Z199" s="31">
        <v>0</v>
      </c>
      <c r="AA199" s="31">
        <v>0</v>
      </c>
      <c r="AB199" s="31">
        <v>0</v>
      </c>
      <c r="AC199" s="31">
        <v>0</v>
      </c>
      <c r="AD199" s="31">
        <v>0</v>
      </c>
      <c r="AE199" s="31">
        <v>0</v>
      </c>
      <c r="AF199" s="31">
        <v>0</v>
      </c>
      <c r="AG199" s="31">
        <v>0</v>
      </c>
      <c r="AH199" s="31">
        <v>0</v>
      </c>
      <c r="AI199" s="31">
        <v>0</v>
      </c>
      <c r="AJ199" s="31">
        <v>0</v>
      </c>
      <c r="AK199" s="31">
        <v>0</v>
      </c>
      <c r="AL199" s="31">
        <v>0</v>
      </c>
      <c r="AM199" s="31">
        <v>0</v>
      </c>
      <c r="AN199" s="31">
        <v>0</v>
      </c>
      <c r="AO199" s="31">
        <v>0</v>
      </c>
      <c r="AP199" s="31">
        <v>0</v>
      </c>
      <c r="AQ199" s="42">
        <v>0</v>
      </c>
      <c r="AR199" s="42">
        <v>0</v>
      </c>
      <c r="AS199" s="42">
        <v>0</v>
      </c>
      <c r="AT199" s="42">
        <v>0</v>
      </c>
      <c r="AU199" s="42">
        <v>0</v>
      </c>
      <c r="AV199" s="42">
        <v>0</v>
      </c>
      <c r="AW199" s="42">
        <v>0</v>
      </c>
      <c r="AX199" s="42">
        <v>0</v>
      </c>
      <c r="AY199" s="42"/>
      <c r="AZ199" s="42">
        <v>0</v>
      </c>
      <c r="BA199" s="63"/>
      <c r="BB199" s="63"/>
      <c r="BC199" s="63"/>
      <c r="BD199" s="63"/>
      <c r="BE199" s="63"/>
      <c r="BF199" s="63"/>
      <c r="BG199" s="63"/>
      <c r="BH199" s="54">
        <f t="shared" si="14"/>
        <v>33906.300000000003</v>
      </c>
      <c r="BI199" s="16">
        <f t="shared" si="15"/>
        <v>3390.63</v>
      </c>
      <c r="BJ199" s="54">
        <f t="shared" si="16"/>
        <v>0</v>
      </c>
      <c r="BK199" s="54" t="str">
        <f>VLOOKUP(B199,'[3]应付账款7月底全部明细表 (3)'!$A$4:$BI$410,61,0)</f>
        <v>零购预付款</v>
      </c>
    </row>
    <row r="200" spans="1:63" ht="15.95" customHeight="1">
      <c r="A200" s="23">
        <f t="shared" si="13"/>
        <v>197</v>
      </c>
      <c r="B200" s="24" t="s">
        <v>521</v>
      </c>
      <c r="C200" s="24"/>
      <c r="D200" s="25" t="s">
        <v>522</v>
      </c>
      <c r="E200" s="25" t="s">
        <v>523</v>
      </c>
      <c r="F200" s="16">
        <v>0</v>
      </c>
      <c r="G200" s="16">
        <v>0</v>
      </c>
      <c r="H200" s="16">
        <v>0</v>
      </c>
      <c r="I200" s="16">
        <v>0</v>
      </c>
      <c r="J200" s="31">
        <v>0</v>
      </c>
      <c r="K200" s="31">
        <v>0</v>
      </c>
      <c r="L200" s="31">
        <v>0</v>
      </c>
      <c r="M200" s="31">
        <v>0</v>
      </c>
      <c r="N200" s="31">
        <v>0</v>
      </c>
      <c r="O200" s="31">
        <v>0</v>
      </c>
      <c r="P200" s="31">
        <v>0</v>
      </c>
      <c r="Q200" s="31">
        <v>0</v>
      </c>
      <c r="R200" s="31">
        <v>0</v>
      </c>
      <c r="S200" s="31">
        <v>0</v>
      </c>
      <c r="T200" s="31">
        <v>0</v>
      </c>
      <c r="U200" s="31">
        <v>0</v>
      </c>
      <c r="V200" s="31">
        <v>0</v>
      </c>
      <c r="W200" s="31">
        <v>0</v>
      </c>
      <c r="X200" s="31">
        <v>0</v>
      </c>
      <c r="Y200" s="31">
        <v>0</v>
      </c>
      <c r="Z200" s="31">
        <v>0</v>
      </c>
      <c r="AA200" s="31">
        <v>0</v>
      </c>
      <c r="AB200" s="31">
        <v>0</v>
      </c>
      <c r="AC200" s="31">
        <v>0</v>
      </c>
      <c r="AD200" s="31">
        <v>0</v>
      </c>
      <c r="AE200" s="31">
        <v>0</v>
      </c>
      <c r="AF200" s="31">
        <v>0</v>
      </c>
      <c r="AG200" s="31">
        <v>0</v>
      </c>
      <c r="AH200" s="31">
        <v>0</v>
      </c>
      <c r="AI200" s="31">
        <v>550</v>
      </c>
      <c r="AJ200" s="31">
        <v>550</v>
      </c>
      <c r="AK200" s="31">
        <v>550</v>
      </c>
      <c r="AL200" s="31">
        <v>0</v>
      </c>
      <c r="AM200" s="31">
        <v>0</v>
      </c>
      <c r="AN200" s="31">
        <v>0</v>
      </c>
      <c r="AO200" s="31">
        <v>0</v>
      </c>
      <c r="AP200" s="31">
        <v>0</v>
      </c>
      <c r="AQ200" s="42">
        <v>0</v>
      </c>
      <c r="AR200" s="42">
        <v>0</v>
      </c>
      <c r="AS200" s="42">
        <v>0</v>
      </c>
      <c r="AT200" s="42">
        <v>0</v>
      </c>
      <c r="AU200" s="42">
        <v>0</v>
      </c>
      <c r="AV200" s="42">
        <v>0</v>
      </c>
      <c r="AW200" s="42">
        <v>0</v>
      </c>
      <c r="AX200" s="42">
        <v>0</v>
      </c>
      <c r="AY200" s="42"/>
      <c r="AZ200" s="42">
        <v>0</v>
      </c>
      <c r="BA200" s="63"/>
      <c r="BB200" s="63"/>
      <c r="BC200" s="63"/>
      <c r="BD200" s="63"/>
      <c r="BE200" s="63"/>
      <c r="BF200" s="63"/>
      <c r="BG200" s="63"/>
      <c r="BH200" s="54">
        <f t="shared" si="14"/>
        <v>550</v>
      </c>
      <c r="BI200" s="16">
        <f t="shared" si="15"/>
        <v>55</v>
      </c>
      <c r="BJ200" s="54">
        <f t="shared" si="16"/>
        <v>0</v>
      </c>
      <c r="BK200" s="54" t="str">
        <f>VLOOKUP(B200,'[3]应付账款7月底全部明细表 (3)'!$A$4:$BI$410,61,0)</f>
        <v>零购预付款</v>
      </c>
    </row>
    <row r="201" spans="1:63" ht="15.95" customHeight="1">
      <c r="A201" s="23">
        <f t="shared" si="13"/>
        <v>198</v>
      </c>
      <c r="B201" s="24" t="s">
        <v>524</v>
      </c>
      <c r="C201" s="24" t="str">
        <f>VLOOKUP(B201,'[1]供应商 (2)'!$A$2:$D$144,4,0)</f>
        <v>L2112</v>
      </c>
      <c r="D201" s="25" t="s">
        <v>525</v>
      </c>
      <c r="E201" s="25" t="s">
        <v>167</v>
      </c>
      <c r="F201" s="16">
        <v>0</v>
      </c>
      <c r="G201" s="16">
        <v>0</v>
      </c>
      <c r="H201" s="16">
        <v>0</v>
      </c>
      <c r="I201" s="16">
        <v>0</v>
      </c>
      <c r="J201" s="31">
        <v>0</v>
      </c>
      <c r="K201" s="31">
        <v>0</v>
      </c>
      <c r="L201" s="31">
        <v>0</v>
      </c>
      <c r="M201" s="31">
        <v>0</v>
      </c>
      <c r="N201" s="31">
        <v>0</v>
      </c>
      <c r="O201" s="31">
        <v>0</v>
      </c>
      <c r="P201" s="31">
        <v>0</v>
      </c>
      <c r="Q201" s="31">
        <v>0</v>
      </c>
      <c r="R201" s="31">
        <v>0</v>
      </c>
      <c r="S201" s="31">
        <v>33408</v>
      </c>
      <c r="T201" s="31">
        <v>0</v>
      </c>
      <c r="U201" s="31">
        <v>33408</v>
      </c>
      <c r="V201" s="31">
        <v>0</v>
      </c>
      <c r="W201" s="31">
        <v>0</v>
      </c>
      <c r="X201" s="31">
        <v>0</v>
      </c>
      <c r="Y201" s="31">
        <v>0</v>
      </c>
      <c r="Z201" s="31">
        <v>0</v>
      </c>
      <c r="AA201" s="31">
        <v>108480</v>
      </c>
      <c r="AB201" s="31">
        <v>0</v>
      </c>
      <c r="AC201" s="31">
        <v>108480</v>
      </c>
      <c r="AD201" s="31">
        <v>0</v>
      </c>
      <c r="AE201" s="31">
        <v>40454</v>
      </c>
      <c r="AF201" s="31">
        <v>0</v>
      </c>
      <c r="AG201" s="31">
        <v>0</v>
      </c>
      <c r="AH201" s="31">
        <v>40454</v>
      </c>
      <c r="AI201" s="31">
        <v>38193.99</v>
      </c>
      <c r="AJ201" s="31">
        <v>0</v>
      </c>
      <c r="AK201" s="31">
        <v>0</v>
      </c>
      <c r="AL201" s="31">
        <v>78647.990000000005</v>
      </c>
      <c r="AM201" s="31">
        <v>114582</v>
      </c>
      <c r="AN201" s="31">
        <v>0</v>
      </c>
      <c r="AO201" s="31">
        <v>0</v>
      </c>
      <c r="AP201" s="31">
        <v>193229.99</v>
      </c>
      <c r="AQ201" s="42">
        <v>171873</v>
      </c>
      <c r="AR201" s="42">
        <v>40454</v>
      </c>
      <c r="AS201" s="42">
        <v>40454</v>
      </c>
      <c r="AT201" s="42">
        <v>324648.99</v>
      </c>
      <c r="AU201" s="42">
        <v>267358</v>
      </c>
      <c r="AV201" s="42">
        <v>38193.99</v>
      </c>
      <c r="AW201" s="42">
        <v>133678.99</v>
      </c>
      <c r="AX201" s="42">
        <v>458328</v>
      </c>
      <c r="AY201" s="42"/>
      <c r="AZ201" s="42">
        <v>19097</v>
      </c>
      <c r="BA201" s="63"/>
      <c r="BB201" s="63"/>
      <c r="BC201" s="63"/>
      <c r="BD201" s="63"/>
      <c r="BE201" s="63"/>
      <c r="BF201" s="63"/>
      <c r="BG201" s="63"/>
      <c r="BH201" s="54">
        <f t="shared" si="14"/>
        <v>774348.99</v>
      </c>
      <c r="BI201" s="16">
        <f t="shared" si="15"/>
        <v>77434.899000000005</v>
      </c>
      <c r="BJ201" s="54">
        <f t="shared" si="16"/>
        <v>5.91888161434807</v>
      </c>
      <c r="BK201" s="54" t="str">
        <f>VLOOKUP(B201,'[3]应付账款7月底全部明细表 (3)'!$A$4:$BI$410,61,0)</f>
        <v>发票挂账两个月付款</v>
      </c>
    </row>
    <row r="202" spans="1:63" ht="15.95" customHeight="1">
      <c r="A202" s="23">
        <f t="shared" si="13"/>
        <v>199</v>
      </c>
      <c r="B202" s="24" t="s">
        <v>526</v>
      </c>
      <c r="C202" s="24"/>
      <c r="D202" s="25" t="s">
        <v>527</v>
      </c>
      <c r="E202" s="25" t="s">
        <v>260</v>
      </c>
      <c r="F202" s="16">
        <v>0</v>
      </c>
      <c r="G202" s="16">
        <v>0</v>
      </c>
      <c r="H202" s="16">
        <v>0</v>
      </c>
      <c r="I202" s="16">
        <v>0</v>
      </c>
      <c r="J202" s="31">
        <v>0</v>
      </c>
      <c r="K202" s="31">
        <v>0</v>
      </c>
      <c r="L202" s="31">
        <v>0</v>
      </c>
      <c r="M202" s="31">
        <v>0</v>
      </c>
      <c r="N202" s="31">
        <v>0</v>
      </c>
      <c r="O202" s="31">
        <v>0</v>
      </c>
      <c r="P202" s="31">
        <v>0</v>
      </c>
      <c r="Q202" s="31">
        <v>0</v>
      </c>
      <c r="R202" s="31">
        <v>0</v>
      </c>
      <c r="S202" s="31">
        <v>78320</v>
      </c>
      <c r="T202" s="31">
        <v>78320</v>
      </c>
      <c r="U202" s="31">
        <v>78320</v>
      </c>
      <c r="V202" s="31">
        <v>0</v>
      </c>
      <c r="W202" s="31">
        <v>0</v>
      </c>
      <c r="X202" s="31">
        <v>0</v>
      </c>
      <c r="Y202" s="31">
        <v>0</v>
      </c>
      <c r="Z202" s="31">
        <v>0</v>
      </c>
      <c r="AA202" s="31">
        <v>0</v>
      </c>
      <c r="AB202" s="31">
        <v>0</v>
      </c>
      <c r="AC202" s="31">
        <v>0</v>
      </c>
      <c r="AD202" s="31">
        <v>0</v>
      </c>
      <c r="AE202" s="31">
        <v>0</v>
      </c>
      <c r="AF202" s="31">
        <v>0</v>
      </c>
      <c r="AG202" s="31">
        <v>0</v>
      </c>
      <c r="AH202" s="31">
        <v>0</v>
      </c>
      <c r="AI202" s="31">
        <v>0</v>
      </c>
      <c r="AJ202" s="31">
        <v>0</v>
      </c>
      <c r="AK202" s="31">
        <v>0</v>
      </c>
      <c r="AL202" s="31">
        <v>0</v>
      </c>
      <c r="AM202" s="31">
        <v>0</v>
      </c>
      <c r="AN202" s="31">
        <v>0</v>
      </c>
      <c r="AO202" s="31">
        <v>0</v>
      </c>
      <c r="AP202" s="31">
        <v>0</v>
      </c>
      <c r="AQ202" s="42">
        <v>0</v>
      </c>
      <c r="AR202" s="42">
        <v>0</v>
      </c>
      <c r="AS202" s="42">
        <v>0</v>
      </c>
      <c r="AT202" s="42">
        <v>0</v>
      </c>
      <c r="AU202" s="42">
        <v>0</v>
      </c>
      <c r="AV202" s="42">
        <v>0</v>
      </c>
      <c r="AW202" s="42">
        <v>0</v>
      </c>
      <c r="AX202" s="42">
        <v>0</v>
      </c>
      <c r="AY202" s="42"/>
      <c r="AZ202" s="42">
        <v>0</v>
      </c>
      <c r="BA202" s="63"/>
      <c r="BB202" s="63"/>
      <c r="BC202" s="63"/>
      <c r="BD202" s="63"/>
      <c r="BE202" s="63"/>
      <c r="BF202" s="63"/>
      <c r="BG202" s="63"/>
      <c r="BH202" s="54">
        <f t="shared" si="14"/>
        <v>78320</v>
      </c>
      <c r="BI202" s="16">
        <f t="shared" si="15"/>
        <v>7832</v>
      </c>
      <c r="BJ202" s="54">
        <f t="shared" si="16"/>
        <v>0</v>
      </c>
      <c r="BK202" s="54" t="str">
        <f>VLOOKUP(B202,'[3]应付账款7月底全部明细表 (3)'!$A$4:$BI$410,61,0)</f>
        <v>零购预付款</v>
      </c>
    </row>
    <row r="203" spans="1:63" ht="15.95" customHeight="1">
      <c r="A203" s="23">
        <f t="shared" si="13"/>
        <v>200</v>
      </c>
      <c r="B203" s="24" t="s">
        <v>528</v>
      </c>
      <c r="C203" s="24"/>
      <c r="D203" s="25" t="s">
        <v>529</v>
      </c>
      <c r="E203" s="25" t="s">
        <v>51</v>
      </c>
      <c r="F203" s="16">
        <v>0</v>
      </c>
      <c r="G203" s="16">
        <v>0</v>
      </c>
      <c r="H203" s="16">
        <v>0</v>
      </c>
      <c r="I203" s="16">
        <v>0</v>
      </c>
      <c r="J203" s="31">
        <v>0</v>
      </c>
      <c r="K203" s="31">
        <v>0</v>
      </c>
      <c r="L203" s="31">
        <v>0</v>
      </c>
      <c r="M203" s="31">
        <v>0</v>
      </c>
      <c r="N203" s="31">
        <v>0</v>
      </c>
      <c r="O203" s="31">
        <v>0</v>
      </c>
      <c r="P203" s="31">
        <v>0</v>
      </c>
      <c r="Q203" s="31">
        <v>0</v>
      </c>
      <c r="R203" s="31">
        <v>0</v>
      </c>
      <c r="S203" s="31">
        <v>0</v>
      </c>
      <c r="T203" s="31">
        <v>0</v>
      </c>
      <c r="U203" s="31">
        <v>0</v>
      </c>
      <c r="V203" s="31">
        <v>0</v>
      </c>
      <c r="W203" s="31">
        <v>0</v>
      </c>
      <c r="X203" s="31">
        <v>0</v>
      </c>
      <c r="Y203" s="31">
        <v>0</v>
      </c>
      <c r="Z203" s="31">
        <v>0</v>
      </c>
      <c r="AA203" s="31">
        <v>0</v>
      </c>
      <c r="AB203" s="31">
        <v>0</v>
      </c>
      <c r="AC203" s="31">
        <v>0</v>
      </c>
      <c r="AD203" s="31">
        <v>0</v>
      </c>
      <c r="AE203" s="31">
        <v>0</v>
      </c>
      <c r="AF203" s="31">
        <v>0</v>
      </c>
      <c r="AG203" s="31">
        <v>0</v>
      </c>
      <c r="AH203" s="31">
        <v>0</v>
      </c>
      <c r="AI203" s="31">
        <v>45195.199999999997</v>
      </c>
      <c r="AJ203" s="31">
        <v>0</v>
      </c>
      <c r="AK203" s="31">
        <v>45195.199999999997</v>
      </c>
      <c r="AL203" s="31">
        <v>0</v>
      </c>
      <c r="AM203" s="31">
        <v>0</v>
      </c>
      <c r="AN203" s="31">
        <v>0</v>
      </c>
      <c r="AO203" s="31">
        <v>0</v>
      </c>
      <c r="AP203" s="31">
        <v>0</v>
      </c>
      <c r="AQ203" s="42">
        <v>0</v>
      </c>
      <c r="AR203" s="42">
        <v>0</v>
      </c>
      <c r="AS203" s="42">
        <v>0</v>
      </c>
      <c r="AT203" s="42">
        <v>0</v>
      </c>
      <c r="AU203" s="42">
        <v>0</v>
      </c>
      <c r="AV203" s="42">
        <v>0</v>
      </c>
      <c r="AW203" s="42">
        <v>0</v>
      </c>
      <c r="AX203" s="42">
        <v>0</v>
      </c>
      <c r="AY203" s="42"/>
      <c r="AZ203" s="42">
        <v>0</v>
      </c>
      <c r="BA203" s="63"/>
      <c r="BB203" s="63"/>
      <c r="BC203" s="63"/>
      <c r="BD203" s="63"/>
      <c r="BE203" s="63"/>
      <c r="BF203" s="63"/>
      <c r="BG203" s="63"/>
      <c r="BH203" s="54">
        <f t="shared" si="14"/>
        <v>45195.199999999997</v>
      </c>
      <c r="BI203" s="16">
        <f t="shared" si="15"/>
        <v>4519.5200000000004</v>
      </c>
      <c r="BJ203" s="54">
        <f t="shared" si="16"/>
        <v>0</v>
      </c>
      <c r="BK203" s="54" t="str">
        <f>VLOOKUP(B203,'[3]应付账款7月底全部明细表 (3)'!$A$4:$BI$410,61,0)</f>
        <v>货到、票到付款</v>
      </c>
    </row>
    <row r="204" spans="1:63" ht="15.95" customHeight="1">
      <c r="A204" s="23">
        <f t="shared" si="13"/>
        <v>201</v>
      </c>
      <c r="B204" s="24" t="s">
        <v>530</v>
      </c>
      <c r="C204" s="24"/>
      <c r="D204" s="25" t="s">
        <v>531</v>
      </c>
      <c r="E204" s="25" t="s">
        <v>366</v>
      </c>
      <c r="F204" s="16">
        <v>0</v>
      </c>
      <c r="G204" s="16">
        <v>0</v>
      </c>
      <c r="H204" s="16">
        <v>0</v>
      </c>
      <c r="I204" s="16">
        <v>0</v>
      </c>
      <c r="J204" s="31">
        <v>0</v>
      </c>
      <c r="K204" s="31">
        <v>0</v>
      </c>
      <c r="L204" s="31">
        <v>0</v>
      </c>
      <c r="M204" s="31">
        <v>0</v>
      </c>
      <c r="N204" s="31">
        <v>0</v>
      </c>
      <c r="O204" s="31">
        <v>0</v>
      </c>
      <c r="P204" s="31">
        <v>0</v>
      </c>
      <c r="Q204" s="31">
        <v>0</v>
      </c>
      <c r="R204" s="31">
        <v>0</v>
      </c>
      <c r="S204" s="31">
        <v>500</v>
      </c>
      <c r="T204" s="31">
        <v>500</v>
      </c>
      <c r="U204" s="31">
        <v>500</v>
      </c>
      <c r="V204" s="31">
        <v>0</v>
      </c>
      <c r="W204" s="31">
        <v>0</v>
      </c>
      <c r="X204" s="31">
        <v>0</v>
      </c>
      <c r="Y204" s="31">
        <v>0</v>
      </c>
      <c r="Z204" s="31">
        <v>0</v>
      </c>
      <c r="AA204" s="31">
        <v>0</v>
      </c>
      <c r="AB204" s="31">
        <v>0</v>
      </c>
      <c r="AC204" s="31">
        <v>0</v>
      </c>
      <c r="AD204" s="31">
        <v>0</v>
      </c>
      <c r="AE204" s="31">
        <v>0</v>
      </c>
      <c r="AF204" s="31">
        <v>0</v>
      </c>
      <c r="AG204" s="31">
        <v>0</v>
      </c>
      <c r="AH204" s="31">
        <v>0</v>
      </c>
      <c r="AI204" s="31">
        <v>0</v>
      </c>
      <c r="AJ204" s="31">
        <v>0</v>
      </c>
      <c r="AK204" s="31">
        <v>0</v>
      </c>
      <c r="AL204" s="31">
        <v>0</v>
      </c>
      <c r="AM204" s="31">
        <v>0</v>
      </c>
      <c r="AN204" s="31">
        <v>0</v>
      </c>
      <c r="AO204" s="31">
        <v>0</v>
      </c>
      <c r="AP204" s="31">
        <v>0</v>
      </c>
      <c r="AQ204" s="42">
        <v>0</v>
      </c>
      <c r="AR204" s="42">
        <v>0</v>
      </c>
      <c r="AS204" s="42">
        <v>0</v>
      </c>
      <c r="AT204" s="42">
        <v>0</v>
      </c>
      <c r="AU204" s="42">
        <v>3000</v>
      </c>
      <c r="AV204" s="42">
        <v>3000</v>
      </c>
      <c r="AW204" s="42">
        <v>3000</v>
      </c>
      <c r="AX204" s="42">
        <v>0</v>
      </c>
      <c r="AY204" s="42"/>
      <c r="AZ204" s="42">
        <v>0</v>
      </c>
      <c r="BA204" s="63"/>
      <c r="BB204" s="63"/>
      <c r="BC204" s="63"/>
      <c r="BD204" s="63"/>
      <c r="BE204" s="63"/>
      <c r="BF204" s="63"/>
      <c r="BG204" s="63"/>
      <c r="BH204" s="54">
        <f t="shared" si="14"/>
        <v>3500</v>
      </c>
      <c r="BI204" s="16">
        <f t="shared" si="15"/>
        <v>350</v>
      </c>
      <c r="BJ204" s="54">
        <f t="shared" si="16"/>
        <v>0</v>
      </c>
      <c r="BK204" s="54" t="str">
        <f>VLOOKUP(B204,'[3]应付账款7月底全部明细表 (3)'!$A$4:$BI$410,61,0)</f>
        <v>零购预付款</v>
      </c>
    </row>
    <row r="205" spans="1:63">
      <c r="A205" s="23">
        <f t="shared" si="13"/>
        <v>202</v>
      </c>
      <c r="B205" s="24" t="s">
        <v>532</v>
      </c>
      <c r="C205" s="24"/>
      <c r="D205" s="25" t="s">
        <v>533</v>
      </c>
      <c r="E205" s="25" t="s">
        <v>218</v>
      </c>
      <c r="F205" s="16">
        <v>0</v>
      </c>
      <c r="G205" s="16">
        <v>0</v>
      </c>
      <c r="H205" s="16">
        <v>0</v>
      </c>
      <c r="I205" s="16">
        <v>0</v>
      </c>
      <c r="J205" s="31">
        <v>0</v>
      </c>
      <c r="K205" s="31">
        <v>0</v>
      </c>
      <c r="L205" s="31">
        <v>0</v>
      </c>
      <c r="M205" s="31">
        <v>0</v>
      </c>
      <c r="N205" s="31">
        <v>0</v>
      </c>
      <c r="O205" s="31">
        <v>0</v>
      </c>
      <c r="P205" s="31">
        <v>0</v>
      </c>
      <c r="Q205" s="31">
        <v>0</v>
      </c>
      <c r="R205" s="31">
        <v>0</v>
      </c>
      <c r="S205" s="31">
        <v>0</v>
      </c>
      <c r="T205" s="31">
        <v>0</v>
      </c>
      <c r="U205" s="31">
        <v>0</v>
      </c>
      <c r="V205" s="31">
        <v>0</v>
      </c>
      <c r="W205" s="31">
        <v>4326</v>
      </c>
      <c r="X205" s="31">
        <v>4326</v>
      </c>
      <c r="Y205" s="31">
        <v>4326</v>
      </c>
      <c r="Z205" s="31">
        <v>0</v>
      </c>
      <c r="AA205" s="31">
        <v>6327</v>
      </c>
      <c r="AB205" s="31">
        <v>6327</v>
      </c>
      <c r="AC205" s="31">
        <v>6327</v>
      </c>
      <c r="AD205" s="31">
        <v>0</v>
      </c>
      <c r="AE205" s="31">
        <v>0</v>
      </c>
      <c r="AF205" s="31">
        <v>0</v>
      </c>
      <c r="AG205" s="31">
        <v>0</v>
      </c>
      <c r="AH205" s="31">
        <v>0</v>
      </c>
      <c r="AI205" s="31">
        <v>0</v>
      </c>
      <c r="AJ205" s="31">
        <v>0</v>
      </c>
      <c r="AK205" s="31">
        <v>0</v>
      </c>
      <c r="AL205" s="31">
        <v>0</v>
      </c>
      <c r="AM205" s="31">
        <v>0</v>
      </c>
      <c r="AN205" s="31">
        <v>0</v>
      </c>
      <c r="AO205" s="31">
        <v>0</v>
      </c>
      <c r="AP205" s="31">
        <v>0</v>
      </c>
      <c r="AQ205" s="42">
        <v>3424.4</v>
      </c>
      <c r="AR205" s="42">
        <v>3424.4</v>
      </c>
      <c r="AS205" s="42">
        <v>3424.4</v>
      </c>
      <c r="AT205" s="42">
        <v>0</v>
      </c>
      <c r="AU205" s="42">
        <v>5121.6000000000004</v>
      </c>
      <c r="AV205" s="42">
        <v>5121.6000000000004</v>
      </c>
      <c r="AW205" s="42">
        <v>5121.6000000000004</v>
      </c>
      <c r="AX205" s="42">
        <v>0</v>
      </c>
      <c r="AY205" s="42"/>
      <c r="AZ205" s="42">
        <v>0</v>
      </c>
      <c r="BA205" s="63"/>
      <c r="BB205" s="63"/>
      <c r="BC205" s="63"/>
      <c r="BD205" s="63"/>
      <c r="BE205" s="63"/>
      <c r="BF205" s="63"/>
      <c r="BG205" s="63"/>
      <c r="BH205" s="54">
        <f t="shared" si="14"/>
        <v>19199</v>
      </c>
      <c r="BI205" s="16">
        <f t="shared" si="15"/>
        <v>1919.9</v>
      </c>
      <c r="BJ205" s="54">
        <f t="shared" si="16"/>
        <v>0</v>
      </c>
      <c r="BK205" s="54" t="str">
        <f>VLOOKUP(B205,'[3]应付账款7月底全部明细表 (3)'!$A$4:$BI$410,61,0)</f>
        <v>零购预付款</v>
      </c>
    </row>
    <row r="206" spans="1:63">
      <c r="A206" s="23">
        <f t="shared" si="13"/>
        <v>203</v>
      </c>
      <c r="B206" s="24" t="s">
        <v>534</v>
      </c>
      <c r="C206" s="24">
        <f>VLOOKUP(B206,'[1]供应商 (2)'!$A$2:$D$144,4,0)</f>
        <v>1932039</v>
      </c>
      <c r="D206" s="25" t="s">
        <v>535</v>
      </c>
      <c r="E206" s="25" t="s">
        <v>353</v>
      </c>
      <c r="F206" s="16">
        <v>0</v>
      </c>
      <c r="G206" s="16"/>
      <c r="H206" s="16"/>
      <c r="I206" s="16"/>
      <c r="J206" s="31"/>
      <c r="K206" s="31"/>
      <c r="L206" s="31">
        <v>0</v>
      </c>
      <c r="M206" s="31"/>
      <c r="N206" s="31"/>
      <c r="O206" s="31">
        <v>0</v>
      </c>
      <c r="P206" s="31">
        <v>0</v>
      </c>
      <c r="Q206" s="31">
        <v>0</v>
      </c>
      <c r="R206" s="31">
        <v>0</v>
      </c>
      <c r="S206" s="31">
        <v>0</v>
      </c>
      <c r="T206" s="31">
        <v>0</v>
      </c>
      <c r="U206" s="31">
        <v>0</v>
      </c>
      <c r="V206" s="31">
        <v>0</v>
      </c>
      <c r="W206" s="31">
        <v>0</v>
      </c>
      <c r="X206" s="31">
        <v>0</v>
      </c>
      <c r="Y206" s="31">
        <v>0</v>
      </c>
      <c r="Z206" s="31">
        <v>0</v>
      </c>
      <c r="AA206" s="31">
        <v>0</v>
      </c>
      <c r="AB206" s="31">
        <v>0</v>
      </c>
      <c r="AC206" s="31">
        <v>0</v>
      </c>
      <c r="AD206" s="31">
        <v>0</v>
      </c>
      <c r="AE206" s="31">
        <v>0</v>
      </c>
      <c r="AF206" s="31">
        <v>0</v>
      </c>
      <c r="AG206" s="31">
        <v>0</v>
      </c>
      <c r="AH206" s="31">
        <v>0</v>
      </c>
      <c r="AI206" s="31">
        <v>0</v>
      </c>
      <c r="AJ206" s="31">
        <v>0</v>
      </c>
      <c r="AK206" s="31">
        <v>0</v>
      </c>
      <c r="AL206" s="31">
        <v>0</v>
      </c>
      <c r="AM206" s="31">
        <v>0</v>
      </c>
      <c r="AN206" s="31">
        <v>0</v>
      </c>
      <c r="AO206" s="31">
        <v>0</v>
      </c>
      <c r="AP206" s="31">
        <v>0</v>
      </c>
      <c r="AQ206" s="42">
        <v>550022.98</v>
      </c>
      <c r="AR206" s="42">
        <v>0</v>
      </c>
      <c r="AS206" s="42">
        <v>0</v>
      </c>
      <c r="AT206" s="42">
        <v>550022.98</v>
      </c>
      <c r="AU206" s="42">
        <v>0</v>
      </c>
      <c r="AV206" s="42">
        <v>0</v>
      </c>
      <c r="AW206" s="42">
        <v>0</v>
      </c>
      <c r="AX206" s="42">
        <v>550022.98</v>
      </c>
      <c r="AY206" s="42"/>
      <c r="AZ206" s="42">
        <v>0</v>
      </c>
      <c r="BA206" s="63"/>
      <c r="BB206" s="63"/>
      <c r="BC206" s="63"/>
      <c r="BD206" s="63"/>
      <c r="BE206" s="63"/>
      <c r="BF206" s="63"/>
      <c r="BG206" s="63"/>
      <c r="BH206" s="54">
        <f t="shared" si="14"/>
        <v>550022.98</v>
      </c>
      <c r="BI206" s="16">
        <f t="shared" si="15"/>
        <v>55002.298000000003</v>
      </c>
      <c r="BJ206" s="54">
        <f t="shared" si="16"/>
        <v>10</v>
      </c>
      <c r="BK206" s="54" t="str">
        <f>VLOOKUP(B206,'[3]应付账款7月底全部明细表 (3)'!$A$4:$BI$410,61,0)</f>
        <v>按主机厂要求</v>
      </c>
    </row>
    <row r="207" spans="1:63" ht="15.95" customHeight="1">
      <c r="A207" s="23">
        <f t="shared" si="13"/>
        <v>204</v>
      </c>
      <c r="B207" s="24" t="s">
        <v>536</v>
      </c>
      <c r="C207" s="24" t="str">
        <f>VLOOKUP(B207,'[1]供应商 (2)'!$A$2:$D$144,4,0)</f>
        <v>1933516</v>
      </c>
      <c r="D207" s="25" t="s">
        <v>537</v>
      </c>
      <c r="E207" s="25" t="s">
        <v>68</v>
      </c>
      <c r="F207" s="16">
        <v>0</v>
      </c>
      <c r="G207" s="16">
        <v>0</v>
      </c>
      <c r="H207" s="16">
        <v>0</v>
      </c>
      <c r="I207" s="16">
        <v>0</v>
      </c>
      <c r="J207" s="31">
        <v>0</v>
      </c>
      <c r="K207" s="31">
        <v>0</v>
      </c>
      <c r="L207" s="31">
        <v>0</v>
      </c>
      <c r="M207" s="31">
        <v>0</v>
      </c>
      <c r="N207" s="31">
        <v>0</v>
      </c>
      <c r="O207" s="31">
        <v>0</v>
      </c>
      <c r="P207" s="31">
        <v>0</v>
      </c>
      <c r="Q207" s="31">
        <v>0</v>
      </c>
      <c r="R207" s="31">
        <v>0</v>
      </c>
      <c r="S207" s="31">
        <v>0</v>
      </c>
      <c r="T207" s="31">
        <v>0</v>
      </c>
      <c r="U207" s="31">
        <v>0</v>
      </c>
      <c r="V207" s="31">
        <v>0</v>
      </c>
      <c r="W207" s="31">
        <v>0</v>
      </c>
      <c r="X207" s="31">
        <v>0</v>
      </c>
      <c r="Y207" s="31">
        <v>0</v>
      </c>
      <c r="Z207" s="31">
        <v>0</v>
      </c>
      <c r="AA207" s="31">
        <v>0</v>
      </c>
      <c r="AB207" s="31">
        <v>0</v>
      </c>
      <c r="AC207" s="31">
        <v>0</v>
      </c>
      <c r="AD207" s="31">
        <v>0</v>
      </c>
      <c r="AE207" s="31">
        <v>0</v>
      </c>
      <c r="AF207" s="31">
        <v>0</v>
      </c>
      <c r="AG207" s="31">
        <v>0</v>
      </c>
      <c r="AH207" s="31">
        <v>0</v>
      </c>
      <c r="AI207" s="31">
        <v>0</v>
      </c>
      <c r="AJ207" s="31">
        <v>0</v>
      </c>
      <c r="AK207" s="31">
        <v>0</v>
      </c>
      <c r="AL207" s="31">
        <v>0</v>
      </c>
      <c r="AM207" s="31">
        <v>31577.62</v>
      </c>
      <c r="AN207" s="31">
        <v>0</v>
      </c>
      <c r="AO207" s="31">
        <v>0</v>
      </c>
      <c r="AP207" s="31">
        <v>31577.62</v>
      </c>
      <c r="AQ207" s="42">
        <v>6321.26</v>
      </c>
      <c r="AR207" s="42">
        <v>0</v>
      </c>
      <c r="AS207" s="42">
        <v>0</v>
      </c>
      <c r="AT207" s="42">
        <v>37898.879999999997</v>
      </c>
      <c r="AU207" s="42">
        <v>7811.63</v>
      </c>
      <c r="AV207" s="42">
        <v>0</v>
      </c>
      <c r="AW207" s="42">
        <v>0</v>
      </c>
      <c r="AX207" s="42">
        <v>45710.51</v>
      </c>
      <c r="AY207" s="42"/>
      <c r="AZ207" s="42">
        <v>31577.62</v>
      </c>
      <c r="BA207" s="63"/>
      <c r="BB207" s="63"/>
      <c r="BC207" s="63"/>
      <c r="BD207" s="63"/>
      <c r="BE207" s="63"/>
      <c r="BF207" s="63"/>
      <c r="BG207" s="63"/>
      <c r="BH207" s="54">
        <f t="shared" si="14"/>
        <v>45710.51</v>
      </c>
      <c r="BI207" s="16">
        <f t="shared" si="15"/>
        <v>4571.0510000000004</v>
      </c>
      <c r="BJ207" s="54">
        <f t="shared" si="16"/>
        <v>10</v>
      </c>
      <c r="BK207" s="54" t="str">
        <f>VLOOKUP(B207,'[3]应付账款7月底全部明细表 (3)'!$A$4:$BI$410,61,0)</f>
        <v>发票挂账两个月付款</v>
      </c>
    </row>
    <row r="208" spans="1:63">
      <c r="A208" s="23">
        <f t="shared" si="13"/>
        <v>205</v>
      </c>
      <c r="B208" s="24" t="s">
        <v>538</v>
      </c>
      <c r="C208" s="24" t="str">
        <f>VLOOKUP(B208,'[1]供应商 (2)'!$A$2:$D$144,4,0)</f>
        <v>1932523</v>
      </c>
      <c r="D208" s="25" t="s">
        <v>539</v>
      </c>
      <c r="E208" s="25" t="s">
        <v>167</v>
      </c>
      <c r="F208" s="16">
        <v>0</v>
      </c>
      <c r="G208" s="16">
        <v>0</v>
      </c>
      <c r="H208" s="16">
        <v>0</v>
      </c>
      <c r="I208" s="16">
        <v>0</v>
      </c>
      <c r="J208" s="31">
        <v>0</v>
      </c>
      <c r="K208" s="31">
        <v>0</v>
      </c>
      <c r="L208" s="31">
        <v>0</v>
      </c>
      <c r="M208" s="31">
        <v>0</v>
      </c>
      <c r="N208" s="31">
        <v>0</v>
      </c>
      <c r="O208" s="31">
        <v>0</v>
      </c>
      <c r="P208" s="31">
        <v>0</v>
      </c>
      <c r="Q208" s="31">
        <v>0</v>
      </c>
      <c r="R208" s="31">
        <v>0</v>
      </c>
      <c r="S208" s="31">
        <v>0</v>
      </c>
      <c r="T208" s="31">
        <v>0</v>
      </c>
      <c r="U208" s="31">
        <v>0</v>
      </c>
      <c r="V208" s="31">
        <v>0</v>
      </c>
      <c r="W208" s="31">
        <v>0</v>
      </c>
      <c r="X208" s="31">
        <v>50000</v>
      </c>
      <c r="Y208" s="31">
        <v>50000</v>
      </c>
      <c r="Z208" s="31">
        <v>0</v>
      </c>
      <c r="AA208" s="31">
        <v>50000</v>
      </c>
      <c r="AB208" s="31">
        <v>0</v>
      </c>
      <c r="AC208" s="31">
        <v>0</v>
      </c>
      <c r="AD208" s="31">
        <v>0</v>
      </c>
      <c r="AE208" s="31">
        <v>0</v>
      </c>
      <c r="AF208" s="31">
        <v>0</v>
      </c>
      <c r="AG208" s="31">
        <v>0</v>
      </c>
      <c r="AH208" s="31">
        <v>0</v>
      </c>
      <c r="AI208" s="31">
        <v>0</v>
      </c>
      <c r="AJ208" s="31">
        <v>0</v>
      </c>
      <c r="AK208" s="31">
        <v>0</v>
      </c>
      <c r="AL208" s="31">
        <v>0</v>
      </c>
      <c r="AM208" s="31">
        <v>0</v>
      </c>
      <c r="AN208" s="31">
        <v>0</v>
      </c>
      <c r="AO208" s="31">
        <v>0</v>
      </c>
      <c r="AP208" s="31">
        <v>0</v>
      </c>
      <c r="AQ208" s="42">
        <v>0</v>
      </c>
      <c r="AR208" s="42">
        <v>0</v>
      </c>
      <c r="AS208" s="42">
        <v>0</v>
      </c>
      <c r="AT208" s="42">
        <v>0</v>
      </c>
      <c r="AU208" s="42">
        <v>0</v>
      </c>
      <c r="AV208" s="42">
        <v>0</v>
      </c>
      <c r="AW208" s="42">
        <v>0</v>
      </c>
      <c r="AX208" s="42">
        <v>0</v>
      </c>
      <c r="AY208" s="42"/>
      <c r="AZ208" s="42">
        <v>0</v>
      </c>
      <c r="BA208" s="63"/>
      <c r="BB208" s="63"/>
      <c r="BC208" s="63"/>
      <c r="BD208" s="63"/>
      <c r="BE208" s="63"/>
      <c r="BF208" s="63"/>
      <c r="BG208" s="63"/>
      <c r="BH208" s="54">
        <f t="shared" si="14"/>
        <v>50000</v>
      </c>
      <c r="BI208" s="16">
        <f t="shared" si="15"/>
        <v>5000</v>
      </c>
      <c r="BJ208" s="54">
        <f t="shared" si="16"/>
        <v>0</v>
      </c>
      <c r="BK208" s="54" t="str">
        <f>VLOOKUP(B208,'[3]应付账款7月底全部明细表 (3)'!$A$4:$BI$410,61,0)</f>
        <v>零购预付款</v>
      </c>
    </row>
    <row r="209" spans="1:63">
      <c r="A209" s="23">
        <f t="shared" si="13"/>
        <v>206</v>
      </c>
      <c r="B209" s="24" t="s">
        <v>540</v>
      </c>
      <c r="C209" s="24" t="str">
        <f>VLOOKUP(B209,'[1]供应商 (2)'!$A$2:$D$144,4,0)</f>
        <v>1912022</v>
      </c>
      <c r="D209" s="25" t="s">
        <v>541</v>
      </c>
      <c r="E209" s="25" t="s">
        <v>167</v>
      </c>
      <c r="F209" s="16">
        <v>0</v>
      </c>
      <c r="G209" s="16">
        <v>0</v>
      </c>
      <c r="H209" s="16">
        <v>0</v>
      </c>
      <c r="I209" s="16">
        <v>0</v>
      </c>
      <c r="J209" s="31">
        <v>0</v>
      </c>
      <c r="K209" s="31">
        <v>0</v>
      </c>
      <c r="L209" s="31">
        <v>0</v>
      </c>
      <c r="M209" s="31">
        <v>0</v>
      </c>
      <c r="N209" s="31">
        <v>0</v>
      </c>
      <c r="O209" s="31">
        <v>0</v>
      </c>
      <c r="P209" s="31">
        <v>0</v>
      </c>
      <c r="Q209" s="31">
        <v>0</v>
      </c>
      <c r="R209" s="31">
        <v>0</v>
      </c>
      <c r="S209" s="31">
        <v>0</v>
      </c>
      <c r="T209" s="31">
        <v>0</v>
      </c>
      <c r="U209" s="31">
        <v>0</v>
      </c>
      <c r="V209" s="31">
        <v>0</v>
      </c>
      <c r="W209" s="31">
        <v>260000</v>
      </c>
      <c r="X209" s="31">
        <v>0</v>
      </c>
      <c r="Y209" s="31">
        <v>0</v>
      </c>
      <c r="Z209" s="31">
        <v>260000</v>
      </c>
      <c r="AA209" s="31">
        <v>385000</v>
      </c>
      <c r="AB209" s="31">
        <v>0</v>
      </c>
      <c r="AC209" s="31">
        <v>0</v>
      </c>
      <c r="AD209" s="31">
        <v>645000</v>
      </c>
      <c r="AE209" s="31">
        <v>0</v>
      </c>
      <c r="AF209" s="31">
        <v>0</v>
      </c>
      <c r="AG209" s="31">
        <v>250000</v>
      </c>
      <c r="AH209" s="31">
        <v>395000</v>
      </c>
      <c r="AI209" s="31">
        <v>192500</v>
      </c>
      <c r="AJ209" s="31">
        <v>10000</v>
      </c>
      <c r="AK209" s="31">
        <v>0</v>
      </c>
      <c r="AL209" s="31">
        <v>587500</v>
      </c>
      <c r="AM209" s="31">
        <v>0</v>
      </c>
      <c r="AN209" s="31">
        <v>395000</v>
      </c>
      <c r="AO209" s="31">
        <v>299315.56</v>
      </c>
      <c r="AP209" s="31">
        <v>288184.44</v>
      </c>
      <c r="AQ209" s="42">
        <v>271000</v>
      </c>
      <c r="AR209" s="42">
        <v>95684.44</v>
      </c>
      <c r="AS209" s="42">
        <v>98000</v>
      </c>
      <c r="AT209" s="42">
        <v>461184.44</v>
      </c>
      <c r="AU209" s="42">
        <v>704325</v>
      </c>
      <c r="AV209" s="42">
        <v>190184.44</v>
      </c>
      <c r="AW209" s="42">
        <v>190000</v>
      </c>
      <c r="AX209" s="42">
        <v>975509.44</v>
      </c>
      <c r="AY209" s="42"/>
      <c r="AZ209" s="42">
        <v>184.44000000000199</v>
      </c>
      <c r="BA209" s="63"/>
      <c r="BB209" s="63"/>
      <c r="BC209" s="63"/>
      <c r="BD209" s="63"/>
      <c r="BE209" s="63"/>
      <c r="BF209" s="63"/>
      <c r="BG209" s="63"/>
      <c r="BH209" s="54">
        <f t="shared" si="14"/>
        <v>1812825</v>
      </c>
      <c r="BI209" s="16">
        <f t="shared" si="15"/>
        <v>181282.5</v>
      </c>
      <c r="BJ209" s="54">
        <f t="shared" si="16"/>
        <v>5.3811561513108002</v>
      </c>
      <c r="BK209" s="54" t="str">
        <f>VLOOKUP(B209,'[3]应付账款7月底全部明细表 (3)'!$A$4:$BI$410,61,0)</f>
        <v>发票挂账两个月付款</v>
      </c>
    </row>
    <row r="210" spans="1:63" ht="15.95" customHeight="1">
      <c r="A210" s="23">
        <f t="shared" si="13"/>
        <v>207</v>
      </c>
      <c r="B210" s="24" t="s">
        <v>542</v>
      </c>
      <c r="C210" s="24">
        <f>VLOOKUP(B210,'[1]供应商 (2)'!$A$2:$D$144,4,0)</f>
        <v>1932040</v>
      </c>
      <c r="D210" s="25" t="s">
        <v>543</v>
      </c>
      <c r="E210" s="25" t="s">
        <v>68</v>
      </c>
      <c r="F210" s="16">
        <v>0</v>
      </c>
      <c r="G210" s="16">
        <v>0</v>
      </c>
      <c r="H210" s="16">
        <v>0</v>
      </c>
      <c r="I210" s="16">
        <v>0</v>
      </c>
      <c r="J210" s="31">
        <v>0</v>
      </c>
      <c r="K210" s="31">
        <v>0</v>
      </c>
      <c r="L210" s="31">
        <v>0</v>
      </c>
      <c r="M210" s="31">
        <v>0</v>
      </c>
      <c r="N210" s="31">
        <v>0</v>
      </c>
      <c r="O210" s="31">
        <v>0</v>
      </c>
      <c r="P210" s="31">
        <v>0</v>
      </c>
      <c r="Q210" s="31">
        <v>0</v>
      </c>
      <c r="R210" s="31">
        <v>0</v>
      </c>
      <c r="S210" s="31">
        <v>0</v>
      </c>
      <c r="T210" s="31">
        <v>0</v>
      </c>
      <c r="U210" s="31">
        <v>0</v>
      </c>
      <c r="V210" s="31">
        <v>0</v>
      </c>
      <c r="W210" s="31">
        <v>0</v>
      </c>
      <c r="X210" s="31">
        <v>0</v>
      </c>
      <c r="Y210" s="31">
        <v>0</v>
      </c>
      <c r="Z210" s="31">
        <v>0</v>
      </c>
      <c r="AA210" s="31">
        <v>67544.06</v>
      </c>
      <c r="AB210" s="31">
        <v>0</v>
      </c>
      <c r="AC210" s="31">
        <v>0</v>
      </c>
      <c r="AD210" s="31">
        <v>67544.06</v>
      </c>
      <c r="AE210" s="31">
        <v>161000.15</v>
      </c>
      <c r="AF210" s="31">
        <v>0</v>
      </c>
      <c r="AG210" s="31">
        <v>0</v>
      </c>
      <c r="AH210" s="31">
        <v>228544.21</v>
      </c>
      <c r="AI210" s="31">
        <v>173181.55</v>
      </c>
      <c r="AJ210" s="31">
        <v>0</v>
      </c>
      <c r="AK210" s="31">
        <v>0</v>
      </c>
      <c r="AL210" s="31">
        <v>401725.76</v>
      </c>
      <c r="AM210" s="31">
        <v>34758.800000000003</v>
      </c>
      <c r="AN210" s="31">
        <v>67544.06</v>
      </c>
      <c r="AO210" s="31">
        <v>0</v>
      </c>
      <c r="AP210" s="31">
        <v>436484.56</v>
      </c>
      <c r="AQ210" s="42">
        <v>46736.800000000003</v>
      </c>
      <c r="AR210" s="42">
        <v>228544.21</v>
      </c>
      <c r="AS210" s="42">
        <v>50000</v>
      </c>
      <c r="AT210" s="42">
        <v>433221.36</v>
      </c>
      <c r="AU210" s="42">
        <v>0</v>
      </c>
      <c r="AV210" s="42">
        <v>351725.76</v>
      </c>
      <c r="AW210" s="42">
        <v>0</v>
      </c>
      <c r="AX210" s="42">
        <v>433221.36</v>
      </c>
      <c r="AY210" s="42"/>
      <c r="AZ210" s="42">
        <v>386484.56</v>
      </c>
      <c r="BA210" s="63"/>
      <c r="BB210" s="63"/>
      <c r="BC210" s="63"/>
      <c r="BD210" s="63"/>
      <c r="BE210" s="63"/>
      <c r="BF210" s="63"/>
      <c r="BG210" s="63"/>
      <c r="BH210" s="54">
        <f t="shared" si="14"/>
        <v>483221.36</v>
      </c>
      <c r="BI210" s="16">
        <f t="shared" si="15"/>
        <v>48322.135999999999</v>
      </c>
      <c r="BJ210" s="54">
        <f t="shared" si="16"/>
        <v>8.9652775282946902</v>
      </c>
      <c r="BK210" s="54" t="str">
        <f>VLOOKUP(B210,'[3]应付账款7月底全部明细表 (3)'!$A$4:$BI$410,61,0)</f>
        <v>发票挂账两个月付款</v>
      </c>
    </row>
    <row r="211" spans="1:63" ht="15.95" customHeight="1">
      <c r="A211" s="23">
        <f t="shared" si="13"/>
        <v>208</v>
      </c>
      <c r="B211" s="24" t="s">
        <v>544</v>
      </c>
      <c r="C211" s="24"/>
      <c r="D211" s="25" t="s">
        <v>545</v>
      </c>
      <c r="E211" s="25" t="s">
        <v>68</v>
      </c>
      <c r="F211" s="16">
        <v>0</v>
      </c>
      <c r="G211" s="16">
        <v>0</v>
      </c>
      <c r="H211" s="16">
        <v>0</v>
      </c>
      <c r="I211" s="16">
        <v>0</v>
      </c>
      <c r="J211" s="31">
        <v>0</v>
      </c>
      <c r="K211" s="31">
        <v>0</v>
      </c>
      <c r="L211" s="31">
        <v>0</v>
      </c>
      <c r="M211" s="31">
        <v>0</v>
      </c>
      <c r="N211" s="31">
        <v>0</v>
      </c>
      <c r="O211" s="31">
        <v>0</v>
      </c>
      <c r="P211" s="31">
        <v>0</v>
      </c>
      <c r="Q211" s="31">
        <v>0</v>
      </c>
      <c r="R211" s="31">
        <v>0</v>
      </c>
      <c r="S211" s="31">
        <v>0</v>
      </c>
      <c r="T211" s="31">
        <v>0</v>
      </c>
      <c r="U211" s="31">
        <v>0</v>
      </c>
      <c r="V211" s="31">
        <v>0</v>
      </c>
      <c r="W211" s="31">
        <v>0</v>
      </c>
      <c r="X211" s="31">
        <v>0</v>
      </c>
      <c r="Y211" s="31">
        <v>0</v>
      </c>
      <c r="Z211" s="31">
        <v>0</v>
      </c>
      <c r="AA211" s="31">
        <v>0</v>
      </c>
      <c r="AB211" s="31">
        <v>0</v>
      </c>
      <c r="AC211" s="31">
        <v>0</v>
      </c>
      <c r="AD211" s="31">
        <v>0</v>
      </c>
      <c r="AE211" s="31">
        <v>52884</v>
      </c>
      <c r="AF211" s="31">
        <v>52884</v>
      </c>
      <c r="AG211" s="31">
        <v>52884</v>
      </c>
      <c r="AH211" s="31">
        <v>0</v>
      </c>
      <c r="AI211" s="31">
        <v>0</v>
      </c>
      <c r="AJ211" s="31">
        <v>0</v>
      </c>
      <c r="AK211" s="31">
        <v>0</v>
      </c>
      <c r="AL211" s="31">
        <v>0</v>
      </c>
      <c r="AM211" s="31">
        <v>0</v>
      </c>
      <c r="AN211" s="31">
        <v>0</v>
      </c>
      <c r="AO211" s="31">
        <v>0</v>
      </c>
      <c r="AP211" s="31">
        <v>0</v>
      </c>
      <c r="AQ211" s="42">
        <v>0</v>
      </c>
      <c r="AR211" s="42">
        <v>0</v>
      </c>
      <c r="AS211" s="42">
        <v>0</v>
      </c>
      <c r="AT211" s="42">
        <v>0</v>
      </c>
      <c r="AU211" s="42">
        <v>0</v>
      </c>
      <c r="AV211" s="42">
        <v>0</v>
      </c>
      <c r="AW211" s="42">
        <v>0</v>
      </c>
      <c r="AX211" s="42">
        <v>0</v>
      </c>
      <c r="AY211" s="42"/>
      <c r="AZ211" s="42">
        <v>0</v>
      </c>
      <c r="BA211" s="63"/>
      <c r="BB211" s="63"/>
      <c r="BC211" s="63"/>
      <c r="BD211" s="63"/>
      <c r="BE211" s="63"/>
      <c r="BF211" s="63"/>
      <c r="BG211" s="63"/>
      <c r="BH211" s="54">
        <f t="shared" si="14"/>
        <v>52884</v>
      </c>
      <c r="BI211" s="16">
        <f t="shared" si="15"/>
        <v>5288.4</v>
      </c>
      <c r="BJ211" s="54">
        <f t="shared" si="16"/>
        <v>0</v>
      </c>
      <c r="BK211" s="54" t="str">
        <f>VLOOKUP(B211,'[3]应付账款7月底全部明细表 (3)'!$A$4:$BI$410,61,0)</f>
        <v>零购预付款</v>
      </c>
    </row>
    <row r="212" spans="1:63" ht="15.95" customHeight="1">
      <c r="A212" s="23">
        <f t="shared" si="13"/>
        <v>209</v>
      </c>
      <c r="B212" s="24" t="s">
        <v>546</v>
      </c>
      <c r="C212" s="24">
        <f>VLOOKUP(B212,'[1]供应商 (2)'!$A$2:$D$144,4,0)</f>
        <v>1932027</v>
      </c>
      <c r="D212" s="25" t="s">
        <v>547</v>
      </c>
      <c r="E212" s="25" t="s">
        <v>68</v>
      </c>
      <c r="F212" s="16">
        <v>0</v>
      </c>
      <c r="G212" s="16">
        <v>0</v>
      </c>
      <c r="H212" s="16">
        <v>0</v>
      </c>
      <c r="I212" s="16">
        <v>0</v>
      </c>
      <c r="J212" s="31">
        <v>0</v>
      </c>
      <c r="K212" s="31">
        <v>0</v>
      </c>
      <c r="L212" s="31">
        <v>0</v>
      </c>
      <c r="M212" s="31">
        <v>0</v>
      </c>
      <c r="N212" s="31">
        <v>0</v>
      </c>
      <c r="O212" s="31">
        <v>0</v>
      </c>
      <c r="P212" s="31">
        <v>0</v>
      </c>
      <c r="Q212" s="31">
        <v>0</v>
      </c>
      <c r="R212" s="31">
        <v>0</v>
      </c>
      <c r="S212" s="31">
        <v>0</v>
      </c>
      <c r="T212" s="31">
        <v>0</v>
      </c>
      <c r="U212" s="31">
        <v>0</v>
      </c>
      <c r="V212" s="31">
        <v>0</v>
      </c>
      <c r="W212" s="31">
        <v>0</v>
      </c>
      <c r="X212" s="31">
        <v>0</v>
      </c>
      <c r="Y212" s="31">
        <v>0</v>
      </c>
      <c r="Z212" s="31">
        <v>0</v>
      </c>
      <c r="AA212" s="31">
        <v>0</v>
      </c>
      <c r="AB212" s="31">
        <v>0</v>
      </c>
      <c r="AC212" s="31">
        <v>0</v>
      </c>
      <c r="AD212" s="31">
        <v>0</v>
      </c>
      <c r="AE212" s="31">
        <v>0</v>
      </c>
      <c r="AF212" s="31">
        <v>0</v>
      </c>
      <c r="AG212" s="31">
        <v>0</v>
      </c>
      <c r="AH212" s="31">
        <v>0</v>
      </c>
      <c r="AI212" s="31">
        <v>87365.96</v>
      </c>
      <c r="AJ212" s="31">
        <v>0</v>
      </c>
      <c r="AK212" s="31">
        <v>0</v>
      </c>
      <c r="AL212" s="31">
        <v>87365.96</v>
      </c>
      <c r="AM212" s="31">
        <v>128613.89</v>
      </c>
      <c r="AN212" s="31">
        <v>0</v>
      </c>
      <c r="AO212" s="31">
        <v>42845.760000000002</v>
      </c>
      <c r="AP212" s="31">
        <v>173134.09</v>
      </c>
      <c r="AQ212" s="42">
        <v>0</v>
      </c>
      <c r="AR212" s="42">
        <v>44520.2</v>
      </c>
      <c r="AS212" s="42">
        <v>0</v>
      </c>
      <c r="AT212" s="42">
        <v>173134.09</v>
      </c>
      <c r="AU212" s="42">
        <v>0</v>
      </c>
      <c r="AV212" s="42">
        <v>44520.2</v>
      </c>
      <c r="AW212" s="42">
        <v>10000</v>
      </c>
      <c r="AX212" s="42">
        <v>163134.09</v>
      </c>
      <c r="AY212" s="42"/>
      <c r="AZ212" s="42">
        <v>163134.09</v>
      </c>
      <c r="BA212" s="63"/>
      <c r="BB212" s="63"/>
      <c r="BC212" s="63"/>
      <c r="BD212" s="63"/>
      <c r="BE212" s="63"/>
      <c r="BF212" s="63"/>
      <c r="BG212" s="63"/>
      <c r="BH212" s="54">
        <f t="shared" si="14"/>
        <v>215979.85</v>
      </c>
      <c r="BI212" s="16">
        <f t="shared" si="15"/>
        <v>21597.985000000001</v>
      </c>
      <c r="BJ212" s="54">
        <f t="shared" si="16"/>
        <v>7.5532087831341697</v>
      </c>
      <c r="BK212" s="54" t="str">
        <f>VLOOKUP(B212,'[3]应付账款7月底全部明细表 (3)'!$A$4:$BI$410,61,0)</f>
        <v>发票挂账45天付款</v>
      </c>
    </row>
    <row r="213" spans="1:63" ht="15.95" customHeight="1">
      <c r="A213" s="23">
        <f t="shared" si="13"/>
        <v>210</v>
      </c>
      <c r="B213" s="24" t="s">
        <v>548</v>
      </c>
      <c r="C213" s="24" t="str">
        <f>VLOOKUP(B213,'[1]供应商 (2)'!$A$2:$D$144,4,0)</f>
        <v>1911172A</v>
      </c>
      <c r="D213" s="25" t="s">
        <v>549</v>
      </c>
      <c r="E213" s="25" t="s">
        <v>68</v>
      </c>
      <c r="F213" s="16">
        <v>0</v>
      </c>
      <c r="G213" s="16">
        <v>0</v>
      </c>
      <c r="H213" s="16">
        <v>0</v>
      </c>
      <c r="I213" s="16">
        <v>0</v>
      </c>
      <c r="J213" s="31">
        <v>0</v>
      </c>
      <c r="K213" s="31">
        <v>0</v>
      </c>
      <c r="L213" s="31">
        <v>0</v>
      </c>
      <c r="M213" s="31">
        <v>0</v>
      </c>
      <c r="N213" s="31">
        <v>0</v>
      </c>
      <c r="O213" s="31">
        <v>0</v>
      </c>
      <c r="P213" s="31">
        <v>0</v>
      </c>
      <c r="Q213" s="31">
        <v>0</v>
      </c>
      <c r="R213" s="31">
        <v>0</v>
      </c>
      <c r="S213" s="31">
        <v>0</v>
      </c>
      <c r="T213" s="31">
        <v>0</v>
      </c>
      <c r="U213" s="31">
        <v>0</v>
      </c>
      <c r="V213" s="31">
        <v>0</v>
      </c>
      <c r="W213" s="31">
        <v>0</v>
      </c>
      <c r="X213" s="31">
        <v>0</v>
      </c>
      <c r="Y213" s="31">
        <v>0</v>
      </c>
      <c r="Z213" s="31">
        <v>0</v>
      </c>
      <c r="AA213" s="31">
        <v>17534.439999999999</v>
      </c>
      <c r="AB213" s="31">
        <v>0</v>
      </c>
      <c r="AC213" s="31">
        <v>0</v>
      </c>
      <c r="AD213" s="31">
        <v>17534.439999999999</v>
      </c>
      <c r="AE213" s="31">
        <v>0</v>
      </c>
      <c r="AF213" s="31">
        <v>0</v>
      </c>
      <c r="AG213" s="31">
        <v>0</v>
      </c>
      <c r="AH213" s="31">
        <v>17534.439999999999</v>
      </c>
      <c r="AI213" s="31">
        <v>19638.560000000001</v>
      </c>
      <c r="AJ213" s="31">
        <v>0</v>
      </c>
      <c r="AK213" s="31">
        <v>0</v>
      </c>
      <c r="AL213" s="31">
        <v>37173</v>
      </c>
      <c r="AM213" s="31">
        <v>0</v>
      </c>
      <c r="AN213" s="31">
        <v>17534.439999999999</v>
      </c>
      <c r="AO213" s="31">
        <v>0</v>
      </c>
      <c r="AP213" s="31">
        <v>37173</v>
      </c>
      <c r="AQ213" s="42">
        <v>0</v>
      </c>
      <c r="AR213" s="42">
        <v>17534.439999999999</v>
      </c>
      <c r="AS213" s="42">
        <v>0</v>
      </c>
      <c r="AT213" s="42">
        <v>37173</v>
      </c>
      <c r="AU213" s="42">
        <v>0</v>
      </c>
      <c r="AV213" s="42">
        <v>37173</v>
      </c>
      <c r="AW213" s="42">
        <v>0</v>
      </c>
      <c r="AX213" s="42">
        <v>37173</v>
      </c>
      <c r="AY213" s="42"/>
      <c r="AZ213" s="42">
        <v>37173</v>
      </c>
      <c r="BA213" s="63"/>
      <c r="BB213" s="63"/>
      <c r="BC213" s="63"/>
      <c r="BD213" s="63"/>
      <c r="BE213" s="63"/>
      <c r="BF213" s="63"/>
      <c r="BG213" s="63"/>
      <c r="BH213" s="54">
        <f t="shared" si="14"/>
        <v>37173</v>
      </c>
      <c r="BI213" s="16">
        <f t="shared" si="15"/>
        <v>3717.3</v>
      </c>
      <c r="BJ213" s="54">
        <f t="shared" si="16"/>
        <v>10</v>
      </c>
      <c r="BK213" s="54" t="str">
        <f>VLOOKUP(B213,'[3]应付账款7月底全部明细表 (3)'!$A$4:$BI$410,61,0)</f>
        <v>发票挂账两个月付款</v>
      </c>
    </row>
    <row r="214" spans="1:63" ht="15.95" customHeight="1">
      <c r="A214" s="23">
        <f t="shared" si="13"/>
        <v>211</v>
      </c>
      <c r="B214" s="24" t="s">
        <v>550</v>
      </c>
      <c r="C214" s="24">
        <f>VLOOKUP(B214,'[1]供应商 (2)'!$A$2:$D$144,4,0)</f>
        <v>1944692</v>
      </c>
      <c r="D214" s="25" t="s">
        <v>551</v>
      </c>
      <c r="E214" s="25" t="s">
        <v>167</v>
      </c>
      <c r="F214" s="16">
        <v>0</v>
      </c>
      <c r="G214" s="16">
        <v>0</v>
      </c>
      <c r="H214" s="16">
        <v>0</v>
      </c>
      <c r="I214" s="16">
        <v>0</v>
      </c>
      <c r="J214" s="31">
        <v>0</v>
      </c>
      <c r="K214" s="31">
        <v>0</v>
      </c>
      <c r="L214" s="31">
        <v>0</v>
      </c>
      <c r="M214" s="31">
        <v>0</v>
      </c>
      <c r="N214" s="31">
        <v>0</v>
      </c>
      <c r="O214" s="31">
        <v>0</v>
      </c>
      <c r="P214" s="31">
        <v>0</v>
      </c>
      <c r="Q214" s="31">
        <v>0</v>
      </c>
      <c r="R214" s="31">
        <v>0</v>
      </c>
      <c r="S214" s="31">
        <v>0</v>
      </c>
      <c r="T214" s="31">
        <v>0</v>
      </c>
      <c r="U214" s="31">
        <v>0</v>
      </c>
      <c r="V214" s="31">
        <v>0</v>
      </c>
      <c r="W214" s="31">
        <v>0</v>
      </c>
      <c r="X214" s="31">
        <v>0</v>
      </c>
      <c r="Y214" s="31">
        <v>0</v>
      </c>
      <c r="Z214" s="31">
        <v>0</v>
      </c>
      <c r="AA214" s="31">
        <v>0</v>
      </c>
      <c r="AB214" s="31">
        <v>0</v>
      </c>
      <c r="AC214" s="31">
        <v>0</v>
      </c>
      <c r="AD214" s="31">
        <v>0</v>
      </c>
      <c r="AE214" s="31">
        <v>0</v>
      </c>
      <c r="AF214" s="31">
        <v>0</v>
      </c>
      <c r="AG214" s="31">
        <v>0</v>
      </c>
      <c r="AH214" s="31">
        <v>0</v>
      </c>
      <c r="AI214" s="31">
        <v>14000</v>
      </c>
      <c r="AJ214" s="31">
        <v>14000</v>
      </c>
      <c r="AK214" s="31">
        <v>14000</v>
      </c>
      <c r="AL214" s="31">
        <v>0</v>
      </c>
      <c r="AM214" s="31">
        <v>0</v>
      </c>
      <c r="AN214" s="31">
        <v>0</v>
      </c>
      <c r="AO214" s="31">
        <v>0</v>
      </c>
      <c r="AP214" s="31">
        <v>0</v>
      </c>
      <c r="AQ214" s="42">
        <v>0</v>
      </c>
      <c r="AR214" s="42">
        <v>0</v>
      </c>
      <c r="AS214" s="42">
        <v>0</v>
      </c>
      <c r="AT214" s="42">
        <v>0</v>
      </c>
      <c r="AU214" s="42">
        <v>0</v>
      </c>
      <c r="AV214" s="42">
        <v>0</v>
      </c>
      <c r="AW214" s="42">
        <v>0</v>
      </c>
      <c r="AX214" s="42">
        <v>0</v>
      </c>
      <c r="AY214" s="42"/>
      <c r="AZ214" s="42">
        <v>0</v>
      </c>
      <c r="BA214" s="63"/>
      <c r="BB214" s="63"/>
      <c r="BC214" s="63"/>
      <c r="BD214" s="63"/>
      <c r="BE214" s="63"/>
      <c r="BF214" s="63"/>
      <c r="BG214" s="63"/>
      <c r="BH214" s="54">
        <f t="shared" si="14"/>
        <v>14000</v>
      </c>
      <c r="BI214" s="16">
        <f t="shared" si="15"/>
        <v>1400</v>
      </c>
      <c r="BJ214" s="54">
        <f t="shared" si="16"/>
        <v>0</v>
      </c>
      <c r="BK214" s="54" t="str">
        <f>VLOOKUP(B214,'[3]应付账款7月底全部明细表 (3)'!$A$4:$BI$410,61,0)</f>
        <v>预付款</v>
      </c>
    </row>
    <row r="215" spans="1:63" ht="15.95" customHeight="1">
      <c r="A215" s="23">
        <f t="shared" si="13"/>
        <v>212</v>
      </c>
      <c r="B215" s="24" t="s">
        <v>552</v>
      </c>
      <c r="C215" s="24"/>
      <c r="D215" s="25" t="s">
        <v>553</v>
      </c>
      <c r="E215" s="25" t="s">
        <v>30</v>
      </c>
      <c r="F215" s="16">
        <v>0</v>
      </c>
      <c r="G215" s="16">
        <v>0</v>
      </c>
      <c r="H215" s="16">
        <v>0</v>
      </c>
      <c r="I215" s="16">
        <v>0</v>
      </c>
      <c r="J215" s="31">
        <v>0</v>
      </c>
      <c r="K215" s="31">
        <v>0</v>
      </c>
      <c r="L215" s="31">
        <v>0</v>
      </c>
      <c r="M215" s="31">
        <v>0</v>
      </c>
      <c r="N215" s="31">
        <v>0</v>
      </c>
      <c r="O215" s="31">
        <v>0</v>
      </c>
      <c r="P215" s="31">
        <v>0</v>
      </c>
      <c r="Q215" s="31">
        <v>0</v>
      </c>
      <c r="R215" s="31">
        <v>0</v>
      </c>
      <c r="S215" s="31">
        <v>0</v>
      </c>
      <c r="T215" s="31">
        <v>0</v>
      </c>
      <c r="U215" s="31">
        <v>0</v>
      </c>
      <c r="V215" s="31">
        <v>0</v>
      </c>
      <c r="W215" s="31">
        <v>0</v>
      </c>
      <c r="X215" s="31">
        <v>0</v>
      </c>
      <c r="Y215" s="31">
        <v>0</v>
      </c>
      <c r="Z215" s="31">
        <v>0</v>
      </c>
      <c r="AA215" s="31">
        <v>230289.99</v>
      </c>
      <c r="AB215" s="31">
        <v>0</v>
      </c>
      <c r="AC215" s="31">
        <v>0</v>
      </c>
      <c r="AD215" s="31">
        <v>230289.99</v>
      </c>
      <c r="AE215" s="31">
        <v>0</v>
      </c>
      <c r="AF215" s="31">
        <v>0</v>
      </c>
      <c r="AG215" s="31">
        <v>120000</v>
      </c>
      <c r="AH215" s="31">
        <v>110289.99</v>
      </c>
      <c r="AI215" s="31">
        <v>0</v>
      </c>
      <c r="AJ215" s="31">
        <v>0</v>
      </c>
      <c r="AK215" s="31">
        <v>0</v>
      </c>
      <c r="AL215" s="31">
        <v>110289.99</v>
      </c>
      <c r="AM215" s="31">
        <v>0</v>
      </c>
      <c r="AN215" s="31">
        <v>110289.99</v>
      </c>
      <c r="AO215" s="31">
        <v>0</v>
      </c>
      <c r="AP215" s="31">
        <v>110289.99</v>
      </c>
      <c r="AQ215" s="42">
        <v>30613.62</v>
      </c>
      <c r="AR215" s="42">
        <v>110289.99</v>
      </c>
      <c r="AS215" s="42">
        <v>50000</v>
      </c>
      <c r="AT215" s="42">
        <v>90903.61</v>
      </c>
      <c r="AU215" s="42">
        <v>0</v>
      </c>
      <c r="AV215" s="42">
        <v>60289.99</v>
      </c>
      <c r="AW215" s="42">
        <v>10000</v>
      </c>
      <c r="AX215" s="42">
        <v>80903.61</v>
      </c>
      <c r="AY215" s="42"/>
      <c r="AZ215" s="42">
        <v>50289.99</v>
      </c>
      <c r="BA215" s="63"/>
      <c r="BB215" s="63"/>
      <c r="BC215" s="63"/>
      <c r="BD215" s="63"/>
      <c r="BE215" s="63"/>
      <c r="BF215" s="63"/>
      <c r="BG215" s="63"/>
      <c r="BH215" s="54">
        <f t="shared" si="14"/>
        <v>260903.61</v>
      </c>
      <c r="BI215" s="16">
        <f t="shared" si="15"/>
        <v>26090.361000000001</v>
      </c>
      <c r="BJ215" s="54">
        <f t="shared" si="16"/>
        <v>3.1009003669976098</v>
      </c>
      <c r="BK215" s="54" t="str">
        <f>VLOOKUP(B215,'[3]应付账款7月底全部明细表 (3)'!$A$4:$BI$410,61,0)</f>
        <v>发票挂账两个月付款</v>
      </c>
    </row>
    <row r="216" spans="1:63" ht="15.95" customHeight="1">
      <c r="A216" s="23">
        <f t="shared" si="13"/>
        <v>213</v>
      </c>
      <c r="B216" s="24" t="s">
        <v>554</v>
      </c>
      <c r="C216" s="24"/>
      <c r="D216" s="25" t="s">
        <v>555</v>
      </c>
      <c r="E216" s="25" t="s">
        <v>60</v>
      </c>
      <c r="F216" s="16">
        <v>0</v>
      </c>
      <c r="G216" s="16">
        <v>0</v>
      </c>
      <c r="H216" s="16">
        <v>0</v>
      </c>
      <c r="I216" s="16">
        <v>0</v>
      </c>
      <c r="J216" s="31">
        <v>0</v>
      </c>
      <c r="K216" s="31">
        <v>0</v>
      </c>
      <c r="L216" s="31">
        <v>0</v>
      </c>
      <c r="M216" s="31">
        <v>0</v>
      </c>
      <c r="N216" s="31">
        <v>0</v>
      </c>
      <c r="O216" s="31">
        <v>0</v>
      </c>
      <c r="P216" s="31">
        <v>0</v>
      </c>
      <c r="Q216" s="31">
        <v>0</v>
      </c>
      <c r="R216" s="31">
        <v>0</v>
      </c>
      <c r="S216" s="31">
        <v>0</v>
      </c>
      <c r="T216" s="31">
        <v>0</v>
      </c>
      <c r="U216" s="31">
        <v>0</v>
      </c>
      <c r="V216" s="31">
        <v>0</v>
      </c>
      <c r="W216" s="31">
        <v>0</v>
      </c>
      <c r="X216" s="31">
        <v>0</v>
      </c>
      <c r="Y216" s="31">
        <v>0</v>
      </c>
      <c r="Z216" s="31">
        <v>0</v>
      </c>
      <c r="AA216" s="31">
        <v>1020</v>
      </c>
      <c r="AB216" s="31">
        <v>0</v>
      </c>
      <c r="AC216" s="31">
        <v>0</v>
      </c>
      <c r="AD216" s="31">
        <v>1020</v>
      </c>
      <c r="AE216" s="31">
        <v>0</v>
      </c>
      <c r="AF216" s="31">
        <v>1020</v>
      </c>
      <c r="AG216" s="31">
        <v>1020</v>
      </c>
      <c r="AH216" s="31">
        <v>0</v>
      </c>
      <c r="AI216" s="31">
        <v>0</v>
      </c>
      <c r="AJ216" s="31">
        <v>0</v>
      </c>
      <c r="AK216" s="31">
        <v>0</v>
      </c>
      <c r="AL216" s="31">
        <v>0</v>
      </c>
      <c r="AM216" s="31">
        <v>2000</v>
      </c>
      <c r="AN216" s="31">
        <v>0</v>
      </c>
      <c r="AO216" s="31">
        <v>0</v>
      </c>
      <c r="AP216" s="31">
        <v>2000</v>
      </c>
      <c r="AQ216" s="42">
        <v>0</v>
      </c>
      <c r="AR216" s="42">
        <v>0</v>
      </c>
      <c r="AS216" s="42">
        <v>0</v>
      </c>
      <c r="AT216" s="42">
        <v>0</v>
      </c>
      <c r="AU216" s="42">
        <v>0</v>
      </c>
      <c r="AV216" s="42">
        <v>0</v>
      </c>
      <c r="AW216" s="42">
        <v>0</v>
      </c>
      <c r="AX216" s="42">
        <v>0</v>
      </c>
      <c r="AY216" s="42"/>
      <c r="AZ216" s="42">
        <v>0</v>
      </c>
      <c r="BA216" s="63"/>
      <c r="BB216" s="63"/>
      <c r="BC216" s="63"/>
      <c r="BD216" s="63"/>
      <c r="BE216" s="63"/>
      <c r="BF216" s="63"/>
      <c r="BG216" s="63"/>
      <c r="BH216" s="54">
        <f t="shared" si="14"/>
        <v>3020</v>
      </c>
      <c r="BI216" s="16">
        <f t="shared" si="15"/>
        <v>302</v>
      </c>
      <c r="BJ216" s="54">
        <f t="shared" si="16"/>
        <v>0</v>
      </c>
      <c r="BK216" s="54" t="str">
        <f>VLOOKUP(B216,'[3]应付账款7月底全部明细表 (3)'!$A$4:$BI$410,61,0)</f>
        <v>零购预付款</v>
      </c>
    </row>
    <row r="217" spans="1:63" ht="15.95" customHeight="1">
      <c r="A217" s="23">
        <f t="shared" si="13"/>
        <v>214</v>
      </c>
      <c r="B217" s="24" t="s">
        <v>556</v>
      </c>
      <c r="C217" s="24"/>
      <c r="D217" s="25" t="s">
        <v>557</v>
      </c>
      <c r="E217" s="25" t="s">
        <v>218</v>
      </c>
      <c r="F217" s="16">
        <v>0</v>
      </c>
      <c r="G217" s="16">
        <v>0</v>
      </c>
      <c r="H217" s="16">
        <v>0</v>
      </c>
      <c r="I217" s="16">
        <v>0</v>
      </c>
      <c r="J217" s="31">
        <v>0</v>
      </c>
      <c r="K217" s="31">
        <v>0</v>
      </c>
      <c r="L217" s="31">
        <v>0</v>
      </c>
      <c r="M217" s="31">
        <v>0</v>
      </c>
      <c r="N217" s="31">
        <v>0</v>
      </c>
      <c r="O217" s="31">
        <v>0</v>
      </c>
      <c r="P217" s="31">
        <v>0</v>
      </c>
      <c r="Q217" s="31">
        <v>0</v>
      </c>
      <c r="R217" s="31">
        <v>0</v>
      </c>
      <c r="S217" s="31">
        <v>0</v>
      </c>
      <c r="T217" s="31"/>
      <c r="U217" s="31">
        <v>0</v>
      </c>
      <c r="V217" s="31">
        <v>0</v>
      </c>
      <c r="W217" s="31">
        <v>0</v>
      </c>
      <c r="X217" s="31">
        <v>0</v>
      </c>
      <c r="Y217" s="31">
        <v>0</v>
      </c>
      <c r="Z217" s="31">
        <v>0</v>
      </c>
      <c r="AA217" s="31">
        <v>0</v>
      </c>
      <c r="AB217" s="31">
        <v>0</v>
      </c>
      <c r="AC217" s="31">
        <v>0</v>
      </c>
      <c r="AD217" s="31">
        <v>0</v>
      </c>
      <c r="AE217" s="31">
        <v>3822.79</v>
      </c>
      <c r="AF217" s="31">
        <v>0</v>
      </c>
      <c r="AG217" s="31">
        <v>0</v>
      </c>
      <c r="AH217" s="31">
        <v>3822.79</v>
      </c>
      <c r="AI217" s="31">
        <v>0</v>
      </c>
      <c r="AJ217" s="31">
        <v>0</v>
      </c>
      <c r="AK217" s="31">
        <v>0</v>
      </c>
      <c r="AL217" s="31">
        <v>3822.79</v>
      </c>
      <c r="AM217" s="31">
        <v>0</v>
      </c>
      <c r="AN217" s="31">
        <v>0</v>
      </c>
      <c r="AO217" s="31">
        <v>0</v>
      </c>
      <c r="AP217" s="31">
        <v>3822.79</v>
      </c>
      <c r="AQ217" s="42">
        <v>0</v>
      </c>
      <c r="AR217" s="42">
        <v>3822.79</v>
      </c>
      <c r="AS217" s="42">
        <v>3822.79</v>
      </c>
      <c r="AT217" s="42">
        <v>0</v>
      </c>
      <c r="AU217" s="42">
        <v>0</v>
      </c>
      <c r="AV217" s="42">
        <v>0</v>
      </c>
      <c r="AW217" s="42">
        <v>0</v>
      </c>
      <c r="AX217" s="42">
        <v>0</v>
      </c>
      <c r="AY217" s="42"/>
      <c r="AZ217" s="42">
        <v>0</v>
      </c>
      <c r="BA217" s="63"/>
      <c r="BB217" s="63"/>
      <c r="BC217" s="63"/>
      <c r="BD217" s="63"/>
      <c r="BE217" s="63"/>
      <c r="BF217" s="63"/>
      <c r="BG217" s="63"/>
      <c r="BH217" s="54">
        <f t="shared" si="14"/>
        <v>3822.79</v>
      </c>
      <c r="BI217" s="16">
        <f t="shared" si="15"/>
        <v>382.279</v>
      </c>
      <c r="BJ217" s="54">
        <f t="shared" si="16"/>
        <v>0</v>
      </c>
      <c r="BK217" s="54" t="str">
        <f>VLOOKUP(B217,'[3]应付账款7月底全部明细表 (3)'!$A$4:$BI$410,61,0)</f>
        <v>零购预付款</v>
      </c>
    </row>
    <row r="218" spans="1:63" ht="15.95" customHeight="1">
      <c r="A218" s="23">
        <f t="shared" si="13"/>
        <v>215</v>
      </c>
      <c r="B218" s="24" t="s">
        <v>558</v>
      </c>
      <c r="C218" s="24" t="str">
        <f>VLOOKUP(B218,'[1]供应商 (2)'!$A$2:$D$144,4,0)</f>
        <v>1935367</v>
      </c>
      <c r="D218" s="25" t="s">
        <v>559</v>
      </c>
      <c r="E218" s="25" t="s">
        <v>260</v>
      </c>
      <c r="F218" s="16">
        <v>0</v>
      </c>
      <c r="G218" s="16">
        <v>0</v>
      </c>
      <c r="H218" s="16">
        <v>0</v>
      </c>
      <c r="I218" s="16">
        <v>0</v>
      </c>
      <c r="J218" s="31">
        <v>0</v>
      </c>
      <c r="K218" s="31">
        <v>0</v>
      </c>
      <c r="L218" s="31">
        <v>0</v>
      </c>
      <c r="M218" s="31">
        <v>0</v>
      </c>
      <c r="N218" s="31">
        <v>0</v>
      </c>
      <c r="O218" s="31">
        <v>0</v>
      </c>
      <c r="P218" s="31">
        <v>0</v>
      </c>
      <c r="Q218" s="31">
        <v>0</v>
      </c>
      <c r="R218" s="31">
        <v>0</v>
      </c>
      <c r="S218" s="31">
        <v>0</v>
      </c>
      <c r="T218" s="31"/>
      <c r="U218" s="31">
        <v>0</v>
      </c>
      <c r="V218" s="31">
        <v>0</v>
      </c>
      <c r="W218" s="31">
        <v>0</v>
      </c>
      <c r="X218" s="31">
        <v>0</v>
      </c>
      <c r="Y218" s="31">
        <v>0</v>
      </c>
      <c r="Z218" s="31">
        <v>0</v>
      </c>
      <c r="AA218" s="31">
        <v>0</v>
      </c>
      <c r="AB218" s="31">
        <v>0</v>
      </c>
      <c r="AC218" s="31">
        <v>0</v>
      </c>
      <c r="AD218" s="31">
        <v>0</v>
      </c>
      <c r="AE218" s="31">
        <v>25904.69</v>
      </c>
      <c r="AF218" s="31">
        <v>0</v>
      </c>
      <c r="AG218" s="31">
        <v>0</v>
      </c>
      <c r="AH218" s="31">
        <v>25904.69</v>
      </c>
      <c r="AI218" s="31">
        <v>0</v>
      </c>
      <c r="AJ218" s="31">
        <v>0</v>
      </c>
      <c r="AK218" s="31">
        <v>0</v>
      </c>
      <c r="AL218" s="31">
        <v>25904.69</v>
      </c>
      <c r="AM218" s="31">
        <v>129523.43</v>
      </c>
      <c r="AN218" s="31">
        <v>0</v>
      </c>
      <c r="AO218" s="31">
        <v>0</v>
      </c>
      <c r="AP218" s="31">
        <v>155428.12</v>
      </c>
      <c r="AQ218" s="42">
        <v>0</v>
      </c>
      <c r="AR218" s="42">
        <v>0</v>
      </c>
      <c r="AS218" s="42">
        <v>0</v>
      </c>
      <c r="AT218" s="42">
        <v>155428.12</v>
      </c>
      <c r="AU218" s="42">
        <v>259046.85</v>
      </c>
      <c r="AV218" s="42">
        <v>0</v>
      </c>
      <c r="AW218" s="42">
        <v>0</v>
      </c>
      <c r="AX218" s="42">
        <v>414474.97</v>
      </c>
      <c r="AY218" s="42"/>
      <c r="AZ218" s="42">
        <v>0</v>
      </c>
      <c r="BA218" s="63"/>
      <c r="BB218" s="63"/>
      <c r="BC218" s="63"/>
      <c r="BD218" s="63"/>
      <c r="BE218" s="63"/>
      <c r="BF218" s="63"/>
      <c r="BG218" s="63"/>
      <c r="BH218" s="54">
        <f t="shared" si="14"/>
        <v>414474.97</v>
      </c>
      <c r="BI218" s="16">
        <f t="shared" si="15"/>
        <v>41447.497000000003</v>
      </c>
      <c r="BJ218" s="54">
        <f t="shared" si="16"/>
        <v>10</v>
      </c>
      <c r="BK218" s="54" t="str">
        <f>VLOOKUP(B218,'[3]应付账款7月底全部明细表 (3)'!$A$4:$BI$410,61,0)</f>
        <v>零购预付款</v>
      </c>
    </row>
    <row r="219" spans="1:63" ht="15.95" customHeight="1">
      <c r="A219" s="23">
        <f t="shared" si="13"/>
        <v>216</v>
      </c>
      <c r="B219" s="24" t="s">
        <v>560</v>
      </c>
      <c r="C219" s="24"/>
      <c r="D219" s="25" t="s">
        <v>561</v>
      </c>
      <c r="E219" s="25" t="s">
        <v>562</v>
      </c>
      <c r="F219" s="16">
        <v>0</v>
      </c>
      <c r="G219" s="16"/>
      <c r="H219" s="16"/>
      <c r="I219" s="16"/>
      <c r="J219" s="31"/>
      <c r="K219" s="31"/>
      <c r="L219" s="31">
        <v>0</v>
      </c>
      <c r="M219" s="31"/>
      <c r="N219" s="31"/>
      <c r="O219" s="31">
        <v>0</v>
      </c>
      <c r="P219" s="31">
        <v>0</v>
      </c>
      <c r="Q219" s="31">
        <v>0</v>
      </c>
      <c r="R219" s="31">
        <v>0</v>
      </c>
      <c r="S219" s="31">
        <v>0</v>
      </c>
      <c r="T219" s="31"/>
      <c r="U219" s="31">
        <v>0</v>
      </c>
      <c r="V219" s="31">
        <v>0</v>
      </c>
      <c r="W219" s="31">
        <v>0</v>
      </c>
      <c r="X219" s="31">
        <v>0</v>
      </c>
      <c r="Y219" s="31">
        <v>0</v>
      </c>
      <c r="Z219" s="31">
        <v>0</v>
      </c>
      <c r="AA219" s="31">
        <v>0</v>
      </c>
      <c r="AB219" s="31">
        <v>0</v>
      </c>
      <c r="AC219" s="31">
        <v>0</v>
      </c>
      <c r="AD219" s="31">
        <v>0</v>
      </c>
      <c r="AE219" s="31">
        <v>0</v>
      </c>
      <c r="AF219" s="31">
        <v>0</v>
      </c>
      <c r="AG219" s="31">
        <v>0</v>
      </c>
      <c r="AH219" s="31">
        <v>0</v>
      </c>
      <c r="AI219" s="31">
        <v>0</v>
      </c>
      <c r="AJ219" s="31">
        <v>0</v>
      </c>
      <c r="AK219" s="31">
        <v>0</v>
      </c>
      <c r="AL219" s="31">
        <v>0</v>
      </c>
      <c r="AM219" s="31">
        <v>0</v>
      </c>
      <c r="AN219" s="31">
        <v>0</v>
      </c>
      <c r="AO219" s="31">
        <v>0</v>
      </c>
      <c r="AP219" s="31">
        <v>0</v>
      </c>
      <c r="AQ219" s="42">
        <v>164308.20000000001</v>
      </c>
      <c r="AR219" s="42">
        <v>0</v>
      </c>
      <c r="AS219" s="42">
        <v>0</v>
      </c>
      <c r="AT219" s="42">
        <v>164308.20000000001</v>
      </c>
      <c r="AU219" s="42">
        <v>0</v>
      </c>
      <c r="AV219" s="42">
        <v>0</v>
      </c>
      <c r="AW219" s="42">
        <v>0</v>
      </c>
      <c r="AX219" s="42">
        <v>164308.20000000001</v>
      </c>
      <c r="AY219" s="42"/>
      <c r="AZ219" s="42">
        <v>0</v>
      </c>
      <c r="BA219" s="63"/>
      <c r="BB219" s="63"/>
      <c r="BC219" s="63"/>
      <c r="BD219" s="63"/>
      <c r="BE219" s="63"/>
      <c r="BF219" s="63"/>
      <c r="BG219" s="63"/>
      <c r="BH219" s="54">
        <f t="shared" si="14"/>
        <v>164308.20000000001</v>
      </c>
      <c r="BI219" s="16">
        <f t="shared" si="15"/>
        <v>16430.82</v>
      </c>
      <c r="BJ219" s="54">
        <f t="shared" si="16"/>
        <v>10</v>
      </c>
      <c r="BK219" s="54" t="str">
        <f>VLOOKUP(B219,'[3]应付账款7月底全部明细表 (3)'!$A$4:$BI$410,61,0)</f>
        <v>发票挂账两个月付款</v>
      </c>
    </row>
    <row r="220" spans="1:63" ht="15.95" customHeight="1">
      <c r="A220" s="23">
        <f t="shared" si="13"/>
        <v>217</v>
      </c>
      <c r="B220" s="24" t="s">
        <v>563</v>
      </c>
      <c r="C220" s="24" t="str">
        <f>VLOOKUP(B220,'[1]供应商 (2)'!$A$2:$D$144,4,0)</f>
        <v>L2026A</v>
      </c>
      <c r="D220" s="25" t="s">
        <v>564</v>
      </c>
      <c r="E220" s="25" t="s">
        <v>125</v>
      </c>
      <c r="F220" s="16">
        <v>0</v>
      </c>
      <c r="G220" s="16">
        <v>0</v>
      </c>
      <c r="H220" s="16">
        <v>0</v>
      </c>
      <c r="I220" s="16">
        <v>0</v>
      </c>
      <c r="J220" s="31">
        <v>0</v>
      </c>
      <c r="K220" s="31">
        <v>0</v>
      </c>
      <c r="L220" s="31">
        <v>0</v>
      </c>
      <c r="M220" s="31">
        <v>0</v>
      </c>
      <c r="N220" s="31">
        <v>0</v>
      </c>
      <c r="O220" s="31">
        <v>0</v>
      </c>
      <c r="P220" s="31">
        <v>0</v>
      </c>
      <c r="Q220" s="31">
        <v>0</v>
      </c>
      <c r="R220" s="31">
        <v>0</v>
      </c>
      <c r="S220" s="31">
        <v>0</v>
      </c>
      <c r="T220" s="31"/>
      <c r="U220" s="31">
        <v>0</v>
      </c>
      <c r="V220" s="31">
        <v>0</v>
      </c>
      <c r="W220" s="31">
        <v>0</v>
      </c>
      <c r="X220" s="31">
        <v>0</v>
      </c>
      <c r="Y220" s="31">
        <v>0</v>
      </c>
      <c r="Z220" s="31">
        <v>0</v>
      </c>
      <c r="AA220" s="31">
        <v>0</v>
      </c>
      <c r="AB220" s="31">
        <v>0</v>
      </c>
      <c r="AC220" s="31">
        <v>0</v>
      </c>
      <c r="AD220" s="31">
        <v>0</v>
      </c>
      <c r="AE220" s="31">
        <v>2052907.5</v>
      </c>
      <c r="AF220" s="31">
        <v>0</v>
      </c>
      <c r="AG220" s="31">
        <v>500000</v>
      </c>
      <c r="AH220" s="31">
        <v>1552907.5</v>
      </c>
      <c r="AI220" s="31">
        <v>84679.13</v>
      </c>
      <c r="AJ220" s="31">
        <v>0</v>
      </c>
      <c r="AK220" s="31">
        <v>0</v>
      </c>
      <c r="AL220" s="31">
        <v>1637586.63</v>
      </c>
      <c r="AM220" s="31">
        <v>265953.90000000002</v>
      </c>
      <c r="AN220" s="31">
        <v>0</v>
      </c>
      <c r="AO220" s="31">
        <v>0</v>
      </c>
      <c r="AP220" s="31">
        <v>1903540.53</v>
      </c>
      <c r="AQ220" s="42">
        <v>283283.46999999997</v>
      </c>
      <c r="AR220" s="42">
        <v>1552907.5</v>
      </c>
      <c r="AS220" s="42">
        <v>0</v>
      </c>
      <c r="AT220" s="42">
        <v>2186824</v>
      </c>
      <c r="AU220" s="42">
        <v>157247.34</v>
      </c>
      <c r="AV220" s="42">
        <v>1637586.63</v>
      </c>
      <c r="AW220" s="42">
        <v>200000</v>
      </c>
      <c r="AX220" s="42">
        <v>2144071.34</v>
      </c>
      <c r="AY220" s="42"/>
      <c r="AZ220" s="42">
        <v>1703540.53</v>
      </c>
      <c r="BA220" s="63"/>
      <c r="BB220" s="63"/>
      <c r="BC220" s="63"/>
      <c r="BD220" s="63"/>
      <c r="BE220" s="63"/>
      <c r="BF220" s="63"/>
      <c r="BG220" s="63"/>
      <c r="BH220" s="54">
        <f t="shared" si="14"/>
        <v>2844071.34</v>
      </c>
      <c r="BI220" s="16">
        <f t="shared" si="15"/>
        <v>284407.13400000002</v>
      </c>
      <c r="BJ220" s="54">
        <f t="shared" si="16"/>
        <v>7.5387396576346104</v>
      </c>
      <c r="BK220" s="54" t="str">
        <f>VLOOKUP(B220,'[3]应付账款7月底全部明细表 (3)'!$A$4:$BI$410,61,0)</f>
        <v>发票挂账两个月承兑付款</v>
      </c>
    </row>
    <row r="221" spans="1:63" ht="15.95" customHeight="1">
      <c r="A221" s="23">
        <f t="shared" si="13"/>
        <v>218</v>
      </c>
      <c r="B221" s="24" t="s">
        <v>565</v>
      </c>
      <c r="C221" s="24" t="str">
        <f>VLOOKUP(B221,'[1]供应商 (2)'!$A$2:$D$144,4,0)</f>
        <v>L2103</v>
      </c>
      <c r="D221" s="25" t="s">
        <v>566</v>
      </c>
      <c r="E221" s="25" t="s">
        <v>567</v>
      </c>
      <c r="F221" s="16">
        <v>0</v>
      </c>
      <c r="G221" s="16">
        <v>0</v>
      </c>
      <c r="H221" s="16">
        <v>0</v>
      </c>
      <c r="I221" s="16">
        <v>0</v>
      </c>
      <c r="J221" s="31">
        <v>0</v>
      </c>
      <c r="K221" s="31">
        <v>0</v>
      </c>
      <c r="L221" s="31">
        <v>0</v>
      </c>
      <c r="M221" s="31">
        <v>0</v>
      </c>
      <c r="N221" s="31">
        <v>0</v>
      </c>
      <c r="O221" s="31">
        <v>0</v>
      </c>
      <c r="P221" s="31">
        <v>0</v>
      </c>
      <c r="Q221" s="31">
        <v>0</v>
      </c>
      <c r="R221" s="31">
        <v>0</v>
      </c>
      <c r="S221" s="31">
        <v>0</v>
      </c>
      <c r="T221" s="31"/>
      <c r="U221" s="31">
        <v>0</v>
      </c>
      <c r="V221" s="31">
        <v>0</v>
      </c>
      <c r="W221" s="31">
        <v>0</v>
      </c>
      <c r="X221" s="31">
        <v>0</v>
      </c>
      <c r="Y221" s="31">
        <v>0</v>
      </c>
      <c r="Z221" s="31">
        <v>0</v>
      </c>
      <c r="AA221" s="31">
        <v>0</v>
      </c>
      <c r="AB221" s="31">
        <v>0</v>
      </c>
      <c r="AC221" s="31">
        <v>0</v>
      </c>
      <c r="AD221" s="31">
        <v>0</v>
      </c>
      <c r="AE221" s="31">
        <v>70060.600000000006</v>
      </c>
      <c r="AF221" s="31">
        <v>0</v>
      </c>
      <c r="AG221" s="31">
        <v>0</v>
      </c>
      <c r="AH221" s="31">
        <v>70060.600000000006</v>
      </c>
      <c r="AI221" s="31">
        <v>0</v>
      </c>
      <c r="AJ221" s="31">
        <v>0</v>
      </c>
      <c r="AK221" s="31">
        <v>0</v>
      </c>
      <c r="AL221" s="31">
        <v>70060.600000000006</v>
      </c>
      <c r="AM221" s="31">
        <v>277188.84000000003</v>
      </c>
      <c r="AN221" s="31">
        <v>0</v>
      </c>
      <c r="AO221" s="31">
        <v>0</v>
      </c>
      <c r="AP221" s="31">
        <v>347249.44</v>
      </c>
      <c r="AQ221" s="42">
        <v>52129.5</v>
      </c>
      <c r="AR221" s="42">
        <v>70060.600000000006</v>
      </c>
      <c r="AS221" s="42">
        <v>0</v>
      </c>
      <c r="AT221" s="42">
        <v>399378.94</v>
      </c>
      <c r="AU221" s="42">
        <v>0</v>
      </c>
      <c r="AV221" s="42">
        <v>70060.600000000006</v>
      </c>
      <c r="AW221" s="42">
        <v>0</v>
      </c>
      <c r="AX221" s="42">
        <v>399378.94</v>
      </c>
      <c r="AY221" s="42"/>
      <c r="AZ221" s="42">
        <v>347249.44</v>
      </c>
      <c r="BA221" s="63"/>
      <c r="BB221" s="63"/>
      <c r="BC221" s="63"/>
      <c r="BD221" s="63"/>
      <c r="BE221" s="63"/>
      <c r="BF221" s="63"/>
      <c r="BG221" s="63"/>
      <c r="BH221" s="54">
        <f t="shared" si="14"/>
        <v>399378.94</v>
      </c>
      <c r="BI221" s="16">
        <f t="shared" si="15"/>
        <v>39937.894</v>
      </c>
      <c r="BJ221" s="54">
        <f t="shared" si="16"/>
        <v>10</v>
      </c>
      <c r="BK221" s="54" t="str">
        <f>VLOOKUP(B221,'[3]应付账款7月底全部明细表 (3)'!$A$4:$BI$410,61,0)</f>
        <v>发票挂账两个月承兑付款</v>
      </c>
    </row>
    <row r="222" spans="1:63" ht="15.95" customHeight="1">
      <c r="A222" s="23">
        <f t="shared" si="13"/>
        <v>219</v>
      </c>
      <c r="B222" s="24" t="s">
        <v>568</v>
      </c>
      <c r="C222" s="24"/>
      <c r="D222" s="25" t="s">
        <v>569</v>
      </c>
      <c r="E222" s="25" t="s">
        <v>154</v>
      </c>
      <c r="F222" s="16">
        <v>0</v>
      </c>
      <c r="G222" s="16"/>
      <c r="H222" s="16"/>
      <c r="I222" s="16"/>
      <c r="J222" s="31"/>
      <c r="K222" s="31"/>
      <c r="L222" s="31">
        <v>0</v>
      </c>
      <c r="M222" s="31"/>
      <c r="N222" s="31"/>
      <c r="O222" s="31">
        <v>0</v>
      </c>
      <c r="P222" s="31">
        <v>0</v>
      </c>
      <c r="Q222" s="31">
        <v>0</v>
      </c>
      <c r="R222" s="31">
        <v>0</v>
      </c>
      <c r="S222" s="31">
        <v>0</v>
      </c>
      <c r="T222" s="31"/>
      <c r="U222" s="31">
        <v>0</v>
      </c>
      <c r="V222" s="31">
        <v>0</v>
      </c>
      <c r="W222" s="31">
        <v>0</v>
      </c>
      <c r="X222" s="31">
        <v>0</v>
      </c>
      <c r="Y222" s="31">
        <v>0</v>
      </c>
      <c r="Z222" s="31">
        <v>0</v>
      </c>
      <c r="AA222" s="31">
        <v>0</v>
      </c>
      <c r="AB222" s="31">
        <v>0</v>
      </c>
      <c r="AC222" s="31">
        <v>0</v>
      </c>
      <c r="AD222" s="31">
        <v>0</v>
      </c>
      <c r="AE222" s="31">
        <v>0</v>
      </c>
      <c r="AF222" s="31">
        <v>0</v>
      </c>
      <c r="AG222" s="31">
        <v>0</v>
      </c>
      <c r="AH222" s="31">
        <v>0</v>
      </c>
      <c r="AI222" s="31">
        <v>0</v>
      </c>
      <c r="AJ222" s="31">
        <v>0</v>
      </c>
      <c r="AK222" s="31">
        <v>0</v>
      </c>
      <c r="AL222" s="31">
        <v>0</v>
      </c>
      <c r="AM222" s="31">
        <v>0</v>
      </c>
      <c r="AN222" s="31">
        <v>0</v>
      </c>
      <c r="AO222" s="31">
        <v>0</v>
      </c>
      <c r="AP222" s="31">
        <v>0</v>
      </c>
      <c r="AQ222" s="42">
        <v>9272.52</v>
      </c>
      <c r="AR222" s="42">
        <v>0</v>
      </c>
      <c r="AS222" s="42">
        <v>0</v>
      </c>
      <c r="AT222" s="42">
        <v>9272.52</v>
      </c>
      <c r="AU222" s="42">
        <v>23969.84</v>
      </c>
      <c r="AV222" s="42">
        <v>0</v>
      </c>
      <c r="AW222" s="42">
        <v>0</v>
      </c>
      <c r="AX222" s="42">
        <v>33242.36</v>
      </c>
      <c r="AY222" s="42"/>
      <c r="AZ222" s="42">
        <v>0</v>
      </c>
      <c r="BA222" s="63"/>
      <c r="BB222" s="63"/>
      <c r="BC222" s="63"/>
      <c r="BD222" s="63"/>
      <c r="BE222" s="63"/>
      <c r="BF222" s="63"/>
      <c r="BG222" s="63"/>
      <c r="BH222" s="54">
        <f t="shared" si="14"/>
        <v>33242.36</v>
      </c>
      <c r="BI222" s="16">
        <f t="shared" si="15"/>
        <v>3324.2359999999999</v>
      </c>
      <c r="BJ222" s="54">
        <f t="shared" si="16"/>
        <v>10</v>
      </c>
      <c r="BK222" s="54" t="str">
        <f>VLOOKUP(B222,'[3]应付账款7月底全部明细表 (3)'!$A$4:$BI$410,61,0)</f>
        <v>发票挂账两个月付款</v>
      </c>
    </row>
    <row r="223" spans="1:63">
      <c r="A223" s="23">
        <f t="shared" si="13"/>
        <v>220</v>
      </c>
      <c r="B223" s="24" t="s">
        <v>570</v>
      </c>
      <c r="C223" s="24">
        <f>VLOOKUP(B223,'[1]供应商 (2)'!$A$2:$D$144,4,0)</f>
        <v>1944595</v>
      </c>
      <c r="D223" s="25" t="s">
        <v>571</v>
      </c>
      <c r="E223" s="25" t="s">
        <v>562</v>
      </c>
      <c r="F223" s="16">
        <v>0</v>
      </c>
      <c r="G223" s="16">
        <v>0</v>
      </c>
      <c r="H223" s="16">
        <v>0</v>
      </c>
      <c r="I223" s="16">
        <v>0</v>
      </c>
      <c r="J223" s="31">
        <v>0</v>
      </c>
      <c r="K223" s="31">
        <v>0</v>
      </c>
      <c r="L223" s="31">
        <v>0</v>
      </c>
      <c r="M223" s="31">
        <v>0</v>
      </c>
      <c r="N223" s="31">
        <v>0</v>
      </c>
      <c r="O223" s="31">
        <v>0</v>
      </c>
      <c r="P223" s="31">
        <v>0</v>
      </c>
      <c r="Q223" s="31">
        <v>0</v>
      </c>
      <c r="R223" s="31">
        <v>0</v>
      </c>
      <c r="S223" s="31">
        <v>0</v>
      </c>
      <c r="T223" s="31"/>
      <c r="U223" s="31">
        <v>0</v>
      </c>
      <c r="V223" s="31">
        <v>0</v>
      </c>
      <c r="W223" s="31">
        <v>0</v>
      </c>
      <c r="X223" s="31">
        <v>0</v>
      </c>
      <c r="Y223" s="31">
        <v>0</v>
      </c>
      <c r="Z223" s="31">
        <v>0</v>
      </c>
      <c r="AA223" s="31">
        <v>0</v>
      </c>
      <c r="AB223" s="31">
        <v>0</v>
      </c>
      <c r="AC223" s="31">
        <v>0</v>
      </c>
      <c r="AD223" s="31">
        <v>0</v>
      </c>
      <c r="AE223" s="31">
        <v>0</v>
      </c>
      <c r="AF223" s="31">
        <v>0</v>
      </c>
      <c r="AG223" s="31">
        <v>0</v>
      </c>
      <c r="AH223" s="31">
        <v>0</v>
      </c>
      <c r="AI223" s="31">
        <v>264636.06</v>
      </c>
      <c r="AJ223" s="31">
        <v>0</v>
      </c>
      <c r="AK223" s="31">
        <v>59267.07</v>
      </c>
      <c r="AL223" s="31">
        <v>205368.99</v>
      </c>
      <c r="AM223" s="31">
        <v>243786.2</v>
      </c>
      <c r="AN223" s="31">
        <v>0</v>
      </c>
      <c r="AO223" s="31">
        <v>300000</v>
      </c>
      <c r="AP223" s="31">
        <v>149155.19</v>
      </c>
      <c r="AQ223" s="42">
        <v>348266</v>
      </c>
      <c r="AR223" s="42">
        <v>0</v>
      </c>
      <c r="AS223" s="42">
        <v>140000</v>
      </c>
      <c r="AT223" s="42">
        <v>357421.19</v>
      </c>
      <c r="AU223" s="42">
        <v>0</v>
      </c>
      <c r="AV223" s="42">
        <v>149155.19</v>
      </c>
      <c r="AW223" s="42">
        <v>250000</v>
      </c>
      <c r="AX223" s="42">
        <v>107421.19</v>
      </c>
      <c r="AY223" s="42"/>
      <c r="AZ223" s="42">
        <v>107421.19</v>
      </c>
      <c r="BA223" s="63"/>
      <c r="BB223" s="63"/>
      <c r="BC223" s="63"/>
      <c r="BD223" s="63"/>
      <c r="BE223" s="63"/>
      <c r="BF223" s="63"/>
      <c r="BG223" s="63"/>
      <c r="BH223" s="54">
        <f t="shared" si="14"/>
        <v>856688.26</v>
      </c>
      <c r="BI223" s="16">
        <f t="shared" si="15"/>
        <v>85668.826000000001</v>
      </c>
      <c r="BJ223" s="54">
        <f t="shared" si="16"/>
        <v>1.25391224574503</v>
      </c>
      <c r="BK223" s="54" t="str">
        <f>VLOOKUP(B223,'[3]应付账款7月底全部明细表 (3)'!$A$4:$BI$410,61,0)</f>
        <v>发票挂账一个月付款</v>
      </c>
    </row>
    <row r="224" spans="1:63">
      <c r="A224" s="23">
        <f t="shared" si="13"/>
        <v>221</v>
      </c>
      <c r="B224" s="24" t="s">
        <v>572</v>
      </c>
      <c r="C224" s="24">
        <f>VLOOKUP(B224,'[1]供应商 (2)'!$A$2:$D$144,4,0)</f>
        <v>1913261</v>
      </c>
      <c r="D224" s="25" t="s">
        <v>573</v>
      </c>
      <c r="E224" s="25" t="s">
        <v>353</v>
      </c>
      <c r="F224" s="16">
        <v>0</v>
      </c>
      <c r="G224" s="16"/>
      <c r="H224" s="16"/>
      <c r="I224" s="16"/>
      <c r="J224" s="31"/>
      <c r="K224" s="31"/>
      <c r="L224" s="31">
        <v>0</v>
      </c>
      <c r="M224" s="31"/>
      <c r="N224" s="31"/>
      <c r="O224" s="31">
        <v>0</v>
      </c>
      <c r="P224" s="31">
        <v>0</v>
      </c>
      <c r="Q224" s="31">
        <v>0</v>
      </c>
      <c r="R224" s="31">
        <v>0</v>
      </c>
      <c r="S224" s="31">
        <v>0</v>
      </c>
      <c r="T224" s="31"/>
      <c r="U224" s="31">
        <v>0</v>
      </c>
      <c r="V224" s="31">
        <v>0</v>
      </c>
      <c r="W224" s="31">
        <v>0</v>
      </c>
      <c r="X224" s="31">
        <v>0</v>
      </c>
      <c r="Y224" s="31">
        <v>0</v>
      </c>
      <c r="Z224" s="31">
        <v>0</v>
      </c>
      <c r="AA224" s="31">
        <v>0</v>
      </c>
      <c r="AB224" s="31">
        <v>0</v>
      </c>
      <c r="AC224" s="31">
        <v>0</v>
      </c>
      <c r="AD224" s="31">
        <v>0</v>
      </c>
      <c r="AE224" s="31">
        <v>0</v>
      </c>
      <c r="AF224" s="31">
        <v>0</v>
      </c>
      <c r="AG224" s="31">
        <v>0</v>
      </c>
      <c r="AH224" s="31">
        <v>0</v>
      </c>
      <c r="AI224" s="31">
        <v>0</v>
      </c>
      <c r="AJ224" s="31">
        <v>0</v>
      </c>
      <c r="AK224" s="31">
        <v>0</v>
      </c>
      <c r="AL224" s="31">
        <v>0</v>
      </c>
      <c r="AM224" s="31">
        <v>0</v>
      </c>
      <c r="AN224" s="31">
        <v>0</v>
      </c>
      <c r="AO224" s="31">
        <v>0</v>
      </c>
      <c r="AP224" s="31">
        <v>0</v>
      </c>
      <c r="AQ224" s="42">
        <v>269740.49</v>
      </c>
      <c r="AR224" s="42">
        <v>0</v>
      </c>
      <c r="AS224" s="42">
        <v>50000</v>
      </c>
      <c r="AT224" s="42">
        <v>219740.49</v>
      </c>
      <c r="AU224" s="42">
        <v>47460</v>
      </c>
      <c r="AV224" s="42">
        <v>0</v>
      </c>
      <c r="AW224" s="42">
        <v>0</v>
      </c>
      <c r="AX224" s="42">
        <v>267200.49</v>
      </c>
      <c r="AY224" s="42"/>
      <c r="AZ224" s="42">
        <v>0</v>
      </c>
      <c r="BA224" s="63"/>
      <c r="BB224" s="63"/>
      <c r="BC224" s="63"/>
      <c r="BD224" s="63"/>
      <c r="BE224" s="63"/>
      <c r="BF224" s="63"/>
      <c r="BG224" s="63"/>
      <c r="BH224" s="54">
        <f t="shared" si="14"/>
        <v>317200.49</v>
      </c>
      <c r="BI224" s="16">
        <f t="shared" si="15"/>
        <v>31720.048999999999</v>
      </c>
      <c r="BJ224" s="54">
        <f t="shared" si="16"/>
        <v>8.4237098751013892</v>
      </c>
      <c r="BK224" s="54" t="str">
        <f>VLOOKUP(B224,'[3]应付账款7月底全部明细表 (3)'!$A$4:$BI$410,61,0)</f>
        <v>发票挂账两个月付款</v>
      </c>
    </row>
    <row r="225" spans="1:63">
      <c r="A225" s="23">
        <f t="shared" si="13"/>
        <v>222</v>
      </c>
      <c r="B225" s="24" t="s">
        <v>574</v>
      </c>
      <c r="C225" s="24">
        <f>VLOOKUP(B225,'[1]供应商 (2)'!$A$2:$D$144,4,0)</f>
        <v>1912598</v>
      </c>
      <c r="D225" s="25" t="s">
        <v>575</v>
      </c>
      <c r="E225" s="25" t="s">
        <v>260</v>
      </c>
      <c r="F225" s="16">
        <v>0</v>
      </c>
      <c r="G225" s="16">
        <v>0</v>
      </c>
      <c r="H225" s="16">
        <v>0</v>
      </c>
      <c r="I225" s="16">
        <v>0</v>
      </c>
      <c r="J225" s="31">
        <v>0</v>
      </c>
      <c r="K225" s="31">
        <v>0</v>
      </c>
      <c r="L225" s="31">
        <v>0</v>
      </c>
      <c r="M225" s="31">
        <v>0</v>
      </c>
      <c r="N225" s="31">
        <v>0</v>
      </c>
      <c r="O225" s="31">
        <v>0</v>
      </c>
      <c r="P225" s="31">
        <v>0</v>
      </c>
      <c r="Q225" s="31">
        <v>0</v>
      </c>
      <c r="R225" s="31">
        <v>0</v>
      </c>
      <c r="S225" s="31">
        <v>0</v>
      </c>
      <c r="T225" s="31"/>
      <c r="U225" s="31">
        <v>0</v>
      </c>
      <c r="V225" s="31">
        <v>0</v>
      </c>
      <c r="W225" s="31">
        <v>0</v>
      </c>
      <c r="X225" s="31">
        <v>0</v>
      </c>
      <c r="Y225" s="31">
        <v>0</v>
      </c>
      <c r="Z225" s="31">
        <v>0</v>
      </c>
      <c r="AA225" s="31">
        <v>0</v>
      </c>
      <c r="AB225" s="31">
        <v>0</v>
      </c>
      <c r="AC225" s="31">
        <v>0</v>
      </c>
      <c r="AD225" s="31">
        <v>0</v>
      </c>
      <c r="AE225" s="31">
        <v>0</v>
      </c>
      <c r="AF225" s="31">
        <v>0</v>
      </c>
      <c r="AG225" s="31">
        <v>0</v>
      </c>
      <c r="AH225" s="31">
        <v>0</v>
      </c>
      <c r="AI225" s="31">
        <v>806988</v>
      </c>
      <c r="AJ225" s="31">
        <v>0</v>
      </c>
      <c r="AK225" s="31">
        <v>500000</v>
      </c>
      <c r="AL225" s="31">
        <v>306988</v>
      </c>
      <c r="AM225" s="31">
        <v>691220</v>
      </c>
      <c r="AN225" s="31">
        <v>306988</v>
      </c>
      <c r="AO225" s="31">
        <v>1000684.44</v>
      </c>
      <c r="AP225" s="31">
        <v>0</v>
      </c>
      <c r="AQ225" s="42">
        <v>1402476.44</v>
      </c>
      <c r="AR225" s="42">
        <v>0</v>
      </c>
      <c r="AS225" s="42">
        <v>1400000</v>
      </c>
      <c r="AT225" s="42">
        <v>0</v>
      </c>
      <c r="AU225" s="42">
        <v>1537946</v>
      </c>
      <c r="AV225" s="42">
        <v>0</v>
      </c>
      <c r="AW225" s="42">
        <v>1537946</v>
      </c>
      <c r="AX225" s="42">
        <v>0</v>
      </c>
      <c r="AY225" s="42"/>
      <c r="AZ225" s="42">
        <v>0</v>
      </c>
      <c r="BA225" s="63"/>
      <c r="BB225" s="63"/>
      <c r="BC225" s="63"/>
      <c r="BD225" s="63"/>
      <c r="BE225" s="63"/>
      <c r="BF225" s="63"/>
      <c r="BG225" s="63"/>
      <c r="BH225" s="54">
        <f t="shared" si="14"/>
        <v>4438630.4400000004</v>
      </c>
      <c r="BI225" s="16">
        <f t="shared" si="15"/>
        <v>443863.04399999999</v>
      </c>
      <c r="BJ225" s="54">
        <f t="shared" si="16"/>
        <v>0</v>
      </c>
      <c r="BK225" s="54" t="str">
        <f>VLOOKUP(B225,'[3]应付账款7月底全部明细表 (3)'!$A$4:$BI$410,61,0)</f>
        <v>货到、票到月底付款</v>
      </c>
    </row>
    <row r="226" spans="1:63">
      <c r="A226" s="23">
        <f t="shared" si="13"/>
        <v>223</v>
      </c>
      <c r="B226" s="24" t="s">
        <v>576</v>
      </c>
      <c r="C226" s="24"/>
      <c r="D226" s="25" t="s">
        <v>577</v>
      </c>
      <c r="E226" s="25" t="s">
        <v>578</v>
      </c>
      <c r="F226" s="16">
        <v>0</v>
      </c>
      <c r="G226" s="16"/>
      <c r="H226" s="16"/>
      <c r="I226" s="16"/>
      <c r="J226" s="31"/>
      <c r="K226" s="31"/>
      <c r="L226" s="31">
        <v>0</v>
      </c>
      <c r="M226" s="31"/>
      <c r="N226" s="31"/>
      <c r="O226" s="31">
        <v>0</v>
      </c>
      <c r="P226" s="31">
        <v>0</v>
      </c>
      <c r="Q226" s="31">
        <v>0</v>
      </c>
      <c r="R226" s="31">
        <v>0</v>
      </c>
      <c r="S226" s="31">
        <v>0</v>
      </c>
      <c r="T226" s="31"/>
      <c r="U226" s="31">
        <v>0</v>
      </c>
      <c r="V226" s="31">
        <v>0</v>
      </c>
      <c r="W226" s="31">
        <v>0</v>
      </c>
      <c r="X226" s="31">
        <v>0</v>
      </c>
      <c r="Y226" s="31">
        <v>0</v>
      </c>
      <c r="Z226" s="31">
        <v>0</v>
      </c>
      <c r="AA226" s="31">
        <v>0</v>
      </c>
      <c r="AB226" s="31">
        <v>0</v>
      </c>
      <c r="AC226" s="31">
        <v>0</v>
      </c>
      <c r="AD226" s="31">
        <v>0</v>
      </c>
      <c r="AE226" s="31">
        <v>0</v>
      </c>
      <c r="AF226" s="31">
        <v>0</v>
      </c>
      <c r="AG226" s="31">
        <v>0</v>
      </c>
      <c r="AH226" s="31">
        <v>0</v>
      </c>
      <c r="AI226" s="31">
        <v>0</v>
      </c>
      <c r="AJ226" s="31">
        <v>0</v>
      </c>
      <c r="AK226" s="31">
        <v>0</v>
      </c>
      <c r="AL226" s="31">
        <v>0</v>
      </c>
      <c r="AM226" s="31">
        <v>0</v>
      </c>
      <c r="AN226" s="31">
        <v>0</v>
      </c>
      <c r="AO226" s="31">
        <v>0</v>
      </c>
      <c r="AP226" s="31">
        <v>0</v>
      </c>
      <c r="AQ226" s="42">
        <v>220682.8</v>
      </c>
      <c r="AR226" s="42">
        <v>0</v>
      </c>
      <c r="AS226" s="42">
        <v>80000</v>
      </c>
      <c r="AT226" s="42">
        <v>140682.79999999999</v>
      </c>
      <c r="AU226" s="42">
        <v>0</v>
      </c>
      <c r="AV226" s="42">
        <v>140682.79999999999</v>
      </c>
      <c r="AW226" s="42">
        <v>90000</v>
      </c>
      <c r="AX226" s="42">
        <v>50682.8</v>
      </c>
      <c r="AY226" s="42"/>
      <c r="AZ226" s="42">
        <v>50682.8</v>
      </c>
      <c r="BA226" s="63"/>
      <c r="BB226" s="63"/>
      <c r="BC226" s="63"/>
      <c r="BD226" s="63"/>
      <c r="BE226" s="63"/>
      <c r="BF226" s="63"/>
      <c r="BG226" s="63"/>
      <c r="BH226" s="54">
        <f t="shared" si="14"/>
        <v>220682.8</v>
      </c>
      <c r="BI226" s="16">
        <f t="shared" si="15"/>
        <v>22068.28</v>
      </c>
      <c r="BJ226" s="54">
        <f t="shared" si="16"/>
        <v>2.2966357142468699</v>
      </c>
      <c r="BK226" s="54" t="str">
        <f>VLOOKUP(B226,'[3]应付账款7月底全部明细表 (3)'!$A$4:$BI$410,61,0)</f>
        <v>货到、票到付款</v>
      </c>
    </row>
    <row r="227" spans="1:63" ht="15.95" customHeight="1">
      <c r="A227" s="23">
        <f t="shared" si="13"/>
        <v>224</v>
      </c>
      <c r="B227" s="24" t="s">
        <v>579</v>
      </c>
      <c r="C227" s="24"/>
      <c r="D227" s="25" t="s">
        <v>580</v>
      </c>
      <c r="E227" s="25" t="s">
        <v>581</v>
      </c>
      <c r="F227" s="16">
        <v>0</v>
      </c>
      <c r="G227" s="16"/>
      <c r="H227" s="16"/>
      <c r="I227" s="16"/>
      <c r="J227" s="31"/>
      <c r="K227" s="31"/>
      <c r="L227" s="31">
        <v>0</v>
      </c>
      <c r="M227" s="31"/>
      <c r="N227" s="31"/>
      <c r="O227" s="31">
        <v>0</v>
      </c>
      <c r="P227" s="31">
        <v>0</v>
      </c>
      <c r="Q227" s="31">
        <v>0</v>
      </c>
      <c r="R227" s="31">
        <v>0</v>
      </c>
      <c r="S227" s="31">
        <v>0</v>
      </c>
      <c r="T227" s="31"/>
      <c r="U227" s="31">
        <v>0</v>
      </c>
      <c r="V227" s="31">
        <v>0</v>
      </c>
      <c r="W227" s="31">
        <v>0</v>
      </c>
      <c r="X227" s="31">
        <v>0</v>
      </c>
      <c r="Y227" s="31">
        <v>0</v>
      </c>
      <c r="Z227" s="31">
        <v>0</v>
      </c>
      <c r="AA227" s="31">
        <v>0</v>
      </c>
      <c r="AB227" s="31">
        <v>0</v>
      </c>
      <c r="AC227" s="31">
        <v>0</v>
      </c>
      <c r="AD227" s="31">
        <v>0</v>
      </c>
      <c r="AE227" s="31">
        <v>0</v>
      </c>
      <c r="AF227" s="31">
        <v>0</v>
      </c>
      <c r="AG227" s="31">
        <v>0</v>
      </c>
      <c r="AH227" s="31">
        <v>0</v>
      </c>
      <c r="AI227" s="31">
        <v>0</v>
      </c>
      <c r="AJ227" s="31">
        <v>0</v>
      </c>
      <c r="AK227" s="31">
        <v>0</v>
      </c>
      <c r="AL227" s="31">
        <v>0</v>
      </c>
      <c r="AM227" s="31">
        <v>0</v>
      </c>
      <c r="AN227" s="31">
        <v>0</v>
      </c>
      <c r="AO227" s="31">
        <v>0</v>
      </c>
      <c r="AP227" s="31">
        <v>0</v>
      </c>
      <c r="AQ227" s="42">
        <v>5590</v>
      </c>
      <c r="AR227" s="42">
        <v>0</v>
      </c>
      <c r="AS227" s="42">
        <v>0</v>
      </c>
      <c r="AT227" s="42">
        <v>5590</v>
      </c>
      <c r="AU227" s="42">
        <v>0</v>
      </c>
      <c r="AV227" s="42">
        <v>5590</v>
      </c>
      <c r="AW227" s="42">
        <v>0</v>
      </c>
      <c r="AX227" s="42">
        <v>5590</v>
      </c>
      <c r="AY227" s="42"/>
      <c r="AZ227" s="42">
        <v>5590</v>
      </c>
      <c r="BA227" s="63"/>
      <c r="BB227" s="63"/>
      <c r="BC227" s="63"/>
      <c r="BD227" s="63"/>
      <c r="BE227" s="63"/>
      <c r="BF227" s="63"/>
      <c r="BG227" s="63"/>
      <c r="BH227" s="54">
        <f t="shared" si="14"/>
        <v>5590</v>
      </c>
      <c r="BI227" s="16">
        <f t="shared" si="15"/>
        <v>559</v>
      </c>
      <c r="BJ227" s="54">
        <f t="shared" si="16"/>
        <v>10</v>
      </c>
      <c r="BK227" s="54" t="str">
        <f>VLOOKUP(B227,'[3]应付账款7月底全部明细表 (3)'!$A$4:$BI$410,61,0)</f>
        <v>货到、票到付款</v>
      </c>
    </row>
    <row r="228" spans="1:63" ht="15.95" customHeight="1">
      <c r="A228" s="23">
        <f t="shared" si="13"/>
        <v>225</v>
      </c>
      <c r="B228" s="82" t="s">
        <v>582</v>
      </c>
      <c r="C228" s="24"/>
      <c r="D228" s="25" t="s">
        <v>583</v>
      </c>
      <c r="E228" s="25" t="s">
        <v>167</v>
      </c>
      <c r="F228" s="16"/>
      <c r="G228" s="16"/>
      <c r="H228" s="16"/>
      <c r="I228" s="16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  <c r="AB228" s="31"/>
      <c r="AC228" s="31"/>
      <c r="AD228" s="31"/>
      <c r="AE228" s="31"/>
      <c r="AF228" s="31"/>
      <c r="AG228" s="31"/>
      <c r="AH228" s="31"/>
      <c r="AI228" s="31"/>
      <c r="AJ228" s="31"/>
      <c r="AK228" s="31"/>
      <c r="AL228" s="31"/>
      <c r="AM228" s="31"/>
      <c r="AN228" s="31"/>
      <c r="AO228" s="31"/>
      <c r="AP228" s="31"/>
      <c r="AQ228" s="42"/>
      <c r="AR228" s="42">
        <v>0</v>
      </c>
      <c r="AS228" s="42"/>
      <c r="AT228" s="42"/>
      <c r="AU228" s="42">
        <v>48500</v>
      </c>
      <c r="AV228" s="42">
        <v>48500</v>
      </c>
      <c r="AW228" s="42">
        <v>48500</v>
      </c>
      <c r="AX228" s="42">
        <v>0</v>
      </c>
      <c r="AY228" s="42"/>
      <c r="AZ228" s="42">
        <v>0</v>
      </c>
      <c r="BA228" s="63"/>
      <c r="BB228" s="63"/>
      <c r="BC228" s="63"/>
      <c r="BD228" s="63"/>
      <c r="BE228" s="63"/>
      <c r="BF228" s="63"/>
      <c r="BG228" s="63"/>
      <c r="BH228" s="54"/>
      <c r="BI228" s="16">
        <f t="shared" si="15"/>
        <v>0</v>
      </c>
      <c r="BJ228" s="54"/>
      <c r="BK228" s="54"/>
    </row>
    <row r="229" spans="1:63" ht="15.95" customHeight="1">
      <c r="A229" s="23">
        <f t="shared" si="13"/>
        <v>226</v>
      </c>
      <c r="B229" s="82" t="s">
        <v>584</v>
      </c>
      <c r="C229" s="24"/>
      <c r="D229" s="25" t="s">
        <v>585</v>
      </c>
      <c r="E229" s="25" t="s">
        <v>119</v>
      </c>
      <c r="F229" s="16"/>
      <c r="G229" s="16"/>
      <c r="H229" s="16"/>
      <c r="I229" s="16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  <c r="AB229" s="31"/>
      <c r="AC229" s="31"/>
      <c r="AD229" s="31"/>
      <c r="AE229" s="31"/>
      <c r="AF229" s="31"/>
      <c r="AG229" s="31"/>
      <c r="AH229" s="31"/>
      <c r="AI229" s="31"/>
      <c r="AJ229" s="31"/>
      <c r="AK229" s="31"/>
      <c r="AL229" s="31"/>
      <c r="AM229" s="31"/>
      <c r="AN229" s="31"/>
      <c r="AO229" s="31"/>
      <c r="AP229" s="31"/>
      <c r="AQ229" s="42"/>
      <c r="AR229" s="42"/>
      <c r="AS229" s="42"/>
      <c r="AT229" s="42"/>
      <c r="AU229" s="42">
        <v>5031.3</v>
      </c>
      <c r="AV229" s="42">
        <v>5031.3</v>
      </c>
      <c r="AW229" s="42">
        <v>5031.3</v>
      </c>
      <c r="AX229" s="42">
        <v>0</v>
      </c>
      <c r="AY229" s="42"/>
      <c r="AZ229" s="42">
        <v>0</v>
      </c>
      <c r="BA229" s="63"/>
      <c r="BB229" s="63"/>
      <c r="BC229" s="63"/>
      <c r="BD229" s="63"/>
      <c r="BE229" s="63"/>
      <c r="BF229" s="63"/>
      <c r="BG229" s="63"/>
      <c r="BH229" s="54"/>
      <c r="BI229" s="16">
        <f t="shared" si="15"/>
        <v>0</v>
      </c>
      <c r="BJ229" s="54"/>
      <c r="BK229" s="54"/>
    </row>
    <row r="230" spans="1:63" ht="15.95" customHeight="1">
      <c r="A230" s="23"/>
      <c r="B230" s="82"/>
      <c r="C230" s="24"/>
      <c r="D230" s="25"/>
      <c r="E230" s="25"/>
      <c r="F230" s="16"/>
      <c r="G230" s="16"/>
      <c r="H230" s="16"/>
      <c r="I230" s="16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1"/>
      <c r="AD230" s="31"/>
      <c r="AE230" s="31"/>
      <c r="AF230" s="31"/>
      <c r="AG230" s="31"/>
      <c r="AH230" s="31"/>
      <c r="AI230" s="31"/>
      <c r="AJ230" s="31"/>
      <c r="AK230" s="31"/>
      <c r="AL230" s="31"/>
      <c r="AM230" s="31"/>
      <c r="AN230" s="31"/>
      <c r="AO230" s="31"/>
      <c r="AP230" s="31"/>
      <c r="AQ230" s="42"/>
      <c r="AR230" s="42"/>
      <c r="AS230" s="42"/>
      <c r="AT230" s="42"/>
      <c r="AU230" s="42"/>
      <c r="AV230" s="42"/>
      <c r="AW230" s="42"/>
      <c r="AX230" s="42"/>
      <c r="AY230" s="42"/>
      <c r="AZ230" s="42"/>
      <c r="BA230" s="63"/>
      <c r="BB230" s="63"/>
      <c r="BC230" s="63"/>
      <c r="BD230" s="63"/>
      <c r="BE230" s="63"/>
      <c r="BF230" s="63"/>
      <c r="BG230" s="63"/>
      <c r="BH230" s="54"/>
      <c r="BI230" s="54"/>
      <c r="BJ230" s="54"/>
      <c r="BK230" s="54"/>
    </row>
    <row r="231" spans="1:63" ht="15.95" customHeight="1">
      <c r="A231" s="84"/>
      <c r="B231" s="135"/>
      <c r="C231" s="70"/>
      <c r="D231" s="70"/>
      <c r="E231" s="25"/>
      <c r="F231" s="16"/>
      <c r="G231" s="16"/>
      <c r="H231" s="16"/>
      <c r="I231" s="16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25"/>
      <c r="AA231" s="25"/>
      <c r="AB231" s="31"/>
      <c r="AC231" s="25"/>
      <c r="AD231" s="31"/>
      <c r="AE231" s="31"/>
      <c r="AF231" s="31"/>
      <c r="AG231" s="31"/>
      <c r="AH231" s="31"/>
      <c r="AI231" s="31"/>
      <c r="AJ231" s="31"/>
      <c r="AK231" s="31"/>
      <c r="AL231" s="31"/>
      <c r="AM231" s="31"/>
      <c r="AN231" s="31"/>
      <c r="AO231" s="31"/>
      <c r="AP231" s="31"/>
      <c r="AQ231" s="42"/>
      <c r="AR231" s="42"/>
      <c r="AS231" s="42"/>
      <c r="AT231" s="42"/>
      <c r="AU231" s="42"/>
      <c r="AV231" s="42"/>
      <c r="AW231" s="42"/>
      <c r="AX231" s="42"/>
      <c r="AY231" s="42"/>
      <c r="AZ231" s="42"/>
      <c r="BA231" s="63"/>
      <c r="BB231" s="63"/>
      <c r="BC231" s="63"/>
      <c r="BD231" s="63"/>
      <c r="BE231" s="63"/>
      <c r="BF231" s="63"/>
      <c r="BG231" s="63"/>
      <c r="BH231" s="54"/>
      <c r="BI231" s="54"/>
      <c r="BJ231" s="54"/>
      <c r="BK231" s="54"/>
    </row>
    <row r="232" spans="1:63" s="126" customFormat="1" ht="13.5">
      <c r="A232" s="136"/>
      <c r="B232" s="137"/>
      <c r="C232" s="138"/>
      <c r="D232" s="138"/>
      <c r="E232" s="136"/>
      <c r="F232" s="139">
        <f t="shared" ref="F232:AZ232" si="17">SUM(F4:F231)</f>
        <v>103340602.45999999</v>
      </c>
      <c r="G232" s="139">
        <f t="shared" si="17"/>
        <v>19139354.93</v>
      </c>
      <c r="H232" s="139">
        <f t="shared" si="17"/>
        <v>103789584.90000001</v>
      </c>
      <c r="I232" s="139">
        <f t="shared" si="17"/>
        <v>20191959.579999998</v>
      </c>
      <c r="J232" s="139">
        <f t="shared" si="17"/>
        <v>100058098.63</v>
      </c>
      <c r="K232" s="139">
        <f t="shared" si="17"/>
        <v>13635901.119999999</v>
      </c>
      <c r="L232" s="139">
        <f t="shared" si="17"/>
        <v>72783363.849999994</v>
      </c>
      <c r="M232" s="139">
        <f t="shared" si="17"/>
        <v>12213198.26</v>
      </c>
      <c r="N232" s="139">
        <f t="shared" si="17"/>
        <v>102500178.55</v>
      </c>
      <c r="O232" s="139">
        <f t="shared" si="17"/>
        <v>11777839.34</v>
      </c>
      <c r="P232" s="139">
        <f t="shared" si="17"/>
        <v>79436292.329999998</v>
      </c>
      <c r="Q232" s="139">
        <f t="shared" si="17"/>
        <v>13455947.27</v>
      </c>
      <c r="R232" s="139">
        <f t="shared" si="17"/>
        <v>101150417.89</v>
      </c>
      <c r="S232" s="139">
        <f t="shared" si="17"/>
        <v>19613721.359999999</v>
      </c>
      <c r="T232" s="139">
        <f t="shared" si="17"/>
        <v>80712851.269999996</v>
      </c>
      <c r="U232" s="139">
        <f t="shared" si="17"/>
        <v>11000081.710000001</v>
      </c>
      <c r="V232" s="139">
        <f t="shared" si="17"/>
        <v>109515765</v>
      </c>
      <c r="W232" s="139">
        <f t="shared" si="17"/>
        <v>20153004.030000001</v>
      </c>
      <c r="X232" s="139">
        <f t="shared" si="17"/>
        <v>84518930.75</v>
      </c>
      <c r="Y232" s="139">
        <f t="shared" si="17"/>
        <v>20476542.48</v>
      </c>
      <c r="Z232" s="139">
        <f t="shared" si="17"/>
        <v>109998226.55</v>
      </c>
      <c r="AA232" s="139">
        <f t="shared" si="17"/>
        <v>20832810.170000002</v>
      </c>
      <c r="AB232" s="139">
        <f t="shared" si="17"/>
        <v>77154743.030000001</v>
      </c>
      <c r="AC232" s="139">
        <f t="shared" si="17"/>
        <v>5143263.5199999996</v>
      </c>
      <c r="AD232" s="139">
        <f t="shared" si="17"/>
        <v>125442724.81999999</v>
      </c>
      <c r="AE232" s="139">
        <f t="shared" si="17"/>
        <v>21410123.399999999</v>
      </c>
      <c r="AF232" s="139">
        <f t="shared" si="17"/>
        <v>93413627.689999998</v>
      </c>
      <c r="AG232" s="139">
        <f t="shared" si="17"/>
        <v>31006173.079999998</v>
      </c>
      <c r="AH232" s="139">
        <f t="shared" si="17"/>
        <v>114923779.62</v>
      </c>
      <c r="AI232" s="139">
        <f t="shared" si="17"/>
        <v>12933713.73</v>
      </c>
      <c r="AJ232" s="139">
        <f t="shared" si="17"/>
        <v>84277993.950000003</v>
      </c>
      <c r="AK232" s="139">
        <f t="shared" si="17"/>
        <v>14692423.75</v>
      </c>
      <c r="AL232" s="139">
        <f t="shared" si="17"/>
        <v>112608824.41</v>
      </c>
      <c r="AM232" s="139">
        <f t="shared" si="17"/>
        <v>13226550.869999999</v>
      </c>
      <c r="AN232" s="139">
        <f t="shared" si="17"/>
        <v>86903134.269999996</v>
      </c>
      <c r="AO232" s="139">
        <f t="shared" si="17"/>
        <v>11236282.640000001</v>
      </c>
      <c r="AP232" s="139">
        <f t="shared" si="17"/>
        <v>112454874.40000001</v>
      </c>
      <c r="AQ232" s="139">
        <f t="shared" si="17"/>
        <v>19248364.66</v>
      </c>
      <c r="AR232" s="139">
        <f t="shared" si="17"/>
        <v>94653094.739999995</v>
      </c>
      <c r="AS232" s="139">
        <f t="shared" si="17"/>
        <v>22602222.93</v>
      </c>
      <c r="AT232" s="139">
        <f t="shared" si="17"/>
        <v>110953772.13</v>
      </c>
      <c r="AU232" s="139">
        <f t="shared" si="17"/>
        <v>16462370.73</v>
      </c>
      <c r="AV232" s="139">
        <f t="shared" si="17"/>
        <v>83212518.390000001</v>
      </c>
      <c r="AW232" s="139">
        <f t="shared" si="17"/>
        <v>9814021.6999999993</v>
      </c>
      <c r="AX232" s="139">
        <f t="shared" si="17"/>
        <v>118212121.16</v>
      </c>
      <c r="AY232" s="139">
        <f t="shared" si="17"/>
        <v>0</v>
      </c>
      <c r="AZ232" s="139">
        <f t="shared" si="17"/>
        <v>86801364.599999994</v>
      </c>
      <c r="BA232" s="145"/>
      <c r="BB232" s="145"/>
      <c r="BC232" s="145"/>
      <c r="BD232" s="145"/>
      <c r="BE232" s="145"/>
      <c r="BF232" s="145"/>
      <c r="BG232" s="145"/>
      <c r="BH232" s="146"/>
      <c r="BI232" s="146"/>
      <c r="BJ232" s="146"/>
      <c r="BK232" s="146"/>
    </row>
    <row r="234" spans="1:63" s="127" customFormat="1">
      <c r="A234" s="140"/>
      <c r="B234" s="141"/>
      <c r="E234" s="142"/>
      <c r="F234" s="143"/>
      <c r="G234" s="143"/>
      <c r="H234" s="143"/>
      <c r="I234" s="143"/>
      <c r="J234" s="142"/>
      <c r="K234" s="142"/>
      <c r="L234" s="142">
        <f>M232/L232</f>
        <v>0.16780205824465999</v>
      </c>
      <c r="M234" s="142"/>
      <c r="N234" s="142"/>
      <c r="O234" s="142"/>
      <c r="P234" s="142">
        <f>Q232/P232</f>
        <v>0.16939294213406</v>
      </c>
      <c r="Q234" s="142"/>
      <c r="R234" s="142"/>
      <c r="S234" s="142"/>
      <c r="T234" s="142">
        <f>U232/T232</f>
        <v>0.136286620245921</v>
      </c>
      <c r="U234" s="142"/>
      <c r="V234" s="142"/>
      <c r="W234" s="142"/>
      <c r="X234" s="142">
        <f>Y232/X232</f>
        <v>0.24227166977026601</v>
      </c>
      <c r="Y234" s="142"/>
      <c r="Z234" s="142"/>
      <c r="AA234" s="142"/>
      <c r="AB234" s="142">
        <f>AC232/AB232</f>
        <v>6.6661663535061602E-2</v>
      </c>
      <c r="AC234" s="142"/>
      <c r="AD234" s="143"/>
      <c r="AE234" s="143"/>
      <c r="AF234" s="143">
        <f>AG232/AF232</f>
        <v>0.33192344464874302</v>
      </c>
      <c r="AG234" s="143"/>
      <c r="AH234" s="143"/>
      <c r="AI234" s="143"/>
      <c r="AJ234" s="143">
        <f>AK232/AJ232</f>
        <v>0.17433286035161999</v>
      </c>
      <c r="AK234" s="143"/>
      <c r="AL234" s="143"/>
      <c r="AM234" s="143"/>
      <c r="AN234" s="143">
        <f>AO232/AN232</f>
        <v>0.129296632789905</v>
      </c>
      <c r="AO234" s="143"/>
      <c r="AP234" s="143"/>
      <c r="AQ234" s="144"/>
      <c r="AR234" s="143">
        <f>AS232/AR232</f>
        <v>0.23879011026618199</v>
      </c>
      <c r="AS234" s="144"/>
      <c r="AT234" s="144"/>
      <c r="AU234" s="144"/>
      <c r="AV234" s="143">
        <f>AW232/AV232</f>
        <v>0.117939246280273</v>
      </c>
      <c r="AW234" s="144"/>
      <c r="AX234" s="144"/>
      <c r="AY234" s="144"/>
      <c r="AZ234" s="144"/>
      <c r="BA234" s="143"/>
      <c r="BB234" s="143"/>
      <c r="BC234" s="143"/>
      <c r="BD234" s="143"/>
      <c r="BE234" s="143"/>
      <c r="BF234" s="143"/>
      <c r="BG234" s="143"/>
      <c r="BH234" s="142"/>
      <c r="BI234" s="142"/>
      <c r="BJ234" s="142"/>
      <c r="BK234" s="142"/>
    </row>
  </sheetData>
  <autoFilter ref="A3:XFD229">
    <extLst/>
  </autoFilter>
  <mergeCells count="18">
    <mergeCell ref="O2:R2"/>
    <mergeCell ref="S2:V2"/>
    <mergeCell ref="AQ2:AT2"/>
    <mergeCell ref="AU2:AX2"/>
    <mergeCell ref="AY2:BB2"/>
    <mergeCell ref="BC2:BF2"/>
    <mergeCell ref="A2:A3"/>
    <mergeCell ref="B2:B3"/>
    <mergeCell ref="D2:D3"/>
    <mergeCell ref="E2:E3"/>
    <mergeCell ref="W2:Z2"/>
    <mergeCell ref="AA2:AD2"/>
    <mergeCell ref="AE2:AH2"/>
    <mergeCell ref="AI2:AL2"/>
    <mergeCell ref="AM2:AP2"/>
    <mergeCell ref="G2:H2"/>
    <mergeCell ref="I2:J2"/>
    <mergeCell ref="K2:N2"/>
  </mergeCells>
  <phoneticPr fontId="16" type="noConversion"/>
  <pageMargins left="0.75" right="0.75" top="1" bottom="1" header="0.5" footer="0.5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XFD247"/>
  <sheetViews>
    <sheetView tabSelected="1" workbookViewId="0">
      <pane xSplit="42" ySplit="3" topLeftCell="AX4" activePane="bottomRight" state="frozen"/>
      <selection pane="topRight" activeCell="AQ1" sqref="AQ1"/>
      <selection pane="bottomLeft" activeCell="A4" sqref="A4"/>
      <selection pane="bottomRight" activeCell="BH135" sqref="BH135"/>
    </sheetView>
  </sheetViews>
  <sheetFormatPr defaultRowHeight="13.5"/>
  <cols>
    <col min="1" max="1" width="3.625" customWidth="1"/>
    <col min="2" max="2" width="5.75" customWidth="1"/>
    <col min="3" max="3" width="11.875" customWidth="1"/>
    <col min="6" max="42" width="0" hidden="1" customWidth="1"/>
    <col min="55" max="55" width="0" hidden="1" customWidth="1"/>
    <col min="56" max="56" width="12.625" customWidth="1"/>
    <col min="57" max="58" width="0" hidden="1" customWidth="1"/>
    <col min="59" max="59" width="10.75" customWidth="1"/>
    <col min="60" max="60" width="11.125" bestFit="1" customWidth="1"/>
    <col min="61" max="64" width="0" hidden="1" customWidth="1"/>
  </cols>
  <sheetData>
    <row r="1" spans="1:16384" ht="24.75">
      <c r="A1" s="11" t="s">
        <v>586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51"/>
    </row>
    <row r="2" spans="1:16384" ht="33">
      <c r="A2" s="12" t="s">
        <v>0</v>
      </c>
      <c r="B2" s="13" t="s">
        <v>1</v>
      </c>
      <c r="C2" s="14"/>
      <c r="D2" s="14" t="s">
        <v>2</v>
      </c>
      <c r="E2" s="15" t="s">
        <v>3</v>
      </c>
      <c r="F2" s="16" t="s">
        <v>4</v>
      </c>
      <c r="G2" s="17" t="s">
        <v>5</v>
      </c>
      <c r="H2" s="17"/>
      <c r="I2" s="17" t="s">
        <v>6</v>
      </c>
      <c r="J2" s="24"/>
      <c r="K2" s="26" t="s">
        <v>7</v>
      </c>
      <c r="L2" s="26"/>
      <c r="M2" s="26"/>
      <c r="N2" s="27"/>
      <c r="O2" s="28" t="s">
        <v>8</v>
      </c>
      <c r="P2" s="28"/>
      <c r="Q2" s="28"/>
      <c r="R2" s="32"/>
      <c r="S2" s="26" t="s">
        <v>9</v>
      </c>
      <c r="T2" s="26"/>
      <c r="U2" s="26"/>
      <c r="V2" s="27"/>
      <c r="W2" s="28" t="s">
        <v>10</v>
      </c>
      <c r="X2" s="28"/>
      <c r="Y2" s="28"/>
      <c r="Z2" s="32"/>
      <c r="AA2" s="26" t="s">
        <v>11</v>
      </c>
      <c r="AB2" s="26"/>
      <c r="AC2" s="26"/>
      <c r="AD2" s="27"/>
      <c r="AE2" s="33" t="s">
        <v>12</v>
      </c>
      <c r="AF2" s="33"/>
      <c r="AG2" s="33"/>
      <c r="AH2" s="33"/>
      <c r="AI2" s="34" t="s">
        <v>13</v>
      </c>
      <c r="AJ2" s="34"/>
      <c r="AK2" s="34"/>
      <c r="AL2" s="34"/>
      <c r="AM2" s="35" t="s">
        <v>14</v>
      </c>
      <c r="AN2" s="35"/>
      <c r="AO2" s="35"/>
      <c r="AP2" s="35"/>
      <c r="AQ2" s="38" t="s">
        <v>15</v>
      </c>
      <c r="AR2" s="38"/>
      <c r="AS2" s="38"/>
      <c r="AT2" s="38"/>
      <c r="AU2" s="39" t="s">
        <v>16</v>
      </c>
      <c r="AV2" s="39"/>
      <c r="AW2" s="39"/>
      <c r="AX2" s="39"/>
      <c r="AY2" s="43" t="s">
        <v>17</v>
      </c>
      <c r="AZ2" s="43"/>
      <c r="BA2" s="44"/>
      <c r="BB2" s="44"/>
      <c r="BC2" s="45" t="s">
        <v>18</v>
      </c>
      <c r="BD2" s="46"/>
      <c r="BE2" s="46"/>
      <c r="BF2" s="46"/>
      <c r="BG2" s="52"/>
      <c r="BH2" s="53"/>
      <c r="BI2" s="54"/>
      <c r="BJ2" s="55"/>
      <c r="BK2" s="56"/>
      <c r="BL2" s="55"/>
    </row>
    <row r="3" spans="1:16384" ht="28.5">
      <c r="A3" s="12"/>
      <c r="B3" s="18"/>
      <c r="C3" s="19"/>
      <c r="D3" s="19"/>
      <c r="E3" s="20"/>
      <c r="F3" s="21" t="s">
        <v>19</v>
      </c>
      <c r="G3" s="22" t="s">
        <v>20</v>
      </c>
      <c r="H3" s="21" t="s">
        <v>19</v>
      </c>
      <c r="I3" s="22" t="s">
        <v>20</v>
      </c>
      <c r="J3" s="29" t="s">
        <v>19</v>
      </c>
      <c r="K3" s="30" t="s">
        <v>21</v>
      </c>
      <c r="L3" s="30" t="s">
        <v>22</v>
      </c>
      <c r="M3" s="30" t="s">
        <v>20</v>
      </c>
      <c r="N3" s="30" t="s">
        <v>19</v>
      </c>
      <c r="O3" s="30" t="s">
        <v>21</v>
      </c>
      <c r="P3" s="30" t="s">
        <v>22</v>
      </c>
      <c r="Q3" s="30" t="s">
        <v>20</v>
      </c>
      <c r="R3" s="30" t="s">
        <v>19</v>
      </c>
      <c r="S3" s="30" t="s">
        <v>21</v>
      </c>
      <c r="T3" s="30" t="s">
        <v>22</v>
      </c>
      <c r="U3" s="30" t="s">
        <v>20</v>
      </c>
      <c r="V3" s="30" t="s">
        <v>19</v>
      </c>
      <c r="W3" s="30" t="s">
        <v>21</v>
      </c>
      <c r="X3" s="30" t="s">
        <v>22</v>
      </c>
      <c r="Y3" s="30" t="s">
        <v>20</v>
      </c>
      <c r="Z3" s="30" t="s">
        <v>19</v>
      </c>
      <c r="AA3" s="30" t="s">
        <v>21</v>
      </c>
      <c r="AB3" s="30" t="s">
        <v>22</v>
      </c>
      <c r="AC3" s="30" t="s">
        <v>20</v>
      </c>
      <c r="AD3" s="30" t="s">
        <v>19</v>
      </c>
      <c r="AE3" s="30" t="s">
        <v>21</v>
      </c>
      <c r="AF3" s="30" t="s">
        <v>22</v>
      </c>
      <c r="AG3" s="30" t="s">
        <v>20</v>
      </c>
      <c r="AH3" s="30" t="s">
        <v>19</v>
      </c>
      <c r="AI3" s="36" t="s">
        <v>21</v>
      </c>
      <c r="AJ3" s="36" t="s">
        <v>22</v>
      </c>
      <c r="AK3" s="36" t="s">
        <v>20</v>
      </c>
      <c r="AL3" s="36" t="s">
        <v>19</v>
      </c>
      <c r="AM3" s="37" t="s">
        <v>21</v>
      </c>
      <c r="AN3" s="37" t="s">
        <v>22</v>
      </c>
      <c r="AO3" s="37" t="s">
        <v>20</v>
      </c>
      <c r="AP3" s="37" t="s">
        <v>19</v>
      </c>
      <c r="AQ3" s="40" t="s">
        <v>21</v>
      </c>
      <c r="AR3" s="40" t="s">
        <v>22</v>
      </c>
      <c r="AS3" s="40" t="s">
        <v>20</v>
      </c>
      <c r="AT3" s="40" t="s">
        <v>19</v>
      </c>
      <c r="AU3" s="41" t="s">
        <v>21</v>
      </c>
      <c r="AV3" s="41" t="s">
        <v>22</v>
      </c>
      <c r="AW3" s="41" t="s">
        <v>20</v>
      </c>
      <c r="AX3" s="41" t="s">
        <v>19</v>
      </c>
      <c r="AY3" s="47" t="s">
        <v>21</v>
      </c>
      <c r="AZ3" s="47" t="s">
        <v>22</v>
      </c>
      <c r="BA3" s="48" t="s">
        <v>20</v>
      </c>
      <c r="BB3" s="48" t="s">
        <v>19</v>
      </c>
      <c r="BC3" s="49" t="s">
        <v>21</v>
      </c>
      <c r="BD3" s="49" t="s">
        <v>22</v>
      </c>
      <c r="BE3" s="49" t="s">
        <v>20</v>
      </c>
      <c r="BF3" s="57" t="s">
        <v>19</v>
      </c>
      <c r="BG3" s="37" t="s">
        <v>587</v>
      </c>
      <c r="BH3" s="58" t="s">
        <v>23</v>
      </c>
      <c r="BI3" s="59" t="s">
        <v>24</v>
      </c>
      <c r="BJ3" s="60" t="s">
        <v>25</v>
      </c>
      <c r="BK3" s="61" t="s">
        <v>26</v>
      </c>
      <c r="BL3" s="62" t="s">
        <v>27</v>
      </c>
      <c r="BM3" s="3" t="s">
        <v>588</v>
      </c>
    </row>
    <row r="4" spans="1:16384" ht="16.5">
      <c r="A4" s="23">
        <f t="shared" ref="A4:A19" si="0">ROW()-3</f>
        <v>1</v>
      </c>
      <c r="B4" s="24" t="s">
        <v>299</v>
      </c>
      <c r="C4" s="24" t="s">
        <v>589</v>
      </c>
      <c r="D4" s="25" t="s">
        <v>300</v>
      </c>
      <c r="E4" s="25" t="s">
        <v>125</v>
      </c>
      <c r="F4" s="16">
        <v>6982858.6100000003</v>
      </c>
      <c r="G4" s="16">
        <v>0</v>
      </c>
      <c r="H4" s="16">
        <v>8162458.6900000004</v>
      </c>
      <c r="I4" s="16">
        <v>1000000</v>
      </c>
      <c r="J4" s="31">
        <v>8277173.6600000001</v>
      </c>
      <c r="K4" s="31">
        <v>406691.11</v>
      </c>
      <c r="L4" s="31">
        <v>5982858.6100000003</v>
      </c>
      <c r="M4" s="31">
        <v>1300000</v>
      </c>
      <c r="N4" s="31">
        <v>7383864.7699999996</v>
      </c>
      <c r="O4" s="31">
        <v>1937799.31</v>
      </c>
      <c r="P4" s="31">
        <v>5862458.6900000004</v>
      </c>
      <c r="Q4" s="31">
        <v>500000</v>
      </c>
      <c r="R4" s="31">
        <v>8821664.0800000001</v>
      </c>
      <c r="S4" s="31">
        <v>1438278.41</v>
      </c>
      <c r="T4" s="31">
        <v>6477173.6600000001</v>
      </c>
      <c r="U4" s="31">
        <v>476986</v>
      </c>
      <c r="V4" s="31">
        <v>9782956.4900000002</v>
      </c>
      <c r="W4" s="31">
        <v>1924777.68</v>
      </c>
      <c r="X4" s="31">
        <v>6406878.7699999996</v>
      </c>
      <c r="Y4" s="31">
        <v>1600000</v>
      </c>
      <c r="Z4" s="31">
        <v>10107734.17</v>
      </c>
      <c r="AA4" s="31">
        <v>1204743.26</v>
      </c>
      <c r="AB4" s="31">
        <v>6744678.0800000001</v>
      </c>
      <c r="AC4" s="31">
        <v>0</v>
      </c>
      <c r="AD4" s="31">
        <v>11312477.43</v>
      </c>
      <c r="AE4" s="31">
        <v>995826.46</v>
      </c>
      <c r="AF4" s="31">
        <v>8182956.4900000002</v>
      </c>
      <c r="AG4" s="31">
        <v>2000000</v>
      </c>
      <c r="AH4" s="31">
        <v>10308303.890000001</v>
      </c>
      <c r="AI4" s="31">
        <v>676420.87</v>
      </c>
      <c r="AJ4" s="31">
        <v>8107734.1699999999</v>
      </c>
      <c r="AK4" s="31">
        <v>2000000</v>
      </c>
      <c r="AL4" s="31">
        <v>8984724.7599999998</v>
      </c>
      <c r="AM4" s="31">
        <v>1032913.39</v>
      </c>
      <c r="AN4" s="31">
        <v>7312477.4299999997</v>
      </c>
      <c r="AO4" s="31">
        <v>0</v>
      </c>
      <c r="AP4" s="31">
        <v>10017638.15</v>
      </c>
      <c r="AQ4" s="42">
        <v>1118348.6200000001</v>
      </c>
      <c r="AR4" s="42">
        <v>8308303.8899999997</v>
      </c>
      <c r="AS4" s="42">
        <v>1300000</v>
      </c>
      <c r="AT4" s="42">
        <v>9835986.7699999996</v>
      </c>
      <c r="AU4" s="42">
        <v>922059.16</v>
      </c>
      <c r="AV4" s="42">
        <v>7684724.7599999998</v>
      </c>
      <c r="AW4" s="42">
        <v>0</v>
      </c>
      <c r="AX4" s="42">
        <v>10758045.93</v>
      </c>
      <c r="AY4" s="42">
        <f>VLOOKUP(B4,[4]应付账款明细表!$A$4:$AW$439,49,0)</f>
        <v>1114353.1499999999</v>
      </c>
      <c r="AZ4" s="42">
        <v>8717638.1500000004</v>
      </c>
      <c r="BA4" s="50">
        <f>VLOOKUP(B4,[4]应付账款明细表!$A$4:$AY$439,51)</f>
        <v>1344000</v>
      </c>
      <c r="BB4" s="50">
        <f>VLOOKUP(B4,[4]应付账款明细表!$A$4:$AZ$439,52,0)</f>
        <v>10528399.08</v>
      </c>
      <c r="BC4" s="50"/>
      <c r="BD4" s="50">
        <v>7491986.7699999996</v>
      </c>
      <c r="BE4" s="50"/>
      <c r="BF4" s="63"/>
      <c r="BG4" s="63">
        <v>1000000</v>
      </c>
      <c r="BH4" s="63">
        <v>1000000</v>
      </c>
      <c r="BI4" s="54">
        <f t="shared" ref="BI4:BI19" si="1">K4+O4+S4+W4+AA4+AE4+AI4+AM4+AQ4+AU4+AY4+BC4</f>
        <v>12772211.42</v>
      </c>
      <c r="BJ4" s="16">
        <f t="shared" ref="BJ4:BJ19" si="2">BI4/11</f>
        <v>1161110.1290909101</v>
      </c>
      <c r="BK4" s="65">
        <f t="shared" ref="BK4:BK19" si="3">(BD4-BE4)/BJ4</f>
        <v>6.4524342543336903</v>
      </c>
      <c r="BL4" s="54" t="s">
        <v>590</v>
      </c>
      <c r="BM4" s="66">
        <f t="shared" ref="BM4:BM67" si="4">BG4/BD4</f>
        <v>0.13347594312422953</v>
      </c>
      <c r="BN4" s="148">
        <f>BH4/BD4</f>
        <v>0.13347594312422953</v>
      </c>
    </row>
    <row r="5" spans="1:16384" ht="16.5">
      <c r="A5" s="23">
        <f t="shared" si="0"/>
        <v>2</v>
      </c>
      <c r="B5" s="24" t="s">
        <v>574</v>
      </c>
      <c r="C5" s="24">
        <v>1912598</v>
      </c>
      <c r="D5" s="25" t="s">
        <v>575</v>
      </c>
      <c r="E5" s="25" t="s">
        <v>260</v>
      </c>
      <c r="F5" s="16">
        <v>0</v>
      </c>
      <c r="G5" s="16">
        <v>0</v>
      </c>
      <c r="H5" s="16">
        <v>0</v>
      </c>
      <c r="I5" s="16">
        <v>0</v>
      </c>
      <c r="J5" s="31">
        <v>0</v>
      </c>
      <c r="K5" s="31">
        <v>0</v>
      </c>
      <c r="L5" s="31">
        <v>0</v>
      </c>
      <c r="M5" s="31">
        <v>0</v>
      </c>
      <c r="N5" s="31">
        <v>0</v>
      </c>
      <c r="O5" s="31">
        <v>0</v>
      </c>
      <c r="P5" s="31">
        <v>0</v>
      </c>
      <c r="Q5" s="31">
        <v>0</v>
      </c>
      <c r="R5" s="31">
        <v>0</v>
      </c>
      <c r="S5" s="31">
        <v>0</v>
      </c>
      <c r="T5" s="31"/>
      <c r="U5" s="31">
        <v>0</v>
      </c>
      <c r="V5" s="31">
        <v>0</v>
      </c>
      <c r="W5" s="31">
        <v>0</v>
      </c>
      <c r="X5" s="31">
        <v>0</v>
      </c>
      <c r="Y5" s="31">
        <v>0</v>
      </c>
      <c r="Z5" s="31">
        <v>0</v>
      </c>
      <c r="AA5" s="31">
        <v>0</v>
      </c>
      <c r="AB5" s="31">
        <v>0</v>
      </c>
      <c r="AC5" s="31">
        <v>0</v>
      </c>
      <c r="AD5" s="31">
        <v>0</v>
      </c>
      <c r="AE5" s="31">
        <v>0</v>
      </c>
      <c r="AF5" s="31">
        <v>0</v>
      </c>
      <c r="AG5" s="31">
        <v>0</v>
      </c>
      <c r="AH5" s="31">
        <v>0</v>
      </c>
      <c r="AI5" s="31">
        <v>806988</v>
      </c>
      <c r="AJ5" s="31">
        <v>0</v>
      </c>
      <c r="AK5" s="31">
        <v>500000</v>
      </c>
      <c r="AL5" s="31">
        <v>306988</v>
      </c>
      <c r="AM5" s="31">
        <v>691220</v>
      </c>
      <c r="AN5" s="31">
        <v>306988</v>
      </c>
      <c r="AO5" s="31">
        <v>1000684.44</v>
      </c>
      <c r="AP5" s="31">
        <v>0</v>
      </c>
      <c r="AQ5" s="42">
        <v>1402476.44</v>
      </c>
      <c r="AR5" s="42">
        <v>0</v>
      </c>
      <c r="AS5" s="42">
        <v>1400000</v>
      </c>
      <c r="AT5" s="42">
        <v>0</v>
      </c>
      <c r="AU5" s="42">
        <v>1537946</v>
      </c>
      <c r="AV5" s="42">
        <v>0</v>
      </c>
      <c r="AW5" s="42">
        <v>1537946</v>
      </c>
      <c r="AX5" s="42">
        <v>0</v>
      </c>
      <c r="AY5" s="42">
        <f>VLOOKUP(B5,[4]应付账款明细表!$A$4:$AW$439,49,0)</f>
        <v>1601310</v>
      </c>
      <c r="AZ5" s="42">
        <v>0</v>
      </c>
      <c r="BA5" s="50">
        <f>VLOOKUP(B5,[4]应付账款明细表!$A$4:$AY$439,51)</f>
        <v>1601310</v>
      </c>
      <c r="BB5" s="50">
        <f>VLOOKUP(B5,[4]应付账款明细表!$A$4:$AZ$439,52,0)</f>
        <v>0</v>
      </c>
      <c r="BC5" s="50"/>
      <c r="BD5" s="50">
        <f>VLOOKUP(B5,[4]应付账款明细表!$A$4:$BB$440,54,0)</f>
        <v>0</v>
      </c>
      <c r="BE5" s="50"/>
      <c r="BF5" s="63"/>
      <c r="BG5" s="63">
        <v>1300000</v>
      </c>
      <c r="BH5" s="63">
        <v>1300000</v>
      </c>
      <c r="BI5" s="54">
        <f t="shared" si="1"/>
        <v>6039940.4400000004</v>
      </c>
      <c r="BJ5" s="16">
        <f t="shared" si="2"/>
        <v>549085.49454545497</v>
      </c>
      <c r="BK5" s="65">
        <f t="shared" si="3"/>
        <v>0</v>
      </c>
      <c r="BL5" s="54" t="s">
        <v>591</v>
      </c>
      <c r="BM5" s="66"/>
      <c r="BN5" s="148" t="e">
        <f t="shared" ref="BN5:BN68" si="5">BH5/BD5</f>
        <v>#DIV/0!</v>
      </c>
    </row>
    <row r="6" spans="1:16384" ht="16.5">
      <c r="A6" s="23">
        <f t="shared" si="0"/>
        <v>3</v>
      </c>
      <c r="B6" s="24" t="s">
        <v>47</v>
      </c>
      <c r="C6" s="24">
        <v>1913033</v>
      </c>
      <c r="D6" s="25" t="s">
        <v>48</v>
      </c>
      <c r="E6" s="25" t="s">
        <v>30</v>
      </c>
      <c r="F6" s="16">
        <v>2974070.08</v>
      </c>
      <c r="G6" s="16">
        <v>0</v>
      </c>
      <c r="H6" s="16">
        <v>3477472.33</v>
      </c>
      <c r="I6" s="16">
        <v>400000</v>
      </c>
      <c r="J6" s="31">
        <v>3380421.07</v>
      </c>
      <c r="K6" s="31">
        <v>506323.64</v>
      </c>
      <c r="L6" s="31">
        <v>2574070.08</v>
      </c>
      <c r="M6" s="31">
        <v>500000</v>
      </c>
      <c r="N6" s="31">
        <v>3386744.71</v>
      </c>
      <c r="O6" s="31">
        <v>274483.96999999997</v>
      </c>
      <c r="P6" s="31">
        <v>2577472.33</v>
      </c>
      <c r="Q6" s="31">
        <v>100000</v>
      </c>
      <c r="R6" s="31">
        <v>3561228.68</v>
      </c>
      <c r="S6" s="31">
        <v>420652.07</v>
      </c>
      <c r="T6" s="31">
        <v>2780421.07</v>
      </c>
      <c r="U6" s="31">
        <v>0</v>
      </c>
      <c r="V6" s="31">
        <v>3981880.75</v>
      </c>
      <c r="W6" s="31">
        <v>499257.8</v>
      </c>
      <c r="X6" s="31">
        <v>3286744.71</v>
      </c>
      <c r="Y6" s="31">
        <v>400000</v>
      </c>
      <c r="Z6" s="31">
        <v>4081138.55</v>
      </c>
      <c r="AA6" s="31">
        <v>511954.72</v>
      </c>
      <c r="AB6" s="31">
        <v>3161228.68</v>
      </c>
      <c r="AC6" s="31">
        <v>200000</v>
      </c>
      <c r="AD6" s="31">
        <v>4393093.2699999996</v>
      </c>
      <c r="AE6" s="31">
        <v>477973.1</v>
      </c>
      <c r="AF6" s="31">
        <v>3381880.75</v>
      </c>
      <c r="AG6" s="31">
        <v>700000</v>
      </c>
      <c r="AH6" s="31">
        <v>4171066.37</v>
      </c>
      <c r="AI6" s="31">
        <v>225877.33</v>
      </c>
      <c r="AJ6" s="31">
        <v>3181138.55</v>
      </c>
      <c r="AK6" s="31">
        <v>500000</v>
      </c>
      <c r="AL6" s="31">
        <v>3896943.7</v>
      </c>
      <c r="AM6" s="31">
        <v>229185.74</v>
      </c>
      <c r="AN6" s="31">
        <v>3193093.27</v>
      </c>
      <c r="AO6" s="31">
        <v>17897.2</v>
      </c>
      <c r="AP6" s="31">
        <v>4108232.24</v>
      </c>
      <c r="AQ6" s="42">
        <v>0</v>
      </c>
      <c r="AR6" s="42">
        <v>3653169.17</v>
      </c>
      <c r="AS6" s="42">
        <v>829384.4</v>
      </c>
      <c r="AT6" s="42">
        <v>3278847.84</v>
      </c>
      <c r="AU6" s="42">
        <v>803257.6</v>
      </c>
      <c r="AV6" s="42">
        <v>3049662.1</v>
      </c>
      <c r="AW6" s="42">
        <v>-162297.79999999999</v>
      </c>
      <c r="AX6" s="42">
        <v>4244403.24</v>
      </c>
      <c r="AY6" s="42">
        <f>VLOOKUP(B6,[4]应付账款明细表!$A$4:$AW$439,49,0)</f>
        <v>904323.5</v>
      </c>
      <c r="AZ6" s="42">
        <v>3441145.64</v>
      </c>
      <c r="BA6" s="50">
        <f>VLOOKUP(B6,[4]应付账款明细表!$A$4:$AY$439,51)</f>
        <v>400000</v>
      </c>
      <c r="BB6" s="50">
        <f>VLOOKUP(B6,[4]应付账款明细表!$A$4:$AZ$439,52,0)</f>
        <v>4748726.74</v>
      </c>
      <c r="BC6" s="50"/>
      <c r="BD6" s="50">
        <f>VLOOKUP(B6,[4]应付账款明细表!$A$4:$BB$440,54,0)</f>
        <v>3041145.64</v>
      </c>
      <c r="BE6" s="50"/>
      <c r="BF6" s="63"/>
      <c r="BG6" s="63">
        <v>600000</v>
      </c>
      <c r="BH6" s="63">
        <v>600000</v>
      </c>
      <c r="BI6" s="54">
        <f t="shared" si="1"/>
        <v>4853289.47</v>
      </c>
      <c r="BJ6" s="16">
        <f t="shared" si="2"/>
        <v>441208.13363636401</v>
      </c>
      <c r="BK6" s="65">
        <f t="shared" si="3"/>
        <v>6.8927687595769997</v>
      </c>
      <c r="BL6" s="54" t="s">
        <v>590</v>
      </c>
      <c r="BM6" s="66">
        <f t="shared" si="4"/>
        <v>0.19729406974405869</v>
      </c>
      <c r="BN6" s="148">
        <f t="shared" si="5"/>
        <v>0.19729406974405869</v>
      </c>
      <c r="BO6" s="67"/>
      <c r="BP6" s="67"/>
      <c r="BQ6" s="67"/>
      <c r="BR6" s="67"/>
      <c r="BS6" s="67"/>
      <c r="BT6" s="67"/>
      <c r="BU6" s="67"/>
      <c r="BV6" s="67"/>
      <c r="BW6" s="67"/>
      <c r="BX6" s="67"/>
      <c r="BY6" s="67"/>
      <c r="BZ6" s="67"/>
      <c r="CA6" s="67"/>
      <c r="CB6" s="67"/>
      <c r="CC6" s="67"/>
      <c r="CD6" s="67"/>
      <c r="CE6" s="67"/>
      <c r="CF6" s="67"/>
      <c r="CG6" s="67"/>
      <c r="CH6" s="67"/>
      <c r="CI6" s="67"/>
      <c r="CJ6" s="67"/>
      <c r="CK6" s="67"/>
      <c r="CL6" s="67"/>
      <c r="CM6" s="67"/>
      <c r="CN6" s="67"/>
      <c r="CO6" s="67"/>
      <c r="CP6" s="67"/>
      <c r="CQ6" s="67"/>
      <c r="CR6" s="67"/>
      <c r="CS6" s="67"/>
      <c r="CT6" s="67"/>
      <c r="CU6" s="67"/>
      <c r="CV6" s="67"/>
      <c r="CW6" s="67"/>
      <c r="CX6" s="67"/>
      <c r="CY6" s="67"/>
      <c r="CZ6" s="67"/>
      <c r="DA6" s="67"/>
      <c r="DB6" s="67"/>
      <c r="DC6" s="67"/>
      <c r="DD6" s="67"/>
      <c r="DE6" s="67"/>
      <c r="DF6" s="67"/>
      <c r="DG6" s="67"/>
      <c r="DH6" s="67"/>
      <c r="DI6" s="67"/>
      <c r="DJ6" s="67"/>
      <c r="DK6" s="67"/>
      <c r="DL6" s="67"/>
      <c r="DM6" s="67"/>
      <c r="DN6" s="67"/>
      <c r="DO6" s="67"/>
      <c r="DP6" s="67"/>
      <c r="DQ6" s="67"/>
      <c r="DR6" s="67"/>
      <c r="DS6" s="67"/>
      <c r="DT6" s="67"/>
      <c r="DU6" s="67"/>
      <c r="DV6" s="67"/>
      <c r="DW6" s="67"/>
      <c r="DX6" s="67"/>
      <c r="DY6" s="67"/>
      <c r="DZ6" s="67"/>
      <c r="EA6" s="67"/>
      <c r="EB6" s="67"/>
      <c r="EC6" s="67"/>
      <c r="ED6" s="67"/>
      <c r="EE6" s="67"/>
      <c r="EF6" s="67"/>
      <c r="EG6" s="67"/>
      <c r="EH6" s="67"/>
      <c r="EI6" s="67"/>
      <c r="EJ6" s="67"/>
      <c r="EK6" s="67"/>
      <c r="EL6" s="67"/>
      <c r="EM6" s="67"/>
      <c r="EN6" s="67"/>
      <c r="EO6" s="67"/>
      <c r="EP6" s="67"/>
      <c r="EQ6" s="67"/>
      <c r="ER6" s="67"/>
      <c r="ES6" s="67"/>
      <c r="ET6" s="67"/>
      <c r="EU6" s="67"/>
      <c r="EV6" s="67"/>
      <c r="EW6" s="67"/>
      <c r="EX6" s="67"/>
      <c r="EY6" s="67"/>
      <c r="EZ6" s="67"/>
      <c r="FA6" s="67"/>
      <c r="FB6" s="67"/>
      <c r="FC6" s="67"/>
      <c r="FD6" s="67"/>
      <c r="FE6" s="67"/>
      <c r="FF6" s="67"/>
      <c r="FG6" s="67"/>
      <c r="FH6" s="67"/>
      <c r="FI6" s="67"/>
      <c r="FJ6" s="67"/>
      <c r="FK6" s="67"/>
      <c r="FL6" s="67"/>
      <c r="FM6" s="67"/>
      <c r="FN6" s="67"/>
      <c r="FO6" s="67"/>
      <c r="FP6" s="67"/>
      <c r="FQ6" s="67"/>
      <c r="FR6" s="67"/>
      <c r="FS6" s="67"/>
      <c r="FT6" s="67"/>
      <c r="FU6" s="67"/>
      <c r="FV6" s="67"/>
      <c r="FW6" s="67"/>
      <c r="FX6" s="67"/>
      <c r="FY6" s="67"/>
      <c r="FZ6" s="67"/>
      <c r="GA6" s="67"/>
      <c r="GB6" s="67"/>
      <c r="GC6" s="67"/>
      <c r="GD6" s="67"/>
      <c r="GE6" s="67"/>
      <c r="GF6" s="67"/>
      <c r="GG6" s="67"/>
      <c r="GH6" s="67"/>
      <c r="GI6" s="67"/>
      <c r="GJ6" s="67"/>
      <c r="GK6" s="67"/>
      <c r="GL6" s="67"/>
      <c r="GM6" s="67"/>
      <c r="GN6" s="67"/>
      <c r="GO6" s="67"/>
      <c r="GP6" s="67"/>
      <c r="GQ6" s="67"/>
      <c r="GR6" s="67"/>
      <c r="GS6" s="67"/>
      <c r="GT6" s="67"/>
      <c r="GU6" s="67"/>
      <c r="GV6" s="67"/>
      <c r="GW6" s="67"/>
      <c r="GX6" s="67"/>
      <c r="GY6" s="67"/>
      <c r="GZ6" s="67"/>
      <c r="HA6" s="67"/>
      <c r="HB6" s="67"/>
      <c r="HC6" s="67"/>
      <c r="HD6" s="67"/>
      <c r="HE6" s="67"/>
      <c r="HF6" s="67"/>
      <c r="HG6" s="67"/>
      <c r="HH6" s="67"/>
      <c r="HI6" s="67"/>
      <c r="HJ6" s="67"/>
      <c r="HK6" s="67"/>
      <c r="HL6" s="67"/>
      <c r="HM6" s="67"/>
      <c r="HN6" s="67"/>
      <c r="HO6" s="67"/>
      <c r="HP6" s="67"/>
      <c r="HQ6" s="67"/>
      <c r="HR6" s="67"/>
      <c r="HS6" s="67"/>
      <c r="HT6" s="67"/>
      <c r="HU6" s="67"/>
      <c r="HV6" s="67"/>
      <c r="HW6" s="67"/>
      <c r="HX6" s="67"/>
      <c r="HY6" s="67"/>
      <c r="HZ6" s="67"/>
      <c r="IA6" s="67"/>
      <c r="IB6" s="67"/>
      <c r="IC6" s="67"/>
      <c r="ID6" s="67"/>
      <c r="IE6" s="67"/>
      <c r="IF6" s="67"/>
      <c r="IG6" s="67"/>
      <c r="IH6" s="67"/>
      <c r="II6" s="67"/>
      <c r="IJ6" s="67"/>
      <c r="IK6" s="67"/>
      <c r="IL6" s="67"/>
      <c r="IM6" s="67"/>
      <c r="IN6" s="67"/>
      <c r="IO6" s="67"/>
      <c r="IP6" s="67"/>
      <c r="IQ6" s="67"/>
      <c r="IR6" s="67"/>
      <c r="IS6" s="67"/>
      <c r="IT6" s="67"/>
      <c r="IU6" s="67"/>
      <c r="IV6" s="67"/>
      <c r="IW6" s="67"/>
      <c r="IX6" s="67"/>
      <c r="IY6" s="67"/>
      <c r="IZ6" s="67"/>
      <c r="JA6" s="67"/>
      <c r="JB6" s="67"/>
      <c r="JC6" s="67"/>
      <c r="JD6" s="67"/>
      <c r="JE6" s="67"/>
      <c r="JF6" s="67"/>
      <c r="JG6" s="67"/>
      <c r="JH6" s="67"/>
      <c r="JI6" s="67"/>
      <c r="JJ6" s="67"/>
      <c r="JK6" s="67"/>
      <c r="JL6" s="67"/>
      <c r="JM6" s="67"/>
      <c r="JN6" s="67"/>
      <c r="JO6" s="67"/>
      <c r="JP6" s="67"/>
      <c r="JQ6" s="67"/>
      <c r="JR6" s="67"/>
      <c r="JS6" s="67"/>
      <c r="JT6" s="67"/>
      <c r="JU6" s="67"/>
      <c r="JV6" s="67"/>
      <c r="JW6" s="67"/>
      <c r="JX6" s="67"/>
      <c r="JY6" s="67"/>
      <c r="JZ6" s="67"/>
      <c r="KA6" s="67"/>
      <c r="KB6" s="67"/>
      <c r="KC6" s="67"/>
      <c r="KD6" s="67"/>
      <c r="KE6" s="67"/>
      <c r="KF6" s="67"/>
      <c r="KG6" s="67"/>
      <c r="KH6" s="67"/>
      <c r="KI6" s="67"/>
      <c r="KJ6" s="67"/>
      <c r="KK6" s="67"/>
      <c r="KL6" s="67"/>
      <c r="KM6" s="67"/>
      <c r="KN6" s="67"/>
      <c r="KO6" s="67"/>
      <c r="KP6" s="67"/>
      <c r="KQ6" s="67"/>
      <c r="KR6" s="67"/>
      <c r="KS6" s="67"/>
      <c r="KT6" s="67"/>
      <c r="KU6" s="67"/>
      <c r="KV6" s="67"/>
      <c r="KW6" s="67"/>
      <c r="KX6" s="67"/>
      <c r="KY6" s="67"/>
      <c r="KZ6" s="67"/>
      <c r="LA6" s="67"/>
      <c r="LB6" s="67"/>
      <c r="LC6" s="67"/>
      <c r="LD6" s="67"/>
      <c r="LE6" s="67"/>
      <c r="LF6" s="67"/>
      <c r="LG6" s="67"/>
      <c r="LH6" s="67"/>
      <c r="LI6" s="67"/>
      <c r="LJ6" s="67"/>
      <c r="LK6" s="67"/>
      <c r="LL6" s="67"/>
      <c r="LM6" s="67"/>
      <c r="LN6" s="67"/>
      <c r="LO6" s="67"/>
      <c r="LP6" s="67"/>
      <c r="LQ6" s="67"/>
      <c r="LR6" s="67"/>
      <c r="LS6" s="67"/>
      <c r="LT6" s="67"/>
      <c r="LU6" s="67"/>
      <c r="LV6" s="67"/>
      <c r="LW6" s="67"/>
      <c r="LX6" s="67"/>
      <c r="LY6" s="67"/>
      <c r="LZ6" s="67"/>
      <c r="MA6" s="67"/>
      <c r="MB6" s="67"/>
      <c r="MC6" s="67"/>
      <c r="MD6" s="67"/>
      <c r="ME6" s="67"/>
      <c r="MF6" s="67"/>
      <c r="MG6" s="67"/>
      <c r="MH6" s="67"/>
      <c r="MI6" s="67"/>
      <c r="MJ6" s="67"/>
      <c r="MK6" s="67"/>
      <c r="ML6" s="67"/>
      <c r="MM6" s="67"/>
      <c r="MN6" s="67"/>
      <c r="MO6" s="67"/>
      <c r="MP6" s="67"/>
      <c r="MQ6" s="67"/>
      <c r="MR6" s="67"/>
      <c r="MS6" s="67"/>
      <c r="MT6" s="67"/>
      <c r="MU6" s="67"/>
      <c r="MV6" s="67"/>
      <c r="MW6" s="67"/>
      <c r="MX6" s="67"/>
      <c r="MY6" s="67"/>
      <c r="MZ6" s="67"/>
      <c r="NA6" s="67"/>
      <c r="NB6" s="67"/>
      <c r="NC6" s="67"/>
      <c r="ND6" s="67"/>
      <c r="NE6" s="67"/>
      <c r="NF6" s="67"/>
      <c r="NG6" s="67"/>
      <c r="NH6" s="67"/>
      <c r="NI6" s="67"/>
      <c r="NJ6" s="67"/>
      <c r="NK6" s="67"/>
      <c r="NL6" s="67"/>
      <c r="NM6" s="67"/>
      <c r="NN6" s="67"/>
      <c r="NO6" s="67"/>
      <c r="NP6" s="67"/>
      <c r="NQ6" s="67"/>
      <c r="NR6" s="67"/>
      <c r="NS6" s="67"/>
      <c r="NT6" s="67"/>
      <c r="NU6" s="67"/>
      <c r="NV6" s="67"/>
      <c r="NW6" s="67"/>
      <c r="NX6" s="67"/>
      <c r="NY6" s="67"/>
      <c r="NZ6" s="67"/>
      <c r="OA6" s="67"/>
      <c r="OB6" s="67"/>
      <c r="OC6" s="67"/>
      <c r="OD6" s="67"/>
      <c r="OE6" s="67"/>
      <c r="OF6" s="67"/>
      <c r="OG6" s="67"/>
      <c r="OH6" s="67"/>
      <c r="OI6" s="67"/>
      <c r="OJ6" s="67"/>
      <c r="OK6" s="67"/>
      <c r="OL6" s="67"/>
      <c r="OM6" s="67"/>
      <c r="ON6" s="67"/>
      <c r="OO6" s="67"/>
      <c r="OP6" s="67"/>
      <c r="OQ6" s="67"/>
      <c r="OR6" s="67"/>
      <c r="OS6" s="67"/>
      <c r="OT6" s="67"/>
      <c r="OU6" s="67"/>
      <c r="OV6" s="67"/>
      <c r="OW6" s="67"/>
      <c r="OX6" s="67"/>
      <c r="OY6" s="67"/>
      <c r="OZ6" s="67"/>
      <c r="PA6" s="67"/>
      <c r="PB6" s="67"/>
      <c r="PC6" s="67"/>
      <c r="PD6" s="67"/>
      <c r="PE6" s="67"/>
      <c r="PF6" s="67"/>
      <c r="PG6" s="67"/>
      <c r="PH6" s="67"/>
      <c r="PI6" s="67"/>
      <c r="PJ6" s="67"/>
      <c r="PK6" s="67"/>
      <c r="PL6" s="67"/>
      <c r="PM6" s="67"/>
      <c r="PN6" s="67"/>
      <c r="PO6" s="67"/>
      <c r="PP6" s="67"/>
      <c r="PQ6" s="67"/>
      <c r="PR6" s="67"/>
      <c r="PS6" s="67"/>
      <c r="PT6" s="67"/>
      <c r="PU6" s="67"/>
      <c r="PV6" s="67"/>
      <c r="PW6" s="67"/>
      <c r="PX6" s="67"/>
      <c r="PY6" s="67"/>
      <c r="PZ6" s="67"/>
      <c r="QA6" s="67"/>
      <c r="QB6" s="67"/>
      <c r="QC6" s="67"/>
      <c r="QD6" s="67"/>
      <c r="QE6" s="67"/>
      <c r="QF6" s="67"/>
      <c r="QG6" s="67"/>
      <c r="QH6" s="67"/>
      <c r="QI6" s="67"/>
      <c r="QJ6" s="67"/>
      <c r="QK6" s="67"/>
      <c r="QL6" s="67"/>
      <c r="QM6" s="67"/>
      <c r="QN6" s="67"/>
      <c r="QO6" s="67"/>
      <c r="QP6" s="67"/>
      <c r="QQ6" s="67"/>
      <c r="QR6" s="67"/>
      <c r="QS6" s="67"/>
      <c r="QT6" s="67"/>
      <c r="QU6" s="67"/>
      <c r="QV6" s="67"/>
      <c r="QW6" s="67"/>
      <c r="QX6" s="67"/>
      <c r="QY6" s="67"/>
      <c r="QZ6" s="67"/>
      <c r="RA6" s="67"/>
      <c r="RB6" s="67"/>
      <c r="RC6" s="67"/>
      <c r="RD6" s="67"/>
      <c r="RE6" s="67"/>
      <c r="RF6" s="67"/>
      <c r="RG6" s="67"/>
      <c r="RH6" s="67"/>
      <c r="RI6" s="67"/>
      <c r="RJ6" s="67"/>
      <c r="RK6" s="67"/>
      <c r="RL6" s="67"/>
      <c r="RM6" s="67"/>
      <c r="RN6" s="67"/>
      <c r="RO6" s="67"/>
      <c r="RP6" s="67"/>
      <c r="RQ6" s="67"/>
      <c r="RR6" s="67"/>
      <c r="RS6" s="67"/>
      <c r="RT6" s="67"/>
      <c r="RU6" s="67"/>
      <c r="RV6" s="67"/>
      <c r="RW6" s="67"/>
      <c r="RX6" s="67"/>
      <c r="RY6" s="67"/>
      <c r="RZ6" s="67"/>
      <c r="SA6" s="67"/>
      <c r="SB6" s="67"/>
      <c r="SC6" s="67"/>
      <c r="SD6" s="67"/>
      <c r="SE6" s="67"/>
      <c r="SF6" s="67"/>
      <c r="SG6" s="67"/>
      <c r="SH6" s="67"/>
      <c r="SI6" s="67"/>
      <c r="SJ6" s="67"/>
      <c r="SK6" s="67"/>
      <c r="SL6" s="67"/>
      <c r="SM6" s="67"/>
      <c r="SN6" s="67"/>
      <c r="SO6" s="67"/>
      <c r="SP6" s="67"/>
      <c r="SQ6" s="67"/>
      <c r="SR6" s="67"/>
      <c r="SS6" s="67"/>
      <c r="ST6" s="67"/>
      <c r="SU6" s="67"/>
      <c r="SV6" s="67"/>
      <c r="SW6" s="67"/>
      <c r="SX6" s="67"/>
      <c r="SY6" s="67"/>
      <c r="SZ6" s="67"/>
      <c r="TA6" s="67"/>
      <c r="TB6" s="67"/>
      <c r="TC6" s="67"/>
      <c r="TD6" s="67"/>
      <c r="TE6" s="67"/>
      <c r="TF6" s="67"/>
      <c r="TG6" s="67"/>
      <c r="TH6" s="67"/>
      <c r="TI6" s="67"/>
      <c r="TJ6" s="67"/>
      <c r="TK6" s="67"/>
      <c r="TL6" s="67"/>
      <c r="TM6" s="67"/>
      <c r="TN6" s="67"/>
      <c r="TO6" s="67"/>
      <c r="TP6" s="67"/>
      <c r="TQ6" s="67"/>
      <c r="TR6" s="67"/>
      <c r="TS6" s="67"/>
      <c r="TT6" s="67"/>
      <c r="TU6" s="67"/>
      <c r="TV6" s="67"/>
      <c r="TW6" s="67"/>
      <c r="TX6" s="67"/>
      <c r="TY6" s="67"/>
      <c r="TZ6" s="67"/>
      <c r="UA6" s="67"/>
      <c r="UB6" s="67"/>
      <c r="UC6" s="67"/>
      <c r="UD6" s="67"/>
      <c r="UE6" s="67"/>
      <c r="UF6" s="67"/>
      <c r="UG6" s="67"/>
      <c r="UH6" s="67"/>
      <c r="UI6" s="67"/>
      <c r="UJ6" s="67"/>
      <c r="UK6" s="67"/>
      <c r="UL6" s="67"/>
      <c r="UM6" s="67"/>
      <c r="UN6" s="67"/>
      <c r="UO6" s="67"/>
      <c r="UP6" s="67"/>
      <c r="UQ6" s="67"/>
      <c r="UR6" s="67"/>
      <c r="US6" s="67"/>
      <c r="UT6" s="67"/>
      <c r="UU6" s="67"/>
      <c r="UV6" s="67"/>
      <c r="UW6" s="67"/>
      <c r="UX6" s="67"/>
      <c r="UY6" s="67"/>
      <c r="UZ6" s="67"/>
      <c r="VA6" s="67"/>
      <c r="VB6" s="67"/>
      <c r="VC6" s="67"/>
      <c r="VD6" s="67"/>
      <c r="VE6" s="67"/>
      <c r="VF6" s="67"/>
      <c r="VG6" s="67"/>
      <c r="VH6" s="67"/>
      <c r="VI6" s="67"/>
      <c r="VJ6" s="67"/>
      <c r="VK6" s="67"/>
      <c r="VL6" s="67"/>
      <c r="VM6" s="67"/>
      <c r="VN6" s="67"/>
      <c r="VO6" s="67"/>
      <c r="VP6" s="67"/>
      <c r="VQ6" s="67"/>
      <c r="VR6" s="67"/>
      <c r="VS6" s="67"/>
      <c r="VT6" s="67"/>
      <c r="VU6" s="67"/>
      <c r="VV6" s="67"/>
      <c r="VW6" s="67"/>
      <c r="VX6" s="67"/>
      <c r="VY6" s="67"/>
      <c r="VZ6" s="67"/>
      <c r="WA6" s="67"/>
      <c r="WB6" s="67"/>
      <c r="WC6" s="67"/>
      <c r="WD6" s="67"/>
      <c r="WE6" s="67"/>
      <c r="WF6" s="67"/>
      <c r="WG6" s="67"/>
      <c r="WH6" s="67"/>
      <c r="WI6" s="67"/>
      <c r="WJ6" s="67"/>
      <c r="WK6" s="67"/>
      <c r="WL6" s="67"/>
      <c r="WM6" s="67"/>
      <c r="WN6" s="67"/>
      <c r="WO6" s="67"/>
      <c r="WP6" s="67"/>
      <c r="WQ6" s="67"/>
      <c r="WR6" s="67"/>
      <c r="WS6" s="67"/>
      <c r="WT6" s="67"/>
      <c r="WU6" s="67"/>
      <c r="WV6" s="67"/>
      <c r="WW6" s="67"/>
      <c r="WX6" s="67"/>
      <c r="WY6" s="67"/>
      <c r="WZ6" s="67"/>
      <c r="XA6" s="67"/>
      <c r="XB6" s="67"/>
      <c r="XC6" s="67"/>
      <c r="XD6" s="67"/>
      <c r="XE6" s="67"/>
      <c r="XF6" s="67"/>
      <c r="XG6" s="67"/>
      <c r="XH6" s="67"/>
      <c r="XI6" s="67"/>
      <c r="XJ6" s="67"/>
      <c r="XK6" s="67"/>
      <c r="XL6" s="67"/>
      <c r="XM6" s="67"/>
      <c r="XN6" s="67"/>
      <c r="XO6" s="67"/>
      <c r="XP6" s="67"/>
      <c r="XQ6" s="67"/>
      <c r="XR6" s="67"/>
      <c r="XS6" s="67"/>
      <c r="XT6" s="67"/>
      <c r="XU6" s="67"/>
      <c r="XV6" s="67"/>
      <c r="XW6" s="67"/>
      <c r="XX6" s="67"/>
      <c r="XY6" s="67"/>
      <c r="XZ6" s="67"/>
      <c r="YA6" s="67"/>
      <c r="YB6" s="67"/>
      <c r="YC6" s="67"/>
      <c r="YD6" s="67"/>
      <c r="YE6" s="67"/>
      <c r="YF6" s="67"/>
      <c r="YG6" s="67"/>
      <c r="YH6" s="67"/>
      <c r="YI6" s="67"/>
      <c r="YJ6" s="67"/>
      <c r="YK6" s="67"/>
      <c r="YL6" s="67"/>
      <c r="YM6" s="67"/>
      <c r="YN6" s="67"/>
      <c r="YO6" s="67"/>
      <c r="YP6" s="67"/>
      <c r="YQ6" s="67"/>
      <c r="YR6" s="67"/>
      <c r="YS6" s="67"/>
      <c r="YT6" s="67"/>
      <c r="YU6" s="67"/>
      <c r="YV6" s="67"/>
      <c r="YW6" s="67"/>
      <c r="YX6" s="67"/>
      <c r="YY6" s="67"/>
      <c r="YZ6" s="67"/>
      <c r="ZA6" s="67"/>
      <c r="ZB6" s="67"/>
      <c r="ZC6" s="67"/>
      <c r="ZD6" s="67"/>
      <c r="ZE6" s="67"/>
      <c r="ZF6" s="67"/>
      <c r="ZG6" s="67"/>
      <c r="ZH6" s="67"/>
      <c r="ZI6" s="67"/>
      <c r="ZJ6" s="67"/>
      <c r="ZK6" s="67"/>
      <c r="ZL6" s="67"/>
      <c r="ZM6" s="67"/>
      <c r="ZN6" s="67"/>
      <c r="ZO6" s="67"/>
      <c r="ZP6" s="67"/>
      <c r="ZQ6" s="67"/>
      <c r="ZR6" s="67"/>
      <c r="ZS6" s="67"/>
      <c r="ZT6" s="67"/>
      <c r="ZU6" s="67"/>
      <c r="ZV6" s="67"/>
      <c r="ZW6" s="67"/>
      <c r="ZX6" s="67"/>
      <c r="ZY6" s="67"/>
      <c r="ZZ6" s="67"/>
      <c r="AAA6" s="67"/>
      <c r="AAB6" s="67"/>
      <c r="AAC6" s="67"/>
      <c r="AAD6" s="67"/>
      <c r="AAE6" s="67"/>
      <c r="AAF6" s="67"/>
      <c r="AAG6" s="67"/>
      <c r="AAH6" s="67"/>
      <c r="AAI6" s="67"/>
      <c r="AAJ6" s="67"/>
      <c r="AAK6" s="67"/>
      <c r="AAL6" s="67"/>
      <c r="AAM6" s="67"/>
      <c r="AAN6" s="67"/>
      <c r="AAO6" s="67"/>
      <c r="AAP6" s="67"/>
      <c r="AAQ6" s="67"/>
      <c r="AAR6" s="67"/>
      <c r="AAS6" s="67"/>
      <c r="AAT6" s="67"/>
      <c r="AAU6" s="67"/>
      <c r="AAV6" s="67"/>
      <c r="AAW6" s="67"/>
      <c r="AAX6" s="67"/>
      <c r="AAY6" s="67"/>
      <c r="AAZ6" s="67"/>
      <c r="ABA6" s="67"/>
      <c r="ABB6" s="67"/>
      <c r="ABC6" s="67"/>
      <c r="ABD6" s="67"/>
      <c r="ABE6" s="67"/>
      <c r="ABF6" s="67"/>
      <c r="ABG6" s="67"/>
      <c r="ABH6" s="67"/>
      <c r="ABI6" s="67"/>
      <c r="ABJ6" s="67"/>
      <c r="ABK6" s="67"/>
      <c r="ABL6" s="67"/>
      <c r="ABM6" s="67"/>
      <c r="ABN6" s="67"/>
      <c r="ABO6" s="67"/>
      <c r="ABP6" s="67"/>
      <c r="ABQ6" s="67"/>
      <c r="ABR6" s="67"/>
      <c r="ABS6" s="67"/>
      <c r="ABT6" s="67"/>
      <c r="ABU6" s="67"/>
      <c r="ABV6" s="67"/>
      <c r="ABW6" s="67"/>
      <c r="ABX6" s="67"/>
      <c r="ABY6" s="67"/>
      <c r="ABZ6" s="67"/>
      <c r="ACA6" s="67"/>
      <c r="ACB6" s="67"/>
      <c r="ACC6" s="67"/>
      <c r="ACD6" s="67"/>
      <c r="ACE6" s="67"/>
      <c r="ACF6" s="67"/>
      <c r="ACG6" s="67"/>
      <c r="ACH6" s="67"/>
      <c r="ACI6" s="67"/>
      <c r="ACJ6" s="67"/>
      <c r="ACK6" s="67"/>
      <c r="ACL6" s="67"/>
      <c r="ACM6" s="67"/>
      <c r="ACN6" s="67"/>
      <c r="ACO6" s="67"/>
      <c r="ACP6" s="67"/>
      <c r="ACQ6" s="67"/>
      <c r="ACR6" s="67"/>
      <c r="ACS6" s="67"/>
      <c r="ACT6" s="67"/>
      <c r="ACU6" s="67"/>
      <c r="ACV6" s="67"/>
      <c r="ACW6" s="67"/>
      <c r="ACX6" s="67"/>
      <c r="ACY6" s="67"/>
      <c r="ACZ6" s="67"/>
      <c r="ADA6" s="67"/>
      <c r="ADB6" s="67"/>
      <c r="ADC6" s="67"/>
      <c r="ADD6" s="67"/>
      <c r="ADE6" s="67"/>
      <c r="ADF6" s="67"/>
      <c r="ADG6" s="67"/>
      <c r="ADH6" s="67"/>
      <c r="ADI6" s="67"/>
      <c r="ADJ6" s="67"/>
      <c r="ADK6" s="67"/>
      <c r="ADL6" s="67"/>
      <c r="ADM6" s="67"/>
      <c r="ADN6" s="67"/>
      <c r="ADO6" s="67"/>
      <c r="ADP6" s="67"/>
      <c r="ADQ6" s="67"/>
      <c r="ADR6" s="67"/>
      <c r="ADS6" s="67"/>
      <c r="ADT6" s="67"/>
      <c r="ADU6" s="67"/>
      <c r="ADV6" s="67"/>
      <c r="ADW6" s="67"/>
      <c r="ADX6" s="67"/>
      <c r="ADY6" s="67"/>
      <c r="ADZ6" s="67"/>
      <c r="AEA6" s="67"/>
      <c r="AEB6" s="67"/>
      <c r="AEC6" s="67"/>
      <c r="AED6" s="67"/>
      <c r="AEE6" s="67"/>
      <c r="AEF6" s="67"/>
      <c r="AEG6" s="67"/>
      <c r="AEH6" s="67"/>
      <c r="AEI6" s="67"/>
      <c r="AEJ6" s="67"/>
      <c r="AEK6" s="67"/>
      <c r="AEL6" s="67"/>
      <c r="AEM6" s="67"/>
      <c r="AEN6" s="67"/>
      <c r="AEO6" s="67"/>
      <c r="AEP6" s="67"/>
      <c r="AEQ6" s="67"/>
      <c r="AER6" s="67"/>
      <c r="AES6" s="67"/>
      <c r="AET6" s="67"/>
      <c r="AEU6" s="67"/>
      <c r="AEV6" s="67"/>
      <c r="AEW6" s="67"/>
      <c r="AEX6" s="67"/>
      <c r="AEY6" s="67"/>
      <c r="AEZ6" s="67"/>
      <c r="AFA6" s="67"/>
      <c r="AFB6" s="67"/>
      <c r="AFC6" s="67"/>
      <c r="AFD6" s="67"/>
      <c r="AFE6" s="67"/>
      <c r="AFF6" s="67"/>
      <c r="AFG6" s="67"/>
      <c r="AFH6" s="67"/>
      <c r="AFI6" s="67"/>
      <c r="AFJ6" s="67"/>
      <c r="AFK6" s="67"/>
      <c r="AFL6" s="67"/>
      <c r="AFM6" s="67"/>
      <c r="AFN6" s="67"/>
      <c r="AFO6" s="67"/>
      <c r="AFP6" s="67"/>
      <c r="AFQ6" s="67"/>
      <c r="AFR6" s="67"/>
      <c r="AFS6" s="67"/>
      <c r="AFT6" s="67"/>
      <c r="AFU6" s="67"/>
      <c r="AFV6" s="67"/>
      <c r="AFW6" s="67"/>
      <c r="AFX6" s="67"/>
      <c r="AFY6" s="67"/>
      <c r="AFZ6" s="67"/>
      <c r="AGA6" s="67"/>
      <c r="AGB6" s="67"/>
      <c r="AGC6" s="67"/>
      <c r="AGD6" s="67"/>
      <c r="AGE6" s="67"/>
      <c r="AGF6" s="67"/>
      <c r="AGG6" s="67"/>
      <c r="AGH6" s="67"/>
      <c r="AGI6" s="67"/>
      <c r="AGJ6" s="67"/>
      <c r="AGK6" s="67"/>
      <c r="AGL6" s="67"/>
      <c r="AGM6" s="67"/>
      <c r="AGN6" s="67"/>
      <c r="AGO6" s="67"/>
      <c r="AGP6" s="67"/>
      <c r="AGQ6" s="67"/>
      <c r="AGR6" s="67"/>
      <c r="AGS6" s="67"/>
      <c r="AGT6" s="67"/>
      <c r="AGU6" s="67"/>
      <c r="AGV6" s="67"/>
      <c r="AGW6" s="67"/>
      <c r="AGX6" s="67"/>
      <c r="AGY6" s="67"/>
      <c r="AGZ6" s="67"/>
      <c r="AHA6" s="67"/>
      <c r="AHB6" s="67"/>
      <c r="AHC6" s="67"/>
      <c r="AHD6" s="67"/>
      <c r="AHE6" s="67"/>
      <c r="AHF6" s="67"/>
      <c r="AHG6" s="67"/>
      <c r="AHH6" s="67"/>
      <c r="AHI6" s="67"/>
      <c r="AHJ6" s="67"/>
      <c r="AHK6" s="67"/>
      <c r="AHL6" s="67"/>
      <c r="AHM6" s="67"/>
      <c r="AHN6" s="67"/>
      <c r="AHO6" s="67"/>
      <c r="AHP6" s="67"/>
      <c r="AHQ6" s="67"/>
      <c r="AHR6" s="67"/>
      <c r="AHS6" s="67"/>
      <c r="AHT6" s="67"/>
      <c r="AHU6" s="67"/>
      <c r="AHV6" s="67"/>
      <c r="AHW6" s="67"/>
      <c r="AHX6" s="67"/>
      <c r="AHY6" s="67"/>
      <c r="AHZ6" s="67"/>
      <c r="AIA6" s="67"/>
      <c r="AIB6" s="67"/>
      <c r="AIC6" s="67"/>
      <c r="AID6" s="67"/>
      <c r="AIE6" s="67"/>
      <c r="AIF6" s="67"/>
      <c r="AIG6" s="67"/>
      <c r="AIH6" s="67"/>
      <c r="AII6" s="67"/>
      <c r="AIJ6" s="67"/>
      <c r="AIK6" s="67"/>
      <c r="AIL6" s="67"/>
      <c r="AIM6" s="67"/>
      <c r="AIN6" s="67"/>
      <c r="AIO6" s="67"/>
      <c r="AIP6" s="67"/>
      <c r="AIQ6" s="67"/>
      <c r="AIR6" s="67"/>
      <c r="AIS6" s="67"/>
      <c r="AIT6" s="67"/>
      <c r="AIU6" s="67"/>
      <c r="AIV6" s="67"/>
      <c r="AIW6" s="67"/>
      <c r="AIX6" s="67"/>
      <c r="AIY6" s="67"/>
      <c r="AIZ6" s="67"/>
      <c r="AJA6" s="67"/>
      <c r="AJB6" s="67"/>
      <c r="AJC6" s="67"/>
      <c r="AJD6" s="67"/>
      <c r="AJE6" s="67"/>
      <c r="AJF6" s="67"/>
      <c r="AJG6" s="67"/>
      <c r="AJH6" s="67"/>
      <c r="AJI6" s="67"/>
      <c r="AJJ6" s="67"/>
      <c r="AJK6" s="67"/>
      <c r="AJL6" s="67"/>
      <c r="AJM6" s="67"/>
      <c r="AJN6" s="67"/>
      <c r="AJO6" s="67"/>
      <c r="AJP6" s="67"/>
      <c r="AJQ6" s="67"/>
      <c r="AJR6" s="67"/>
      <c r="AJS6" s="67"/>
      <c r="AJT6" s="67"/>
      <c r="AJU6" s="67"/>
      <c r="AJV6" s="67"/>
      <c r="AJW6" s="67"/>
      <c r="AJX6" s="67"/>
      <c r="AJY6" s="67"/>
      <c r="AJZ6" s="67"/>
      <c r="AKA6" s="67"/>
      <c r="AKB6" s="67"/>
      <c r="AKC6" s="67"/>
      <c r="AKD6" s="67"/>
      <c r="AKE6" s="67"/>
      <c r="AKF6" s="67"/>
      <c r="AKG6" s="67"/>
      <c r="AKH6" s="67"/>
      <c r="AKI6" s="67"/>
      <c r="AKJ6" s="67"/>
      <c r="AKK6" s="67"/>
      <c r="AKL6" s="67"/>
      <c r="AKM6" s="67"/>
      <c r="AKN6" s="67"/>
      <c r="AKO6" s="67"/>
      <c r="AKP6" s="67"/>
      <c r="AKQ6" s="67"/>
      <c r="AKR6" s="67"/>
      <c r="AKS6" s="67"/>
      <c r="AKT6" s="67"/>
      <c r="AKU6" s="67"/>
      <c r="AKV6" s="67"/>
      <c r="AKW6" s="67"/>
      <c r="AKX6" s="67"/>
      <c r="AKY6" s="67"/>
      <c r="AKZ6" s="67"/>
      <c r="ALA6" s="67"/>
      <c r="ALB6" s="67"/>
      <c r="ALC6" s="67"/>
      <c r="ALD6" s="67"/>
      <c r="ALE6" s="67"/>
      <c r="ALF6" s="67"/>
      <c r="ALG6" s="67"/>
      <c r="ALH6" s="67"/>
      <c r="ALI6" s="67"/>
      <c r="ALJ6" s="67"/>
      <c r="ALK6" s="67"/>
      <c r="ALL6" s="67"/>
      <c r="ALM6" s="67"/>
      <c r="ALN6" s="67"/>
      <c r="ALO6" s="67"/>
      <c r="ALP6" s="67"/>
      <c r="ALQ6" s="67"/>
      <c r="ALR6" s="67"/>
      <c r="ALS6" s="67"/>
      <c r="ALT6" s="67"/>
      <c r="ALU6" s="67"/>
      <c r="ALV6" s="67"/>
      <c r="ALW6" s="67"/>
      <c r="ALX6" s="67"/>
      <c r="ALY6" s="67"/>
      <c r="ALZ6" s="67"/>
      <c r="AMA6" s="67"/>
      <c r="AMB6" s="67"/>
      <c r="AMC6" s="67"/>
      <c r="AMD6" s="67"/>
      <c r="AME6" s="67"/>
      <c r="AMF6" s="67"/>
      <c r="AMG6" s="67"/>
      <c r="AMH6" s="67"/>
      <c r="AMI6" s="67"/>
      <c r="AMJ6" s="67"/>
      <c r="AMK6" s="67"/>
      <c r="AML6" s="67"/>
      <c r="AMM6" s="67"/>
      <c r="AMN6" s="67"/>
      <c r="AMO6" s="67"/>
      <c r="AMP6" s="67"/>
      <c r="AMQ6" s="67"/>
      <c r="AMR6" s="67"/>
      <c r="AMS6" s="67"/>
      <c r="AMT6" s="67"/>
      <c r="AMU6" s="67"/>
      <c r="AMV6" s="67"/>
      <c r="AMW6" s="67"/>
      <c r="AMX6" s="67"/>
      <c r="AMY6" s="67"/>
      <c r="AMZ6" s="67"/>
      <c r="ANA6" s="67"/>
      <c r="ANB6" s="67"/>
      <c r="ANC6" s="67"/>
      <c r="AND6" s="67"/>
      <c r="ANE6" s="67"/>
      <c r="ANF6" s="67"/>
      <c r="ANG6" s="67"/>
      <c r="ANH6" s="67"/>
      <c r="ANI6" s="67"/>
      <c r="ANJ6" s="67"/>
      <c r="ANK6" s="67"/>
      <c r="ANL6" s="67"/>
      <c r="ANM6" s="67"/>
      <c r="ANN6" s="67"/>
      <c r="ANO6" s="67"/>
      <c r="ANP6" s="67"/>
      <c r="ANQ6" s="67"/>
      <c r="ANR6" s="67"/>
      <c r="ANS6" s="67"/>
      <c r="ANT6" s="67"/>
      <c r="ANU6" s="67"/>
      <c r="ANV6" s="67"/>
      <c r="ANW6" s="67"/>
      <c r="ANX6" s="67"/>
      <c r="ANY6" s="67"/>
      <c r="ANZ6" s="67"/>
      <c r="AOA6" s="67"/>
      <c r="AOB6" s="67"/>
      <c r="AOC6" s="67"/>
      <c r="AOD6" s="67"/>
      <c r="AOE6" s="67"/>
      <c r="AOF6" s="67"/>
      <c r="AOG6" s="67"/>
      <c r="AOH6" s="67"/>
      <c r="AOI6" s="67"/>
      <c r="AOJ6" s="67"/>
      <c r="AOK6" s="67"/>
      <c r="AOL6" s="67"/>
      <c r="AOM6" s="67"/>
      <c r="AON6" s="67"/>
      <c r="AOO6" s="67"/>
      <c r="AOP6" s="67"/>
      <c r="AOQ6" s="67"/>
      <c r="AOR6" s="67"/>
      <c r="AOS6" s="67"/>
      <c r="AOT6" s="67"/>
      <c r="AOU6" s="67"/>
      <c r="AOV6" s="67"/>
      <c r="AOW6" s="67"/>
      <c r="AOX6" s="67"/>
      <c r="AOY6" s="67"/>
      <c r="AOZ6" s="67"/>
      <c r="APA6" s="67"/>
      <c r="APB6" s="67"/>
      <c r="APC6" s="67"/>
      <c r="APD6" s="67"/>
      <c r="APE6" s="67"/>
      <c r="APF6" s="67"/>
      <c r="APG6" s="67"/>
      <c r="APH6" s="67"/>
      <c r="API6" s="67"/>
      <c r="APJ6" s="67"/>
      <c r="APK6" s="67"/>
      <c r="APL6" s="67"/>
      <c r="APM6" s="67"/>
      <c r="APN6" s="67"/>
      <c r="APO6" s="67"/>
      <c r="APP6" s="67"/>
      <c r="APQ6" s="67"/>
      <c r="APR6" s="67"/>
      <c r="APS6" s="67"/>
      <c r="APT6" s="67"/>
      <c r="APU6" s="67"/>
      <c r="APV6" s="67"/>
      <c r="APW6" s="67"/>
      <c r="APX6" s="67"/>
      <c r="APY6" s="67"/>
      <c r="APZ6" s="67"/>
      <c r="AQA6" s="67"/>
      <c r="AQB6" s="67"/>
      <c r="AQC6" s="67"/>
      <c r="AQD6" s="67"/>
      <c r="AQE6" s="67"/>
      <c r="AQF6" s="67"/>
      <c r="AQG6" s="67"/>
      <c r="AQH6" s="67"/>
      <c r="AQI6" s="67"/>
      <c r="AQJ6" s="67"/>
      <c r="AQK6" s="67"/>
      <c r="AQL6" s="67"/>
      <c r="AQM6" s="67"/>
      <c r="AQN6" s="67"/>
      <c r="AQO6" s="67"/>
      <c r="AQP6" s="67"/>
      <c r="AQQ6" s="67"/>
      <c r="AQR6" s="67"/>
      <c r="AQS6" s="67"/>
      <c r="AQT6" s="67"/>
      <c r="AQU6" s="67"/>
      <c r="AQV6" s="67"/>
      <c r="AQW6" s="67"/>
      <c r="AQX6" s="67"/>
      <c r="AQY6" s="67"/>
      <c r="AQZ6" s="67"/>
      <c r="ARA6" s="67"/>
      <c r="ARB6" s="67"/>
      <c r="ARC6" s="67"/>
      <c r="ARD6" s="67"/>
      <c r="ARE6" s="67"/>
      <c r="ARF6" s="67"/>
      <c r="ARG6" s="67"/>
      <c r="ARH6" s="67"/>
      <c r="ARI6" s="67"/>
      <c r="ARJ6" s="67"/>
      <c r="ARK6" s="67"/>
      <c r="ARL6" s="67"/>
      <c r="ARM6" s="67"/>
      <c r="ARN6" s="67"/>
      <c r="ARO6" s="67"/>
      <c r="ARP6" s="67"/>
      <c r="ARQ6" s="67"/>
      <c r="ARR6" s="67"/>
      <c r="ARS6" s="67"/>
      <c r="ART6" s="67"/>
      <c r="ARU6" s="67"/>
      <c r="ARV6" s="67"/>
      <c r="ARW6" s="67"/>
      <c r="ARX6" s="67"/>
      <c r="ARY6" s="67"/>
      <c r="ARZ6" s="67"/>
      <c r="ASA6" s="67"/>
      <c r="ASB6" s="67"/>
      <c r="ASC6" s="67"/>
      <c r="ASD6" s="67"/>
      <c r="ASE6" s="67"/>
      <c r="ASF6" s="67"/>
      <c r="ASG6" s="67"/>
      <c r="ASH6" s="67"/>
      <c r="ASI6" s="67"/>
      <c r="ASJ6" s="67"/>
      <c r="ASK6" s="67"/>
      <c r="ASL6" s="67"/>
      <c r="ASM6" s="67"/>
      <c r="ASN6" s="67"/>
      <c r="ASO6" s="67"/>
      <c r="ASP6" s="67"/>
      <c r="ASQ6" s="67"/>
      <c r="ASR6" s="67"/>
      <c r="ASS6" s="67"/>
      <c r="AST6" s="67"/>
      <c r="ASU6" s="67"/>
      <c r="ASV6" s="67"/>
      <c r="ASW6" s="67"/>
      <c r="ASX6" s="67"/>
      <c r="ASY6" s="67"/>
      <c r="ASZ6" s="67"/>
      <c r="ATA6" s="67"/>
      <c r="ATB6" s="67"/>
      <c r="ATC6" s="67"/>
      <c r="ATD6" s="67"/>
      <c r="ATE6" s="67"/>
      <c r="ATF6" s="67"/>
      <c r="ATG6" s="67"/>
      <c r="ATH6" s="67"/>
      <c r="ATI6" s="67"/>
      <c r="ATJ6" s="67"/>
      <c r="ATK6" s="67"/>
      <c r="ATL6" s="67"/>
      <c r="ATM6" s="67"/>
      <c r="ATN6" s="67"/>
      <c r="ATO6" s="67"/>
      <c r="ATP6" s="67"/>
      <c r="ATQ6" s="67"/>
      <c r="ATR6" s="67"/>
      <c r="ATS6" s="67"/>
      <c r="ATT6" s="67"/>
      <c r="ATU6" s="67"/>
      <c r="ATV6" s="67"/>
      <c r="ATW6" s="67"/>
      <c r="ATX6" s="67"/>
      <c r="ATY6" s="67"/>
      <c r="ATZ6" s="67"/>
      <c r="AUA6" s="67"/>
      <c r="AUB6" s="67"/>
      <c r="AUC6" s="67"/>
      <c r="AUD6" s="67"/>
      <c r="AUE6" s="67"/>
      <c r="AUF6" s="67"/>
      <c r="AUG6" s="67"/>
      <c r="AUH6" s="67"/>
      <c r="AUI6" s="67"/>
      <c r="AUJ6" s="67"/>
      <c r="AUK6" s="67"/>
      <c r="AUL6" s="67"/>
      <c r="AUM6" s="67"/>
      <c r="AUN6" s="67"/>
      <c r="AUO6" s="67"/>
      <c r="AUP6" s="67"/>
      <c r="AUQ6" s="67"/>
      <c r="AUR6" s="67"/>
      <c r="AUS6" s="67"/>
      <c r="AUT6" s="67"/>
      <c r="AUU6" s="67"/>
      <c r="AUV6" s="67"/>
      <c r="AUW6" s="67"/>
      <c r="AUX6" s="67"/>
      <c r="AUY6" s="67"/>
      <c r="AUZ6" s="67"/>
      <c r="AVA6" s="67"/>
      <c r="AVB6" s="67"/>
      <c r="AVC6" s="67"/>
      <c r="AVD6" s="67"/>
      <c r="AVE6" s="67"/>
      <c r="AVF6" s="67"/>
      <c r="AVG6" s="67"/>
      <c r="AVH6" s="67"/>
      <c r="AVI6" s="67"/>
      <c r="AVJ6" s="67"/>
      <c r="AVK6" s="67"/>
      <c r="AVL6" s="67"/>
      <c r="AVM6" s="67"/>
      <c r="AVN6" s="67"/>
      <c r="AVO6" s="67"/>
      <c r="AVP6" s="67"/>
      <c r="AVQ6" s="67"/>
      <c r="AVR6" s="67"/>
      <c r="AVS6" s="67"/>
      <c r="AVT6" s="67"/>
      <c r="AVU6" s="67"/>
      <c r="AVV6" s="67"/>
      <c r="AVW6" s="67"/>
      <c r="AVX6" s="67"/>
      <c r="AVY6" s="67"/>
      <c r="AVZ6" s="67"/>
      <c r="AWA6" s="67"/>
      <c r="AWB6" s="67"/>
      <c r="AWC6" s="67"/>
      <c r="AWD6" s="67"/>
      <c r="AWE6" s="67"/>
      <c r="AWF6" s="67"/>
      <c r="AWG6" s="67"/>
      <c r="AWH6" s="67"/>
      <c r="AWI6" s="67"/>
      <c r="AWJ6" s="67"/>
      <c r="AWK6" s="67"/>
      <c r="AWL6" s="67"/>
      <c r="AWM6" s="67"/>
      <c r="AWN6" s="67"/>
      <c r="AWO6" s="67"/>
      <c r="AWP6" s="67"/>
      <c r="AWQ6" s="67"/>
      <c r="AWR6" s="67"/>
      <c r="AWS6" s="67"/>
      <c r="AWT6" s="67"/>
      <c r="AWU6" s="67"/>
      <c r="AWV6" s="67"/>
      <c r="AWW6" s="67"/>
      <c r="AWX6" s="67"/>
      <c r="AWY6" s="67"/>
      <c r="AWZ6" s="67"/>
      <c r="AXA6" s="67"/>
      <c r="AXB6" s="67"/>
      <c r="AXC6" s="67"/>
      <c r="AXD6" s="67"/>
      <c r="AXE6" s="67"/>
      <c r="AXF6" s="67"/>
      <c r="AXG6" s="67"/>
      <c r="AXH6" s="67"/>
      <c r="AXI6" s="67"/>
      <c r="AXJ6" s="67"/>
      <c r="AXK6" s="67"/>
      <c r="AXL6" s="67"/>
      <c r="AXM6" s="67"/>
      <c r="AXN6" s="67"/>
      <c r="AXO6" s="67"/>
      <c r="AXP6" s="67"/>
      <c r="AXQ6" s="67"/>
      <c r="AXR6" s="67"/>
      <c r="AXS6" s="67"/>
      <c r="AXT6" s="67"/>
      <c r="AXU6" s="67"/>
      <c r="AXV6" s="67"/>
      <c r="AXW6" s="67"/>
      <c r="AXX6" s="67"/>
      <c r="AXY6" s="67"/>
      <c r="AXZ6" s="67"/>
      <c r="AYA6" s="67"/>
      <c r="AYB6" s="67"/>
      <c r="AYC6" s="67"/>
      <c r="AYD6" s="67"/>
      <c r="AYE6" s="67"/>
      <c r="AYF6" s="67"/>
      <c r="AYG6" s="67"/>
      <c r="AYH6" s="67"/>
      <c r="AYI6" s="67"/>
      <c r="AYJ6" s="67"/>
      <c r="AYK6" s="67"/>
      <c r="AYL6" s="67"/>
      <c r="AYM6" s="67"/>
      <c r="AYN6" s="67"/>
      <c r="AYO6" s="67"/>
      <c r="AYP6" s="67"/>
      <c r="AYQ6" s="67"/>
      <c r="AYR6" s="67"/>
      <c r="AYS6" s="67"/>
      <c r="AYT6" s="67"/>
      <c r="AYU6" s="67"/>
      <c r="AYV6" s="67"/>
      <c r="AYW6" s="67"/>
      <c r="AYX6" s="67"/>
      <c r="AYY6" s="67"/>
      <c r="AYZ6" s="67"/>
      <c r="AZA6" s="67"/>
      <c r="AZB6" s="67"/>
      <c r="AZC6" s="67"/>
      <c r="AZD6" s="67"/>
      <c r="AZE6" s="67"/>
      <c r="AZF6" s="67"/>
      <c r="AZG6" s="67"/>
      <c r="AZH6" s="67"/>
      <c r="AZI6" s="67"/>
      <c r="AZJ6" s="67"/>
      <c r="AZK6" s="67"/>
      <c r="AZL6" s="67"/>
      <c r="AZM6" s="67"/>
      <c r="AZN6" s="67"/>
      <c r="AZO6" s="67"/>
      <c r="AZP6" s="67"/>
      <c r="AZQ6" s="67"/>
      <c r="AZR6" s="67"/>
      <c r="AZS6" s="67"/>
      <c r="AZT6" s="67"/>
      <c r="AZU6" s="67"/>
      <c r="AZV6" s="67"/>
      <c r="AZW6" s="67"/>
      <c r="AZX6" s="67"/>
      <c r="AZY6" s="67"/>
      <c r="AZZ6" s="67"/>
      <c r="BAA6" s="67"/>
      <c r="BAB6" s="67"/>
      <c r="BAC6" s="67"/>
      <c r="BAD6" s="67"/>
      <c r="BAE6" s="67"/>
      <c r="BAF6" s="67"/>
      <c r="BAG6" s="67"/>
      <c r="BAH6" s="67"/>
      <c r="BAI6" s="67"/>
      <c r="BAJ6" s="67"/>
      <c r="BAK6" s="67"/>
      <c r="BAL6" s="67"/>
      <c r="BAM6" s="67"/>
      <c r="BAN6" s="67"/>
      <c r="BAO6" s="67"/>
      <c r="BAP6" s="67"/>
      <c r="BAQ6" s="67"/>
      <c r="BAR6" s="67"/>
      <c r="BAS6" s="67"/>
      <c r="BAT6" s="67"/>
      <c r="BAU6" s="67"/>
      <c r="BAV6" s="67"/>
      <c r="BAW6" s="67"/>
      <c r="BAX6" s="67"/>
      <c r="BAY6" s="67"/>
      <c r="BAZ6" s="67"/>
      <c r="BBA6" s="67"/>
      <c r="BBB6" s="67"/>
      <c r="BBC6" s="67"/>
      <c r="BBD6" s="67"/>
      <c r="BBE6" s="67"/>
      <c r="BBF6" s="67"/>
      <c r="BBG6" s="67"/>
      <c r="BBH6" s="67"/>
      <c r="BBI6" s="67"/>
      <c r="BBJ6" s="67"/>
      <c r="BBK6" s="67"/>
      <c r="BBL6" s="67"/>
      <c r="BBM6" s="67"/>
      <c r="BBN6" s="67"/>
      <c r="BBO6" s="67"/>
      <c r="BBP6" s="67"/>
      <c r="BBQ6" s="67"/>
      <c r="BBR6" s="67"/>
      <c r="BBS6" s="67"/>
      <c r="BBT6" s="67"/>
      <c r="BBU6" s="67"/>
      <c r="BBV6" s="67"/>
      <c r="BBW6" s="67"/>
      <c r="BBX6" s="67"/>
      <c r="BBY6" s="67"/>
      <c r="BBZ6" s="67"/>
      <c r="BCA6" s="67"/>
      <c r="BCB6" s="67"/>
      <c r="BCC6" s="67"/>
      <c r="BCD6" s="67"/>
      <c r="BCE6" s="67"/>
      <c r="BCF6" s="67"/>
      <c r="BCG6" s="67"/>
      <c r="BCH6" s="67"/>
      <c r="BCI6" s="67"/>
      <c r="BCJ6" s="67"/>
      <c r="BCK6" s="67"/>
      <c r="BCL6" s="67"/>
      <c r="BCM6" s="67"/>
      <c r="BCN6" s="67"/>
      <c r="BCO6" s="67"/>
      <c r="BCP6" s="67"/>
      <c r="BCQ6" s="67"/>
      <c r="BCR6" s="67"/>
      <c r="BCS6" s="67"/>
      <c r="BCT6" s="67"/>
      <c r="BCU6" s="67"/>
      <c r="BCV6" s="67"/>
      <c r="BCW6" s="67"/>
      <c r="BCX6" s="67"/>
      <c r="BCY6" s="67"/>
      <c r="BCZ6" s="67"/>
      <c r="BDA6" s="67"/>
      <c r="BDB6" s="67"/>
      <c r="BDC6" s="67"/>
      <c r="BDD6" s="67"/>
      <c r="BDE6" s="67"/>
      <c r="BDF6" s="67"/>
      <c r="BDG6" s="67"/>
      <c r="BDH6" s="67"/>
      <c r="BDI6" s="67"/>
      <c r="BDJ6" s="67"/>
      <c r="BDK6" s="67"/>
      <c r="BDL6" s="67"/>
      <c r="BDM6" s="67"/>
      <c r="BDN6" s="67"/>
      <c r="BDO6" s="67"/>
      <c r="BDP6" s="67"/>
      <c r="BDQ6" s="67"/>
      <c r="BDR6" s="67"/>
      <c r="BDS6" s="67"/>
      <c r="BDT6" s="67"/>
      <c r="BDU6" s="67"/>
      <c r="BDV6" s="67"/>
      <c r="BDW6" s="67"/>
      <c r="BDX6" s="67"/>
      <c r="BDY6" s="67"/>
      <c r="BDZ6" s="67"/>
      <c r="BEA6" s="67"/>
      <c r="BEB6" s="67"/>
      <c r="BEC6" s="67"/>
      <c r="BED6" s="67"/>
      <c r="BEE6" s="67"/>
      <c r="BEF6" s="67"/>
      <c r="BEG6" s="67"/>
      <c r="BEH6" s="67"/>
      <c r="BEI6" s="67"/>
      <c r="BEJ6" s="67"/>
      <c r="BEK6" s="67"/>
      <c r="BEL6" s="67"/>
      <c r="BEM6" s="67"/>
      <c r="BEN6" s="67"/>
      <c r="BEO6" s="67"/>
      <c r="BEP6" s="67"/>
      <c r="BEQ6" s="67"/>
      <c r="BER6" s="67"/>
      <c r="BES6" s="67"/>
      <c r="BET6" s="67"/>
      <c r="BEU6" s="67"/>
      <c r="BEV6" s="67"/>
      <c r="BEW6" s="67"/>
      <c r="BEX6" s="67"/>
      <c r="BEY6" s="67"/>
      <c r="BEZ6" s="67"/>
      <c r="BFA6" s="67"/>
      <c r="BFB6" s="67"/>
      <c r="BFC6" s="67"/>
      <c r="BFD6" s="67"/>
      <c r="BFE6" s="67"/>
      <c r="BFF6" s="67"/>
      <c r="BFG6" s="67"/>
      <c r="BFH6" s="67"/>
      <c r="BFI6" s="67"/>
      <c r="BFJ6" s="67"/>
      <c r="BFK6" s="67"/>
      <c r="BFL6" s="67"/>
      <c r="BFM6" s="67"/>
      <c r="BFN6" s="67"/>
      <c r="BFO6" s="67"/>
      <c r="BFP6" s="67"/>
      <c r="BFQ6" s="67"/>
      <c r="BFR6" s="67"/>
      <c r="BFS6" s="67"/>
      <c r="BFT6" s="67"/>
      <c r="BFU6" s="67"/>
      <c r="BFV6" s="67"/>
      <c r="BFW6" s="67"/>
      <c r="BFX6" s="67"/>
      <c r="BFY6" s="67"/>
      <c r="BFZ6" s="67"/>
      <c r="BGA6" s="67"/>
      <c r="BGB6" s="67"/>
      <c r="BGC6" s="67"/>
      <c r="BGD6" s="67"/>
      <c r="BGE6" s="67"/>
      <c r="BGF6" s="67"/>
      <c r="BGG6" s="67"/>
      <c r="BGH6" s="67"/>
      <c r="BGI6" s="67"/>
      <c r="BGJ6" s="67"/>
      <c r="BGK6" s="67"/>
      <c r="BGL6" s="67"/>
      <c r="BGM6" s="67"/>
      <c r="BGN6" s="67"/>
      <c r="BGO6" s="67"/>
      <c r="BGP6" s="67"/>
      <c r="BGQ6" s="67"/>
      <c r="BGR6" s="67"/>
      <c r="BGS6" s="67"/>
      <c r="BGT6" s="67"/>
      <c r="BGU6" s="67"/>
      <c r="BGV6" s="67"/>
      <c r="BGW6" s="67"/>
      <c r="BGX6" s="67"/>
      <c r="BGY6" s="67"/>
      <c r="BGZ6" s="67"/>
      <c r="BHA6" s="67"/>
      <c r="BHB6" s="67"/>
      <c r="BHC6" s="67"/>
      <c r="BHD6" s="67"/>
      <c r="BHE6" s="67"/>
      <c r="BHF6" s="67"/>
      <c r="BHG6" s="67"/>
      <c r="BHH6" s="67"/>
      <c r="BHI6" s="67"/>
      <c r="BHJ6" s="67"/>
      <c r="BHK6" s="67"/>
      <c r="BHL6" s="67"/>
      <c r="BHM6" s="67"/>
      <c r="BHN6" s="67"/>
      <c r="BHO6" s="67"/>
      <c r="BHP6" s="67"/>
      <c r="BHQ6" s="67"/>
      <c r="BHR6" s="67"/>
      <c r="BHS6" s="67"/>
      <c r="BHT6" s="67"/>
      <c r="BHU6" s="67"/>
      <c r="BHV6" s="67"/>
      <c r="BHW6" s="67"/>
      <c r="BHX6" s="67"/>
      <c r="BHY6" s="67"/>
      <c r="BHZ6" s="67"/>
      <c r="BIA6" s="67"/>
      <c r="BIB6" s="67"/>
      <c r="BIC6" s="67"/>
      <c r="BID6" s="67"/>
      <c r="BIE6" s="67"/>
      <c r="BIF6" s="67"/>
      <c r="BIG6" s="67"/>
      <c r="BIH6" s="67"/>
      <c r="BII6" s="67"/>
      <c r="BIJ6" s="67"/>
      <c r="BIK6" s="67"/>
      <c r="BIL6" s="67"/>
      <c r="BIM6" s="67"/>
      <c r="BIN6" s="67"/>
      <c r="BIO6" s="67"/>
      <c r="BIP6" s="67"/>
      <c r="BIQ6" s="67"/>
      <c r="BIR6" s="67"/>
      <c r="BIS6" s="67"/>
      <c r="BIT6" s="67"/>
      <c r="BIU6" s="67"/>
      <c r="BIV6" s="67"/>
      <c r="BIW6" s="67"/>
      <c r="BIX6" s="67"/>
      <c r="BIY6" s="67"/>
      <c r="BIZ6" s="67"/>
      <c r="BJA6" s="67"/>
      <c r="BJB6" s="67"/>
      <c r="BJC6" s="67"/>
      <c r="BJD6" s="67"/>
      <c r="BJE6" s="67"/>
      <c r="BJF6" s="67"/>
      <c r="BJG6" s="67"/>
      <c r="BJH6" s="67"/>
      <c r="BJI6" s="67"/>
      <c r="BJJ6" s="67"/>
      <c r="BJK6" s="67"/>
      <c r="BJL6" s="67"/>
      <c r="BJM6" s="67"/>
      <c r="BJN6" s="67"/>
      <c r="BJO6" s="67"/>
      <c r="BJP6" s="67"/>
      <c r="BJQ6" s="67"/>
      <c r="BJR6" s="67"/>
      <c r="BJS6" s="67"/>
      <c r="BJT6" s="67"/>
      <c r="BJU6" s="67"/>
      <c r="BJV6" s="67"/>
      <c r="BJW6" s="67"/>
      <c r="BJX6" s="67"/>
      <c r="BJY6" s="67"/>
      <c r="BJZ6" s="67"/>
      <c r="BKA6" s="67"/>
      <c r="BKB6" s="67"/>
      <c r="BKC6" s="67"/>
      <c r="BKD6" s="67"/>
      <c r="BKE6" s="67"/>
      <c r="BKF6" s="67"/>
      <c r="BKG6" s="67"/>
      <c r="BKH6" s="67"/>
      <c r="BKI6" s="67"/>
      <c r="BKJ6" s="67"/>
      <c r="BKK6" s="67"/>
      <c r="BKL6" s="67"/>
      <c r="BKM6" s="67"/>
      <c r="BKN6" s="67"/>
      <c r="BKO6" s="67"/>
      <c r="BKP6" s="67"/>
      <c r="BKQ6" s="67"/>
      <c r="BKR6" s="67"/>
      <c r="BKS6" s="67"/>
      <c r="BKT6" s="67"/>
      <c r="BKU6" s="67"/>
      <c r="BKV6" s="67"/>
      <c r="BKW6" s="67"/>
      <c r="BKX6" s="67"/>
      <c r="BKY6" s="67"/>
      <c r="BKZ6" s="67"/>
      <c r="BLA6" s="67"/>
      <c r="BLB6" s="67"/>
      <c r="BLC6" s="67"/>
      <c r="BLD6" s="67"/>
      <c r="BLE6" s="67"/>
      <c r="BLF6" s="67"/>
      <c r="BLG6" s="67"/>
      <c r="BLH6" s="67"/>
      <c r="BLI6" s="67"/>
      <c r="BLJ6" s="67"/>
      <c r="BLK6" s="67"/>
      <c r="BLL6" s="67"/>
      <c r="BLM6" s="67"/>
      <c r="BLN6" s="67"/>
      <c r="BLO6" s="67"/>
      <c r="BLP6" s="67"/>
      <c r="BLQ6" s="67"/>
      <c r="BLR6" s="67"/>
      <c r="BLS6" s="67"/>
      <c r="BLT6" s="67"/>
      <c r="BLU6" s="67"/>
      <c r="BLV6" s="67"/>
      <c r="BLW6" s="67"/>
      <c r="BLX6" s="67"/>
      <c r="BLY6" s="67"/>
      <c r="BLZ6" s="67"/>
      <c r="BMA6" s="67"/>
      <c r="BMB6" s="67"/>
      <c r="BMC6" s="67"/>
      <c r="BMD6" s="67"/>
      <c r="BME6" s="67"/>
      <c r="BMF6" s="67"/>
      <c r="BMG6" s="67"/>
      <c r="BMH6" s="67"/>
      <c r="BMI6" s="67"/>
      <c r="BMJ6" s="67"/>
      <c r="BMK6" s="67"/>
      <c r="BML6" s="67"/>
      <c r="BMM6" s="67"/>
      <c r="BMN6" s="67"/>
      <c r="BMO6" s="67"/>
      <c r="BMP6" s="67"/>
      <c r="BMQ6" s="67"/>
      <c r="BMR6" s="67"/>
      <c r="BMS6" s="67"/>
      <c r="BMT6" s="67"/>
      <c r="BMU6" s="67"/>
      <c r="BMV6" s="67"/>
      <c r="BMW6" s="67"/>
      <c r="BMX6" s="67"/>
      <c r="BMY6" s="67"/>
      <c r="BMZ6" s="67"/>
      <c r="BNA6" s="67"/>
      <c r="BNB6" s="67"/>
      <c r="BNC6" s="67"/>
      <c r="BND6" s="67"/>
      <c r="BNE6" s="67"/>
      <c r="BNF6" s="67"/>
      <c r="BNG6" s="67"/>
      <c r="BNH6" s="67"/>
      <c r="BNI6" s="67"/>
      <c r="BNJ6" s="67"/>
      <c r="BNK6" s="67"/>
      <c r="BNL6" s="67"/>
      <c r="BNM6" s="67"/>
      <c r="BNN6" s="67"/>
      <c r="BNO6" s="67"/>
      <c r="BNP6" s="67"/>
      <c r="BNQ6" s="67"/>
      <c r="BNR6" s="67"/>
      <c r="BNS6" s="67"/>
      <c r="BNT6" s="67"/>
      <c r="BNU6" s="67"/>
      <c r="BNV6" s="67"/>
      <c r="BNW6" s="67"/>
      <c r="BNX6" s="67"/>
      <c r="BNY6" s="67"/>
      <c r="BNZ6" s="67"/>
      <c r="BOA6" s="67"/>
      <c r="BOB6" s="67"/>
      <c r="BOC6" s="67"/>
      <c r="BOD6" s="67"/>
      <c r="BOE6" s="67"/>
      <c r="BOF6" s="67"/>
      <c r="BOG6" s="67"/>
      <c r="BOH6" s="67"/>
      <c r="BOI6" s="67"/>
      <c r="BOJ6" s="67"/>
      <c r="BOK6" s="67"/>
      <c r="BOL6" s="67"/>
      <c r="BOM6" s="67"/>
      <c r="BON6" s="67"/>
      <c r="BOO6" s="67"/>
      <c r="BOP6" s="67"/>
      <c r="BOQ6" s="67"/>
      <c r="BOR6" s="67"/>
      <c r="BOS6" s="67"/>
      <c r="BOT6" s="67"/>
      <c r="BOU6" s="67"/>
      <c r="BOV6" s="67"/>
      <c r="BOW6" s="67"/>
      <c r="BOX6" s="67"/>
      <c r="BOY6" s="67"/>
      <c r="BOZ6" s="67"/>
      <c r="BPA6" s="67"/>
      <c r="BPB6" s="67"/>
      <c r="BPC6" s="67"/>
      <c r="BPD6" s="67"/>
      <c r="BPE6" s="67"/>
      <c r="BPF6" s="67"/>
      <c r="BPG6" s="67"/>
      <c r="BPH6" s="67"/>
      <c r="BPI6" s="67"/>
      <c r="BPJ6" s="67"/>
      <c r="BPK6" s="67"/>
      <c r="BPL6" s="67"/>
      <c r="BPM6" s="67"/>
      <c r="BPN6" s="67"/>
      <c r="BPO6" s="67"/>
      <c r="BPP6" s="67"/>
      <c r="BPQ6" s="67"/>
      <c r="BPR6" s="67"/>
      <c r="BPS6" s="67"/>
      <c r="BPT6" s="67"/>
      <c r="BPU6" s="67"/>
      <c r="BPV6" s="67"/>
      <c r="BPW6" s="67"/>
      <c r="BPX6" s="67"/>
      <c r="BPY6" s="67"/>
      <c r="BPZ6" s="67"/>
      <c r="BQA6" s="67"/>
      <c r="BQB6" s="67"/>
      <c r="BQC6" s="67"/>
      <c r="BQD6" s="67"/>
      <c r="BQE6" s="67"/>
      <c r="BQF6" s="67"/>
      <c r="BQG6" s="67"/>
      <c r="BQH6" s="67"/>
      <c r="BQI6" s="67"/>
      <c r="BQJ6" s="67"/>
      <c r="BQK6" s="67"/>
      <c r="BQL6" s="67"/>
      <c r="BQM6" s="67"/>
      <c r="BQN6" s="67"/>
      <c r="BQO6" s="67"/>
      <c r="BQP6" s="67"/>
      <c r="BQQ6" s="67"/>
      <c r="BQR6" s="67"/>
      <c r="BQS6" s="67"/>
      <c r="BQT6" s="67"/>
      <c r="BQU6" s="67"/>
      <c r="BQV6" s="67"/>
      <c r="BQW6" s="67"/>
      <c r="BQX6" s="67"/>
      <c r="BQY6" s="67"/>
      <c r="BQZ6" s="67"/>
      <c r="BRA6" s="67"/>
      <c r="BRB6" s="67"/>
      <c r="BRC6" s="67"/>
      <c r="BRD6" s="67"/>
      <c r="BRE6" s="67"/>
      <c r="BRF6" s="67"/>
      <c r="BRG6" s="67"/>
      <c r="BRH6" s="67"/>
      <c r="BRI6" s="67"/>
      <c r="BRJ6" s="67"/>
      <c r="BRK6" s="67"/>
      <c r="BRL6" s="67"/>
      <c r="BRM6" s="67"/>
      <c r="BRN6" s="67"/>
      <c r="BRO6" s="67"/>
      <c r="BRP6" s="67"/>
      <c r="BRQ6" s="67"/>
      <c r="BRR6" s="67"/>
      <c r="BRS6" s="67"/>
      <c r="BRT6" s="67"/>
      <c r="BRU6" s="67"/>
      <c r="BRV6" s="67"/>
      <c r="BRW6" s="67"/>
      <c r="BRX6" s="67"/>
      <c r="BRY6" s="67"/>
      <c r="BRZ6" s="67"/>
      <c r="BSA6" s="67"/>
      <c r="BSB6" s="67"/>
      <c r="BSC6" s="67"/>
      <c r="BSD6" s="67"/>
      <c r="BSE6" s="67"/>
      <c r="BSF6" s="67"/>
      <c r="BSG6" s="67"/>
      <c r="BSH6" s="67"/>
      <c r="BSI6" s="67"/>
      <c r="BSJ6" s="67"/>
      <c r="BSK6" s="67"/>
      <c r="BSL6" s="67"/>
      <c r="BSM6" s="67"/>
      <c r="BSN6" s="67"/>
      <c r="BSO6" s="67"/>
      <c r="BSP6" s="67"/>
      <c r="BSQ6" s="67"/>
      <c r="BSR6" s="67"/>
      <c r="BSS6" s="67"/>
      <c r="BST6" s="67"/>
      <c r="BSU6" s="67"/>
      <c r="BSV6" s="67"/>
      <c r="BSW6" s="67"/>
      <c r="BSX6" s="67"/>
      <c r="BSY6" s="67"/>
      <c r="BSZ6" s="67"/>
      <c r="BTA6" s="67"/>
      <c r="BTB6" s="67"/>
      <c r="BTC6" s="67"/>
      <c r="BTD6" s="67"/>
      <c r="BTE6" s="67"/>
      <c r="BTF6" s="67"/>
      <c r="BTG6" s="67"/>
      <c r="BTH6" s="67"/>
      <c r="BTI6" s="67"/>
      <c r="BTJ6" s="67"/>
      <c r="BTK6" s="67"/>
      <c r="BTL6" s="67"/>
      <c r="BTM6" s="67"/>
      <c r="BTN6" s="67"/>
      <c r="BTO6" s="67"/>
      <c r="BTP6" s="67"/>
      <c r="BTQ6" s="67"/>
      <c r="BTR6" s="67"/>
      <c r="BTS6" s="67"/>
      <c r="BTT6" s="67"/>
      <c r="BTU6" s="67"/>
      <c r="BTV6" s="67"/>
      <c r="BTW6" s="67"/>
      <c r="BTX6" s="67"/>
      <c r="BTY6" s="67"/>
      <c r="BTZ6" s="67"/>
      <c r="BUA6" s="67"/>
      <c r="BUB6" s="67"/>
      <c r="BUC6" s="67"/>
      <c r="BUD6" s="67"/>
      <c r="BUE6" s="67"/>
      <c r="BUF6" s="67"/>
      <c r="BUG6" s="67"/>
      <c r="BUH6" s="67"/>
      <c r="BUI6" s="67"/>
      <c r="BUJ6" s="67"/>
      <c r="BUK6" s="67"/>
      <c r="BUL6" s="67"/>
      <c r="BUM6" s="67"/>
      <c r="BUN6" s="67"/>
      <c r="BUO6" s="67"/>
      <c r="BUP6" s="67"/>
      <c r="BUQ6" s="67"/>
      <c r="BUR6" s="67"/>
      <c r="BUS6" s="67"/>
      <c r="BUT6" s="67"/>
      <c r="BUU6" s="67"/>
      <c r="BUV6" s="67"/>
      <c r="BUW6" s="67"/>
      <c r="BUX6" s="67"/>
      <c r="BUY6" s="67"/>
      <c r="BUZ6" s="67"/>
      <c r="BVA6" s="67"/>
      <c r="BVB6" s="67"/>
      <c r="BVC6" s="67"/>
      <c r="BVD6" s="67"/>
      <c r="BVE6" s="67"/>
      <c r="BVF6" s="67"/>
      <c r="BVG6" s="67"/>
      <c r="BVH6" s="67"/>
      <c r="BVI6" s="67"/>
      <c r="BVJ6" s="67"/>
      <c r="BVK6" s="67"/>
      <c r="BVL6" s="67"/>
      <c r="BVM6" s="67"/>
      <c r="BVN6" s="67"/>
      <c r="BVO6" s="67"/>
      <c r="BVP6" s="67"/>
      <c r="BVQ6" s="67"/>
      <c r="BVR6" s="67"/>
      <c r="BVS6" s="67"/>
      <c r="BVT6" s="67"/>
      <c r="BVU6" s="67"/>
      <c r="BVV6" s="67"/>
      <c r="BVW6" s="67"/>
      <c r="BVX6" s="67"/>
      <c r="BVY6" s="67"/>
      <c r="BVZ6" s="67"/>
      <c r="BWA6" s="67"/>
      <c r="BWB6" s="67"/>
      <c r="BWC6" s="67"/>
      <c r="BWD6" s="67"/>
      <c r="BWE6" s="67"/>
      <c r="BWF6" s="67"/>
      <c r="BWG6" s="67"/>
      <c r="BWH6" s="67"/>
      <c r="BWI6" s="67"/>
      <c r="BWJ6" s="67"/>
      <c r="BWK6" s="67"/>
      <c r="BWL6" s="67"/>
      <c r="BWM6" s="67"/>
      <c r="BWN6" s="67"/>
      <c r="BWO6" s="67"/>
      <c r="BWP6" s="67"/>
      <c r="BWQ6" s="67"/>
      <c r="BWR6" s="67"/>
      <c r="BWS6" s="67"/>
      <c r="BWT6" s="67"/>
      <c r="BWU6" s="67"/>
      <c r="BWV6" s="67"/>
      <c r="BWW6" s="67"/>
      <c r="BWX6" s="67"/>
      <c r="BWY6" s="67"/>
      <c r="BWZ6" s="67"/>
      <c r="BXA6" s="67"/>
      <c r="BXB6" s="67"/>
      <c r="BXC6" s="67"/>
      <c r="BXD6" s="67"/>
      <c r="BXE6" s="67"/>
      <c r="BXF6" s="67"/>
      <c r="BXG6" s="67"/>
      <c r="BXH6" s="67"/>
      <c r="BXI6" s="67"/>
      <c r="BXJ6" s="67"/>
      <c r="BXK6" s="67"/>
      <c r="BXL6" s="67"/>
      <c r="BXM6" s="67"/>
      <c r="BXN6" s="67"/>
      <c r="BXO6" s="67"/>
      <c r="BXP6" s="67"/>
      <c r="BXQ6" s="67"/>
      <c r="BXR6" s="67"/>
      <c r="BXS6" s="67"/>
      <c r="BXT6" s="67"/>
      <c r="BXU6" s="67"/>
      <c r="BXV6" s="67"/>
      <c r="BXW6" s="67"/>
      <c r="BXX6" s="67"/>
      <c r="BXY6" s="67"/>
      <c r="BXZ6" s="67"/>
      <c r="BYA6" s="67"/>
      <c r="BYB6" s="67"/>
      <c r="BYC6" s="67"/>
      <c r="BYD6" s="67"/>
      <c r="BYE6" s="67"/>
      <c r="BYF6" s="67"/>
      <c r="BYG6" s="67"/>
      <c r="BYH6" s="67"/>
      <c r="BYI6" s="67"/>
      <c r="BYJ6" s="67"/>
      <c r="BYK6" s="67"/>
      <c r="BYL6" s="67"/>
      <c r="BYM6" s="67"/>
      <c r="BYN6" s="67"/>
      <c r="BYO6" s="67"/>
      <c r="BYP6" s="67"/>
      <c r="BYQ6" s="67"/>
      <c r="BYR6" s="67"/>
      <c r="BYS6" s="67"/>
      <c r="BYT6" s="67"/>
      <c r="BYU6" s="67"/>
      <c r="BYV6" s="67"/>
      <c r="BYW6" s="67"/>
      <c r="BYX6" s="67"/>
      <c r="BYY6" s="67"/>
      <c r="BYZ6" s="67"/>
      <c r="BZA6" s="67"/>
      <c r="BZB6" s="67"/>
      <c r="BZC6" s="67"/>
      <c r="BZD6" s="67"/>
      <c r="BZE6" s="67"/>
      <c r="BZF6" s="67"/>
      <c r="BZG6" s="67"/>
      <c r="BZH6" s="67"/>
      <c r="BZI6" s="67"/>
      <c r="BZJ6" s="67"/>
      <c r="BZK6" s="67"/>
      <c r="BZL6" s="67"/>
      <c r="BZM6" s="67"/>
      <c r="BZN6" s="67"/>
      <c r="BZO6" s="67"/>
      <c r="BZP6" s="67"/>
      <c r="BZQ6" s="67"/>
      <c r="BZR6" s="67"/>
      <c r="BZS6" s="67"/>
      <c r="BZT6" s="67"/>
      <c r="BZU6" s="67"/>
      <c r="BZV6" s="67"/>
      <c r="BZW6" s="67"/>
      <c r="BZX6" s="67"/>
      <c r="BZY6" s="67"/>
      <c r="BZZ6" s="67"/>
      <c r="CAA6" s="67"/>
      <c r="CAB6" s="67"/>
      <c r="CAC6" s="67"/>
      <c r="CAD6" s="67"/>
      <c r="CAE6" s="67"/>
      <c r="CAF6" s="67"/>
      <c r="CAG6" s="67"/>
      <c r="CAH6" s="67"/>
      <c r="CAI6" s="67"/>
      <c r="CAJ6" s="67"/>
      <c r="CAK6" s="67"/>
      <c r="CAL6" s="67"/>
      <c r="CAM6" s="67"/>
      <c r="CAN6" s="67"/>
      <c r="CAO6" s="67"/>
      <c r="CAP6" s="67"/>
      <c r="CAQ6" s="67"/>
      <c r="CAR6" s="67"/>
      <c r="CAS6" s="67"/>
      <c r="CAT6" s="67"/>
      <c r="CAU6" s="67"/>
      <c r="CAV6" s="67"/>
      <c r="CAW6" s="67"/>
      <c r="CAX6" s="67"/>
      <c r="CAY6" s="67"/>
      <c r="CAZ6" s="67"/>
      <c r="CBA6" s="67"/>
      <c r="CBB6" s="67"/>
      <c r="CBC6" s="67"/>
      <c r="CBD6" s="67"/>
      <c r="CBE6" s="67"/>
      <c r="CBF6" s="67"/>
      <c r="CBG6" s="67"/>
      <c r="CBH6" s="67"/>
      <c r="CBI6" s="67"/>
      <c r="CBJ6" s="67"/>
      <c r="CBK6" s="67"/>
      <c r="CBL6" s="67"/>
      <c r="CBM6" s="67"/>
      <c r="CBN6" s="67"/>
      <c r="CBO6" s="67"/>
      <c r="CBP6" s="67"/>
      <c r="CBQ6" s="67"/>
      <c r="CBR6" s="67"/>
      <c r="CBS6" s="67"/>
      <c r="CBT6" s="67"/>
      <c r="CBU6" s="67"/>
      <c r="CBV6" s="67"/>
      <c r="CBW6" s="67"/>
      <c r="CBX6" s="67"/>
      <c r="CBY6" s="67"/>
      <c r="CBZ6" s="67"/>
      <c r="CCA6" s="67"/>
      <c r="CCB6" s="67"/>
      <c r="CCC6" s="67"/>
      <c r="CCD6" s="67"/>
      <c r="CCE6" s="67"/>
      <c r="CCF6" s="67"/>
      <c r="CCG6" s="67"/>
      <c r="CCH6" s="67"/>
      <c r="CCI6" s="67"/>
      <c r="CCJ6" s="67"/>
      <c r="CCK6" s="67"/>
      <c r="CCL6" s="67"/>
      <c r="CCM6" s="67"/>
      <c r="CCN6" s="67"/>
      <c r="CCO6" s="67"/>
      <c r="CCP6" s="67"/>
      <c r="CCQ6" s="67"/>
      <c r="CCR6" s="67"/>
      <c r="CCS6" s="67"/>
      <c r="CCT6" s="67"/>
      <c r="CCU6" s="67"/>
      <c r="CCV6" s="67"/>
      <c r="CCW6" s="67"/>
      <c r="CCX6" s="67"/>
      <c r="CCY6" s="67"/>
      <c r="CCZ6" s="67"/>
      <c r="CDA6" s="67"/>
      <c r="CDB6" s="67"/>
      <c r="CDC6" s="67"/>
      <c r="CDD6" s="67"/>
      <c r="CDE6" s="67"/>
      <c r="CDF6" s="67"/>
      <c r="CDG6" s="67"/>
      <c r="CDH6" s="67"/>
      <c r="CDI6" s="67"/>
      <c r="CDJ6" s="67"/>
      <c r="CDK6" s="67"/>
      <c r="CDL6" s="67"/>
      <c r="CDM6" s="67"/>
      <c r="CDN6" s="67"/>
      <c r="CDO6" s="67"/>
      <c r="CDP6" s="67"/>
      <c r="CDQ6" s="67"/>
      <c r="CDR6" s="67"/>
      <c r="CDS6" s="67"/>
      <c r="CDT6" s="67"/>
      <c r="CDU6" s="67"/>
      <c r="CDV6" s="67"/>
      <c r="CDW6" s="67"/>
      <c r="CDX6" s="67"/>
      <c r="CDY6" s="67"/>
      <c r="CDZ6" s="67"/>
      <c r="CEA6" s="67"/>
      <c r="CEB6" s="67"/>
      <c r="CEC6" s="67"/>
      <c r="CED6" s="67"/>
      <c r="CEE6" s="67"/>
      <c r="CEF6" s="67"/>
      <c r="CEG6" s="67"/>
      <c r="CEH6" s="67"/>
      <c r="CEI6" s="67"/>
      <c r="CEJ6" s="67"/>
      <c r="CEK6" s="67"/>
      <c r="CEL6" s="67"/>
      <c r="CEM6" s="67"/>
      <c r="CEN6" s="67"/>
      <c r="CEO6" s="67"/>
      <c r="CEP6" s="67"/>
      <c r="CEQ6" s="67"/>
      <c r="CER6" s="67"/>
      <c r="CES6" s="67"/>
      <c r="CET6" s="67"/>
      <c r="CEU6" s="67"/>
      <c r="CEV6" s="67"/>
      <c r="CEW6" s="67"/>
      <c r="CEX6" s="67"/>
      <c r="CEY6" s="67"/>
      <c r="CEZ6" s="67"/>
      <c r="CFA6" s="67"/>
      <c r="CFB6" s="67"/>
      <c r="CFC6" s="67"/>
      <c r="CFD6" s="67"/>
      <c r="CFE6" s="67"/>
      <c r="CFF6" s="67"/>
      <c r="CFG6" s="67"/>
      <c r="CFH6" s="67"/>
      <c r="CFI6" s="67"/>
      <c r="CFJ6" s="67"/>
      <c r="CFK6" s="67"/>
      <c r="CFL6" s="67"/>
      <c r="CFM6" s="67"/>
      <c r="CFN6" s="67"/>
      <c r="CFO6" s="67"/>
      <c r="CFP6" s="67"/>
      <c r="CFQ6" s="67"/>
      <c r="CFR6" s="67"/>
      <c r="CFS6" s="67"/>
      <c r="CFT6" s="67"/>
      <c r="CFU6" s="67"/>
      <c r="CFV6" s="67"/>
      <c r="CFW6" s="67"/>
      <c r="CFX6" s="67"/>
      <c r="CFY6" s="67"/>
      <c r="CFZ6" s="67"/>
      <c r="CGA6" s="67"/>
      <c r="CGB6" s="67"/>
      <c r="CGC6" s="67"/>
      <c r="CGD6" s="67"/>
      <c r="CGE6" s="67"/>
      <c r="CGF6" s="67"/>
      <c r="CGG6" s="67"/>
      <c r="CGH6" s="67"/>
      <c r="CGI6" s="67"/>
      <c r="CGJ6" s="67"/>
      <c r="CGK6" s="67"/>
      <c r="CGL6" s="67"/>
      <c r="CGM6" s="67"/>
      <c r="CGN6" s="67"/>
      <c r="CGO6" s="67"/>
      <c r="CGP6" s="67"/>
      <c r="CGQ6" s="67"/>
      <c r="CGR6" s="67"/>
      <c r="CGS6" s="67"/>
      <c r="CGT6" s="67"/>
      <c r="CGU6" s="67"/>
      <c r="CGV6" s="67"/>
      <c r="CGW6" s="67"/>
      <c r="CGX6" s="67"/>
      <c r="CGY6" s="67"/>
      <c r="CGZ6" s="67"/>
      <c r="CHA6" s="67"/>
      <c r="CHB6" s="67"/>
      <c r="CHC6" s="67"/>
      <c r="CHD6" s="67"/>
      <c r="CHE6" s="67"/>
      <c r="CHF6" s="67"/>
      <c r="CHG6" s="67"/>
      <c r="CHH6" s="67"/>
      <c r="CHI6" s="67"/>
      <c r="CHJ6" s="67"/>
      <c r="CHK6" s="67"/>
      <c r="CHL6" s="67"/>
      <c r="CHM6" s="67"/>
      <c r="CHN6" s="67"/>
      <c r="CHO6" s="67"/>
      <c r="CHP6" s="67"/>
      <c r="CHQ6" s="67"/>
      <c r="CHR6" s="67"/>
      <c r="CHS6" s="67"/>
      <c r="CHT6" s="67"/>
      <c r="CHU6" s="67"/>
      <c r="CHV6" s="67"/>
      <c r="CHW6" s="67"/>
      <c r="CHX6" s="67"/>
      <c r="CHY6" s="67"/>
      <c r="CHZ6" s="67"/>
      <c r="CIA6" s="67"/>
      <c r="CIB6" s="67"/>
      <c r="CIC6" s="67"/>
      <c r="CID6" s="67"/>
      <c r="CIE6" s="67"/>
      <c r="CIF6" s="67"/>
      <c r="CIG6" s="67"/>
      <c r="CIH6" s="67"/>
      <c r="CII6" s="67"/>
      <c r="CIJ6" s="67"/>
      <c r="CIK6" s="67"/>
      <c r="CIL6" s="67"/>
      <c r="CIM6" s="67"/>
      <c r="CIN6" s="67"/>
      <c r="CIO6" s="67"/>
      <c r="CIP6" s="67"/>
      <c r="CIQ6" s="67"/>
      <c r="CIR6" s="67"/>
      <c r="CIS6" s="67"/>
      <c r="CIT6" s="67"/>
      <c r="CIU6" s="67"/>
      <c r="CIV6" s="67"/>
      <c r="CIW6" s="67"/>
      <c r="CIX6" s="67"/>
      <c r="CIY6" s="67"/>
      <c r="CIZ6" s="67"/>
      <c r="CJA6" s="67"/>
      <c r="CJB6" s="67"/>
      <c r="CJC6" s="67"/>
      <c r="CJD6" s="67"/>
      <c r="CJE6" s="67"/>
      <c r="CJF6" s="67"/>
      <c r="CJG6" s="67"/>
      <c r="CJH6" s="67"/>
      <c r="CJI6" s="67"/>
      <c r="CJJ6" s="67"/>
      <c r="CJK6" s="67"/>
      <c r="CJL6" s="67"/>
      <c r="CJM6" s="67"/>
      <c r="CJN6" s="67"/>
      <c r="CJO6" s="67"/>
      <c r="CJP6" s="67"/>
      <c r="CJQ6" s="67"/>
      <c r="CJR6" s="67"/>
      <c r="CJS6" s="67"/>
      <c r="CJT6" s="67"/>
      <c r="CJU6" s="67"/>
      <c r="CJV6" s="67"/>
      <c r="CJW6" s="67"/>
      <c r="CJX6" s="67"/>
      <c r="CJY6" s="67"/>
      <c r="CJZ6" s="67"/>
      <c r="CKA6" s="67"/>
      <c r="CKB6" s="67"/>
      <c r="CKC6" s="67"/>
      <c r="CKD6" s="67"/>
      <c r="CKE6" s="67"/>
      <c r="CKF6" s="67"/>
      <c r="CKG6" s="67"/>
      <c r="CKH6" s="67"/>
      <c r="CKI6" s="67"/>
      <c r="CKJ6" s="67"/>
      <c r="CKK6" s="67"/>
      <c r="CKL6" s="67"/>
      <c r="CKM6" s="67"/>
      <c r="CKN6" s="67"/>
      <c r="CKO6" s="67"/>
      <c r="CKP6" s="67"/>
      <c r="CKQ6" s="67"/>
      <c r="CKR6" s="67"/>
      <c r="CKS6" s="67"/>
      <c r="CKT6" s="67"/>
      <c r="CKU6" s="67"/>
      <c r="CKV6" s="67"/>
      <c r="CKW6" s="67"/>
      <c r="CKX6" s="67"/>
      <c r="CKY6" s="67"/>
      <c r="CKZ6" s="67"/>
      <c r="CLA6" s="67"/>
      <c r="CLB6" s="67"/>
      <c r="CLC6" s="67"/>
      <c r="CLD6" s="67"/>
      <c r="CLE6" s="67"/>
      <c r="CLF6" s="67"/>
      <c r="CLG6" s="67"/>
      <c r="CLH6" s="67"/>
      <c r="CLI6" s="67"/>
      <c r="CLJ6" s="67"/>
      <c r="CLK6" s="67"/>
      <c r="CLL6" s="67"/>
      <c r="CLM6" s="67"/>
      <c r="CLN6" s="67"/>
      <c r="CLO6" s="67"/>
      <c r="CLP6" s="67"/>
      <c r="CLQ6" s="67"/>
      <c r="CLR6" s="67"/>
      <c r="CLS6" s="67"/>
      <c r="CLT6" s="67"/>
      <c r="CLU6" s="67"/>
      <c r="CLV6" s="67"/>
      <c r="CLW6" s="67"/>
      <c r="CLX6" s="67"/>
      <c r="CLY6" s="67"/>
      <c r="CLZ6" s="67"/>
      <c r="CMA6" s="67"/>
      <c r="CMB6" s="67"/>
      <c r="CMC6" s="67"/>
      <c r="CMD6" s="67"/>
      <c r="CME6" s="67"/>
      <c r="CMF6" s="67"/>
      <c r="CMG6" s="67"/>
      <c r="CMH6" s="67"/>
      <c r="CMI6" s="67"/>
      <c r="CMJ6" s="67"/>
      <c r="CMK6" s="67"/>
      <c r="CML6" s="67"/>
      <c r="CMM6" s="67"/>
      <c r="CMN6" s="67"/>
      <c r="CMO6" s="67"/>
      <c r="CMP6" s="67"/>
      <c r="CMQ6" s="67"/>
      <c r="CMR6" s="67"/>
      <c r="CMS6" s="67"/>
      <c r="CMT6" s="67"/>
      <c r="CMU6" s="67"/>
      <c r="CMV6" s="67"/>
      <c r="CMW6" s="67"/>
      <c r="CMX6" s="67"/>
      <c r="CMY6" s="67"/>
      <c r="CMZ6" s="67"/>
      <c r="CNA6" s="67"/>
      <c r="CNB6" s="67"/>
      <c r="CNC6" s="67"/>
      <c r="CND6" s="67"/>
      <c r="CNE6" s="67"/>
      <c r="CNF6" s="67"/>
      <c r="CNG6" s="67"/>
      <c r="CNH6" s="67"/>
      <c r="CNI6" s="67"/>
      <c r="CNJ6" s="67"/>
      <c r="CNK6" s="67"/>
      <c r="CNL6" s="67"/>
      <c r="CNM6" s="67"/>
      <c r="CNN6" s="67"/>
      <c r="CNO6" s="67"/>
      <c r="CNP6" s="67"/>
      <c r="CNQ6" s="67"/>
      <c r="CNR6" s="67"/>
      <c r="CNS6" s="67"/>
      <c r="CNT6" s="67"/>
      <c r="CNU6" s="67"/>
      <c r="CNV6" s="67"/>
      <c r="CNW6" s="67"/>
      <c r="CNX6" s="67"/>
      <c r="CNY6" s="67"/>
      <c r="CNZ6" s="67"/>
      <c r="COA6" s="67"/>
      <c r="COB6" s="67"/>
      <c r="COC6" s="67"/>
      <c r="COD6" s="67"/>
      <c r="COE6" s="67"/>
      <c r="COF6" s="67"/>
      <c r="COG6" s="67"/>
      <c r="COH6" s="67"/>
      <c r="COI6" s="67"/>
      <c r="COJ6" s="67"/>
      <c r="COK6" s="67"/>
      <c r="COL6" s="67"/>
      <c r="COM6" s="67"/>
      <c r="CON6" s="67"/>
      <c r="COO6" s="67"/>
      <c r="COP6" s="67"/>
      <c r="COQ6" s="67"/>
      <c r="COR6" s="67"/>
      <c r="COS6" s="67"/>
      <c r="COT6" s="67"/>
      <c r="COU6" s="67"/>
      <c r="COV6" s="67"/>
      <c r="COW6" s="67"/>
      <c r="COX6" s="67"/>
      <c r="COY6" s="67"/>
      <c r="COZ6" s="67"/>
      <c r="CPA6" s="67"/>
      <c r="CPB6" s="67"/>
      <c r="CPC6" s="67"/>
      <c r="CPD6" s="67"/>
      <c r="CPE6" s="67"/>
      <c r="CPF6" s="67"/>
      <c r="CPG6" s="67"/>
      <c r="CPH6" s="67"/>
      <c r="CPI6" s="67"/>
      <c r="CPJ6" s="67"/>
      <c r="CPK6" s="67"/>
      <c r="CPL6" s="67"/>
      <c r="CPM6" s="67"/>
      <c r="CPN6" s="67"/>
      <c r="CPO6" s="67"/>
      <c r="CPP6" s="67"/>
      <c r="CPQ6" s="67"/>
      <c r="CPR6" s="67"/>
      <c r="CPS6" s="67"/>
      <c r="CPT6" s="67"/>
      <c r="CPU6" s="67"/>
      <c r="CPV6" s="67"/>
      <c r="CPW6" s="67"/>
      <c r="CPX6" s="67"/>
      <c r="CPY6" s="67"/>
      <c r="CPZ6" s="67"/>
      <c r="CQA6" s="67"/>
      <c r="CQB6" s="67"/>
      <c r="CQC6" s="67"/>
      <c r="CQD6" s="67"/>
      <c r="CQE6" s="67"/>
      <c r="CQF6" s="67"/>
      <c r="CQG6" s="67"/>
      <c r="CQH6" s="67"/>
      <c r="CQI6" s="67"/>
      <c r="CQJ6" s="67"/>
      <c r="CQK6" s="67"/>
      <c r="CQL6" s="67"/>
      <c r="CQM6" s="67"/>
      <c r="CQN6" s="67"/>
      <c r="CQO6" s="67"/>
      <c r="CQP6" s="67"/>
      <c r="CQQ6" s="67"/>
      <c r="CQR6" s="67"/>
      <c r="CQS6" s="67"/>
      <c r="CQT6" s="67"/>
      <c r="CQU6" s="67"/>
      <c r="CQV6" s="67"/>
      <c r="CQW6" s="67"/>
      <c r="CQX6" s="67"/>
      <c r="CQY6" s="67"/>
      <c r="CQZ6" s="67"/>
      <c r="CRA6" s="67"/>
      <c r="CRB6" s="67"/>
      <c r="CRC6" s="67"/>
      <c r="CRD6" s="67"/>
      <c r="CRE6" s="67"/>
      <c r="CRF6" s="67"/>
      <c r="CRG6" s="67"/>
      <c r="CRH6" s="67"/>
      <c r="CRI6" s="67"/>
      <c r="CRJ6" s="67"/>
      <c r="CRK6" s="67"/>
      <c r="CRL6" s="67"/>
      <c r="CRM6" s="67"/>
      <c r="CRN6" s="67"/>
      <c r="CRO6" s="67"/>
      <c r="CRP6" s="67"/>
      <c r="CRQ6" s="67"/>
      <c r="CRR6" s="67"/>
      <c r="CRS6" s="67"/>
      <c r="CRT6" s="67"/>
      <c r="CRU6" s="67"/>
      <c r="CRV6" s="67"/>
      <c r="CRW6" s="67"/>
      <c r="CRX6" s="67"/>
      <c r="CRY6" s="67"/>
      <c r="CRZ6" s="67"/>
      <c r="CSA6" s="67"/>
      <c r="CSB6" s="67"/>
      <c r="CSC6" s="67"/>
      <c r="CSD6" s="67"/>
      <c r="CSE6" s="67"/>
      <c r="CSF6" s="67"/>
      <c r="CSG6" s="67"/>
      <c r="CSH6" s="67"/>
      <c r="CSI6" s="67"/>
      <c r="CSJ6" s="67"/>
      <c r="CSK6" s="67"/>
      <c r="CSL6" s="67"/>
      <c r="CSM6" s="67"/>
      <c r="CSN6" s="67"/>
      <c r="CSO6" s="67"/>
      <c r="CSP6" s="67"/>
      <c r="CSQ6" s="67"/>
      <c r="CSR6" s="67"/>
      <c r="CSS6" s="67"/>
      <c r="CST6" s="67"/>
      <c r="CSU6" s="67"/>
      <c r="CSV6" s="67"/>
      <c r="CSW6" s="67"/>
      <c r="CSX6" s="67"/>
      <c r="CSY6" s="67"/>
      <c r="CSZ6" s="67"/>
      <c r="CTA6" s="67"/>
      <c r="CTB6" s="67"/>
      <c r="CTC6" s="67"/>
      <c r="CTD6" s="67"/>
      <c r="CTE6" s="67"/>
      <c r="CTF6" s="67"/>
      <c r="CTG6" s="67"/>
      <c r="CTH6" s="67"/>
      <c r="CTI6" s="67"/>
      <c r="CTJ6" s="67"/>
      <c r="CTK6" s="67"/>
      <c r="CTL6" s="67"/>
      <c r="CTM6" s="67"/>
      <c r="CTN6" s="67"/>
      <c r="CTO6" s="67"/>
      <c r="CTP6" s="67"/>
      <c r="CTQ6" s="67"/>
      <c r="CTR6" s="67"/>
      <c r="CTS6" s="67"/>
      <c r="CTT6" s="67"/>
      <c r="CTU6" s="67"/>
      <c r="CTV6" s="67"/>
      <c r="CTW6" s="67"/>
      <c r="CTX6" s="67"/>
      <c r="CTY6" s="67"/>
      <c r="CTZ6" s="67"/>
      <c r="CUA6" s="67"/>
      <c r="CUB6" s="67"/>
      <c r="CUC6" s="67"/>
      <c r="CUD6" s="67"/>
      <c r="CUE6" s="67"/>
      <c r="CUF6" s="67"/>
      <c r="CUG6" s="67"/>
      <c r="CUH6" s="67"/>
      <c r="CUI6" s="67"/>
      <c r="CUJ6" s="67"/>
      <c r="CUK6" s="67"/>
      <c r="CUL6" s="67"/>
      <c r="CUM6" s="67"/>
      <c r="CUN6" s="67"/>
      <c r="CUO6" s="67"/>
      <c r="CUP6" s="67"/>
      <c r="CUQ6" s="67"/>
      <c r="CUR6" s="67"/>
      <c r="CUS6" s="67"/>
      <c r="CUT6" s="67"/>
      <c r="CUU6" s="67"/>
      <c r="CUV6" s="67"/>
      <c r="CUW6" s="67"/>
      <c r="CUX6" s="67"/>
      <c r="CUY6" s="67"/>
      <c r="CUZ6" s="67"/>
      <c r="CVA6" s="67"/>
      <c r="CVB6" s="67"/>
      <c r="CVC6" s="67"/>
      <c r="CVD6" s="67"/>
      <c r="CVE6" s="67"/>
      <c r="CVF6" s="67"/>
      <c r="CVG6" s="67"/>
      <c r="CVH6" s="67"/>
      <c r="CVI6" s="67"/>
      <c r="CVJ6" s="67"/>
      <c r="CVK6" s="67"/>
      <c r="CVL6" s="67"/>
      <c r="CVM6" s="67"/>
      <c r="CVN6" s="67"/>
      <c r="CVO6" s="67"/>
      <c r="CVP6" s="67"/>
      <c r="CVQ6" s="67"/>
      <c r="CVR6" s="67"/>
      <c r="CVS6" s="67"/>
      <c r="CVT6" s="67"/>
      <c r="CVU6" s="67"/>
      <c r="CVV6" s="67"/>
      <c r="CVW6" s="67"/>
      <c r="CVX6" s="67"/>
      <c r="CVY6" s="67"/>
      <c r="CVZ6" s="67"/>
      <c r="CWA6" s="67"/>
      <c r="CWB6" s="67"/>
      <c r="CWC6" s="67"/>
      <c r="CWD6" s="67"/>
      <c r="CWE6" s="67"/>
      <c r="CWF6" s="67"/>
      <c r="CWG6" s="67"/>
      <c r="CWH6" s="67"/>
      <c r="CWI6" s="67"/>
      <c r="CWJ6" s="67"/>
      <c r="CWK6" s="67"/>
      <c r="CWL6" s="67"/>
      <c r="CWM6" s="67"/>
      <c r="CWN6" s="67"/>
      <c r="CWO6" s="67"/>
      <c r="CWP6" s="67"/>
      <c r="CWQ6" s="67"/>
      <c r="CWR6" s="67"/>
      <c r="CWS6" s="67"/>
      <c r="CWT6" s="67"/>
      <c r="CWU6" s="67"/>
      <c r="CWV6" s="67"/>
      <c r="CWW6" s="67"/>
      <c r="CWX6" s="67"/>
      <c r="CWY6" s="67"/>
      <c r="CWZ6" s="67"/>
      <c r="CXA6" s="67"/>
      <c r="CXB6" s="67"/>
      <c r="CXC6" s="67"/>
      <c r="CXD6" s="67"/>
      <c r="CXE6" s="67"/>
      <c r="CXF6" s="67"/>
      <c r="CXG6" s="67"/>
      <c r="CXH6" s="67"/>
      <c r="CXI6" s="67"/>
      <c r="CXJ6" s="67"/>
      <c r="CXK6" s="67"/>
      <c r="CXL6" s="67"/>
      <c r="CXM6" s="67"/>
      <c r="CXN6" s="67"/>
      <c r="CXO6" s="67"/>
      <c r="CXP6" s="67"/>
      <c r="CXQ6" s="67"/>
      <c r="CXR6" s="67"/>
      <c r="CXS6" s="67"/>
      <c r="CXT6" s="67"/>
      <c r="CXU6" s="67"/>
      <c r="CXV6" s="67"/>
      <c r="CXW6" s="67"/>
      <c r="CXX6" s="67"/>
      <c r="CXY6" s="67"/>
      <c r="CXZ6" s="67"/>
      <c r="CYA6" s="67"/>
      <c r="CYB6" s="67"/>
      <c r="CYC6" s="67"/>
      <c r="CYD6" s="67"/>
      <c r="CYE6" s="67"/>
      <c r="CYF6" s="67"/>
      <c r="CYG6" s="67"/>
      <c r="CYH6" s="67"/>
      <c r="CYI6" s="67"/>
      <c r="CYJ6" s="67"/>
      <c r="CYK6" s="67"/>
      <c r="CYL6" s="67"/>
      <c r="CYM6" s="67"/>
      <c r="CYN6" s="67"/>
      <c r="CYO6" s="67"/>
      <c r="CYP6" s="67"/>
      <c r="CYQ6" s="67"/>
      <c r="CYR6" s="67"/>
      <c r="CYS6" s="67"/>
      <c r="CYT6" s="67"/>
      <c r="CYU6" s="67"/>
      <c r="CYV6" s="67"/>
      <c r="CYW6" s="67"/>
      <c r="CYX6" s="67"/>
      <c r="CYY6" s="67"/>
      <c r="CYZ6" s="67"/>
      <c r="CZA6" s="67"/>
      <c r="CZB6" s="67"/>
      <c r="CZC6" s="67"/>
      <c r="CZD6" s="67"/>
      <c r="CZE6" s="67"/>
      <c r="CZF6" s="67"/>
      <c r="CZG6" s="67"/>
      <c r="CZH6" s="67"/>
      <c r="CZI6" s="67"/>
      <c r="CZJ6" s="67"/>
      <c r="CZK6" s="67"/>
      <c r="CZL6" s="67"/>
      <c r="CZM6" s="67"/>
      <c r="CZN6" s="67"/>
      <c r="CZO6" s="67"/>
      <c r="CZP6" s="67"/>
      <c r="CZQ6" s="67"/>
      <c r="CZR6" s="67"/>
      <c r="CZS6" s="67"/>
      <c r="CZT6" s="67"/>
      <c r="CZU6" s="67"/>
      <c r="CZV6" s="67"/>
      <c r="CZW6" s="67"/>
      <c r="CZX6" s="67"/>
      <c r="CZY6" s="67"/>
      <c r="CZZ6" s="67"/>
      <c r="DAA6" s="67"/>
      <c r="DAB6" s="67"/>
      <c r="DAC6" s="67"/>
      <c r="DAD6" s="67"/>
      <c r="DAE6" s="67"/>
      <c r="DAF6" s="67"/>
      <c r="DAG6" s="67"/>
      <c r="DAH6" s="67"/>
      <c r="DAI6" s="67"/>
      <c r="DAJ6" s="67"/>
      <c r="DAK6" s="67"/>
      <c r="DAL6" s="67"/>
      <c r="DAM6" s="67"/>
      <c r="DAN6" s="67"/>
      <c r="DAO6" s="67"/>
      <c r="DAP6" s="67"/>
      <c r="DAQ6" s="67"/>
      <c r="DAR6" s="67"/>
      <c r="DAS6" s="67"/>
      <c r="DAT6" s="67"/>
      <c r="DAU6" s="67"/>
      <c r="DAV6" s="67"/>
      <c r="DAW6" s="67"/>
      <c r="DAX6" s="67"/>
      <c r="DAY6" s="67"/>
      <c r="DAZ6" s="67"/>
      <c r="DBA6" s="67"/>
      <c r="DBB6" s="67"/>
      <c r="DBC6" s="67"/>
      <c r="DBD6" s="67"/>
      <c r="DBE6" s="67"/>
      <c r="DBF6" s="67"/>
      <c r="DBG6" s="67"/>
      <c r="DBH6" s="67"/>
      <c r="DBI6" s="67"/>
      <c r="DBJ6" s="67"/>
      <c r="DBK6" s="67"/>
      <c r="DBL6" s="67"/>
      <c r="DBM6" s="67"/>
      <c r="DBN6" s="67"/>
      <c r="DBO6" s="67"/>
      <c r="DBP6" s="67"/>
      <c r="DBQ6" s="67"/>
      <c r="DBR6" s="67"/>
      <c r="DBS6" s="67"/>
      <c r="DBT6" s="67"/>
      <c r="DBU6" s="67"/>
      <c r="DBV6" s="67"/>
      <c r="DBW6" s="67"/>
      <c r="DBX6" s="67"/>
      <c r="DBY6" s="67"/>
      <c r="DBZ6" s="67"/>
      <c r="DCA6" s="67"/>
      <c r="DCB6" s="67"/>
      <c r="DCC6" s="67"/>
      <c r="DCD6" s="67"/>
      <c r="DCE6" s="67"/>
      <c r="DCF6" s="67"/>
      <c r="DCG6" s="67"/>
      <c r="DCH6" s="67"/>
      <c r="DCI6" s="67"/>
      <c r="DCJ6" s="67"/>
      <c r="DCK6" s="67"/>
      <c r="DCL6" s="67"/>
      <c r="DCM6" s="67"/>
      <c r="DCN6" s="67"/>
      <c r="DCO6" s="67"/>
      <c r="DCP6" s="67"/>
      <c r="DCQ6" s="67"/>
      <c r="DCR6" s="67"/>
      <c r="DCS6" s="67"/>
      <c r="DCT6" s="67"/>
      <c r="DCU6" s="67"/>
      <c r="DCV6" s="67"/>
      <c r="DCW6" s="67"/>
      <c r="DCX6" s="67"/>
      <c r="DCY6" s="67"/>
      <c r="DCZ6" s="67"/>
      <c r="DDA6" s="67"/>
      <c r="DDB6" s="67"/>
      <c r="DDC6" s="67"/>
      <c r="DDD6" s="67"/>
      <c r="DDE6" s="67"/>
      <c r="DDF6" s="67"/>
      <c r="DDG6" s="67"/>
      <c r="DDH6" s="67"/>
      <c r="DDI6" s="67"/>
      <c r="DDJ6" s="67"/>
      <c r="DDK6" s="67"/>
      <c r="DDL6" s="67"/>
      <c r="DDM6" s="67"/>
      <c r="DDN6" s="67"/>
      <c r="DDO6" s="67"/>
      <c r="DDP6" s="67"/>
      <c r="DDQ6" s="67"/>
      <c r="DDR6" s="67"/>
      <c r="DDS6" s="67"/>
      <c r="DDT6" s="67"/>
      <c r="DDU6" s="67"/>
      <c r="DDV6" s="67"/>
      <c r="DDW6" s="67"/>
      <c r="DDX6" s="67"/>
      <c r="DDY6" s="67"/>
      <c r="DDZ6" s="67"/>
      <c r="DEA6" s="67"/>
      <c r="DEB6" s="67"/>
      <c r="DEC6" s="67"/>
      <c r="DED6" s="67"/>
      <c r="DEE6" s="67"/>
      <c r="DEF6" s="67"/>
      <c r="DEG6" s="67"/>
      <c r="DEH6" s="67"/>
      <c r="DEI6" s="67"/>
      <c r="DEJ6" s="67"/>
      <c r="DEK6" s="67"/>
      <c r="DEL6" s="67"/>
      <c r="DEM6" s="67"/>
      <c r="DEN6" s="67"/>
      <c r="DEO6" s="67"/>
      <c r="DEP6" s="67"/>
      <c r="DEQ6" s="67"/>
      <c r="DER6" s="67"/>
      <c r="DES6" s="67"/>
      <c r="DET6" s="67"/>
      <c r="DEU6" s="67"/>
      <c r="DEV6" s="67"/>
      <c r="DEW6" s="67"/>
      <c r="DEX6" s="67"/>
      <c r="DEY6" s="67"/>
      <c r="DEZ6" s="67"/>
      <c r="DFA6" s="67"/>
      <c r="DFB6" s="67"/>
      <c r="DFC6" s="67"/>
      <c r="DFD6" s="67"/>
      <c r="DFE6" s="67"/>
      <c r="DFF6" s="67"/>
      <c r="DFG6" s="67"/>
      <c r="DFH6" s="67"/>
      <c r="DFI6" s="67"/>
      <c r="DFJ6" s="67"/>
      <c r="DFK6" s="67"/>
      <c r="DFL6" s="67"/>
      <c r="DFM6" s="67"/>
      <c r="DFN6" s="67"/>
      <c r="DFO6" s="67"/>
      <c r="DFP6" s="67"/>
      <c r="DFQ6" s="67"/>
      <c r="DFR6" s="67"/>
      <c r="DFS6" s="67"/>
      <c r="DFT6" s="67"/>
      <c r="DFU6" s="67"/>
      <c r="DFV6" s="67"/>
      <c r="DFW6" s="67"/>
      <c r="DFX6" s="67"/>
      <c r="DFY6" s="67"/>
      <c r="DFZ6" s="67"/>
      <c r="DGA6" s="67"/>
      <c r="DGB6" s="67"/>
      <c r="DGC6" s="67"/>
      <c r="DGD6" s="67"/>
      <c r="DGE6" s="67"/>
      <c r="DGF6" s="67"/>
      <c r="DGG6" s="67"/>
      <c r="DGH6" s="67"/>
      <c r="DGI6" s="67"/>
      <c r="DGJ6" s="67"/>
      <c r="DGK6" s="67"/>
      <c r="DGL6" s="67"/>
      <c r="DGM6" s="67"/>
      <c r="DGN6" s="67"/>
      <c r="DGO6" s="67"/>
      <c r="DGP6" s="67"/>
      <c r="DGQ6" s="67"/>
      <c r="DGR6" s="67"/>
      <c r="DGS6" s="67"/>
      <c r="DGT6" s="67"/>
      <c r="DGU6" s="67"/>
      <c r="DGV6" s="67"/>
      <c r="DGW6" s="67"/>
      <c r="DGX6" s="67"/>
      <c r="DGY6" s="67"/>
      <c r="DGZ6" s="67"/>
      <c r="DHA6" s="67"/>
      <c r="DHB6" s="67"/>
      <c r="DHC6" s="67"/>
      <c r="DHD6" s="67"/>
      <c r="DHE6" s="67"/>
      <c r="DHF6" s="67"/>
      <c r="DHG6" s="67"/>
      <c r="DHH6" s="67"/>
      <c r="DHI6" s="67"/>
      <c r="DHJ6" s="67"/>
      <c r="DHK6" s="67"/>
      <c r="DHL6" s="67"/>
      <c r="DHM6" s="67"/>
      <c r="DHN6" s="67"/>
      <c r="DHO6" s="67"/>
      <c r="DHP6" s="67"/>
      <c r="DHQ6" s="67"/>
      <c r="DHR6" s="67"/>
      <c r="DHS6" s="67"/>
      <c r="DHT6" s="67"/>
      <c r="DHU6" s="67"/>
      <c r="DHV6" s="67"/>
      <c r="DHW6" s="67"/>
      <c r="DHX6" s="67"/>
      <c r="DHY6" s="67"/>
      <c r="DHZ6" s="67"/>
      <c r="DIA6" s="67"/>
      <c r="DIB6" s="67"/>
      <c r="DIC6" s="67"/>
      <c r="DID6" s="67"/>
      <c r="DIE6" s="67"/>
      <c r="DIF6" s="67"/>
      <c r="DIG6" s="67"/>
      <c r="DIH6" s="67"/>
      <c r="DII6" s="67"/>
      <c r="DIJ6" s="67"/>
      <c r="DIK6" s="67"/>
      <c r="DIL6" s="67"/>
      <c r="DIM6" s="67"/>
      <c r="DIN6" s="67"/>
      <c r="DIO6" s="67"/>
      <c r="DIP6" s="67"/>
      <c r="DIQ6" s="67"/>
      <c r="DIR6" s="67"/>
      <c r="DIS6" s="67"/>
      <c r="DIT6" s="67"/>
      <c r="DIU6" s="67"/>
      <c r="DIV6" s="67"/>
      <c r="DIW6" s="67"/>
      <c r="DIX6" s="67"/>
      <c r="DIY6" s="67"/>
      <c r="DIZ6" s="67"/>
      <c r="DJA6" s="67"/>
      <c r="DJB6" s="67"/>
      <c r="DJC6" s="67"/>
      <c r="DJD6" s="67"/>
      <c r="DJE6" s="67"/>
      <c r="DJF6" s="67"/>
      <c r="DJG6" s="67"/>
      <c r="DJH6" s="67"/>
      <c r="DJI6" s="67"/>
      <c r="DJJ6" s="67"/>
      <c r="DJK6" s="67"/>
      <c r="DJL6" s="67"/>
      <c r="DJM6" s="67"/>
      <c r="DJN6" s="67"/>
      <c r="DJO6" s="67"/>
      <c r="DJP6" s="67"/>
      <c r="DJQ6" s="67"/>
      <c r="DJR6" s="67"/>
      <c r="DJS6" s="67"/>
      <c r="DJT6" s="67"/>
      <c r="DJU6" s="67"/>
      <c r="DJV6" s="67"/>
      <c r="DJW6" s="67"/>
      <c r="DJX6" s="67"/>
      <c r="DJY6" s="67"/>
      <c r="DJZ6" s="67"/>
      <c r="DKA6" s="67"/>
      <c r="DKB6" s="67"/>
      <c r="DKC6" s="67"/>
      <c r="DKD6" s="67"/>
      <c r="DKE6" s="67"/>
      <c r="DKF6" s="67"/>
      <c r="DKG6" s="67"/>
      <c r="DKH6" s="67"/>
      <c r="DKI6" s="67"/>
      <c r="DKJ6" s="67"/>
      <c r="DKK6" s="67"/>
      <c r="DKL6" s="67"/>
      <c r="DKM6" s="67"/>
      <c r="DKN6" s="67"/>
      <c r="DKO6" s="67"/>
      <c r="DKP6" s="67"/>
      <c r="DKQ6" s="67"/>
      <c r="DKR6" s="67"/>
      <c r="DKS6" s="67"/>
      <c r="DKT6" s="67"/>
      <c r="DKU6" s="67"/>
      <c r="DKV6" s="67"/>
      <c r="DKW6" s="67"/>
      <c r="DKX6" s="67"/>
      <c r="DKY6" s="67"/>
      <c r="DKZ6" s="67"/>
      <c r="DLA6" s="67"/>
      <c r="DLB6" s="67"/>
      <c r="DLC6" s="67"/>
      <c r="DLD6" s="67"/>
      <c r="DLE6" s="67"/>
      <c r="DLF6" s="67"/>
      <c r="DLG6" s="67"/>
      <c r="DLH6" s="67"/>
      <c r="DLI6" s="67"/>
      <c r="DLJ6" s="67"/>
      <c r="DLK6" s="67"/>
      <c r="DLL6" s="67"/>
      <c r="DLM6" s="67"/>
      <c r="DLN6" s="67"/>
      <c r="DLO6" s="67"/>
      <c r="DLP6" s="67"/>
      <c r="DLQ6" s="67"/>
      <c r="DLR6" s="67"/>
      <c r="DLS6" s="67"/>
      <c r="DLT6" s="67"/>
      <c r="DLU6" s="67"/>
      <c r="DLV6" s="67"/>
      <c r="DLW6" s="67"/>
      <c r="DLX6" s="67"/>
      <c r="DLY6" s="67"/>
      <c r="DLZ6" s="67"/>
      <c r="DMA6" s="67"/>
      <c r="DMB6" s="67"/>
      <c r="DMC6" s="67"/>
      <c r="DMD6" s="67"/>
      <c r="DME6" s="67"/>
      <c r="DMF6" s="67"/>
      <c r="DMG6" s="67"/>
      <c r="DMH6" s="67"/>
      <c r="DMI6" s="67"/>
      <c r="DMJ6" s="67"/>
      <c r="DMK6" s="67"/>
      <c r="DML6" s="67"/>
      <c r="DMM6" s="67"/>
      <c r="DMN6" s="67"/>
      <c r="DMO6" s="67"/>
      <c r="DMP6" s="67"/>
      <c r="DMQ6" s="67"/>
      <c r="DMR6" s="67"/>
      <c r="DMS6" s="67"/>
      <c r="DMT6" s="67"/>
      <c r="DMU6" s="67"/>
      <c r="DMV6" s="67"/>
      <c r="DMW6" s="67"/>
      <c r="DMX6" s="67"/>
      <c r="DMY6" s="67"/>
      <c r="DMZ6" s="67"/>
      <c r="DNA6" s="67"/>
      <c r="DNB6" s="67"/>
      <c r="DNC6" s="67"/>
      <c r="DND6" s="67"/>
      <c r="DNE6" s="67"/>
      <c r="DNF6" s="67"/>
      <c r="DNG6" s="67"/>
      <c r="DNH6" s="67"/>
      <c r="DNI6" s="67"/>
      <c r="DNJ6" s="67"/>
      <c r="DNK6" s="67"/>
      <c r="DNL6" s="67"/>
      <c r="DNM6" s="67"/>
      <c r="DNN6" s="67"/>
      <c r="DNO6" s="67"/>
      <c r="DNP6" s="67"/>
      <c r="DNQ6" s="67"/>
      <c r="DNR6" s="67"/>
      <c r="DNS6" s="67"/>
      <c r="DNT6" s="67"/>
      <c r="DNU6" s="67"/>
      <c r="DNV6" s="67"/>
      <c r="DNW6" s="67"/>
      <c r="DNX6" s="67"/>
      <c r="DNY6" s="67"/>
      <c r="DNZ6" s="67"/>
      <c r="DOA6" s="67"/>
      <c r="DOB6" s="67"/>
      <c r="DOC6" s="67"/>
      <c r="DOD6" s="67"/>
      <c r="DOE6" s="67"/>
      <c r="DOF6" s="67"/>
      <c r="DOG6" s="67"/>
      <c r="DOH6" s="67"/>
      <c r="DOI6" s="67"/>
      <c r="DOJ6" s="67"/>
      <c r="DOK6" s="67"/>
      <c r="DOL6" s="67"/>
      <c r="DOM6" s="67"/>
      <c r="DON6" s="67"/>
      <c r="DOO6" s="67"/>
      <c r="DOP6" s="67"/>
      <c r="DOQ6" s="67"/>
      <c r="DOR6" s="67"/>
      <c r="DOS6" s="67"/>
      <c r="DOT6" s="67"/>
      <c r="DOU6" s="67"/>
      <c r="DOV6" s="67"/>
      <c r="DOW6" s="67"/>
      <c r="DOX6" s="67"/>
      <c r="DOY6" s="67"/>
      <c r="DOZ6" s="67"/>
      <c r="DPA6" s="67"/>
      <c r="DPB6" s="67"/>
      <c r="DPC6" s="67"/>
      <c r="DPD6" s="67"/>
      <c r="DPE6" s="67"/>
      <c r="DPF6" s="67"/>
      <c r="DPG6" s="67"/>
      <c r="DPH6" s="67"/>
      <c r="DPI6" s="67"/>
      <c r="DPJ6" s="67"/>
      <c r="DPK6" s="67"/>
      <c r="DPL6" s="67"/>
      <c r="DPM6" s="67"/>
      <c r="DPN6" s="67"/>
      <c r="DPO6" s="67"/>
      <c r="DPP6" s="67"/>
      <c r="DPQ6" s="67"/>
      <c r="DPR6" s="67"/>
      <c r="DPS6" s="67"/>
      <c r="DPT6" s="67"/>
      <c r="DPU6" s="67"/>
      <c r="DPV6" s="67"/>
      <c r="DPW6" s="67"/>
      <c r="DPX6" s="67"/>
      <c r="DPY6" s="67"/>
      <c r="DPZ6" s="67"/>
      <c r="DQA6" s="67"/>
      <c r="DQB6" s="67"/>
      <c r="DQC6" s="67"/>
      <c r="DQD6" s="67"/>
      <c r="DQE6" s="67"/>
      <c r="DQF6" s="67"/>
      <c r="DQG6" s="67"/>
      <c r="DQH6" s="67"/>
      <c r="DQI6" s="67"/>
      <c r="DQJ6" s="67"/>
      <c r="DQK6" s="67"/>
      <c r="DQL6" s="67"/>
      <c r="DQM6" s="67"/>
      <c r="DQN6" s="67"/>
      <c r="DQO6" s="67"/>
      <c r="DQP6" s="67"/>
      <c r="DQQ6" s="67"/>
      <c r="DQR6" s="67"/>
      <c r="DQS6" s="67"/>
      <c r="DQT6" s="67"/>
      <c r="DQU6" s="67"/>
      <c r="DQV6" s="67"/>
      <c r="DQW6" s="67"/>
      <c r="DQX6" s="67"/>
      <c r="DQY6" s="67"/>
      <c r="DQZ6" s="67"/>
      <c r="DRA6" s="67"/>
      <c r="DRB6" s="67"/>
      <c r="DRC6" s="67"/>
      <c r="DRD6" s="67"/>
      <c r="DRE6" s="67"/>
      <c r="DRF6" s="67"/>
      <c r="DRG6" s="67"/>
      <c r="DRH6" s="67"/>
      <c r="DRI6" s="67"/>
      <c r="DRJ6" s="67"/>
      <c r="DRK6" s="67"/>
      <c r="DRL6" s="67"/>
      <c r="DRM6" s="67"/>
      <c r="DRN6" s="67"/>
      <c r="DRO6" s="67"/>
      <c r="DRP6" s="67"/>
      <c r="DRQ6" s="67"/>
      <c r="DRR6" s="67"/>
      <c r="DRS6" s="67"/>
      <c r="DRT6" s="67"/>
      <c r="DRU6" s="67"/>
      <c r="DRV6" s="67"/>
      <c r="DRW6" s="67"/>
      <c r="DRX6" s="67"/>
      <c r="DRY6" s="67"/>
      <c r="DRZ6" s="67"/>
      <c r="DSA6" s="67"/>
      <c r="DSB6" s="67"/>
      <c r="DSC6" s="67"/>
      <c r="DSD6" s="67"/>
      <c r="DSE6" s="67"/>
      <c r="DSF6" s="67"/>
      <c r="DSG6" s="67"/>
      <c r="DSH6" s="67"/>
      <c r="DSI6" s="67"/>
      <c r="DSJ6" s="67"/>
      <c r="DSK6" s="67"/>
      <c r="DSL6" s="67"/>
      <c r="DSM6" s="67"/>
      <c r="DSN6" s="67"/>
      <c r="DSO6" s="67"/>
      <c r="DSP6" s="67"/>
      <c r="DSQ6" s="67"/>
      <c r="DSR6" s="67"/>
      <c r="DSS6" s="67"/>
      <c r="DST6" s="67"/>
      <c r="DSU6" s="67"/>
      <c r="DSV6" s="67"/>
      <c r="DSW6" s="67"/>
      <c r="DSX6" s="67"/>
      <c r="DSY6" s="67"/>
      <c r="DSZ6" s="67"/>
      <c r="DTA6" s="67"/>
      <c r="DTB6" s="67"/>
      <c r="DTC6" s="67"/>
      <c r="DTD6" s="67"/>
      <c r="DTE6" s="67"/>
      <c r="DTF6" s="67"/>
      <c r="DTG6" s="67"/>
      <c r="DTH6" s="67"/>
      <c r="DTI6" s="67"/>
      <c r="DTJ6" s="67"/>
      <c r="DTK6" s="67"/>
      <c r="DTL6" s="67"/>
      <c r="DTM6" s="67"/>
      <c r="DTN6" s="67"/>
      <c r="DTO6" s="67"/>
      <c r="DTP6" s="67"/>
      <c r="DTQ6" s="67"/>
      <c r="DTR6" s="67"/>
      <c r="DTS6" s="67"/>
      <c r="DTT6" s="67"/>
      <c r="DTU6" s="67"/>
      <c r="DTV6" s="67"/>
      <c r="DTW6" s="67"/>
      <c r="DTX6" s="67"/>
      <c r="DTY6" s="67"/>
      <c r="DTZ6" s="67"/>
      <c r="DUA6" s="67"/>
      <c r="DUB6" s="67"/>
      <c r="DUC6" s="67"/>
      <c r="DUD6" s="67"/>
      <c r="DUE6" s="67"/>
      <c r="DUF6" s="67"/>
      <c r="DUG6" s="67"/>
      <c r="DUH6" s="67"/>
      <c r="DUI6" s="67"/>
      <c r="DUJ6" s="67"/>
      <c r="DUK6" s="67"/>
      <c r="DUL6" s="67"/>
      <c r="DUM6" s="67"/>
      <c r="DUN6" s="67"/>
      <c r="DUO6" s="67"/>
      <c r="DUP6" s="67"/>
      <c r="DUQ6" s="67"/>
      <c r="DUR6" s="67"/>
      <c r="DUS6" s="67"/>
      <c r="DUT6" s="67"/>
      <c r="DUU6" s="67"/>
      <c r="DUV6" s="67"/>
      <c r="DUW6" s="67"/>
      <c r="DUX6" s="67"/>
      <c r="DUY6" s="67"/>
      <c r="DUZ6" s="67"/>
      <c r="DVA6" s="67"/>
      <c r="DVB6" s="67"/>
      <c r="DVC6" s="67"/>
      <c r="DVD6" s="67"/>
      <c r="DVE6" s="67"/>
      <c r="DVF6" s="67"/>
      <c r="DVG6" s="67"/>
      <c r="DVH6" s="67"/>
      <c r="DVI6" s="67"/>
      <c r="DVJ6" s="67"/>
      <c r="DVK6" s="67"/>
      <c r="DVL6" s="67"/>
      <c r="DVM6" s="67"/>
      <c r="DVN6" s="67"/>
      <c r="DVO6" s="67"/>
      <c r="DVP6" s="67"/>
      <c r="DVQ6" s="67"/>
      <c r="DVR6" s="67"/>
      <c r="DVS6" s="67"/>
      <c r="DVT6" s="67"/>
      <c r="DVU6" s="67"/>
      <c r="DVV6" s="67"/>
      <c r="DVW6" s="67"/>
      <c r="DVX6" s="67"/>
      <c r="DVY6" s="67"/>
      <c r="DVZ6" s="67"/>
      <c r="DWA6" s="67"/>
      <c r="DWB6" s="67"/>
      <c r="DWC6" s="67"/>
      <c r="DWD6" s="67"/>
      <c r="DWE6" s="67"/>
      <c r="DWF6" s="67"/>
      <c r="DWG6" s="67"/>
      <c r="DWH6" s="67"/>
      <c r="DWI6" s="67"/>
      <c r="DWJ6" s="67"/>
      <c r="DWK6" s="67"/>
      <c r="DWL6" s="67"/>
      <c r="DWM6" s="67"/>
      <c r="DWN6" s="67"/>
      <c r="DWO6" s="67"/>
      <c r="DWP6" s="67"/>
      <c r="DWQ6" s="67"/>
      <c r="DWR6" s="67"/>
      <c r="DWS6" s="67"/>
      <c r="DWT6" s="67"/>
      <c r="DWU6" s="67"/>
      <c r="DWV6" s="67"/>
      <c r="DWW6" s="67"/>
      <c r="DWX6" s="67"/>
      <c r="DWY6" s="67"/>
      <c r="DWZ6" s="67"/>
      <c r="DXA6" s="67"/>
      <c r="DXB6" s="67"/>
      <c r="DXC6" s="67"/>
      <c r="DXD6" s="67"/>
      <c r="DXE6" s="67"/>
      <c r="DXF6" s="67"/>
      <c r="DXG6" s="67"/>
      <c r="DXH6" s="67"/>
      <c r="DXI6" s="67"/>
      <c r="DXJ6" s="67"/>
      <c r="DXK6" s="67"/>
      <c r="DXL6" s="67"/>
      <c r="DXM6" s="67"/>
      <c r="DXN6" s="67"/>
      <c r="DXO6" s="67"/>
      <c r="DXP6" s="67"/>
      <c r="DXQ6" s="67"/>
      <c r="DXR6" s="67"/>
      <c r="DXS6" s="67"/>
      <c r="DXT6" s="67"/>
      <c r="DXU6" s="67"/>
      <c r="DXV6" s="67"/>
      <c r="DXW6" s="67"/>
      <c r="DXX6" s="67"/>
      <c r="DXY6" s="67"/>
      <c r="DXZ6" s="67"/>
      <c r="DYA6" s="67"/>
      <c r="DYB6" s="67"/>
      <c r="DYC6" s="67"/>
      <c r="DYD6" s="67"/>
      <c r="DYE6" s="67"/>
      <c r="DYF6" s="67"/>
      <c r="DYG6" s="67"/>
      <c r="DYH6" s="67"/>
      <c r="DYI6" s="67"/>
      <c r="DYJ6" s="67"/>
      <c r="DYK6" s="67"/>
      <c r="DYL6" s="67"/>
      <c r="DYM6" s="67"/>
      <c r="DYN6" s="67"/>
      <c r="DYO6" s="67"/>
      <c r="DYP6" s="67"/>
      <c r="DYQ6" s="67"/>
      <c r="DYR6" s="67"/>
      <c r="DYS6" s="67"/>
      <c r="DYT6" s="67"/>
      <c r="DYU6" s="67"/>
      <c r="DYV6" s="67"/>
      <c r="DYW6" s="67"/>
      <c r="DYX6" s="67"/>
      <c r="DYY6" s="67"/>
      <c r="DYZ6" s="67"/>
      <c r="DZA6" s="67"/>
      <c r="DZB6" s="67"/>
      <c r="DZC6" s="67"/>
      <c r="DZD6" s="67"/>
      <c r="DZE6" s="67"/>
      <c r="DZF6" s="67"/>
      <c r="DZG6" s="67"/>
      <c r="DZH6" s="67"/>
      <c r="DZI6" s="67"/>
      <c r="DZJ6" s="67"/>
      <c r="DZK6" s="67"/>
      <c r="DZL6" s="67"/>
      <c r="DZM6" s="67"/>
      <c r="DZN6" s="67"/>
      <c r="DZO6" s="67"/>
      <c r="DZP6" s="67"/>
      <c r="DZQ6" s="67"/>
      <c r="DZR6" s="67"/>
      <c r="DZS6" s="67"/>
      <c r="DZT6" s="67"/>
      <c r="DZU6" s="67"/>
      <c r="DZV6" s="67"/>
      <c r="DZW6" s="67"/>
      <c r="DZX6" s="67"/>
      <c r="DZY6" s="67"/>
      <c r="DZZ6" s="67"/>
      <c r="EAA6" s="67"/>
      <c r="EAB6" s="67"/>
      <c r="EAC6" s="67"/>
      <c r="EAD6" s="67"/>
      <c r="EAE6" s="67"/>
      <c r="EAF6" s="67"/>
      <c r="EAG6" s="67"/>
      <c r="EAH6" s="67"/>
      <c r="EAI6" s="67"/>
      <c r="EAJ6" s="67"/>
      <c r="EAK6" s="67"/>
      <c r="EAL6" s="67"/>
      <c r="EAM6" s="67"/>
      <c r="EAN6" s="67"/>
      <c r="EAO6" s="67"/>
      <c r="EAP6" s="67"/>
      <c r="EAQ6" s="67"/>
      <c r="EAR6" s="67"/>
      <c r="EAS6" s="67"/>
      <c r="EAT6" s="67"/>
      <c r="EAU6" s="67"/>
      <c r="EAV6" s="67"/>
      <c r="EAW6" s="67"/>
      <c r="EAX6" s="67"/>
      <c r="EAY6" s="67"/>
      <c r="EAZ6" s="67"/>
      <c r="EBA6" s="67"/>
      <c r="EBB6" s="67"/>
      <c r="EBC6" s="67"/>
      <c r="EBD6" s="67"/>
      <c r="EBE6" s="67"/>
      <c r="EBF6" s="67"/>
      <c r="EBG6" s="67"/>
      <c r="EBH6" s="67"/>
      <c r="EBI6" s="67"/>
      <c r="EBJ6" s="67"/>
      <c r="EBK6" s="67"/>
      <c r="EBL6" s="67"/>
      <c r="EBM6" s="67"/>
      <c r="EBN6" s="67"/>
      <c r="EBO6" s="67"/>
      <c r="EBP6" s="67"/>
      <c r="EBQ6" s="67"/>
      <c r="EBR6" s="67"/>
      <c r="EBS6" s="67"/>
      <c r="EBT6" s="67"/>
      <c r="EBU6" s="67"/>
      <c r="EBV6" s="67"/>
      <c r="EBW6" s="67"/>
      <c r="EBX6" s="67"/>
      <c r="EBY6" s="67"/>
      <c r="EBZ6" s="67"/>
      <c r="ECA6" s="67"/>
      <c r="ECB6" s="67"/>
      <c r="ECC6" s="67"/>
      <c r="ECD6" s="67"/>
      <c r="ECE6" s="67"/>
      <c r="ECF6" s="67"/>
      <c r="ECG6" s="67"/>
      <c r="ECH6" s="67"/>
      <c r="ECI6" s="67"/>
      <c r="ECJ6" s="67"/>
      <c r="ECK6" s="67"/>
      <c r="ECL6" s="67"/>
      <c r="ECM6" s="67"/>
      <c r="ECN6" s="67"/>
      <c r="ECO6" s="67"/>
      <c r="ECP6" s="67"/>
      <c r="ECQ6" s="67"/>
      <c r="ECR6" s="67"/>
      <c r="ECS6" s="67"/>
      <c r="ECT6" s="67"/>
      <c r="ECU6" s="67"/>
      <c r="ECV6" s="67"/>
      <c r="ECW6" s="67"/>
      <c r="ECX6" s="67"/>
      <c r="ECY6" s="67"/>
      <c r="ECZ6" s="67"/>
      <c r="EDA6" s="67"/>
      <c r="EDB6" s="67"/>
      <c r="EDC6" s="67"/>
      <c r="EDD6" s="67"/>
      <c r="EDE6" s="67"/>
      <c r="EDF6" s="67"/>
      <c r="EDG6" s="67"/>
      <c r="EDH6" s="67"/>
      <c r="EDI6" s="67"/>
      <c r="EDJ6" s="67"/>
      <c r="EDK6" s="67"/>
      <c r="EDL6" s="67"/>
      <c r="EDM6" s="67"/>
      <c r="EDN6" s="67"/>
      <c r="EDO6" s="67"/>
      <c r="EDP6" s="67"/>
      <c r="EDQ6" s="67"/>
      <c r="EDR6" s="67"/>
      <c r="EDS6" s="67"/>
      <c r="EDT6" s="67"/>
      <c r="EDU6" s="67"/>
      <c r="EDV6" s="67"/>
      <c r="EDW6" s="67"/>
      <c r="EDX6" s="67"/>
      <c r="EDY6" s="67"/>
      <c r="EDZ6" s="67"/>
      <c r="EEA6" s="67"/>
      <c r="EEB6" s="67"/>
      <c r="EEC6" s="67"/>
      <c r="EED6" s="67"/>
      <c r="EEE6" s="67"/>
      <c r="EEF6" s="67"/>
      <c r="EEG6" s="67"/>
      <c r="EEH6" s="67"/>
      <c r="EEI6" s="67"/>
      <c r="EEJ6" s="67"/>
      <c r="EEK6" s="67"/>
      <c r="EEL6" s="67"/>
      <c r="EEM6" s="67"/>
      <c r="EEN6" s="67"/>
      <c r="EEO6" s="67"/>
      <c r="EEP6" s="67"/>
      <c r="EEQ6" s="67"/>
      <c r="EER6" s="67"/>
      <c r="EES6" s="67"/>
      <c r="EET6" s="67"/>
      <c r="EEU6" s="67"/>
      <c r="EEV6" s="67"/>
      <c r="EEW6" s="67"/>
      <c r="EEX6" s="67"/>
      <c r="EEY6" s="67"/>
      <c r="EEZ6" s="67"/>
      <c r="EFA6" s="67"/>
      <c r="EFB6" s="67"/>
      <c r="EFC6" s="67"/>
      <c r="EFD6" s="67"/>
      <c r="EFE6" s="67"/>
      <c r="EFF6" s="67"/>
      <c r="EFG6" s="67"/>
      <c r="EFH6" s="67"/>
      <c r="EFI6" s="67"/>
      <c r="EFJ6" s="67"/>
      <c r="EFK6" s="67"/>
      <c r="EFL6" s="67"/>
      <c r="EFM6" s="67"/>
      <c r="EFN6" s="67"/>
      <c r="EFO6" s="67"/>
      <c r="EFP6" s="67"/>
      <c r="EFQ6" s="67"/>
      <c r="EFR6" s="67"/>
      <c r="EFS6" s="67"/>
      <c r="EFT6" s="67"/>
      <c r="EFU6" s="67"/>
      <c r="EFV6" s="67"/>
      <c r="EFW6" s="67"/>
      <c r="EFX6" s="67"/>
      <c r="EFY6" s="67"/>
      <c r="EFZ6" s="67"/>
      <c r="EGA6" s="67"/>
      <c r="EGB6" s="67"/>
      <c r="EGC6" s="67"/>
      <c r="EGD6" s="67"/>
      <c r="EGE6" s="67"/>
      <c r="EGF6" s="67"/>
      <c r="EGG6" s="67"/>
      <c r="EGH6" s="67"/>
      <c r="EGI6" s="67"/>
      <c r="EGJ6" s="67"/>
      <c r="EGK6" s="67"/>
      <c r="EGL6" s="67"/>
      <c r="EGM6" s="67"/>
      <c r="EGN6" s="67"/>
      <c r="EGO6" s="67"/>
      <c r="EGP6" s="67"/>
      <c r="EGQ6" s="67"/>
      <c r="EGR6" s="67"/>
      <c r="EGS6" s="67"/>
      <c r="EGT6" s="67"/>
      <c r="EGU6" s="67"/>
      <c r="EGV6" s="67"/>
      <c r="EGW6" s="67"/>
      <c r="EGX6" s="67"/>
      <c r="EGY6" s="67"/>
      <c r="EGZ6" s="67"/>
      <c r="EHA6" s="67"/>
      <c r="EHB6" s="67"/>
      <c r="EHC6" s="67"/>
      <c r="EHD6" s="67"/>
      <c r="EHE6" s="67"/>
      <c r="EHF6" s="67"/>
      <c r="EHG6" s="67"/>
      <c r="EHH6" s="67"/>
      <c r="EHI6" s="67"/>
      <c r="EHJ6" s="67"/>
      <c r="EHK6" s="67"/>
      <c r="EHL6" s="67"/>
      <c r="EHM6" s="67"/>
      <c r="EHN6" s="67"/>
      <c r="EHO6" s="67"/>
      <c r="EHP6" s="67"/>
      <c r="EHQ6" s="67"/>
      <c r="EHR6" s="67"/>
      <c r="EHS6" s="67"/>
      <c r="EHT6" s="67"/>
      <c r="EHU6" s="67"/>
      <c r="EHV6" s="67"/>
      <c r="EHW6" s="67"/>
      <c r="EHX6" s="67"/>
      <c r="EHY6" s="67"/>
      <c r="EHZ6" s="67"/>
      <c r="EIA6" s="67"/>
      <c r="EIB6" s="67"/>
      <c r="EIC6" s="67"/>
      <c r="EID6" s="67"/>
      <c r="EIE6" s="67"/>
      <c r="EIF6" s="67"/>
      <c r="EIG6" s="67"/>
      <c r="EIH6" s="67"/>
      <c r="EII6" s="67"/>
      <c r="EIJ6" s="67"/>
      <c r="EIK6" s="67"/>
      <c r="EIL6" s="67"/>
      <c r="EIM6" s="67"/>
      <c r="EIN6" s="67"/>
      <c r="EIO6" s="67"/>
      <c r="EIP6" s="67"/>
      <c r="EIQ6" s="67"/>
      <c r="EIR6" s="67"/>
      <c r="EIS6" s="67"/>
      <c r="EIT6" s="67"/>
      <c r="EIU6" s="67"/>
      <c r="EIV6" s="67"/>
      <c r="EIW6" s="67"/>
      <c r="EIX6" s="67"/>
      <c r="EIY6" s="67"/>
      <c r="EIZ6" s="67"/>
      <c r="EJA6" s="67"/>
      <c r="EJB6" s="67"/>
      <c r="EJC6" s="67"/>
      <c r="EJD6" s="67"/>
      <c r="EJE6" s="67"/>
      <c r="EJF6" s="67"/>
      <c r="EJG6" s="67"/>
      <c r="EJH6" s="67"/>
      <c r="EJI6" s="67"/>
      <c r="EJJ6" s="67"/>
      <c r="EJK6" s="67"/>
      <c r="EJL6" s="67"/>
      <c r="EJM6" s="67"/>
      <c r="EJN6" s="67"/>
      <c r="EJO6" s="67"/>
      <c r="EJP6" s="67"/>
      <c r="EJQ6" s="67"/>
      <c r="EJR6" s="67"/>
      <c r="EJS6" s="67"/>
      <c r="EJT6" s="67"/>
      <c r="EJU6" s="67"/>
      <c r="EJV6" s="67"/>
      <c r="EJW6" s="67"/>
      <c r="EJX6" s="67"/>
      <c r="EJY6" s="67"/>
      <c r="EJZ6" s="67"/>
      <c r="EKA6" s="67"/>
      <c r="EKB6" s="67"/>
      <c r="EKC6" s="67"/>
      <c r="EKD6" s="67"/>
      <c r="EKE6" s="67"/>
      <c r="EKF6" s="67"/>
      <c r="EKG6" s="67"/>
      <c r="EKH6" s="67"/>
      <c r="EKI6" s="67"/>
      <c r="EKJ6" s="67"/>
      <c r="EKK6" s="67"/>
      <c r="EKL6" s="67"/>
      <c r="EKM6" s="67"/>
      <c r="EKN6" s="67"/>
      <c r="EKO6" s="67"/>
      <c r="EKP6" s="67"/>
      <c r="EKQ6" s="67"/>
      <c r="EKR6" s="67"/>
      <c r="EKS6" s="67"/>
      <c r="EKT6" s="67"/>
      <c r="EKU6" s="67"/>
      <c r="EKV6" s="67"/>
      <c r="EKW6" s="67"/>
      <c r="EKX6" s="67"/>
      <c r="EKY6" s="67"/>
      <c r="EKZ6" s="67"/>
      <c r="ELA6" s="67"/>
      <c r="ELB6" s="67"/>
      <c r="ELC6" s="67"/>
      <c r="ELD6" s="67"/>
      <c r="ELE6" s="67"/>
      <c r="ELF6" s="67"/>
      <c r="ELG6" s="67"/>
      <c r="ELH6" s="67"/>
      <c r="ELI6" s="67"/>
      <c r="ELJ6" s="67"/>
      <c r="ELK6" s="67"/>
      <c r="ELL6" s="67"/>
      <c r="ELM6" s="67"/>
      <c r="ELN6" s="67"/>
      <c r="ELO6" s="67"/>
      <c r="ELP6" s="67"/>
      <c r="ELQ6" s="67"/>
      <c r="ELR6" s="67"/>
      <c r="ELS6" s="67"/>
      <c r="ELT6" s="67"/>
      <c r="ELU6" s="67"/>
      <c r="ELV6" s="67"/>
      <c r="ELW6" s="67"/>
      <c r="ELX6" s="67"/>
      <c r="ELY6" s="67"/>
      <c r="ELZ6" s="67"/>
      <c r="EMA6" s="67"/>
      <c r="EMB6" s="67"/>
      <c r="EMC6" s="67"/>
      <c r="EMD6" s="67"/>
      <c r="EME6" s="67"/>
      <c r="EMF6" s="67"/>
      <c r="EMG6" s="67"/>
      <c r="EMH6" s="67"/>
      <c r="EMI6" s="67"/>
      <c r="EMJ6" s="67"/>
      <c r="EMK6" s="67"/>
      <c r="EML6" s="67"/>
      <c r="EMM6" s="67"/>
      <c r="EMN6" s="67"/>
      <c r="EMO6" s="67"/>
      <c r="EMP6" s="67"/>
      <c r="EMQ6" s="67"/>
      <c r="EMR6" s="67"/>
      <c r="EMS6" s="67"/>
      <c r="EMT6" s="67"/>
      <c r="EMU6" s="67"/>
      <c r="EMV6" s="67"/>
      <c r="EMW6" s="67"/>
      <c r="EMX6" s="67"/>
      <c r="EMY6" s="67"/>
      <c r="EMZ6" s="67"/>
      <c r="ENA6" s="67"/>
      <c r="ENB6" s="67"/>
      <c r="ENC6" s="67"/>
      <c r="END6" s="67"/>
      <c r="ENE6" s="67"/>
      <c r="ENF6" s="67"/>
      <c r="ENG6" s="67"/>
      <c r="ENH6" s="67"/>
      <c r="ENI6" s="67"/>
      <c r="ENJ6" s="67"/>
      <c r="ENK6" s="67"/>
      <c r="ENL6" s="67"/>
      <c r="ENM6" s="67"/>
      <c r="ENN6" s="67"/>
      <c r="ENO6" s="67"/>
      <c r="ENP6" s="67"/>
      <c r="ENQ6" s="67"/>
      <c r="ENR6" s="67"/>
      <c r="ENS6" s="67"/>
      <c r="ENT6" s="67"/>
      <c r="ENU6" s="67"/>
      <c r="ENV6" s="67"/>
      <c r="ENW6" s="67"/>
      <c r="ENX6" s="67"/>
      <c r="ENY6" s="67"/>
      <c r="ENZ6" s="67"/>
      <c r="EOA6" s="67"/>
      <c r="EOB6" s="67"/>
      <c r="EOC6" s="67"/>
      <c r="EOD6" s="67"/>
      <c r="EOE6" s="67"/>
      <c r="EOF6" s="67"/>
      <c r="EOG6" s="67"/>
      <c r="EOH6" s="67"/>
      <c r="EOI6" s="67"/>
      <c r="EOJ6" s="67"/>
      <c r="EOK6" s="67"/>
      <c r="EOL6" s="67"/>
      <c r="EOM6" s="67"/>
      <c r="EON6" s="67"/>
      <c r="EOO6" s="67"/>
      <c r="EOP6" s="67"/>
      <c r="EOQ6" s="67"/>
      <c r="EOR6" s="67"/>
      <c r="EOS6" s="67"/>
      <c r="EOT6" s="67"/>
      <c r="EOU6" s="67"/>
      <c r="EOV6" s="67"/>
      <c r="EOW6" s="67"/>
      <c r="EOX6" s="67"/>
      <c r="EOY6" s="67"/>
      <c r="EOZ6" s="67"/>
      <c r="EPA6" s="67"/>
      <c r="EPB6" s="67"/>
      <c r="EPC6" s="67"/>
      <c r="EPD6" s="67"/>
      <c r="EPE6" s="67"/>
      <c r="EPF6" s="67"/>
      <c r="EPG6" s="67"/>
      <c r="EPH6" s="67"/>
      <c r="EPI6" s="67"/>
      <c r="EPJ6" s="67"/>
      <c r="EPK6" s="67"/>
      <c r="EPL6" s="67"/>
      <c r="EPM6" s="67"/>
      <c r="EPN6" s="67"/>
      <c r="EPO6" s="67"/>
      <c r="EPP6" s="67"/>
      <c r="EPQ6" s="67"/>
      <c r="EPR6" s="67"/>
      <c r="EPS6" s="67"/>
      <c r="EPT6" s="67"/>
      <c r="EPU6" s="67"/>
      <c r="EPV6" s="67"/>
      <c r="EPW6" s="67"/>
      <c r="EPX6" s="67"/>
      <c r="EPY6" s="67"/>
      <c r="EPZ6" s="67"/>
      <c r="EQA6" s="67"/>
      <c r="EQB6" s="67"/>
      <c r="EQC6" s="67"/>
      <c r="EQD6" s="67"/>
      <c r="EQE6" s="67"/>
      <c r="EQF6" s="67"/>
      <c r="EQG6" s="67"/>
      <c r="EQH6" s="67"/>
      <c r="EQI6" s="67"/>
      <c r="EQJ6" s="67"/>
      <c r="EQK6" s="67"/>
      <c r="EQL6" s="67"/>
      <c r="EQM6" s="67"/>
      <c r="EQN6" s="67"/>
      <c r="EQO6" s="67"/>
      <c r="EQP6" s="67"/>
      <c r="EQQ6" s="67"/>
      <c r="EQR6" s="67"/>
      <c r="EQS6" s="67"/>
      <c r="EQT6" s="67"/>
      <c r="EQU6" s="67"/>
      <c r="EQV6" s="67"/>
      <c r="EQW6" s="67"/>
      <c r="EQX6" s="67"/>
      <c r="EQY6" s="67"/>
      <c r="EQZ6" s="67"/>
      <c r="ERA6" s="67"/>
      <c r="ERB6" s="67"/>
      <c r="ERC6" s="67"/>
      <c r="ERD6" s="67"/>
      <c r="ERE6" s="67"/>
      <c r="ERF6" s="67"/>
      <c r="ERG6" s="67"/>
      <c r="ERH6" s="67"/>
      <c r="ERI6" s="67"/>
      <c r="ERJ6" s="67"/>
      <c r="ERK6" s="67"/>
      <c r="ERL6" s="67"/>
      <c r="ERM6" s="67"/>
      <c r="ERN6" s="67"/>
      <c r="ERO6" s="67"/>
      <c r="ERP6" s="67"/>
      <c r="ERQ6" s="67"/>
      <c r="ERR6" s="67"/>
      <c r="ERS6" s="67"/>
      <c r="ERT6" s="67"/>
      <c r="ERU6" s="67"/>
      <c r="ERV6" s="67"/>
      <c r="ERW6" s="67"/>
      <c r="ERX6" s="67"/>
      <c r="ERY6" s="67"/>
      <c r="ERZ6" s="67"/>
      <c r="ESA6" s="67"/>
      <c r="ESB6" s="67"/>
      <c r="ESC6" s="67"/>
      <c r="ESD6" s="67"/>
      <c r="ESE6" s="67"/>
      <c r="ESF6" s="67"/>
      <c r="ESG6" s="67"/>
      <c r="ESH6" s="67"/>
      <c r="ESI6" s="67"/>
      <c r="ESJ6" s="67"/>
      <c r="ESK6" s="67"/>
      <c r="ESL6" s="67"/>
      <c r="ESM6" s="67"/>
      <c r="ESN6" s="67"/>
      <c r="ESO6" s="67"/>
      <c r="ESP6" s="67"/>
      <c r="ESQ6" s="67"/>
      <c r="ESR6" s="67"/>
      <c r="ESS6" s="67"/>
      <c r="EST6" s="67"/>
      <c r="ESU6" s="67"/>
      <c r="ESV6" s="67"/>
      <c r="ESW6" s="67"/>
      <c r="ESX6" s="67"/>
      <c r="ESY6" s="67"/>
      <c r="ESZ6" s="67"/>
      <c r="ETA6" s="67"/>
      <c r="ETB6" s="67"/>
      <c r="ETC6" s="67"/>
      <c r="ETD6" s="67"/>
      <c r="ETE6" s="67"/>
      <c r="ETF6" s="67"/>
      <c r="ETG6" s="67"/>
      <c r="ETH6" s="67"/>
      <c r="ETI6" s="67"/>
      <c r="ETJ6" s="67"/>
      <c r="ETK6" s="67"/>
      <c r="ETL6" s="67"/>
      <c r="ETM6" s="67"/>
      <c r="ETN6" s="67"/>
      <c r="ETO6" s="67"/>
      <c r="ETP6" s="67"/>
      <c r="ETQ6" s="67"/>
      <c r="ETR6" s="67"/>
      <c r="ETS6" s="67"/>
      <c r="ETT6" s="67"/>
      <c r="ETU6" s="67"/>
      <c r="ETV6" s="67"/>
      <c r="ETW6" s="67"/>
      <c r="ETX6" s="67"/>
      <c r="ETY6" s="67"/>
      <c r="ETZ6" s="67"/>
      <c r="EUA6" s="67"/>
      <c r="EUB6" s="67"/>
      <c r="EUC6" s="67"/>
      <c r="EUD6" s="67"/>
      <c r="EUE6" s="67"/>
      <c r="EUF6" s="67"/>
      <c r="EUG6" s="67"/>
      <c r="EUH6" s="67"/>
      <c r="EUI6" s="67"/>
      <c r="EUJ6" s="67"/>
      <c r="EUK6" s="67"/>
      <c r="EUL6" s="67"/>
      <c r="EUM6" s="67"/>
      <c r="EUN6" s="67"/>
      <c r="EUO6" s="67"/>
      <c r="EUP6" s="67"/>
      <c r="EUQ6" s="67"/>
      <c r="EUR6" s="67"/>
      <c r="EUS6" s="67"/>
      <c r="EUT6" s="67"/>
      <c r="EUU6" s="67"/>
      <c r="EUV6" s="67"/>
      <c r="EUW6" s="67"/>
      <c r="EUX6" s="67"/>
      <c r="EUY6" s="67"/>
      <c r="EUZ6" s="67"/>
      <c r="EVA6" s="67"/>
      <c r="EVB6" s="67"/>
      <c r="EVC6" s="67"/>
      <c r="EVD6" s="67"/>
      <c r="EVE6" s="67"/>
      <c r="EVF6" s="67"/>
      <c r="EVG6" s="67"/>
      <c r="EVH6" s="67"/>
      <c r="EVI6" s="67"/>
      <c r="EVJ6" s="67"/>
      <c r="EVK6" s="67"/>
      <c r="EVL6" s="67"/>
      <c r="EVM6" s="67"/>
      <c r="EVN6" s="67"/>
      <c r="EVO6" s="67"/>
      <c r="EVP6" s="67"/>
      <c r="EVQ6" s="67"/>
      <c r="EVR6" s="67"/>
      <c r="EVS6" s="67"/>
      <c r="EVT6" s="67"/>
      <c r="EVU6" s="67"/>
      <c r="EVV6" s="67"/>
      <c r="EVW6" s="67"/>
      <c r="EVX6" s="67"/>
      <c r="EVY6" s="67"/>
      <c r="EVZ6" s="67"/>
      <c r="EWA6" s="67"/>
      <c r="EWB6" s="67"/>
      <c r="EWC6" s="67"/>
      <c r="EWD6" s="67"/>
      <c r="EWE6" s="67"/>
      <c r="EWF6" s="67"/>
      <c r="EWG6" s="67"/>
      <c r="EWH6" s="67"/>
      <c r="EWI6" s="67"/>
      <c r="EWJ6" s="67"/>
      <c r="EWK6" s="67"/>
      <c r="EWL6" s="67"/>
      <c r="EWM6" s="67"/>
      <c r="EWN6" s="67"/>
      <c r="EWO6" s="67"/>
      <c r="EWP6" s="67"/>
      <c r="EWQ6" s="67"/>
      <c r="EWR6" s="67"/>
      <c r="EWS6" s="67"/>
      <c r="EWT6" s="67"/>
      <c r="EWU6" s="67"/>
      <c r="EWV6" s="67"/>
      <c r="EWW6" s="67"/>
      <c r="EWX6" s="67"/>
      <c r="EWY6" s="67"/>
      <c r="EWZ6" s="67"/>
      <c r="EXA6" s="67"/>
      <c r="EXB6" s="67"/>
      <c r="EXC6" s="67"/>
      <c r="EXD6" s="67"/>
      <c r="EXE6" s="67"/>
      <c r="EXF6" s="67"/>
      <c r="EXG6" s="67"/>
      <c r="EXH6" s="67"/>
      <c r="EXI6" s="67"/>
      <c r="EXJ6" s="67"/>
      <c r="EXK6" s="67"/>
      <c r="EXL6" s="67"/>
      <c r="EXM6" s="67"/>
      <c r="EXN6" s="67"/>
      <c r="EXO6" s="67"/>
      <c r="EXP6" s="67"/>
      <c r="EXQ6" s="67"/>
      <c r="EXR6" s="67"/>
      <c r="EXS6" s="67"/>
      <c r="EXT6" s="67"/>
      <c r="EXU6" s="67"/>
      <c r="EXV6" s="67"/>
      <c r="EXW6" s="67"/>
      <c r="EXX6" s="67"/>
      <c r="EXY6" s="67"/>
      <c r="EXZ6" s="67"/>
      <c r="EYA6" s="67"/>
      <c r="EYB6" s="67"/>
      <c r="EYC6" s="67"/>
      <c r="EYD6" s="67"/>
      <c r="EYE6" s="67"/>
      <c r="EYF6" s="67"/>
      <c r="EYG6" s="67"/>
      <c r="EYH6" s="67"/>
      <c r="EYI6" s="67"/>
      <c r="EYJ6" s="67"/>
      <c r="EYK6" s="67"/>
      <c r="EYL6" s="67"/>
      <c r="EYM6" s="67"/>
      <c r="EYN6" s="67"/>
      <c r="EYO6" s="67"/>
      <c r="EYP6" s="67"/>
      <c r="EYQ6" s="67"/>
      <c r="EYR6" s="67"/>
      <c r="EYS6" s="67"/>
      <c r="EYT6" s="67"/>
      <c r="EYU6" s="67"/>
      <c r="EYV6" s="67"/>
      <c r="EYW6" s="67"/>
      <c r="EYX6" s="67"/>
      <c r="EYY6" s="67"/>
      <c r="EYZ6" s="67"/>
      <c r="EZA6" s="67"/>
      <c r="EZB6" s="67"/>
      <c r="EZC6" s="67"/>
      <c r="EZD6" s="67"/>
      <c r="EZE6" s="67"/>
      <c r="EZF6" s="67"/>
      <c r="EZG6" s="67"/>
      <c r="EZH6" s="67"/>
      <c r="EZI6" s="67"/>
      <c r="EZJ6" s="67"/>
      <c r="EZK6" s="67"/>
      <c r="EZL6" s="67"/>
      <c r="EZM6" s="67"/>
      <c r="EZN6" s="67"/>
      <c r="EZO6" s="67"/>
      <c r="EZP6" s="67"/>
      <c r="EZQ6" s="67"/>
      <c r="EZR6" s="67"/>
      <c r="EZS6" s="67"/>
      <c r="EZT6" s="67"/>
      <c r="EZU6" s="67"/>
      <c r="EZV6" s="67"/>
      <c r="EZW6" s="67"/>
      <c r="EZX6" s="67"/>
      <c r="EZY6" s="67"/>
      <c r="EZZ6" s="67"/>
      <c r="FAA6" s="67"/>
      <c r="FAB6" s="67"/>
      <c r="FAC6" s="67"/>
      <c r="FAD6" s="67"/>
      <c r="FAE6" s="67"/>
      <c r="FAF6" s="67"/>
      <c r="FAG6" s="67"/>
      <c r="FAH6" s="67"/>
      <c r="FAI6" s="67"/>
      <c r="FAJ6" s="67"/>
      <c r="FAK6" s="67"/>
      <c r="FAL6" s="67"/>
      <c r="FAM6" s="67"/>
      <c r="FAN6" s="67"/>
      <c r="FAO6" s="67"/>
      <c r="FAP6" s="67"/>
      <c r="FAQ6" s="67"/>
      <c r="FAR6" s="67"/>
      <c r="FAS6" s="67"/>
      <c r="FAT6" s="67"/>
      <c r="FAU6" s="67"/>
      <c r="FAV6" s="67"/>
      <c r="FAW6" s="67"/>
      <c r="FAX6" s="67"/>
      <c r="FAY6" s="67"/>
      <c r="FAZ6" s="67"/>
      <c r="FBA6" s="67"/>
      <c r="FBB6" s="67"/>
      <c r="FBC6" s="67"/>
      <c r="FBD6" s="67"/>
      <c r="FBE6" s="67"/>
      <c r="FBF6" s="67"/>
      <c r="FBG6" s="67"/>
      <c r="FBH6" s="67"/>
      <c r="FBI6" s="67"/>
      <c r="FBJ6" s="67"/>
      <c r="FBK6" s="67"/>
      <c r="FBL6" s="67"/>
      <c r="FBM6" s="67"/>
      <c r="FBN6" s="67"/>
      <c r="FBO6" s="67"/>
      <c r="FBP6" s="67"/>
      <c r="FBQ6" s="67"/>
      <c r="FBR6" s="67"/>
      <c r="FBS6" s="67"/>
      <c r="FBT6" s="67"/>
      <c r="FBU6" s="67"/>
      <c r="FBV6" s="67"/>
      <c r="FBW6" s="67"/>
      <c r="FBX6" s="67"/>
      <c r="FBY6" s="67"/>
      <c r="FBZ6" s="67"/>
      <c r="FCA6" s="67"/>
      <c r="FCB6" s="67"/>
      <c r="FCC6" s="67"/>
      <c r="FCD6" s="67"/>
      <c r="FCE6" s="67"/>
      <c r="FCF6" s="67"/>
      <c r="FCG6" s="67"/>
      <c r="FCH6" s="67"/>
      <c r="FCI6" s="67"/>
      <c r="FCJ6" s="67"/>
      <c r="FCK6" s="67"/>
      <c r="FCL6" s="67"/>
      <c r="FCM6" s="67"/>
      <c r="FCN6" s="67"/>
      <c r="FCO6" s="67"/>
      <c r="FCP6" s="67"/>
      <c r="FCQ6" s="67"/>
      <c r="FCR6" s="67"/>
      <c r="FCS6" s="67"/>
      <c r="FCT6" s="67"/>
      <c r="FCU6" s="67"/>
      <c r="FCV6" s="67"/>
      <c r="FCW6" s="67"/>
      <c r="FCX6" s="67"/>
      <c r="FCY6" s="67"/>
      <c r="FCZ6" s="67"/>
      <c r="FDA6" s="67"/>
      <c r="FDB6" s="67"/>
      <c r="FDC6" s="67"/>
      <c r="FDD6" s="67"/>
      <c r="FDE6" s="67"/>
      <c r="FDF6" s="67"/>
      <c r="FDG6" s="67"/>
      <c r="FDH6" s="67"/>
      <c r="FDI6" s="67"/>
      <c r="FDJ6" s="67"/>
      <c r="FDK6" s="67"/>
      <c r="FDL6" s="67"/>
      <c r="FDM6" s="67"/>
      <c r="FDN6" s="67"/>
      <c r="FDO6" s="67"/>
      <c r="FDP6" s="67"/>
      <c r="FDQ6" s="67"/>
      <c r="FDR6" s="67"/>
      <c r="FDS6" s="67"/>
      <c r="FDT6" s="67"/>
      <c r="FDU6" s="67"/>
      <c r="FDV6" s="67"/>
      <c r="FDW6" s="67"/>
      <c r="FDX6" s="67"/>
      <c r="FDY6" s="67"/>
      <c r="FDZ6" s="67"/>
      <c r="FEA6" s="67"/>
      <c r="FEB6" s="67"/>
      <c r="FEC6" s="67"/>
      <c r="FED6" s="67"/>
      <c r="FEE6" s="67"/>
      <c r="FEF6" s="67"/>
      <c r="FEG6" s="67"/>
      <c r="FEH6" s="67"/>
      <c r="FEI6" s="67"/>
      <c r="FEJ6" s="67"/>
      <c r="FEK6" s="67"/>
      <c r="FEL6" s="67"/>
      <c r="FEM6" s="67"/>
      <c r="FEN6" s="67"/>
      <c r="FEO6" s="67"/>
      <c r="FEP6" s="67"/>
      <c r="FEQ6" s="67"/>
      <c r="FER6" s="67"/>
      <c r="FES6" s="67"/>
      <c r="FET6" s="67"/>
      <c r="FEU6" s="67"/>
      <c r="FEV6" s="67"/>
      <c r="FEW6" s="67"/>
      <c r="FEX6" s="67"/>
      <c r="FEY6" s="67"/>
      <c r="FEZ6" s="67"/>
      <c r="FFA6" s="67"/>
      <c r="FFB6" s="67"/>
      <c r="FFC6" s="67"/>
      <c r="FFD6" s="67"/>
      <c r="FFE6" s="67"/>
      <c r="FFF6" s="67"/>
      <c r="FFG6" s="67"/>
      <c r="FFH6" s="67"/>
      <c r="FFI6" s="67"/>
      <c r="FFJ6" s="67"/>
      <c r="FFK6" s="67"/>
      <c r="FFL6" s="67"/>
      <c r="FFM6" s="67"/>
      <c r="FFN6" s="67"/>
      <c r="FFO6" s="67"/>
      <c r="FFP6" s="67"/>
      <c r="FFQ6" s="67"/>
      <c r="FFR6" s="67"/>
      <c r="FFS6" s="67"/>
      <c r="FFT6" s="67"/>
      <c r="FFU6" s="67"/>
      <c r="FFV6" s="67"/>
      <c r="FFW6" s="67"/>
      <c r="FFX6" s="67"/>
      <c r="FFY6" s="67"/>
      <c r="FFZ6" s="67"/>
      <c r="FGA6" s="67"/>
      <c r="FGB6" s="67"/>
      <c r="FGC6" s="67"/>
      <c r="FGD6" s="67"/>
      <c r="FGE6" s="67"/>
      <c r="FGF6" s="67"/>
      <c r="FGG6" s="67"/>
      <c r="FGH6" s="67"/>
      <c r="FGI6" s="67"/>
      <c r="FGJ6" s="67"/>
      <c r="FGK6" s="67"/>
      <c r="FGL6" s="67"/>
      <c r="FGM6" s="67"/>
      <c r="FGN6" s="67"/>
      <c r="FGO6" s="67"/>
      <c r="FGP6" s="67"/>
      <c r="FGQ6" s="67"/>
      <c r="FGR6" s="67"/>
      <c r="FGS6" s="67"/>
      <c r="FGT6" s="67"/>
      <c r="FGU6" s="67"/>
      <c r="FGV6" s="67"/>
      <c r="FGW6" s="67"/>
      <c r="FGX6" s="67"/>
      <c r="FGY6" s="67"/>
      <c r="FGZ6" s="67"/>
      <c r="FHA6" s="67"/>
      <c r="FHB6" s="67"/>
      <c r="FHC6" s="67"/>
      <c r="FHD6" s="67"/>
      <c r="FHE6" s="67"/>
      <c r="FHF6" s="67"/>
      <c r="FHG6" s="67"/>
      <c r="FHH6" s="67"/>
      <c r="FHI6" s="67"/>
      <c r="FHJ6" s="67"/>
      <c r="FHK6" s="67"/>
      <c r="FHL6" s="67"/>
      <c r="FHM6" s="67"/>
      <c r="FHN6" s="67"/>
      <c r="FHO6" s="67"/>
      <c r="FHP6" s="67"/>
      <c r="FHQ6" s="67"/>
      <c r="FHR6" s="67"/>
      <c r="FHS6" s="67"/>
      <c r="FHT6" s="67"/>
      <c r="FHU6" s="67"/>
      <c r="FHV6" s="67"/>
      <c r="FHW6" s="67"/>
      <c r="FHX6" s="67"/>
      <c r="FHY6" s="67"/>
      <c r="FHZ6" s="67"/>
      <c r="FIA6" s="67"/>
      <c r="FIB6" s="67"/>
      <c r="FIC6" s="67"/>
      <c r="FID6" s="67"/>
      <c r="FIE6" s="67"/>
      <c r="FIF6" s="67"/>
      <c r="FIG6" s="67"/>
      <c r="FIH6" s="67"/>
      <c r="FII6" s="67"/>
      <c r="FIJ6" s="67"/>
      <c r="FIK6" s="67"/>
      <c r="FIL6" s="67"/>
      <c r="FIM6" s="67"/>
      <c r="FIN6" s="67"/>
      <c r="FIO6" s="67"/>
      <c r="FIP6" s="67"/>
      <c r="FIQ6" s="67"/>
      <c r="FIR6" s="67"/>
      <c r="FIS6" s="67"/>
      <c r="FIT6" s="67"/>
      <c r="FIU6" s="67"/>
      <c r="FIV6" s="67"/>
      <c r="FIW6" s="67"/>
      <c r="FIX6" s="67"/>
      <c r="FIY6" s="67"/>
      <c r="FIZ6" s="67"/>
      <c r="FJA6" s="67"/>
      <c r="FJB6" s="67"/>
      <c r="FJC6" s="67"/>
      <c r="FJD6" s="67"/>
      <c r="FJE6" s="67"/>
      <c r="FJF6" s="67"/>
      <c r="FJG6" s="67"/>
      <c r="FJH6" s="67"/>
      <c r="FJI6" s="67"/>
      <c r="FJJ6" s="67"/>
      <c r="FJK6" s="67"/>
      <c r="FJL6" s="67"/>
      <c r="FJM6" s="67"/>
      <c r="FJN6" s="67"/>
      <c r="FJO6" s="67"/>
      <c r="FJP6" s="67"/>
      <c r="FJQ6" s="67"/>
      <c r="FJR6" s="67"/>
      <c r="FJS6" s="67"/>
      <c r="FJT6" s="67"/>
      <c r="FJU6" s="67"/>
      <c r="FJV6" s="67"/>
      <c r="FJW6" s="67"/>
      <c r="FJX6" s="67"/>
      <c r="FJY6" s="67"/>
      <c r="FJZ6" s="67"/>
      <c r="FKA6" s="67"/>
      <c r="FKB6" s="67"/>
      <c r="FKC6" s="67"/>
      <c r="FKD6" s="67"/>
      <c r="FKE6" s="67"/>
      <c r="FKF6" s="67"/>
      <c r="FKG6" s="67"/>
      <c r="FKH6" s="67"/>
      <c r="FKI6" s="67"/>
      <c r="FKJ6" s="67"/>
      <c r="FKK6" s="67"/>
      <c r="FKL6" s="67"/>
      <c r="FKM6" s="67"/>
      <c r="FKN6" s="67"/>
      <c r="FKO6" s="67"/>
      <c r="FKP6" s="67"/>
      <c r="FKQ6" s="67"/>
      <c r="FKR6" s="67"/>
      <c r="FKS6" s="67"/>
      <c r="FKT6" s="67"/>
      <c r="FKU6" s="67"/>
      <c r="FKV6" s="67"/>
      <c r="FKW6" s="67"/>
      <c r="FKX6" s="67"/>
      <c r="FKY6" s="67"/>
      <c r="FKZ6" s="67"/>
      <c r="FLA6" s="67"/>
      <c r="FLB6" s="67"/>
      <c r="FLC6" s="67"/>
      <c r="FLD6" s="67"/>
      <c r="FLE6" s="67"/>
      <c r="FLF6" s="67"/>
      <c r="FLG6" s="67"/>
      <c r="FLH6" s="67"/>
      <c r="FLI6" s="67"/>
      <c r="FLJ6" s="67"/>
      <c r="FLK6" s="67"/>
      <c r="FLL6" s="67"/>
      <c r="FLM6" s="67"/>
      <c r="FLN6" s="67"/>
      <c r="FLO6" s="67"/>
      <c r="FLP6" s="67"/>
      <c r="FLQ6" s="67"/>
      <c r="FLR6" s="67"/>
      <c r="FLS6" s="67"/>
      <c r="FLT6" s="67"/>
      <c r="FLU6" s="67"/>
      <c r="FLV6" s="67"/>
      <c r="FLW6" s="67"/>
      <c r="FLX6" s="67"/>
      <c r="FLY6" s="67"/>
      <c r="FLZ6" s="67"/>
      <c r="FMA6" s="67"/>
      <c r="FMB6" s="67"/>
      <c r="FMC6" s="67"/>
      <c r="FMD6" s="67"/>
      <c r="FME6" s="67"/>
      <c r="FMF6" s="67"/>
      <c r="FMG6" s="67"/>
      <c r="FMH6" s="67"/>
      <c r="FMI6" s="67"/>
      <c r="FMJ6" s="67"/>
      <c r="FMK6" s="67"/>
      <c r="FML6" s="67"/>
      <c r="FMM6" s="67"/>
      <c r="FMN6" s="67"/>
      <c r="FMO6" s="67"/>
      <c r="FMP6" s="67"/>
      <c r="FMQ6" s="67"/>
      <c r="FMR6" s="67"/>
      <c r="FMS6" s="67"/>
      <c r="FMT6" s="67"/>
      <c r="FMU6" s="67"/>
      <c r="FMV6" s="67"/>
      <c r="FMW6" s="67"/>
      <c r="FMX6" s="67"/>
      <c r="FMY6" s="67"/>
      <c r="FMZ6" s="67"/>
      <c r="FNA6" s="67"/>
      <c r="FNB6" s="67"/>
      <c r="FNC6" s="67"/>
      <c r="FND6" s="67"/>
      <c r="FNE6" s="67"/>
      <c r="FNF6" s="67"/>
      <c r="FNG6" s="67"/>
      <c r="FNH6" s="67"/>
      <c r="FNI6" s="67"/>
      <c r="FNJ6" s="67"/>
      <c r="FNK6" s="67"/>
      <c r="FNL6" s="67"/>
      <c r="FNM6" s="67"/>
      <c r="FNN6" s="67"/>
      <c r="FNO6" s="67"/>
      <c r="FNP6" s="67"/>
      <c r="FNQ6" s="67"/>
      <c r="FNR6" s="67"/>
      <c r="FNS6" s="67"/>
      <c r="FNT6" s="67"/>
      <c r="FNU6" s="67"/>
      <c r="FNV6" s="67"/>
      <c r="FNW6" s="67"/>
      <c r="FNX6" s="67"/>
      <c r="FNY6" s="67"/>
      <c r="FNZ6" s="67"/>
      <c r="FOA6" s="67"/>
      <c r="FOB6" s="67"/>
      <c r="FOC6" s="67"/>
      <c r="FOD6" s="67"/>
      <c r="FOE6" s="67"/>
      <c r="FOF6" s="67"/>
      <c r="FOG6" s="67"/>
      <c r="FOH6" s="67"/>
      <c r="FOI6" s="67"/>
      <c r="FOJ6" s="67"/>
      <c r="FOK6" s="67"/>
      <c r="FOL6" s="67"/>
      <c r="FOM6" s="67"/>
      <c r="FON6" s="67"/>
      <c r="FOO6" s="67"/>
      <c r="FOP6" s="67"/>
      <c r="FOQ6" s="67"/>
      <c r="FOR6" s="67"/>
      <c r="FOS6" s="67"/>
      <c r="FOT6" s="67"/>
      <c r="FOU6" s="67"/>
      <c r="FOV6" s="67"/>
      <c r="FOW6" s="67"/>
      <c r="FOX6" s="67"/>
      <c r="FOY6" s="67"/>
      <c r="FOZ6" s="67"/>
      <c r="FPA6" s="67"/>
      <c r="FPB6" s="67"/>
      <c r="FPC6" s="67"/>
      <c r="FPD6" s="67"/>
      <c r="FPE6" s="67"/>
      <c r="FPF6" s="67"/>
      <c r="FPG6" s="67"/>
      <c r="FPH6" s="67"/>
      <c r="FPI6" s="67"/>
      <c r="FPJ6" s="67"/>
      <c r="FPK6" s="67"/>
      <c r="FPL6" s="67"/>
      <c r="FPM6" s="67"/>
      <c r="FPN6" s="67"/>
      <c r="FPO6" s="67"/>
      <c r="FPP6" s="67"/>
      <c r="FPQ6" s="67"/>
      <c r="FPR6" s="67"/>
      <c r="FPS6" s="67"/>
      <c r="FPT6" s="67"/>
      <c r="FPU6" s="67"/>
      <c r="FPV6" s="67"/>
      <c r="FPW6" s="67"/>
      <c r="FPX6" s="67"/>
      <c r="FPY6" s="67"/>
      <c r="FPZ6" s="67"/>
      <c r="FQA6" s="67"/>
      <c r="FQB6" s="67"/>
      <c r="FQC6" s="67"/>
      <c r="FQD6" s="67"/>
      <c r="FQE6" s="67"/>
      <c r="FQF6" s="67"/>
      <c r="FQG6" s="67"/>
      <c r="FQH6" s="67"/>
      <c r="FQI6" s="67"/>
      <c r="FQJ6" s="67"/>
      <c r="FQK6" s="67"/>
      <c r="FQL6" s="67"/>
      <c r="FQM6" s="67"/>
      <c r="FQN6" s="67"/>
      <c r="FQO6" s="67"/>
      <c r="FQP6" s="67"/>
      <c r="FQQ6" s="67"/>
      <c r="FQR6" s="67"/>
      <c r="FQS6" s="67"/>
      <c r="FQT6" s="67"/>
      <c r="FQU6" s="67"/>
      <c r="FQV6" s="67"/>
      <c r="FQW6" s="67"/>
      <c r="FQX6" s="67"/>
      <c r="FQY6" s="67"/>
      <c r="FQZ6" s="67"/>
      <c r="FRA6" s="67"/>
      <c r="FRB6" s="67"/>
      <c r="FRC6" s="67"/>
      <c r="FRD6" s="67"/>
      <c r="FRE6" s="67"/>
      <c r="FRF6" s="67"/>
      <c r="FRG6" s="67"/>
      <c r="FRH6" s="67"/>
      <c r="FRI6" s="67"/>
      <c r="FRJ6" s="67"/>
      <c r="FRK6" s="67"/>
      <c r="FRL6" s="67"/>
      <c r="FRM6" s="67"/>
      <c r="FRN6" s="67"/>
      <c r="FRO6" s="67"/>
      <c r="FRP6" s="67"/>
      <c r="FRQ6" s="67"/>
      <c r="FRR6" s="67"/>
      <c r="FRS6" s="67"/>
      <c r="FRT6" s="67"/>
      <c r="FRU6" s="67"/>
      <c r="FRV6" s="67"/>
      <c r="FRW6" s="67"/>
      <c r="FRX6" s="67"/>
      <c r="FRY6" s="67"/>
      <c r="FRZ6" s="67"/>
      <c r="FSA6" s="67"/>
      <c r="FSB6" s="67"/>
      <c r="FSC6" s="67"/>
      <c r="FSD6" s="67"/>
      <c r="FSE6" s="67"/>
      <c r="FSF6" s="67"/>
      <c r="FSG6" s="67"/>
      <c r="FSH6" s="67"/>
      <c r="FSI6" s="67"/>
      <c r="FSJ6" s="67"/>
      <c r="FSK6" s="67"/>
      <c r="FSL6" s="67"/>
      <c r="FSM6" s="67"/>
      <c r="FSN6" s="67"/>
      <c r="FSO6" s="67"/>
      <c r="FSP6" s="67"/>
      <c r="FSQ6" s="67"/>
      <c r="FSR6" s="67"/>
      <c r="FSS6" s="67"/>
      <c r="FST6" s="67"/>
      <c r="FSU6" s="67"/>
      <c r="FSV6" s="67"/>
      <c r="FSW6" s="67"/>
      <c r="FSX6" s="67"/>
      <c r="FSY6" s="67"/>
      <c r="FSZ6" s="67"/>
      <c r="FTA6" s="67"/>
      <c r="FTB6" s="67"/>
      <c r="FTC6" s="67"/>
      <c r="FTD6" s="67"/>
      <c r="FTE6" s="67"/>
      <c r="FTF6" s="67"/>
      <c r="FTG6" s="67"/>
      <c r="FTH6" s="67"/>
      <c r="FTI6" s="67"/>
      <c r="FTJ6" s="67"/>
      <c r="FTK6" s="67"/>
      <c r="FTL6" s="67"/>
      <c r="FTM6" s="67"/>
      <c r="FTN6" s="67"/>
      <c r="FTO6" s="67"/>
      <c r="FTP6" s="67"/>
      <c r="FTQ6" s="67"/>
      <c r="FTR6" s="67"/>
      <c r="FTS6" s="67"/>
      <c r="FTT6" s="67"/>
      <c r="FTU6" s="67"/>
      <c r="FTV6" s="67"/>
      <c r="FTW6" s="67"/>
      <c r="FTX6" s="67"/>
      <c r="FTY6" s="67"/>
      <c r="FTZ6" s="67"/>
      <c r="FUA6" s="67"/>
      <c r="FUB6" s="67"/>
      <c r="FUC6" s="67"/>
      <c r="FUD6" s="67"/>
      <c r="FUE6" s="67"/>
      <c r="FUF6" s="67"/>
      <c r="FUG6" s="67"/>
      <c r="FUH6" s="67"/>
      <c r="FUI6" s="67"/>
      <c r="FUJ6" s="67"/>
      <c r="FUK6" s="67"/>
      <c r="FUL6" s="67"/>
      <c r="FUM6" s="67"/>
      <c r="FUN6" s="67"/>
      <c r="FUO6" s="67"/>
      <c r="FUP6" s="67"/>
      <c r="FUQ6" s="67"/>
      <c r="FUR6" s="67"/>
      <c r="FUS6" s="67"/>
      <c r="FUT6" s="67"/>
      <c r="FUU6" s="67"/>
      <c r="FUV6" s="67"/>
      <c r="FUW6" s="67"/>
      <c r="FUX6" s="67"/>
      <c r="FUY6" s="67"/>
      <c r="FUZ6" s="67"/>
      <c r="FVA6" s="67"/>
      <c r="FVB6" s="67"/>
      <c r="FVC6" s="67"/>
      <c r="FVD6" s="67"/>
      <c r="FVE6" s="67"/>
      <c r="FVF6" s="67"/>
      <c r="FVG6" s="67"/>
      <c r="FVH6" s="67"/>
      <c r="FVI6" s="67"/>
      <c r="FVJ6" s="67"/>
      <c r="FVK6" s="67"/>
      <c r="FVL6" s="67"/>
      <c r="FVM6" s="67"/>
      <c r="FVN6" s="67"/>
      <c r="FVO6" s="67"/>
      <c r="FVP6" s="67"/>
      <c r="FVQ6" s="67"/>
      <c r="FVR6" s="67"/>
      <c r="FVS6" s="67"/>
      <c r="FVT6" s="67"/>
      <c r="FVU6" s="67"/>
      <c r="FVV6" s="67"/>
      <c r="FVW6" s="67"/>
      <c r="FVX6" s="67"/>
      <c r="FVY6" s="67"/>
      <c r="FVZ6" s="67"/>
      <c r="FWA6" s="67"/>
      <c r="FWB6" s="67"/>
      <c r="FWC6" s="67"/>
      <c r="FWD6" s="67"/>
      <c r="FWE6" s="67"/>
      <c r="FWF6" s="67"/>
      <c r="FWG6" s="67"/>
      <c r="FWH6" s="67"/>
      <c r="FWI6" s="67"/>
      <c r="FWJ6" s="67"/>
      <c r="FWK6" s="67"/>
      <c r="FWL6" s="67"/>
      <c r="FWM6" s="67"/>
      <c r="FWN6" s="67"/>
      <c r="FWO6" s="67"/>
      <c r="FWP6" s="67"/>
      <c r="FWQ6" s="67"/>
      <c r="FWR6" s="67"/>
      <c r="FWS6" s="67"/>
      <c r="FWT6" s="67"/>
      <c r="FWU6" s="67"/>
      <c r="FWV6" s="67"/>
      <c r="FWW6" s="67"/>
      <c r="FWX6" s="67"/>
      <c r="FWY6" s="67"/>
      <c r="FWZ6" s="67"/>
      <c r="FXA6" s="67"/>
      <c r="FXB6" s="67"/>
      <c r="FXC6" s="67"/>
      <c r="FXD6" s="67"/>
      <c r="FXE6" s="67"/>
      <c r="FXF6" s="67"/>
      <c r="FXG6" s="67"/>
      <c r="FXH6" s="67"/>
      <c r="FXI6" s="67"/>
      <c r="FXJ6" s="67"/>
      <c r="FXK6" s="67"/>
      <c r="FXL6" s="67"/>
      <c r="FXM6" s="67"/>
      <c r="FXN6" s="67"/>
      <c r="FXO6" s="67"/>
      <c r="FXP6" s="67"/>
      <c r="FXQ6" s="67"/>
      <c r="FXR6" s="67"/>
      <c r="FXS6" s="67"/>
      <c r="FXT6" s="67"/>
      <c r="FXU6" s="67"/>
      <c r="FXV6" s="67"/>
      <c r="FXW6" s="67"/>
      <c r="FXX6" s="67"/>
      <c r="FXY6" s="67"/>
      <c r="FXZ6" s="67"/>
      <c r="FYA6" s="67"/>
      <c r="FYB6" s="67"/>
      <c r="FYC6" s="67"/>
      <c r="FYD6" s="67"/>
      <c r="FYE6" s="67"/>
      <c r="FYF6" s="67"/>
      <c r="FYG6" s="67"/>
      <c r="FYH6" s="67"/>
      <c r="FYI6" s="67"/>
      <c r="FYJ6" s="67"/>
      <c r="FYK6" s="67"/>
      <c r="FYL6" s="67"/>
      <c r="FYM6" s="67"/>
      <c r="FYN6" s="67"/>
      <c r="FYO6" s="67"/>
      <c r="FYP6" s="67"/>
      <c r="FYQ6" s="67"/>
      <c r="FYR6" s="67"/>
      <c r="FYS6" s="67"/>
      <c r="FYT6" s="67"/>
      <c r="FYU6" s="67"/>
      <c r="FYV6" s="67"/>
      <c r="FYW6" s="67"/>
      <c r="FYX6" s="67"/>
      <c r="FYY6" s="67"/>
      <c r="FYZ6" s="67"/>
      <c r="FZA6" s="67"/>
      <c r="FZB6" s="67"/>
      <c r="FZC6" s="67"/>
      <c r="FZD6" s="67"/>
      <c r="FZE6" s="67"/>
      <c r="FZF6" s="67"/>
      <c r="FZG6" s="67"/>
      <c r="FZH6" s="67"/>
      <c r="FZI6" s="67"/>
      <c r="FZJ6" s="67"/>
      <c r="FZK6" s="67"/>
      <c r="FZL6" s="67"/>
      <c r="FZM6" s="67"/>
      <c r="FZN6" s="67"/>
      <c r="FZO6" s="67"/>
      <c r="FZP6" s="67"/>
      <c r="FZQ6" s="67"/>
      <c r="FZR6" s="67"/>
      <c r="FZS6" s="67"/>
      <c r="FZT6" s="67"/>
      <c r="FZU6" s="67"/>
      <c r="FZV6" s="67"/>
      <c r="FZW6" s="67"/>
      <c r="FZX6" s="67"/>
      <c r="FZY6" s="67"/>
      <c r="FZZ6" s="67"/>
      <c r="GAA6" s="67"/>
      <c r="GAB6" s="67"/>
      <c r="GAC6" s="67"/>
      <c r="GAD6" s="67"/>
      <c r="GAE6" s="67"/>
      <c r="GAF6" s="67"/>
      <c r="GAG6" s="67"/>
      <c r="GAH6" s="67"/>
      <c r="GAI6" s="67"/>
      <c r="GAJ6" s="67"/>
      <c r="GAK6" s="67"/>
      <c r="GAL6" s="67"/>
      <c r="GAM6" s="67"/>
      <c r="GAN6" s="67"/>
      <c r="GAO6" s="67"/>
      <c r="GAP6" s="67"/>
      <c r="GAQ6" s="67"/>
      <c r="GAR6" s="67"/>
      <c r="GAS6" s="67"/>
      <c r="GAT6" s="67"/>
      <c r="GAU6" s="67"/>
      <c r="GAV6" s="67"/>
      <c r="GAW6" s="67"/>
      <c r="GAX6" s="67"/>
      <c r="GAY6" s="67"/>
      <c r="GAZ6" s="67"/>
      <c r="GBA6" s="67"/>
      <c r="GBB6" s="67"/>
      <c r="GBC6" s="67"/>
      <c r="GBD6" s="67"/>
      <c r="GBE6" s="67"/>
      <c r="GBF6" s="67"/>
      <c r="GBG6" s="67"/>
      <c r="GBH6" s="67"/>
      <c r="GBI6" s="67"/>
      <c r="GBJ6" s="67"/>
      <c r="GBK6" s="67"/>
      <c r="GBL6" s="67"/>
      <c r="GBM6" s="67"/>
      <c r="GBN6" s="67"/>
      <c r="GBO6" s="67"/>
      <c r="GBP6" s="67"/>
      <c r="GBQ6" s="67"/>
      <c r="GBR6" s="67"/>
      <c r="GBS6" s="67"/>
      <c r="GBT6" s="67"/>
      <c r="GBU6" s="67"/>
      <c r="GBV6" s="67"/>
      <c r="GBW6" s="67"/>
      <c r="GBX6" s="67"/>
      <c r="GBY6" s="67"/>
      <c r="GBZ6" s="67"/>
      <c r="GCA6" s="67"/>
      <c r="GCB6" s="67"/>
      <c r="GCC6" s="67"/>
      <c r="GCD6" s="67"/>
      <c r="GCE6" s="67"/>
      <c r="GCF6" s="67"/>
      <c r="GCG6" s="67"/>
      <c r="GCH6" s="67"/>
      <c r="GCI6" s="67"/>
      <c r="GCJ6" s="67"/>
      <c r="GCK6" s="67"/>
      <c r="GCL6" s="67"/>
      <c r="GCM6" s="67"/>
      <c r="GCN6" s="67"/>
      <c r="GCO6" s="67"/>
      <c r="GCP6" s="67"/>
      <c r="GCQ6" s="67"/>
      <c r="GCR6" s="67"/>
      <c r="GCS6" s="67"/>
      <c r="GCT6" s="67"/>
      <c r="GCU6" s="67"/>
      <c r="GCV6" s="67"/>
      <c r="GCW6" s="67"/>
      <c r="GCX6" s="67"/>
      <c r="GCY6" s="67"/>
      <c r="GCZ6" s="67"/>
      <c r="GDA6" s="67"/>
      <c r="GDB6" s="67"/>
      <c r="GDC6" s="67"/>
      <c r="GDD6" s="67"/>
      <c r="GDE6" s="67"/>
      <c r="GDF6" s="67"/>
      <c r="GDG6" s="67"/>
      <c r="GDH6" s="67"/>
      <c r="GDI6" s="67"/>
      <c r="GDJ6" s="67"/>
      <c r="GDK6" s="67"/>
      <c r="GDL6" s="67"/>
      <c r="GDM6" s="67"/>
      <c r="GDN6" s="67"/>
      <c r="GDO6" s="67"/>
      <c r="GDP6" s="67"/>
      <c r="GDQ6" s="67"/>
      <c r="GDR6" s="67"/>
      <c r="GDS6" s="67"/>
      <c r="GDT6" s="67"/>
      <c r="GDU6" s="67"/>
      <c r="GDV6" s="67"/>
      <c r="GDW6" s="67"/>
      <c r="GDX6" s="67"/>
      <c r="GDY6" s="67"/>
      <c r="GDZ6" s="67"/>
      <c r="GEA6" s="67"/>
      <c r="GEB6" s="67"/>
      <c r="GEC6" s="67"/>
      <c r="GED6" s="67"/>
      <c r="GEE6" s="67"/>
      <c r="GEF6" s="67"/>
      <c r="GEG6" s="67"/>
      <c r="GEH6" s="67"/>
      <c r="GEI6" s="67"/>
      <c r="GEJ6" s="67"/>
      <c r="GEK6" s="67"/>
      <c r="GEL6" s="67"/>
      <c r="GEM6" s="67"/>
      <c r="GEN6" s="67"/>
      <c r="GEO6" s="67"/>
      <c r="GEP6" s="67"/>
      <c r="GEQ6" s="67"/>
      <c r="GER6" s="67"/>
      <c r="GES6" s="67"/>
      <c r="GET6" s="67"/>
      <c r="GEU6" s="67"/>
      <c r="GEV6" s="67"/>
      <c r="GEW6" s="67"/>
      <c r="GEX6" s="67"/>
      <c r="GEY6" s="67"/>
      <c r="GEZ6" s="67"/>
      <c r="GFA6" s="67"/>
      <c r="GFB6" s="67"/>
      <c r="GFC6" s="67"/>
      <c r="GFD6" s="67"/>
      <c r="GFE6" s="67"/>
      <c r="GFF6" s="67"/>
      <c r="GFG6" s="67"/>
      <c r="GFH6" s="67"/>
      <c r="GFI6" s="67"/>
      <c r="GFJ6" s="67"/>
      <c r="GFK6" s="67"/>
      <c r="GFL6" s="67"/>
      <c r="GFM6" s="67"/>
      <c r="GFN6" s="67"/>
      <c r="GFO6" s="67"/>
      <c r="GFP6" s="67"/>
      <c r="GFQ6" s="67"/>
      <c r="GFR6" s="67"/>
      <c r="GFS6" s="67"/>
      <c r="GFT6" s="67"/>
      <c r="GFU6" s="67"/>
      <c r="GFV6" s="67"/>
      <c r="GFW6" s="67"/>
      <c r="GFX6" s="67"/>
      <c r="GFY6" s="67"/>
      <c r="GFZ6" s="67"/>
      <c r="GGA6" s="67"/>
      <c r="GGB6" s="67"/>
      <c r="GGC6" s="67"/>
      <c r="GGD6" s="67"/>
      <c r="GGE6" s="67"/>
      <c r="GGF6" s="67"/>
      <c r="GGG6" s="67"/>
      <c r="GGH6" s="67"/>
      <c r="GGI6" s="67"/>
      <c r="GGJ6" s="67"/>
      <c r="GGK6" s="67"/>
      <c r="GGL6" s="67"/>
      <c r="GGM6" s="67"/>
      <c r="GGN6" s="67"/>
      <c r="GGO6" s="67"/>
      <c r="GGP6" s="67"/>
      <c r="GGQ6" s="67"/>
      <c r="GGR6" s="67"/>
      <c r="GGS6" s="67"/>
      <c r="GGT6" s="67"/>
      <c r="GGU6" s="67"/>
      <c r="GGV6" s="67"/>
      <c r="GGW6" s="67"/>
      <c r="GGX6" s="67"/>
      <c r="GGY6" s="67"/>
      <c r="GGZ6" s="67"/>
      <c r="GHA6" s="67"/>
      <c r="GHB6" s="67"/>
      <c r="GHC6" s="67"/>
      <c r="GHD6" s="67"/>
      <c r="GHE6" s="67"/>
      <c r="GHF6" s="67"/>
      <c r="GHG6" s="67"/>
      <c r="GHH6" s="67"/>
      <c r="GHI6" s="67"/>
      <c r="GHJ6" s="67"/>
      <c r="GHK6" s="67"/>
      <c r="GHL6" s="67"/>
      <c r="GHM6" s="67"/>
      <c r="GHN6" s="67"/>
      <c r="GHO6" s="67"/>
      <c r="GHP6" s="67"/>
      <c r="GHQ6" s="67"/>
      <c r="GHR6" s="67"/>
      <c r="GHS6" s="67"/>
      <c r="GHT6" s="67"/>
      <c r="GHU6" s="67"/>
      <c r="GHV6" s="67"/>
      <c r="GHW6" s="67"/>
      <c r="GHX6" s="67"/>
      <c r="GHY6" s="67"/>
      <c r="GHZ6" s="67"/>
      <c r="GIA6" s="67"/>
      <c r="GIB6" s="67"/>
      <c r="GIC6" s="67"/>
      <c r="GID6" s="67"/>
      <c r="GIE6" s="67"/>
      <c r="GIF6" s="67"/>
      <c r="GIG6" s="67"/>
      <c r="GIH6" s="67"/>
      <c r="GII6" s="67"/>
      <c r="GIJ6" s="67"/>
      <c r="GIK6" s="67"/>
      <c r="GIL6" s="67"/>
      <c r="GIM6" s="67"/>
      <c r="GIN6" s="67"/>
      <c r="GIO6" s="67"/>
      <c r="GIP6" s="67"/>
      <c r="GIQ6" s="67"/>
      <c r="GIR6" s="67"/>
      <c r="GIS6" s="67"/>
      <c r="GIT6" s="67"/>
      <c r="GIU6" s="67"/>
      <c r="GIV6" s="67"/>
      <c r="GIW6" s="67"/>
      <c r="GIX6" s="67"/>
      <c r="GIY6" s="67"/>
      <c r="GIZ6" s="67"/>
      <c r="GJA6" s="67"/>
      <c r="GJB6" s="67"/>
      <c r="GJC6" s="67"/>
      <c r="GJD6" s="67"/>
      <c r="GJE6" s="67"/>
      <c r="GJF6" s="67"/>
      <c r="GJG6" s="67"/>
      <c r="GJH6" s="67"/>
      <c r="GJI6" s="67"/>
      <c r="GJJ6" s="67"/>
      <c r="GJK6" s="67"/>
      <c r="GJL6" s="67"/>
      <c r="GJM6" s="67"/>
      <c r="GJN6" s="67"/>
      <c r="GJO6" s="67"/>
      <c r="GJP6" s="67"/>
      <c r="GJQ6" s="67"/>
      <c r="GJR6" s="67"/>
      <c r="GJS6" s="67"/>
      <c r="GJT6" s="67"/>
      <c r="GJU6" s="67"/>
      <c r="GJV6" s="67"/>
      <c r="GJW6" s="67"/>
      <c r="GJX6" s="67"/>
      <c r="GJY6" s="67"/>
      <c r="GJZ6" s="67"/>
      <c r="GKA6" s="67"/>
      <c r="GKB6" s="67"/>
      <c r="GKC6" s="67"/>
      <c r="GKD6" s="67"/>
      <c r="GKE6" s="67"/>
      <c r="GKF6" s="67"/>
      <c r="GKG6" s="67"/>
      <c r="GKH6" s="67"/>
      <c r="GKI6" s="67"/>
      <c r="GKJ6" s="67"/>
      <c r="GKK6" s="67"/>
      <c r="GKL6" s="67"/>
      <c r="GKM6" s="67"/>
      <c r="GKN6" s="67"/>
      <c r="GKO6" s="67"/>
      <c r="GKP6" s="67"/>
      <c r="GKQ6" s="67"/>
      <c r="GKR6" s="67"/>
      <c r="GKS6" s="67"/>
      <c r="GKT6" s="67"/>
      <c r="GKU6" s="67"/>
      <c r="GKV6" s="67"/>
      <c r="GKW6" s="67"/>
      <c r="GKX6" s="67"/>
      <c r="GKY6" s="67"/>
      <c r="GKZ6" s="67"/>
      <c r="GLA6" s="67"/>
      <c r="GLB6" s="67"/>
      <c r="GLC6" s="67"/>
      <c r="GLD6" s="67"/>
      <c r="GLE6" s="67"/>
      <c r="GLF6" s="67"/>
      <c r="GLG6" s="67"/>
      <c r="GLH6" s="67"/>
      <c r="GLI6" s="67"/>
      <c r="GLJ6" s="67"/>
      <c r="GLK6" s="67"/>
      <c r="GLL6" s="67"/>
      <c r="GLM6" s="67"/>
      <c r="GLN6" s="67"/>
      <c r="GLO6" s="67"/>
      <c r="GLP6" s="67"/>
      <c r="GLQ6" s="67"/>
      <c r="GLR6" s="67"/>
      <c r="GLS6" s="67"/>
      <c r="GLT6" s="67"/>
      <c r="GLU6" s="67"/>
      <c r="GLV6" s="67"/>
      <c r="GLW6" s="67"/>
      <c r="GLX6" s="67"/>
      <c r="GLY6" s="67"/>
      <c r="GLZ6" s="67"/>
      <c r="GMA6" s="67"/>
      <c r="GMB6" s="67"/>
      <c r="GMC6" s="67"/>
      <c r="GMD6" s="67"/>
      <c r="GME6" s="67"/>
      <c r="GMF6" s="67"/>
      <c r="GMG6" s="67"/>
      <c r="GMH6" s="67"/>
      <c r="GMI6" s="67"/>
      <c r="GMJ6" s="67"/>
      <c r="GMK6" s="67"/>
      <c r="GML6" s="67"/>
      <c r="GMM6" s="67"/>
      <c r="GMN6" s="67"/>
      <c r="GMO6" s="67"/>
      <c r="GMP6" s="67"/>
      <c r="GMQ6" s="67"/>
      <c r="GMR6" s="67"/>
      <c r="GMS6" s="67"/>
      <c r="GMT6" s="67"/>
      <c r="GMU6" s="67"/>
      <c r="GMV6" s="67"/>
      <c r="GMW6" s="67"/>
      <c r="GMX6" s="67"/>
      <c r="GMY6" s="67"/>
      <c r="GMZ6" s="67"/>
      <c r="GNA6" s="67"/>
      <c r="GNB6" s="67"/>
      <c r="GNC6" s="67"/>
      <c r="GND6" s="67"/>
      <c r="GNE6" s="67"/>
      <c r="GNF6" s="67"/>
      <c r="GNG6" s="67"/>
      <c r="GNH6" s="67"/>
      <c r="GNI6" s="67"/>
      <c r="GNJ6" s="67"/>
      <c r="GNK6" s="67"/>
      <c r="GNL6" s="67"/>
      <c r="GNM6" s="67"/>
      <c r="GNN6" s="67"/>
      <c r="GNO6" s="67"/>
      <c r="GNP6" s="67"/>
      <c r="GNQ6" s="67"/>
      <c r="GNR6" s="67"/>
      <c r="GNS6" s="67"/>
      <c r="GNT6" s="67"/>
      <c r="GNU6" s="67"/>
      <c r="GNV6" s="67"/>
      <c r="GNW6" s="67"/>
      <c r="GNX6" s="67"/>
      <c r="GNY6" s="67"/>
      <c r="GNZ6" s="67"/>
      <c r="GOA6" s="67"/>
      <c r="GOB6" s="67"/>
      <c r="GOC6" s="67"/>
      <c r="GOD6" s="67"/>
      <c r="GOE6" s="67"/>
      <c r="GOF6" s="67"/>
      <c r="GOG6" s="67"/>
      <c r="GOH6" s="67"/>
      <c r="GOI6" s="67"/>
      <c r="GOJ6" s="67"/>
      <c r="GOK6" s="67"/>
      <c r="GOL6" s="67"/>
      <c r="GOM6" s="67"/>
      <c r="GON6" s="67"/>
      <c r="GOO6" s="67"/>
      <c r="GOP6" s="67"/>
      <c r="GOQ6" s="67"/>
      <c r="GOR6" s="67"/>
      <c r="GOS6" s="67"/>
      <c r="GOT6" s="67"/>
      <c r="GOU6" s="67"/>
      <c r="GOV6" s="67"/>
      <c r="GOW6" s="67"/>
      <c r="GOX6" s="67"/>
      <c r="GOY6" s="67"/>
      <c r="GOZ6" s="67"/>
      <c r="GPA6" s="67"/>
      <c r="GPB6" s="67"/>
      <c r="GPC6" s="67"/>
      <c r="GPD6" s="67"/>
      <c r="GPE6" s="67"/>
      <c r="GPF6" s="67"/>
      <c r="GPG6" s="67"/>
      <c r="GPH6" s="67"/>
      <c r="GPI6" s="67"/>
      <c r="GPJ6" s="67"/>
      <c r="GPK6" s="67"/>
      <c r="GPL6" s="67"/>
      <c r="GPM6" s="67"/>
      <c r="GPN6" s="67"/>
      <c r="GPO6" s="67"/>
      <c r="GPP6" s="67"/>
      <c r="GPQ6" s="67"/>
      <c r="GPR6" s="67"/>
      <c r="GPS6" s="67"/>
      <c r="GPT6" s="67"/>
      <c r="GPU6" s="67"/>
      <c r="GPV6" s="67"/>
      <c r="GPW6" s="67"/>
      <c r="GPX6" s="67"/>
      <c r="GPY6" s="67"/>
      <c r="GPZ6" s="67"/>
      <c r="GQA6" s="67"/>
      <c r="GQB6" s="67"/>
      <c r="GQC6" s="67"/>
      <c r="GQD6" s="67"/>
      <c r="GQE6" s="67"/>
      <c r="GQF6" s="67"/>
      <c r="GQG6" s="67"/>
      <c r="GQH6" s="67"/>
      <c r="GQI6" s="67"/>
      <c r="GQJ6" s="67"/>
      <c r="GQK6" s="67"/>
      <c r="GQL6" s="67"/>
      <c r="GQM6" s="67"/>
      <c r="GQN6" s="67"/>
      <c r="GQO6" s="67"/>
      <c r="GQP6" s="67"/>
      <c r="GQQ6" s="67"/>
      <c r="GQR6" s="67"/>
      <c r="GQS6" s="67"/>
      <c r="GQT6" s="67"/>
      <c r="GQU6" s="67"/>
      <c r="GQV6" s="67"/>
      <c r="GQW6" s="67"/>
      <c r="GQX6" s="67"/>
      <c r="GQY6" s="67"/>
      <c r="GQZ6" s="67"/>
      <c r="GRA6" s="67"/>
      <c r="GRB6" s="67"/>
      <c r="GRC6" s="67"/>
      <c r="GRD6" s="67"/>
      <c r="GRE6" s="67"/>
      <c r="GRF6" s="67"/>
      <c r="GRG6" s="67"/>
      <c r="GRH6" s="67"/>
      <c r="GRI6" s="67"/>
      <c r="GRJ6" s="67"/>
      <c r="GRK6" s="67"/>
      <c r="GRL6" s="67"/>
      <c r="GRM6" s="67"/>
      <c r="GRN6" s="67"/>
      <c r="GRO6" s="67"/>
      <c r="GRP6" s="67"/>
      <c r="GRQ6" s="67"/>
      <c r="GRR6" s="67"/>
      <c r="GRS6" s="67"/>
      <c r="GRT6" s="67"/>
      <c r="GRU6" s="67"/>
      <c r="GRV6" s="67"/>
      <c r="GRW6" s="67"/>
      <c r="GRX6" s="67"/>
      <c r="GRY6" s="67"/>
      <c r="GRZ6" s="67"/>
      <c r="GSA6" s="67"/>
      <c r="GSB6" s="67"/>
      <c r="GSC6" s="67"/>
      <c r="GSD6" s="67"/>
      <c r="GSE6" s="67"/>
      <c r="GSF6" s="67"/>
      <c r="GSG6" s="67"/>
      <c r="GSH6" s="67"/>
      <c r="GSI6" s="67"/>
      <c r="GSJ6" s="67"/>
      <c r="GSK6" s="67"/>
      <c r="GSL6" s="67"/>
      <c r="GSM6" s="67"/>
      <c r="GSN6" s="67"/>
      <c r="GSO6" s="67"/>
      <c r="GSP6" s="67"/>
      <c r="GSQ6" s="67"/>
      <c r="GSR6" s="67"/>
      <c r="GSS6" s="67"/>
      <c r="GST6" s="67"/>
      <c r="GSU6" s="67"/>
      <c r="GSV6" s="67"/>
      <c r="GSW6" s="67"/>
      <c r="GSX6" s="67"/>
      <c r="GSY6" s="67"/>
      <c r="GSZ6" s="67"/>
      <c r="GTA6" s="67"/>
      <c r="GTB6" s="67"/>
      <c r="GTC6" s="67"/>
      <c r="GTD6" s="67"/>
      <c r="GTE6" s="67"/>
      <c r="GTF6" s="67"/>
      <c r="GTG6" s="67"/>
      <c r="GTH6" s="67"/>
      <c r="GTI6" s="67"/>
      <c r="GTJ6" s="67"/>
      <c r="GTK6" s="67"/>
      <c r="GTL6" s="67"/>
      <c r="GTM6" s="67"/>
      <c r="GTN6" s="67"/>
      <c r="GTO6" s="67"/>
      <c r="GTP6" s="67"/>
      <c r="GTQ6" s="67"/>
      <c r="GTR6" s="67"/>
      <c r="GTS6" s="67"/>
      <c r="GTT6" s="67"/>
      <c r="GTU6" s="67"/>
      <c r="GTV6" s="67"/>
      <c r="GTW6" s="67"/>
      <c r="GTX6" s="67"/>
      <c r="GTY6" s="67"/>
      <c r="GTZ6" s="67"/>
      <c r="GUA6" s="67"/>
      <c r="GUB6" s="67"/>
      <c r="GUC6" s="67"/>
      <c r="GUD6" s="67"/>
      <c r="GUE6" s="67"/>
      <c r="GUF6" s="67"/>
      <c r="GUG6" s="67"/>
      <c r="GUH6" s="67"/>
      <c r="GUI6" s="67"/>
      <c r="GUJ6" s="67"/>
      <c r="GUK6" s="67"/>
      <c r="GUL6" s="67"/>
      <c r="GUM6" s="67"/>
      <c r="GUN6" s="67"/>
      <c r="GUO6" s="67"/>
      <c r="GUP6" s="67"/>
      <c r="GUQ6" s="67"/>
      <c r="GUR6" s="67"/>
      <c r="GUS6" s="67"/>
      <c r="GUT6" s="67"/>
      <c r="GUU6" s="67"/>
      <c r="GUV6" s="67"/>
      <c r="GUW6" s="67"/>
      <c r="GUX6" s="67"/>
      <c r="GUY6" s="67"/>
      <c r="GUZ6" s="67"/>
      <c r="GVA6" s="67"/>
      <c r="GVB6" s="67"/>
      <c r="GVC6" s="67"/>
      <c r="GVD6" s="67"/>
      <c r="GVE6" s="67"/>
      <c r="GVF6" s="67"/>
      <c r="GVG6" s="67"/>
      <c r="GVH6" s="67"/>
      <c r="GVI6" s="67"/>
      <c r="GVJ6" s="67"/>
      <c r="GVK6" s="67"/>
      <c r="GVL6" s="67"/>
      <c r="GVM6" s="67"/>
      <c r="GVN6" s="67"/>
      <c r="GVO6" s="67"/>
      <c r="GVP6" s="67"/>
      <c r="GVQ6" s="67"/>
      <c r="GVR6" s="67"/>
      <c r="GVS6" s="67"/>
      <c r="GVT6" s="67"/>
      <c r="GVU6" s="67"/>
      <c r="GVV6" s="67"/>
      <c r="GVW6" s="67"/>
      <c r="GVX6" s="67"/>
      <c r="GVY6" s="67"/>
      <c r="GVZ6" s="67"/>
      <c r="GWA6" s="67"/>
      <c r="GWB6" s="67"/>
      <c r="GWC6" s="67"/>
      <c r="GWD6" s="67"/>
      <c r="GWE6" s="67"/>
      <c r="GWF6" s="67"/>
      <c r="GWG6" s="67"/>
      <c r="GWH6" s="67"/>
      <c r="GWI6" s="67"/>
      <c r="GWJ6" s="67"/>
      <c r="GWK6" s="67"/>
      <c r="GWL6" s="67"/>
      <c r="GWM6" s="67"/>
      <c r="GWN6" s="67"/>
      <c r="GWO6" s="67"/>
      <c r="GWP6" s="67"/>
      <c r="GWQ6" s="67"/>
      <c r="GWR6" s="67"/>
      <c r="GWS6" s="67"/>
      <c r="GWT6" s="67"/>
      <c r="GWU6" s="67"/>
      <c r="GWV6" s="67"/>
      <c r="GWW6" s="67"/>
      <c r="GWX6" s="67"/>
      <c r="GWY6" s="67"/>
      <c r="GWZ6" s="67"/>
      <c r="GXA6" s="67"/>
      <c r="GXB6" s="67"/>
      <c r="GXC6" s="67"/>
      <c r="GXD6" s="67"/>
      <c r="GXE6" s="67"/>
      <c r="GXF6" s="67"/>
      <c r="GXG6" s="67"/>
      <c r="GXH6" s="67"/>
      <c r="GXI6" s="67"/>
      <c r="GXJ6" s="67"/>
      <c r="GXK6" s="67"/>
      <c r="GXL6" s="67"/>
      <c r="GXM6" s="67"/>
      <c r="GXN6" s="67"/>
      <c r="GXO6" s="67"/>
      <c r="GXP6" s="67"/>
      <c r="GXQ6" s="67"/>
      <c r="GXR6" s="67"/>
      <c r="GXS6" s="67"/>
      <c r="GXT6" s="67"/>
      <c r="GXU6" s="67"/>
      <c r="GXV6" s="67"/>
      <c r="GXW6" s="67"/>
      <c r="GXX6" s="67"/>
      <c r="GXY6" s="67"/>
      <c r="GXZ6" s="67"/>
      <c r="GYA6" s="67"/>
      <c r="GYB6" s="67"/>
      <c r="GYC6" s="67"/>
      <c r="GYD6" s="67"/>
      <c r="GYE6" s="67"/>
      <c r="GYF6" s="67"/>
      <c r="GYG6" s="67"/>
      <c r="GYH6" s="67"/>
      <c r="GYI6" s="67"/>
      <c r="GYJ6" s="67"/>
      <c r="GYK6" s="67"/>
      <c r="GYL6" s="67"/>
      <c r="GYM6" s="67"/>
      <c r="GYN6" s="67"/>
      <c r="GYO6" s="67"/>
      <c r="GYP6" s="67"/>
      <c r="GYQ6" s="67"/>
      <c r="GYR6" s="67"/>
      <c r="GYS6" s="67"/>
      <c r="GYT6" s="67"/>
      <c r="GYU6" s="67"/>
      <c r="GYV6" s="67"/>
      <c r="GYW6" s="67"/>
      <c r="GYX6" s="67"/>
      <c r="GYY6" s="67"/>
      <c r="GYZ6" s="67"/>
      <c r="GZA6" s="67"/>
      <c r="GZB6" s="67"/>
      <c r="GZC6" s="67"/>
      <c r="GZD6" s="67"/>
      <c r="GZE6" s="67"/>
      <c r="GZF6" s="67"/>
      <c r="GZG6" s="67"/>
      <c r="GZH6" s="67"/>
      <c r="GZI6" s="67"/>
      <c r="GZJ6" s="67"/>
      <c r="GZK6" s="67"/>
      <c r="GZL6" s="67"/>
      <c r="GZM6" s="67"/>
      <c r="GZN6" s="67"/>
      <c r="GZO6" s="67"/>
      <c r="GZP6" s="67"/>
      <c r="GZQ6" s="67"/>
      <c r="GZR6" s="67"/>
      <c r="GZS6" s="67"/>
      <c r="GZT6" s="67"/>
      <c r="GZU6" s="67"/>
      <c r="GZV6" s="67"/>
      <c r="GZW6" s="67"/>
      <c r="GZX6" s="67"/>
      <c r="GZY6" s="67"/>
      <c r="GZZ6" s="67"/>
      <c r="HAA6" s="67"/>
      <c r="HAB6" s="67"/>
      <c r="HAC6" s="67"/>
      <c r="HAD6" s="67"/>
      <c r="HAE6" s="67"/>
      <c r="HAF6" s="67"/>
      <c r="HAG6" s="67"/>
      <c r="HAH6" s="67"/>
      <c r="HAI6" s="67"/>
      <c r="HAJ6" s="67"/>
      <c r="HAK6" s="67"/>
      <c r="HAL6" s="67"/>
      <c r="HAM6" s="67"/>
      <c r="HAN6" s="67"/>
      <c r="HAO6" s="67"/>
      <c r="HAP6" s="67"/>
      <c r="HAQ6" s="67"/>
      <c r="HAR6" s="67"/>
      <c r="HAS6" s="67"/>
      <c r="HAT6" s="67"/>
      <c r="HAU6" s="67"/>
      <c r="HAV6" s="67"/>
      <c r="HAW6" s="67"/>
      <c r="HAX6" s="67"/>
      <c r="HAY6" s="67"/>
      <c r="HAZ6" s="67"/>
      <c r="HBA6" s="67"/>
      <c r="HBB6" s="67"/>
      <c r="HBC6" s="67"/>
      <c r="HBD6" s="67"/>
      <c r="HBE6" s="67"/>
      <c r="HBF6" s="67"/>
      <c r="HBG6" s="67"/>
      <c r="HBH6" s="67"/>
      <c r="HBI6" s="67"/>
      <c r="HBJ6" s="67"/>
      <c r="HBK6" s="67"/>
      <c r="HBL6" s="67"/>
      <c r="HBM6" s="67"/>
      <c r="HBN6" s="67"/>
      <c r="HBO6" s="67"/>
      <c r="HBP6" s="67"/>
      <c r="HBQ6" s="67"/>
      <c r="HBR6" s="67"/>
      <c r="HBS6" s="67"/>
      <c r="HBT6" s="67"/>
      <c r="HBU6" s="67"/>
      <c r="HBV6" s="67"/>
      <c r="HBW6" s="67"/>
      <c r="HBX6" s="67"/>
      <c r="HBY6" s="67"/>
      <c r="HBZ6" s="67"/>
      <c r="HCA6" s="67"/>
      <c r="HCB6" s="67"/>
      <c r="HCC6" s="67"/>
      <c r="HCD6" s="67"/>
      <c r="HCE6" s="67"/>
      <c r="HCF6" s="67"/>
      <c r="HCG6" s="67"/>
      <c r="HCH6" s="67"/>
      <c r="HCI6" s="67"/>
      <c r="HCJ6" s="67"/>
      <c r="HCK6" s="67"/>
      <c r="HCL6" s="67"/>
      <c r="HCM6" s="67"/>
      <c r="HCN6" s="67"/>
      <c r="HCO6" s="67"/>
      <c r="HCP6" s="67"/>
      <c r="HCQ6" s="67"/>
      <c r="HCR6" s="67"/>
      <c r="HCS6" s="67"/>
      <c r="HCT6" s="67"/>
      <c r="HCU6" s="67"/>
      <c r="HCV6" s="67"/>
      <c r="HCW6" s="67"/>
      <c r="HCX6" s="67"/>
      <c r="HCY6" s="67"/>
      <c r="HCZ6" s="67"/>
      <c r="HDA6" s="67"/>
      <c r="HDB6" s="67"/>
      <c r="HDC6" s="67"/>
      <c r="HDD6" s="67"/>
      <c r="HDE6" s="67"/>
      <c r="HDF6" s="67"/>
      <c r="HDG6" s="67"/>
      <c r="HDH6" s="67"/>
      <c r="HDI6" s="67"/>
      <c r="HDJ6" s="67"/>
      <c r="HDK6" s="67"/>
      <c r="HDL6" s="67"/>
      <c r="HDM6" s="67"/>
      <c r="HDN6" s="67"/>
      <c r="HDO6" s="67"/>
      <c r="HDP6" s="67"/>
      <c r="HDQ6" s="67"/>
      <c r="HDR6" s="67"/>
      <c r="HDS6" s="67"/>
      <c r="HDT6" s="67"/>
      <c r="HDU6" s="67"/>
      <c r="HDV6" s="67"/>
      <c r="HDW6" s="67"/>
      <c r="HDX6" s="67"/>
      <c r="HDY6" s="67"/>
      <c r="HDZ6" s="67"/>
      <c r="HEA6" s="67"/>
      <c r="HEB6" s="67"/>
      <c r="HEC6" s="67"/>
      <c r="HED6" s="67"/>
      <c r="HEE6" s="67"/>
      <c r="HEF6" s="67"/>
      <c r="HEG6" s="67"/>
      <c r="HEH6" s="67"/>
      <c r="HEI6" s="67"/>
      <c r="HEJ6" s="67"/>
      <c r="HEK6" s="67"/>
      <c r="HEL6" s="67"/>
      <c r="HEM6" s="67"/>
      <c r="HEN6" s="67"/>
      <c r="HEO6" s="67"/>
      <c r="HEP6" s="67"/>
      <c r="HEQ6" s="67"/>
      <c r="HER6" s="67"/>
      <c r="HES6" s="67"/>
      <c r="HET6" s="67"/>
      <c r="HEU6" s="67"/>
      <c r="HEV6" s="67"/>
      <c r="HEW6" s="67"/>
      <c r="HEX6" s="67"/>
      <c r="HEY6" s="67"/>
      <c r="HEZ6" s="67"/>
      <c r="HFA6" s="67"/>
      <c r="HFB6" s="67"/>
      <c r="HFC6" s="67"/>
      <c r="HFD6" s="67"/>
      <c r="HFE6" s="67"/>
      <c r="HFF6" s="67"/>
      <c r="HFG6" s="67"/>
      <c r="HFH6" s="67"/>
      <c r="HFI6" s="67"/>
      <c r="HFJ6" s="67"/>
      <c r="HFK6" s="67"/>
      <c r="HFL6" s="67"/>
      <c r="HFM6" s="67"/>
      <c r="HFN6" s="67"/>
      <c r="HFO6" s="67"/>
      <c r="HFP6" s="67"/>
      <c r="HFQ6" s="67"/>
      <c r="HFR6" s="67"/>
      <c r="HFS6" s="67"/>
      <c r="HFT6" s="67"/>
      <c r="HFU6" s="67"/>
      <c r="HFV6" s="67"/>
      <c r="HFW6" s="67"/>
      <c r="HFX6" s="67"/>
      <c r="HFY6" s="67"/>
      <c r="HFZ6" s="67"/>
      <c r="HGA6" s="67"/>
      <c r="HGB6" s="67"/>
      <c r="HGC6" s="67"/>
      <c r="HGD6" s="67"/>
      <c r="HGE6" s="67"/>
      <c r="HGF6" s="67"/>
      <c r="HGG6" s="67"/>
      <c r="HGH6" s="67"/>
      <c r="HGI6" s="67"/>
      <c r="HGJ6" s="67"/>
      <c r="HGK6" s="67"/>
      <c r="HGL6" s="67"/>
      <c r="HGM6" s="67"/>
      <c r="HGN6" s="67"/>
      <c r="HGO6" s="67"/>
      <c r="HGP6" s="67"/>
      <c r="HGQ6" s="67"/>
      <c r="HGR6" s="67"/>
      <c r="HGS6" s="67"/>
      <c r="HGT6" s="67"/>
      <c r="HGU6" s="67"/>
      <c r="HGV6" s="67"/>
      <c r="HGW6" s="67"/>
      <c r="HGX6" s="67"/>
      <c r="HGY6" s="67"/>
      <c r="HGZ6" s="67"/>
      <c r="HHA6" s="67"/>
      <c r="HHB6" s="67"/>
      <c r="HHC6" s="67"/>
      <c r="HHD6" s="67"/>
      <c r="HHE6" s="67"/>
      <c r="HHF6" s="67"/>
      <c r="HHG6" s="67"/>
      <c r="HHH6" s="67"/>
      <c r="HHI6" s="67"/>
      <c r="HHJ6" s="67"/>
      <c r="HHK6" s="67"/>
      <c r="HHL6" s="67"/>
      <c r="HHM6" s="67"/>
      <c r="HHN6" s="67"/>
      <c r="HHO6" s="67"/>
      <c r="HHP6" s="67"/>
      <c r="HHQ6" s="67"/>
      <c r="HHR6" s="67"/>
      <c r="HHS6" s="67"/>
      <c r="HHT6" s="67"/>
      <c r="HHU6" s="67"/>
      <c r="HHV6" s="67"/>
      <c r="HHW6" s="67"/>
      <c r="HHX6" s="67"/>
      <c r="HHY6" s="67"/>
      <c r="HHZ6" s="67"/>
      <c r="HIA6" s="67"/>
      <c r="HIB6" s="67"/>
      <c r="HIC6" s="67"/>
      <c r="HID6" s="67"/>
      <c r="HIE6" s="67"/>
      <c r="HIF6" s="67"/>
      <c r="HIG6" s="67"/>
      <c r="HIH6" s="67"/>
      <c r="HII6" s="67"/>
      <c r="HIJ6" s="67"/>
      <c r="HIK6" s="67"/>
      <c r="HIL6" s="67"/>
      <c r="HIM6" s="67"/>
      <c r="HIN6" s="67"/>
      <c r="HIO6" s="67"/>
      <c r="HIP6" s="67"/>
      <c r="HIQ6" s="67"/>
      <c r="HIR6" s="67"/>
      <c r="HIS6" s="67"/>
      <c r="HIT6" s="67"/>
      <c r="HIU6" s="67"/>
      <c r="HIV6" s="67"/>
      <c r="HIW6" s="67"/>
      <c r="HIX6" s="67"/>
      <c r="HIY6" s="67"/>
      <c r="HIZ6" s="67"/>
      <c r="HJA6" s="67"/>
      <c r="HJB6" s="67"/>
      <c r="HJC6" s="67"/>
      <c r="HJD6" s="67"/>
      <c r="HJE6" s="67"/>
      <c r="HJF6" s="67"/>
      <c r="HJG6" s="67"/>
      <c r="HJH6" s="67"/>
      <c r="HJI6" s="67"/>
      <c r="HJJ6" s="67"/>
      <c r="HJK6" s="67"/>
      <c r="HJL6" s="67"/>
      <c r="HJM6" s="67"/>
      <c r="HJN6" s="67"/>
      <c r="HJO6" s="67"/>
      <c r="HJP6" s="67"/>
      <c r="HJQ6" s="67"/>
      <c r="HJR6" s="67"/>
      <c r="HJS6" s="67"/>
      <c r="HJT6" s="67"/>
      <c r="HJU6" s="67"/>
      <c r="HJV6" s="67"/>
      <c r="HJW6" s="67"/>
      <c r="HJX6" s="67"/>
      <c r="HJY6" s="67"/>
      <c r="HJZ6" s="67"/>
      <c r="HKA6" s="67"/>
      <c r="HKB6" s="67"/>
      <c r="HKC6" s="67"/>
      <c r="HKD6" s="67"/>
      <c r="HKE6" s="67"/>
      <c r="HKF6" s="67"/>
      <c r="HKG6" s="67"/>
      <c r="HKH6" s="67"/>
      <c r="HKI6" s="67"/>
      <c r="HKJ6" s="67"/>
      <c r="HKK6" s="67"/>
      <c r="HKL6" s="67"/>
      <c r="HKM6" s="67"/>
      <c r="HKN6" s="67"/>
      <c r="HKO6" s="67"/>
      <c r="HKP6" s="67"/>
      <c r="HKQ6" s="67"/>
      <c r="HKR6" s="67"/>
      <c r="HKS6" s="67"/>
      <c r="HKT6" s="67"/>
      <c r="HKU6" s="67"/>
      <c r="HKV6" s="67"/>
      <c r="HKW6" s="67"/>
      <c r="HKX6" s="67"/>
      <c r="HKY6" s="67"/>
      <c r="HKZ6" s="67"/>
      <c r="HLA6" s="67"/>
      <c r="HLB6" s="67"/>
      <c r="HLC6" s="67"/>
      <c r="HLD6" s="67"/>
      <c r="HLE6" s="67"/>
      <c r="HLF6" s="67"/>
      <c r="HLG6" s="67"/>
      <c r="HLH6" s="67"/>
      <c r="HLI6" s="67"/>
      <c r="HLJ6" s="67"/>
      <c r="HLK6" s="67"/>
      <c r="HLL6" s="67"/>
      <c r="HLM6" s="67"/>
      <c r="HLN6" s="67"/>
      <c r="HLO6" s="67"/>
      <c r="HLP6" s="67"/>
      <c r="HLQ6" s="67"/>
      <c r="HLR6" s="67"/>
      <c r="HLS6" s="67"/>
      <c r="HLT6" s="67"/>
      <c r="HLU6" s="67"/>
      <c r="HLV6" s="67"/>
      <c r="HLW6" s="67"/>
      <c r="HLX6" s="67"/>
      <c r="HLY6" s="67"/>
      <c r="HLZ6" s="67"/>
      <c r="HMA6" s="67"/>
      <c r="HMB6" s="67"/>
      <c r="HMC6" s="67"/>
      <c r="HMD6" s="67"/>
      <c r="HME6" s="67"/>
      <c r="HMF6" s="67"/>
      <c r="HMG6" s="67"/>
      <c r="HMH6" s="67"/>
      <c r="HMI6" s="67"/>
      <c r="HMJ6" s="67"/>
      <c r="HMK6" s="67"/>
      <c r="HML6" s="67"/>
      <c r="HMM6" s="67"/>
      <c r="HMN6" s="67"/>
      <c r="HMO6" s="67"/>
      <c r="HMP6" s="67"/>
      <c r="HMQ6" s="67"/>
      <c r="HMR6" s="67"/>
      <c r="HMS6" s="67"/>
      <c r="HMT6" s="67"/>
      <c r="HMU6" s="67"/>
      <c r="HMV6" s="67"/>
      <c r="HMW6" s="67"/>
      <c r="HMX6" s="67"/>
      <c r="HMY6" s="67"/>
      <c r="HMZ6" s="67"/>
      <c r="HNA6" s="67"/>
      <c r="HNB6" s="67"/>
      <c r="HNC6" s="67"/>
      <c r="HND6" s="67"/>
      <c r="HNE6" s="67"/>
      <c r="HNF6" s="67"/>
      <c r="HNG6" s="67"/>
      <c r="HNH6" s="67"/>
      <c r="HNI6" s="67"/>
      <c r="HNJ6" s="67"/>
      <c r="HNK6" s="67"/>
      <c r="HNL6" s="67"/>
      <c r="HNM6" s="67"/>
      <c r="HNN6" s="67"/>
      <c r="HNO6" s="67"/>
      <c r="HNP6" s="67"/>
      <c r="HNQ6" s="67"/>
      <c r="HNR6" s="67"/>
      <c r="HNS6" s="67"/>
      <c r="HNT6" s="67"/>
      <c r="HNU6" s="67"/>
      <c r="HNV6" s="67"/>
      <c r="HNW6" s="67"/>
      <c r="HNX6" s="67"/>
      <c r="HNY6" s="67"/>
      <c r="HNZ6" s="67"/>
      <c r="HOA6" s="67"/>
      <c r="HOB6" s="67"/>
      <c r="HOC6" s="67"/>
      <c r="HOD6" s="67"/>
      <c r="HOE6" s="67"/>
      <c r="HOF6" s="67"/>
      <c r="HOG6" s="67"/>
      <c r="HOH6" s="67"/>
      <c r="HOI6" s="67"/>
      <c r="HOJ6" s="67"/>
      <c r="HOK6" s="67"/>
      <c r="HOL6" s="67"/>
      <c r="HOM6" s="67"/>
      <c r="HON6" s="67"/>
      <c r="HOO6" s="67"/>
      <c r="HOP6" s="67"/>
      <c r="HOQ6" s="67"/>
      <c r="HOR6" s="67"/>
      <c r="HOS6" s="67"/>
      <c r="HOT6" s="67"/>
      <c r="HOU6" s="67"/>
      <c r="HOV6" s="67"/>
      <c r="HOW6" s="67"/>
      <c r="HOX6" s="67"/>
      <c r="HOY6" s="67"/>
      <c r="HOZ6" s="67"/>
      <c r="HPA6" s="67"/>
      <c r="HPB6" s="67"/>
      <c r="HPC6" s="67"/>
      <c r="HPD6" s="67"/>
      <c r="HPE6" s="67"/>
      <c r="HPF6" s="67"/>
      <c r="HPG6" s="67"/>
      <c r="HPH6" s="67"/>
      <c r="HPI6" s="67"/>
      <c r="HPJ6" s="67"/>
      <c r="HPK6" s="67"/>
      <c r="HPL6" s="67"/>
      <c r="HPM6" s="67"/>
      <c r="HPN6" s="67"/>
      <c r="HPO6" s="67"/>
      <c r="HPP6" s="67"/>
      <c r="HPQ6" s="67"/>
      <c r="HPR6" s="67"/>
      <c r="HPS6" s="67"/>
      <c r="HPT6" s="67"/>
      <c r="HPU6" s="67"/>
      <c r="HPV6" s="67"/>
      <c r="HPW6" s="67"/>
      <c r="HPX6" s="67"/>
      <c r="HPY6" s="67"/>
      <c r="HPZ6" s="67"/>
      <c r="HQA6" s="67"/>
      <c r="HQB6" s="67"/>
      <c r="HQC6" s="67"/>
      <c r="HQD6" s="67"/>
      <c r="HQE6" s="67"/>
      <c r="HQF6" s="67"/>
      <c r="HQG6" s="67"/>
      <c r="HQH6" s="67"/>
      <c r="HQI6" s="67"/>
      <c r="HQJ6" s="67"/>
      <c r="HQK6" s="67"/>
      <c r="HQL6" s="67"/>
      <c r="HQM6" s="67"/>
      <c r="HQN6" s="67"/>
      <c r="HQO6" s="67"/>
      <c r="HQP6" s="67"/>
      <c r="HQQ6" s="67"/>
      <c r="HQR6" s="67"/>
      <c r="HQS6" s="67"/>
      <c r="HQT6" s="67"/>
      <c r="HQU6" s="67"/>
      <c r="HQV6" s="67"/>
      <c r="HQW6" s="67"/>
      <c r="HQX6" s="67"/>
      <c r="HQY6" s="67"/>
      <c r="HQZ6" s="67"/>
      <c r="HRA6" s="67"/>
      <c r="HRB6" s="67"/>
      <c r="HRC6" s="67"/>
      <c r="HRD6" s="67"/>
      <c r="HRE6" s="67"/>
      <c r="HRF6" s="67"/>
      <c r="HRG6" s="67"/>
      <c r="HRH6" s="67"/>
      <c r="HRI6" s="67"/>
      <c r="HRJ6" s="67"/>
      <c r="HRK6" s="67"/>
      <c r="HRL6" s="67"/>
      <c r="HRM6" s="67"/>
      <c r="HRN6" s="67"/>
      <c r="HRO6" s="67"/>
      <c r="HRP6" s="67"/>
      <c r="HRQ6" s="67"/>
      <c r="HRR6" s="67"/>
      <c r="HRS6" s="67"/>
      <c r="HRT6" s="67"/>
      <c r="HRU6" s="67"/>
      <c r="HRV6" s="67"/>
      <c r="HRW6" s="67"/>
      <c r="HRX6" s="67"/>
      <c r="HRY6" s="67"/>
      <c r="HRZ6" s="67"/>
      <c r="HSA6" s="67"/>
      <c r="HSB6" s="67"/>
      <c r="HSC6" s="67"/>
      <c r="HSD6" s="67"/>
      <c r="HSE6" s="67"/>
      <c r="HSF6" s="67"/>
      <c r="HSG6" s="67"/>
      <c r="HSH6" s="67"/>
      <c r="HSI6" s="67"/>
      <c r="HSJ6" s="67"/>
      <c r="HSK6" s="67"/>
      <c r="HSL6" s="67"/>
      <c r="HSM6" s="67"/>
      <c r="HSN6" s="67"/>
      <c r="HSO6" s="67"/>
      <c r="HSP6" s="67"/>
      <c r="HSQ6" s="67"/>
      <c r="HSR6" s="67"/>
      <c r="HSS6" s="67"/>
      <c r="HST6" s="67"/>
      <c r="HSU6" s="67"/>
      <c r="HSV6" s="67"/>
      <c r="HSW6" s="67"/>
      <c r="HSX6" s="67"/>
      <c r="HSY6" s="67"/>
      <c r="HSZ6" s="67"/>
      <c r="HTA6" s="67"/>
      <c r="HTB6" s="67"/>
      <c r="HTC6" s="67"/>
      <c r="HTD6" s="67"/>
      <c r="HTE6" s="67"/>
      <c r="HTF6" s="67"/>
      <c r="HTG6" s="67"/>
      <c r="HTH6" s="67"/>
      <c r="HTI6" s="67"/>
      <c r="HTJ6" s="67"/>
      <c r="HTK6" s="67"/>
      <c r="HTL6" s="67"/>
      <c r="HTM6" s="67"/>
      <c r="HTN6" s="67"/>
      <c r="HTO6" s="67"/>
      <c r="HTP6" s="67"/>
      <c r="HTQ6" s="67"/>
      <c r="HTR6" s="67"/>
      <c r="HTS6" s="67"/>
      <c r="HTT6" s="67"/>
      <c r="HTU6" s="67"/>
      <c r="HTV6" s="67"/>
      <c r="HTW6" s="67"/>
      <c r="HTX6" s="67"/>
      <c r="HTY6" s="67"/>
      <c r="HTZ6" s="67"/>
      <c r="HUA6" s="67"/>
      <c r="HUB6" s="67"/>
      <c r="HUC6" s="67"/>
      <c r="HUD6" s="67"/>
      <c r="HUE6" s="67"/>
      <c r="HUF6" s="67"/>
      <c r="HUG6" s="67"/>
      <c r="HUH6" s="67"/>
      <c r="HUI6" s="67"/>
      <c r="HUJ6" s="67"/>
      <c r="HUK6" s="67"/>
      <c r="HUL6" s="67"/>
      <c r="HUM6" s="67"/>
      <c r="HUN6" s="67"/>
      <c r="HUO6" s="67"/>
      <c r="HUP6" s="67"/>
      <c r="HUQ6" s="67"/>
      <c r="HUR6" s="67"/>
      <c r="HUS6" s="67"/>
      <c r="HUT6" s="67"/>
      <c r="HUU6" s="67"/>
      <c r="HUV6" s="67"/>
      <c r="HUW6" s="67"/>
      <c r="HUX6" s="67"/>
      <c r="HUY6" s="67"/>
      <c r="HUZ6" s="67"/>
      <c r="HVA6" s="67"/>
      <c r="HVB6" s="67"/>
      <c r="HVC6" s="67"/>
      <c r="HVD6" s="67"/>
      <c r="HVE6" s="67"/>
      <c r="HVF6" s="67"/>
      <c r="HVG6" s="67"/>
      <c r="HVH6" s="67"/>
      <c r="HVI6" s="67"/>
      <c r="HVJ6" s="67"/>
      <c r="HVK6" s="67"/>
      <c r="HVL6" s="67"/>
      <c r="HVM6" s="67"/>
      <c r="HVN6" s="67"/>
      <c r="HVO6" s="67"/>
      <c r="HVP6" s="67"/>
      <c r="HVQ6" s="67"/>
      <c r="HVR6" s="67"/>
      <c r="HVS6" s="67"/>
      <c r="HVT6" s="67"/>
      <c r="HVU6" s="67"/>
      <c r="HVV6" s="67"/>
      <c r="HVW6" s="67"/>
      <c r="HVX6" s="67"/>
      <c r="HVY6" s="67"/>
      <c r="HVZ6" s="67"/>
      <c r="HWA6" s="67"/>
      <c r="HWB6" s="67"/>
      <c r="HWC6" s="67"/>
      <c r="HWD6" s="67"/>
      <c r="HWE6" s="67"/>
      <c r="HWF6" s="67"/>
      <c r="HWG6" s="67"/>
      <c r="HWH6" s="67"/>
      <c r="HWI6" s="67"/>
      <c r="HWJ6" s="67"/>
      <c r="HWK6" s="67"/>
      <c r="HWL6" s="67"/>
      <c r="HWM6" s="67"/>
      <c r="HWN6" s="67"/>
      <c r="HWO6" s="67"/>
      <c r="HWP6" s="67"/>
      <c r="HWQ6" s="67"/>
      <c r="HWR6" s="67"/>
      <c r="HWS6" s="67"/>
      <c r="HWT6" s="67"/>
      <c r="HWU6" s="67"/>
      <c r="HWV6" s="67"/>
      <c r="HWW6" s="67"/>
      <c r="HWX6" s="67"/>
      <c r="HWY6" s="67"/>
      <c r="HWZ6" s="67"/>
      <c r="HXA6" s="67"/>
      <c r="HXB6" s="67"/>
      <c r="HXC6" s="67"/>
      <c r="HXD6" s="67"/>
      <c r="HXE6" s="67"/>
      <c r="HXF6" s="67"/>
      <c r="HXG6" s="67"/>
      <c r="HXH6" s="67"/>
      <c r="HXI6" s="67"/>
      <c r="HXJ6" s="67"/>
      <c r="HXK6" s="67"/>
      <c r="HXL6" s="67"/>
      <c r="HXM6" s="67"/>
      <c r="HXN6" s="67"/>
      <c r="HXO6" s="67"/>
      <c r="HXP6" s="67"/>
      <c r="HXQ6" s="67"/>
      <c r="HXR6" s="67"/>
      <c r="HXS6" s="67"/>
      <c r="HXT6" s="67"/>
      <c r="HXU6" s="67"/>
      <c r="HXV6" s="67"/>
      <c r="HXW6" s="67"/>
      <c r="HXX6" s="67"/>
      <c r="HXY6" s="67"/>
      <c r="HXZ6" s="67"/>
      <c r="HYA6" s="67"/>
      <c r="HYB6" s="67"/>
      <c r="HYC6" s="67"/>
      <c r="HYD6" s="67"/>
      <c r="HYE6" s="67"/>
      <c r="HYF6" s="67"/>
      <c r="HYG6" s="67"/>
      <c r="HYH6" s="67"/>
      <c r="HYI6" s="67"/>
      <c r="HYJ6" s="67"/>
      <c r="HYK6" s="67"/>
      <c r="HYL6" s="67"/>
      <c r="HYM6" s="67"/>
      <c r="HYN6" s="67"/>
      <c r="HYO6" s="67"/>
      <c r="HYP6" s="67"/>
      <c r="HYQ6" s="67"/>
      <c r="HYR6" s="67"/>
      <c r="HYS6" s="67"/>
      <c r="HYT6" s="67"/>
      <c r="HYU6" s="67"/>
      <c r="HYV6" s="67"/>
      <c r="HYW6" s="67"/>
      <c r="HYX6" s="67"/>
      <c r="HYY6" s="67"/>
      <c r="HYZ6" s="67"/>
      <c r="HZA6" s="67"/>
      <c r="HZB6" s="67"/>
      <c r="HZC6" s="67"/>
      <c r="HZD6" s="67"/>
      <c r="HZE6" s="67"/>
      <c r="HZF6" s="67"/>
      <c r="HZG6" s="67"/>
      <c r="HZH6" s="67"/>
      <c r="HZI6" s="67"/>
      <c r="HZJ6" s="67"/>
      <c r="HZK6" s="67"/>
      <c r="HZL6" s="67"/>
      <c r="HZM6" s="67"/>
      <c r="HZN6" s="67"/>
      <c r="HZO6" s="67"/>
      <c r="HZP6" s="67"/>
      <c r="HZQ6" s="67"/>
      <c r="HZR6" s="67"/>
      <c r="HZS6" s="67"/>
      <c r="HZT6" s="67"/>
      <c r="HZU6" s="67"/>
      <c r="HZV6" s="67"/>
      <c r="HZW6" s="67"/>
      <c r="HZX6" s="67"/>
      <c r="HZY6" s="67"/>
      <c r="HZZ6" s="67"/>
      <c r="IAA6" s="67"/>
      <c r="IAB6" s="67"/>
      <c r="IAC6" s="67"/>
      <c r="IAD6" s="67"/>
      <c r="IAE6" s="67"/>
      <c r="IAF6" s="67"/>
      <c r="IAG6" s="67"/>
      <c r="IAH6" s="67"/>
      <c r="IAI6" s="67"/>
      <c r="IAJ6" s="67"/>
      <c r="IAK6" s="67"/>
      <c r="IAL6" s="67"/>
      <c r="IAM6" s="67"/>
      <c r="IAN6" s="67"/>
      <c r="IAO6" s="67"/>
      <c r="IAP6" s="67"/>
      <c r="IAQ6" s="67"/>
      <c r="IAR6" s="67"/>
      <c r="IAS6" s="67"/>
      <c r="IAT6" s="67"/>
      <c r="IAU6" s="67"/>
      <c r="IAV6" s="67"/>
      <c r="IAW6" s="67"/>
      <c r="IAX6" s="67"/>
      <c r="IAY6" s="67"/>
      <c r="IAZ6" s="67"/>
      <c r="IBA6" s="67"/>
      <c r="IBB6" s="67"/>
      <c r="IBC6" s="67"/>
      <c r="IBD6" s="67"/>
      <c r="IBE6" s="67"/>
      <c r="IBF6" s="67"/>
      <c r="IBG6" s="67"/>
      <c r="IBH6" s="67"/>
      <c r="IBI6" s="67"/>
      <c r="IBJ6" s="67"/>
      <c r="IBK6" s="67"/>
      <c r="IBL6" s="67"/>
      <c r="IBM6" s="67"/>
      <c r="IBN6" s="67"/>
      <c r="IBO6" s="67"/>
      <c r="IBP6" s="67"/>
      <c r="IBQ6" s="67"/>
      <c r="IBR6" s="67"/>
      <c r="IBS6" s="67"/>
      <c r="IBT6" s="67"/>
      <c r="IBU6" s="67"/>
      <c r="IBV6" s="67"/>
      <c r="IBW6" s="67"/>
      <c r="IBX6" s="67"/>
      <c r="IBY6" s="67"/>
      <c r="IBZ6" s="67"/>
      <c r="ICA6" s="67"/>
      <c r="ICB6" s="67"/>
      <c r="ICC6" s="67"/>
      <c r="ICD6" s="67"/>
      <c r="ICE6" s="67"/>
      <c r="ICF6" s="67"/>
      <c r="ICG6" s="67"/>
      <c r="ICH6" s="67"/>
      <c r="ICI6" s="67"/>
      <c r="ICJ6" s="67"/>
      <c r="ICK6" s="67"/>
      <c r="ICL6" s="67"/>
      <c r="ICM6" s="67"/>
      <c r="ICN6" s="67"/>
      <c r="ICO6" s="67"/>
      <c r="ICP6" s="67"/>
      <c r="ICQ6" s="67"/>
      <c r="ICR6" s="67"/>
      <c r="ICS6" s="67"/>
      <c r="ICT6" s="67"/>
      <c r="ICU6" s="67"/>
      <c r="ICV6" s="67"/>
      <c r="ICW6" s="67"/>
      <c r="ICX6" s="67"/>
      <c r="ICY6" s="67"/>
      <c r="ICZ6" s="67"/>
      <c r="IDA6" s="67"/>
      <c r="IDB6" s="67"/>
      <c r="IDC6" s="67"/>
      <c r="IDD6" s="67"/>
      <c r="IDE6" s="67"/>
      <c r="IDF6" s="67"/>
      <c r="IDG6" s="67"/>
      <c r="IDH6" s="67"/>
      <c r="IDI6" s="67"/>
      <c r="IDJ6" s="67"/>
      <c r="IDK6" s="67"/>
      <c r="IDL6" s="67"/>
      <c r="IDM6" s="67"/>
      <c r="IDN6" s="67"/>
      <c r="IDO6" s="67"/>
      <c r="IDP6" s="67"/>
      <c r="IDQ6" s="67"/>
      <c r="IDR6" s="67"/>
      <c r="IDS6" s="67"/>
      <c r="IDT6" s="67"/>
      <c r="IDU6" s="67"/>
      <c r="IDV6" s="67"/>
      <c r="IDW6" s="67"/>
      <c r="IDX6" s="67"/>
      <c r="IDY6" s="67"/>
      <c r="IDZ6" s="67"/>
      <c r="IEA6" s="67"/>
      <c r="IEB6" s="67"/>
      <c r="IEC6" s="67"/>
      <c r="IED6" s="67"/>
      <c r="IEE6" s="67"/>
      <c r="IEF6" s="67"/>
      <c r="IEG6" s="67"/>
      <c r="IEH6" s="67"/>
      <c r="IEI6" s="67"/>
      <c r="IEJ6" s="67"/>
      <c r="IEK6" s="67"/>
      <c r="IEL6" s="67"/>
      <c r="IEM6" s="67"/>
      <c r="IEN6" s="67"/>
      <c r="IEO6" s="67"/>
      <c r="IEP6" s="67"/>
      <c r="IEQ6" s="67"/>
      <c r="IER6" s="67"/>
      <c r="IES6" s="67"/>
      <c r="IET6" s="67"/>
      <c r="IEU6" s="67"/>
      <c r="IEV6" s="67"/>
      <c r="IEW6" s="67"/>
      <c r="IEX6" s="67"/>
      <c r="IEY6" s="67"/>
      <c r="IEZ6" s="67"/>
      <c r="IFA6" s="67"/>
      <c r="IFB6" s="67"/>
      <c r="IFC6" s="67"/>
      <c r="IFD6" s="67"/>
      <c r="IFE6" s="67"/>
      <c r="IFF6" s="67"/>
      <c r="IFG6" s="67"/>
      <c r="IFH6" s="67"/>
      <c r="IFI6" s="67"/>
      <c r="IFJ6" s="67"/>
      <c r="IFK6" s="67"/>
      <c r="IFL6" s="67"/>
      <c r="IFM6" s="67"/>
      <c r="IFN6" s="67"/>
      <c r="IFO6" s="67"/>
      <c r="IFP6" s="67"/>
      <c r="IFQ6" s="67"/>
      <c r="IFR6" s="67"/>
      <c r="IFS6" s="67"/>
      <c r="IFT6" s="67"/>
      <c r="IFU6" s="67"/>
      <c r="IFV6" s="67"/>
      <c r="IFW6" s="67"/>
      <c r="IFX6" s="67"/>
      <c r="IFY6" s="67"/>
      <c r="IFZ6" s="67"/>
      <c r="IGA6" s="67"/>
      <c r="IGB6" s="67"/>
      <c r="IGC6" s="67"/>
      <c r="IGD6" s="67"/>
      <c r="IGE6" s="67"/>
      <c r="IGF6" s="67"/>
      <c r="IGG6" s="67"/>
      <c r="IGH6" s="67"/>
      <c r="IGI6" s="67"/>
      <c r="IGJ6" s="67"/>
      <c r="IGK6" s="67"/>
      <c r="IGL6" s="67"/>
      <c r="IGM6" s="67"/>
      <c r="IGN6" s="67"/>
      <c r="IGO6" s="67"/>
      <c r="IGP6" s="67"/>
      <c r="IGQ6" s="67"/>
      <c r="IGR6" s="67"/>
      <c r="IGS6" s="67"/>
      <c r="IGT6" s="67"/>
      <c r="IGU6" s="67"/>
      <c r="IGV6" s="67"/>
      <c r="IGW6" s="67"/>
      <c r="IGX6" s="67"/>
      <c r="IGY6" s="67"/>
      <c r="IGZ6" s="67"/>
      <c r="IHA6" s="67"/>
      <c r="IHB6" s="67"/>
      <c r="IHC6" s="67"/>
      <c r="IHD6" s="67"/>
      <c r="IHE6" s="67"/>
      <c r="IHF6" s="67"/>
      <c r="IHG6" s="67"/>
      <c r="IHH6" s="67"/>
      <c r="IHI6" s="67"/>
      <c r="IHJ6" s="67"/>
      <c r="IHK6" s="67"/>
      <c r="IHL6" s="67"/>
      <c r="IHM6" s="67"/>
      <c r="IHN6" s="67"/>
      <c r="IHO6" s="67"/>
      <c r="IHP6" s="67"/>
      <c r="IHQ6" s="67"/>
      <c r="IHR6" s="67"/>
      <c r="IHS6" s="67"/>
      <c r="IHT6" s="67"/>
      <c r="IHU6" s="67"/>
      <c r="IHV6" s="67"/>
      <c r="IHW6" s="67"/>
      <c r="IHX6" s="67"/>
      <c r="IHY6" s="67"/>
      <c r="IHZ6" s="67"/>
      <c r="IIA6" s="67"/>
      <c r="IIB6" s="67"/>
      <c r="IIC6" s="67"/>
      <c r="IID6" s="67"/>
      <c r="IIE6" s="67"/>
      <c r="IIF6" s="67"/>
      <c r="IIG6" s="67"/>
      <c r="IIH6" s="67"/>
      <c r="III6" s="67"/>
      <c r="IIJ6" s="67"/>
      <c r="IIK6" s="67"/>
      <c r="IIL6" s="67"/>
      <c r="IIM6" s="67"/>
      <c r="IIN6" s="67"/>
      <c r="IIO6" s="67"/>
      <c r="IIP6" s="67"/>
      <c r="IIQ6" s="67"/>
      <c r="IIR6" s="67"/>
      <c r="IIS6" s="67"/>
      <c r="IIT6" s="67"/>
      <c r="IIU6" s="67"/>
      <c r="IIV6" s="67"/>
      <c r="IIW6" s="67"/>
      <c r="IIX6" s="67"/>
      <c r="IIY6" s="67"/>
      <c r="IIZ6" s="67"/>
      <c r="IJA6" s="67"/>
      <c r="IJB6" s="67"/>
      <c r="IJC6" s="67"/>
      <c r="IJD6" s="67"/>
      <c r="IJE6" s="67"/>
      <c r="IJF6" s="67"/>
      <c r="IJG6" s="67"/>
      <c r="IJH6" s="67"/>
      <c r="IJI6" s="67"/>
      <c r="IJJ6" s="67"/>
      <c r="IJK6" s="67"/>
      <c r="IJL6" s="67"/>
      <c r="IJM6" s="67"/>
      <c r="IJN6" s="67"/>
      <c r="IJO6" s="67"/>
      <c r="IJP6" s="67"/>
      <c r="IJQ6" s="67"/>
      <c r="IJR6" s="67"/>
      <c r="IJS6" s="67"/>
      <c r="IJT6" s="67"/>
      <c r="IJU6" s="67"/>
      <c r="IJV6" s="67"/>
      <c r="IJW6" s="67"/>
      <c r="IJX6" s="67"/>
      <c r="IJY6" s="67"/>
      <c r="IJZ6" s="67"/>
      <c r="IKA6" s="67"/>
      <c r="IKB6" s="67"/>
      <c r="IKC6" s="67"/>
      <c r="IKD6" s="67"/>
      <c r="IKE6" s="67"/>
      <c r="IKF6" s="67"/>
      <c r="IKG6" s="67"/>
      <c r="IKH6" s="67"/>
      <c r="IKI6" s="67"/>
      <c r="IKJ6" s="67"/>
      <c r="IKK6" s="67"/>
      <c r="IKL6" s="67"/>
      <c r="IKM6" s="67"/>
      <c r="IKN6" s="67"/>
      <c r="IKO6" s="67"/>
      <c r="IKP6" s="67"/>
      <c r="IKQ6" s="67"/>
      <c r="IKR6" s="67"/>
      <c r="IKS6" s="67"/>
      <c r="IKT6" s="67"/>
      <c r="IKU6" s="67"/>
      <c r="IKV6" s="67"/>
      <c r="IKW6" s="67"/>
      <c r="IKX6" s="67"/>
      <c r="IKY6" s="67"/>
      <c r="IKZ6" s="67"/>
      <c r="ILA6" s="67"/>
      <c r="ILB6" s="67"/>
      <c r="ILC6" s="67"/>
      <c r="ILD6" s="67"/>
      <c r="ILE6" s="67"/>
      <c r="ILF6" s="67"/>
      <c r="ILG6" s="67"/>
      <c r="ILH6" s="67"/>
      <c r="ILI6" s="67"/>
      <c r="ILJ6" s="67"/>
      <c r="ILK6" s="67"/>
      <c r="ILL6" s="67"/>
      <c r="ILM6" s="67"/>
      <c r="ILN6" s="67"/>
      <c r="ILO6" s="67"/>
      <c r="ILP6" s="67"/>
      <c r="ILQ6" s="67"/>
      <c r="ILR6" s="67"/>
      <c r="ILS6" s="67"/>
      <c r="ILT6" s="67"/>
      <c r="ILU6" s="67"/>
      <c r="ILV6" s="67"/>
      <c r="ILW6" s="67"/>
      <c r="ILX6" s="67"/>
      <c r="ILY6" s="67"/>
      <c r="ILZ6" s="67"/>
      <c r="IMA6" s="67"/>
      <c r="IMB6" s="67"/>
      <c r="IMC6" s="67"/>
      <c r="IMD6" s="67"/>
      <c r="IME6" s="67"/>
      <c r="IMF6" s="67"/>
      <c r="IMG6" s="67"/>
      <c r="IMH6" s="67"/>
      <c r="IMI6" s="67"/>
      <c r="IMJ6" s="67"/>
      <c r="IMK6" s="67"/>
      <c r="IML6" s="67"/>
      <c r="IMM6" s="67"/>
      <c r="IMN6" s="67"/>
      <c r="IMO6" s="67"/>
      <c r="IMP6" s="67"/>
      <c r="IMQ6" s="67"/>
      <c r="IMR6" s="67"/>
      <c r="IMS6" s="67"/>
      <c r="IMT6" s="67"/>
      <c r="IMU6" s="67"/>
      <c r="IMV6" s="67"/>
      <c r="IMW6" s="67"/>
      <c r="IMX6" s="67"/>
      <c r="IMY6" s="67"/>
      <c r="IMZ6" s="67"/>
      <c r="INA6" s="67"/>
      <c r="INB6" s="67"/>
      <c r="INC6" s="67"/>
      <c r="IND6" s="67"/>
      <c r="INE6" s="67"/>
      <c r="INF6" s="67"/>
      <c r="ING6" s="67"/>
      <c r="INH6" s="67"/>
      <c r="INI6" s="67"/>
      <c r="INJ6" s="67"/>
      <c r="INK6" s="67"/>
      <c r="INL6" s="67"/>
      <c r="INM6" s="67"/>
      <c r="INN6" s="67"/>
      <c r="INO6" s="67"/>
      <c r="INP6" s="67"/>
      <c r="INQ6" s="67"/>
      <c r="INR6" s="67"/>
      <c r="INS6" s="67"/>
      <c r="INT6" s="67"/>
      <c r="INU6" s="67"/>
      <c r="INV6" s="67"/>
      <c r="INW6" s="67"/>
      <c r="INX6" s="67"/>
      <c r="INY6" s="67"/>
      <c r="INZ6" s="67"/>
      <c r="IOA6" s="67"/>
      <c r="IOB6" s="67"/>
      <c r="IOC6" s="67"/>
      <c r="IOD6" s="67"/>
      <c r="IOE6" s="67"/>
      <c r="IOF6" s="67"/>
      <c r="IOG6" s="67"/>
      <c r="IOH6" s="67"/>
      <c r="IOI6" s="67"/>
      <c r="IOJ6" s="67"/>
      <c r="IOK6" s="67"/>
      <c r="IOL6" s="67"/>
      <c r="IOM6" s="67"/>
      <c r="ION6" s="67"/>
      <c r="IOO6" s="67"/>
      <c r="IOP6" s="67"/>
      <c r="IOQ6" s="67"/>
      <c r="IOR6" s="67"/>
      <c r="IOS6" s="67"/>
      <c r="IOT6" s="67"/>
      <c r="IOU6" s="67"/>
      <c r="IOV6" s="67"/>
      <c r="IOW6" s="67"/>
      <c r="IOX6" s="67"/>
      <c r="IOY6" s="67"/>
      <c r="IOZ6" s="67"/>
      <c r="IPA6" s="67"/>
      <c r="IPB6" s="67"/>
      <c r="IPC6" s="67"/>
      <c r="IPD6" s="67"/>
      <c r="IPE6" s="67"/>
      <c r="IPF6" s="67"/>
      <c r="IPG6" s="67"/>
      <c r="IPH6" s="67"/>
      <c r="IPI6" s="67"/>
      <c r="IPJ6" s="67"/>
      <c r="IPK6" s="67"/>
      <c r="IPL6" s="67"/>
      <c r="IPM6" s="67"/>
      <c r="IPN6" s="67"/>
      <c r="IPO6" s="67"/>
      <c r="IPP6" s="67"/>
      <c r="IPQ6" s="67"/>
      <c r="IPR6" s="67"/>
      <c r="IPS6" s="67"/>
      <c r="IPT6" s="67"/>
      <c r="IPU6" s="67"/>
      <c r="IPV6" s="67"/>
      <c r="IPW6" s="67"/>
      <c r="IPX6" s="67"/>
      <c r="IPY6" s="67"/>
      <c r="IPZ6" s="67"/>
      <c r="IQA6" s="67"/>
      <c r="IQB6" s="67"/>
      <c r="IQC6" s="67"/>
      <c r="IQD6" s="67"/>
      <c r="IQE6" s="67"/>
      <c r="IQF6" s="67"/>
      <c r="IQG6" s="67"/>
      <c r="IQH6" s="67"/>
      <c r="IQI6" s="67"/>
      <c r="IQJ6" s="67"/>
      <c r="IQK6" s="67"/>
      <c r="IQL6" s="67"/>
      <c r="IQM6" s="67"/>
      <c r="IQN6" s="67"/>
      <c r="IQO6" s="67"/>
      <c r="IQP6" s="67"/>
      <c r="IQQ6" s="67"/>
      <c r="IQR6" s="67"/>
      <c r="IQS6" s="67"/>
      <c r="IQT6" s="67"/>
      <c r="IQU6" s="67"/>
      <c r="IQV6" s="67"/>
      <c r="IQW6" s="67"/>
      <c r="IQX6" s="67"/>
      <c r="IQY6" s="67"/>
      <c r="IQZ6" s="67"/>
      <c r="IRA6" s="67"/>
      <c r="IRB6" s="67"/>
      <c r="IRC6" s="67"/>
      <c r="IRD6" s="67"/>
      <c r="IRE6" s="67"/>
      <c r="IRF6" s="67"/>
      <c r="IRG6" s="67"/>
      <c r="IRH6" s="67"/>
      <c r="IRI6" s="67"/>
      <c r="IRJ6" s="67"/>
      <c r="IRK6" s="67"/>
      <c r="IRL6" s="67"/>
      <c r="IRM6" s="67"/>
      <c r="IRN6" s="67"/>
      <c r="IRO6" s="67"/>
      <c r="IRP6" s="67"/>
      <c r="IRQ6" s="67"/>
      <c r="IRR6" s="67"/>
      <c r="IRS6" s="67"/>
      <c r="IRT6" s="67"/>
      <c r="IRU6" s="67"/>
      <c r="IRV6" s="67"/>
      <c r="IRW6" s="67"/>
      <c r="IRX6" s="67"/>
      <c r="IRY6" s="67"/>
      <c r="IRZ6" s="67"/>
      <c r="ISA6" s="67"/>
      <c r="ISB6" s="67"/>
      <c r="ISC6" s="67"/>
      <c r="ISD6" s="67"/>
      <c r="ISE6" s="67"/>
      <c r="ISF6" s="67"/>
      <c r="ISG6" s="67"/>
      <c r="ISH6" s="67"/>
      <c r="ISI6" s="67"/>
      <c r="ISJ6" s="67"/>
      <c r="ISK6" s="67"/>
      <c r="ISL6" s="67"/>
      <c r="ISM6" s="67"/>
      <c r="ISN6" s="67"/>
      <c r="ISO6" s="67"/>
      <c r="ISP6" s="67"/>
      <c r="ISQ6" s="67"/>
      <c r="ISR6" s="67"/>
      <c r="ISS6" s="67"/>
      <c r="IST6" s="67"/>
      <c r="ISU6" s="67"/>
      <c r="ISV6" s="67"/>
      <c r="ISW6" s="67"/>
      <c r="ISX6" s="67"/>
      <c r="ISY6" s="67"/>
      <c r="ISZ6" s="67"/>
      <c r="ITA6" s="67"/>
      <c r="ITB6" s="67"/>
      <c r="ITC6" s="67"/>
      <c r="ITD6" s="67"/>
      <c r="ITE6" s="67"/>
      <c r="ITF6" s="67"/>
      <c r="ITG6" s="67"/>
      <c r="ITH6" s="67"/>
      <c r="ITI6" s="67"/>
      <c r="ITJ6" s="67"/>
      <c r="ITK6" s="67"/>
      <c r="ITL6" s="67"/>
      <c r="ITM6" s="67"/>
      <c r="ITN6" s="67"/>
      <c r="ITO6" s="67"/>
      <c r="ITP6" s="67"/>
      <c r="ITQ6" s="67"/>
      <c r="ITR6" s="67"/>
      <c r="ITS6" s="67"/>
      <c r="ITT6" s="67"/>
      <c r="ITU6" s="67"/>
      <c r="ITV6" s="67"/>
      <c r="ITW6" s="67"/>
      <c r="ITX6" s="67"/>
      <c r="ITY6" s="67"/>
      <c r="ITZ6" s="67"/>
      <c r="IUA6" s="67"/>
      <c r="IUB6" s="67"/>
      <c r="IUC6" s="67"/>
      <c r="IUD6" s="67"/>
      <c r="IUE6" s="67"/>
      <c r="IUF6" s="67"/>
      <c r="IUG6" s="67"/>
      <c r="IUH6" s="67"/>
      <c r="IUI6" s="67"/>
      <c r="IUJ6" s="67"/>
      <c r="IUK6" s="67"/>
      <c r="IUL6" s="67"/>
      <c r="IUM6" s="67"/>
      <c r="IUN6" s="67"/>
      <c r="IUO6" s="67"/>
      <c r="IUP6" s="67"/>
      <c r="IUQ6" s="67"/>
      <c r="IUR6" s="67"/>
      <c r="IUS6" s="67"/>
      <c r="IUT6" s="67"/>
      <c r="IUU6" s="67"/>
      <c r="IUV6" s="67"/>
      <c r="IUW6" s="67"/>
      <c r="IUX6" s="67"/>
      <c r="IUY6" s="67"/>
      <c r="IUZ6" s="67"/>
      <c r="IVA6" s="67"/>
      <c r="IVB6" s="67"/>
      <c r="IVC6" s="67"/>
      <c r="IVD6" s="67"/>
      <c r="IVE6" s="67"/>
      <c r="IVF6" s="67"/>
      <c r="IVG6" s="67"/>
      <c r="IVH6" s="67"/>
      <c r="IVI6" s="67"/>
      <c r="IVJ6" s="67"/>
      <c r="IVK6" s="67"/>
      <c r="IVL6" s="67"/>
      <c r="IVM6" s="67"/>
      <c r="IVN6" s="67"/>
      <c r="IVO6" s="67"/>
      <c r="IVP6" s="67"/>
      <c r="IVQ6" s="67"/>
      <c r="IVR6" s="67"/>
      <c r="IVS6" s="67"/>
      <c r="IVT6" s="67"/>
      <c r="IVU6" s="67"/>
      <c r="IVV6" s="67"/>
      <c r="IVW6" s="67"/>
      <c r="IVX6" s="67"/>
      <c r="IVY6" s="67"/>
      <c r="IVZ6" s="67"/>
      <c r="IWA6" s="67"/>
      <c r="IWB6" s="67"/>
      <c r="IWC6" s="67"/>
      <c r="IWD6" s="67"/>
      <c r="IWE6" s="67"/>
      <c r="IWF6" s="67"/>
      <c r="IWG6" s="67"/>
      <c r="IWH6" s="67"/>
      <c r="IWI6" s="67"/>
      <c r="IWJ6" s="67"/>
      <c r="IWK6" s="67"/>
      <c r="IWL6" s="67"/>
      <c r="IWM6" s="67"/>
      <c r="IWN6" s="67"/>
      <c r="IWO6" s="67"/>
      <c r="IWP6" s="67"/>
      <c r="IWQ6" s="67"/>
      <c r="IWR6" s="67"/>
      <c r="IWS6" s="67"/>
      <c r="IWT6" s="67"/>
      <c r="IWU6" s="67"/>
      <c r="IWV6" s="67"/>
      <c r="IWW6" s="67"/>
      <c r="IWX6" s="67"/>
      <c r="IWY6" s="67"/>
      <c r="IWZ6" s="67"/>
      <c r="IXA6" s="67"/>
      <c r="IXB6" s="67"/>
      <c r="IXC6" s="67"/>
      <c r="IXD6" s="67"/>
      <c r="IXE6" s="67"/>
      <c r="IXF6" s="67"/>
      <c r="IXG6" s="67"/>
      <c r="IXH6" s="67"/>
      <c r="IXI6" s="67"/>
      <c r="IXJ6" s="67"/>
      <c r="IXK6" s="67"/>
      <c r="IXL6" s="67"/>
      <c r="IXM6" s="67"/>
      <c r="IXN6" s="67"/>
      <c r="IXO6" s="67"/>
      <c r="IXP6" s="67"/>
      <c r="IXQ6" s="67"/>
      <c r="IXR6" s="67"/>
      <c r="IXS6" s="67"/>
      <c r="IXT6" s="67"/>
      <c r="IXU6" s="67"/>
      <c r="IXV6" s="67"/>
      <c r="IXW6" s="67"/>
      <c r="IXX6" s="67"/>
      <c r="IXY6" s="67"/>
      <c r="IXZ6" s="67"/>
      <c r="IYA6" s="67"/>
      <c r="IYB6" s="67"/>
      <c r="IYC6" s="67"/>
      <c r="IYD6" s="67"/>
      <c r="IYE6" s="67"/>
      <c r="IYF6" s="67"/>
      <c r="IYG6" s="67"/>
      <c r="IYH6" s="67"/>
      <c r="IYI6" s="67"/>
      <c r="IYJ6" s="67"/>
      <c r="IYK6" s="67"/>
      <c r="IYL6" s="67"/>
      <c r="IYM6" s="67"/>
      <c r="IYN6" s="67"/>
      <c r="IYO6" s="67"/>
      <c r="IYP6" s="67"/>
      <c r="IYQ6" s="67"/>
      <c r="IYR6" s="67"/>
      <c r="IYS6" s="67"/>
      <c r="IYT6" s="67"/>
      <c r="IYU6" s="67"/>
      <c r="IYV6" s="67"/>
      <c r="IYW6" s="67"/>
      <c r="IYX6" s="67"/>
      <c r="IYY6" s="67"/>
      <c r="IYZ6" s="67"/>
      <c r="IZA6" s="67"/>
      <c r="IZB6" s="67"/>
      <c r="IZC6" s="67"/>
      <c r="IZD6" s="67"/>
      <c r="IZE6" s="67"/>
      <c r="IZF6" s="67"/>
      <c r="IZG6" s="67"/>
      <c r="IZH6" s="67"/>
      <c r="IZI6" s="67"/>
      <c r="IZJ6" s="67"/>
      <c r="IZK6" s="67"/>
      <c r="IZL6" s="67"/>
      <c r="IZM6" s="67"/>
      <c r="IZN6" s="67"/>
      <c r="IZO6" s="67"/>
      <c r="IZP6" s="67"/>
      <c r="IZQ6" s="67"/>
      <c r="IZR6" s="67"/>
      <c r="IZS6" s="67"/>
      <c r="IZT6" s="67"/>
      <c r="IZU6" s="67"/>
      <c r="IZV6" s="67"/>
      <c r="IZW6" s="67"/>
      <c r="IZX6" s="67"/>
      <c r="IZY6" s="67"/>
      <c r="IZZ6" s="67"/>
      <c r="JAA6" s="67"/>
      <c r="JAB6" s="67"/>
      <c r="JAC6" s="67"/>
      <c r="JAD6" s="67"/>
      <c r="JAE6" s="67"/>
      <c r="JAF6" s="67"/>
      <c r="JAG6" s="67"/>
      <c r="JAH6" s="67"/>
      <c r="JAI6" s="67"/>
      <c r="JAJ6" s="67"/>
      <c r="JAK6" s="67"/>
      <c r="JAL6" s="67"/>
      <c r="JAM6" s="67"/>
      <c r="JAN6" s="67"/>
      <c r="JAO6" s="67"/>
      <c r="JAP6" s="67"/>
      <c r="JAQ6" s="67"/>
      <c r="JAR6" s="67"/>
      <c r="JAS6" s="67"/>
      <c r="JAT6" s="67"/>
      <c r="JAU6" s="67"/>
      <c r="JAV6" s="67"/>
      <c r="JAW6" s="67"/>
      <c r="JAX6" s="67"/>
      <c r="JAY6" s="67"/>
      <c r="JAZ6" s="67"/>
      <c r="JBA6" s="67"/>
      <c r="JBB6" s="67"/>
      <c r="JBC6" s="67"/>
      <c r="JBD6" s="67"/>
      <c r="JBE6" s="67"/>
      <c r="JBF6" s="67"/>
      <c r="JBG6" s="67"/>
      <c r="JBH6" s="67"/>
      <c r="JBI6" s="67"/>
      <c r="JBJ6" s="67"/>
      <c r="JBK6" s="67"/>
      <c r="JBL6" s="67"/>
      <c r="JBM6" s="67"/>
      <c r="JBN6" s="67"/>
      <c r="JBO6" s="67"/>
      <c r="JBP6" s="67"/>
      <c r="JBQ6" s="67"/>
      <c r="JBR6" s="67"/>
      <c r="JBS6" s="67"/>
      <c r="JBT6" s="67"/>
      <c r="JBU6" s="67"/>
      <c r="JBV6" s="67"/>
      <c r="JBW6" s="67"/>
      <c r="JBX6" s="67"/>
      <c r="JBY6" s="67"/>
      <c r="JBZ6" s="67"/>
      <c r="JCA6" s="67"/>
      <c r="JCB6" s="67"/>
      <c r="JCC6" s="67"/>
      <c r="JCD6" s="67"/>
      <c r="JCE6" s="67"/>
      <c r="JCF6" s="67"/>
      <c r="JCG6" s="67"/>
      <c r="JCH6" s="67"/>
      <c r="JCI6" s="67"/>
      <c r="JCJ6" s="67"/>
      <c r="JCK6" s="67"/>
      <c r="JCL6" s="67"/>
      <c r="JCM6" s="67"/>
      <c r="JCN6" s="67"/>
      <c r="JCO6" s="67"/>
      <c r="JCP6" s="67"/>
      <c r="JCQ6" s="67"/>
      <c r="JCR6" s="67"/>
      <c r="JCS6" s="67"/>
      <c r="JCT6" s="67"/>
      <c r="JCU6" s="67"/>
      <c r="JCV6" s="67"/>
      <c r="JCW6" s="67"/>
      <c r="JCX6" s="67"/>
      <c r="JCY6" s="67"/>
      <c r="JCZ6" s="67"/>
      <c r="JDA6" s="67"/>
      <c r="JDB6" s="67"/>
      <c r="JDC6" s="67"/>
      <c r="JDD6" s="67"/>
      <c r="JDE6" s="67"/>
      <c r="JDF6" s="67"/>
      <c r="JDG6" s="67"/>
      <c r="JDH6" s="67"/>
      <c r="JDI6" s="67"/>
      <c r="JDJ6" s="67"/>
      <c r="JDK6" s="67"/>
      <c r="JDL6" s="67"/>
      <c r="JDM6" s="67"/>
      <c r="JDN6" s="67"/>
      <c r="JDO6" s="67"/>
      <c r="JDP6" s="67"/>
      <c r="JDQ6" s="67"/>
      <c r="JDR6" s="67"/>
      <c r="JDS6" s="67"/>
      <c r="JDT6" s="67"/>
      <c r="JDU6" s="67"/>
      <c r="JDV6" s="67"/>
      <c r="JDW6" s="67"/>
      <c r="JDX6" s="67"/>
      <c r="JDY6" s="67"/>
      <c r="JDZ6" s="67"/>
      <c r="JEA6" s="67"/>
      <c r="JEB6" s="67"/>
      <c r="JEC6" s="67"/>
      <c r="JED6" s="67"/>
      <c r="JEE6" s="67"/>
      <c r="JEF6" s="67"/>
      <c r="JEG6" s="67"/>
      <c r="JEH6" s="67"/>
      <c r="JEI6" s="67"/>
      <c r="JEJ6" s="67"/>
      <c r="JEK6" s="67"/>
      <c r="JEL6" s="67"/>
      <c r="JEM6" s="67"/>
      <c r="JEN6" s="67"/>
      <c r="JEO6" s="67"/>
      <c r="JEP6" s="67"/>
      <c r="JEQ6" s="67"/>
      <c r="JER6" s="67"/>
      <c r="JES6" s="67"/>
      <c r="JET6" s="67"/>
      <c r="JEU6" s="67"/>
      <c r="JEV6" s="67"/>
      <c r="JEW6" s="67"/>
      <c r="JEX6" s="67"/>
      <c r="JEY6" s="67"/>
      <c r="JEZ6" s="67"/>
      <c r="JFA6" s="67"/>
      <c r="JFB6" s="67"/>
      <c r="JFC6" s="67"/>
      <c r="JFD6" s="67"/>
      <c r="JFE6" s="67"/>
      <c r="JFF6" s="67"/>
      <c r="JFG6" s="67"/>
      <c r="JFH6" s="67"/>
      <c r="JFI6" s="67"/>
      <c r="JFJ6" s="67"/>
      <c r="JFK6" s="67"/>
      <c r="JFL6" s="67"/>
      <c r="JFM6" s="67"/>
      <c r="JFN6" s="67"/>
      <c r="JFO6" s="67"/>
      <c r="JFP6" s="67"/>
      <c r="JFQ6" s="67"/>
      <c r="JFR6" s="67"/>
      <c r="JFS6" s="67"/>
      <c r="JFT6" s="67"/>
      <c r="JFU6" s="67"/>
      <c r="JFV6" s="67"/>
      <c r="JFW6" s="67"/>
      <c r="JFX6" s="67"/>
      <c r="JFY6" s="67"/>
      <c r="JFZ6" s="67"/>
      <c r="JGA6" s="67"/>
      <c r="JGB6" s="67"/>
      <c r="JGC6" s="67"/>
      <c r="JGD6" s="67"/>
      <c r="JGE6" s="67"/>
      <c r="JGF6" s="67"/>
      <c r="JGG6" s="67"/>
      <c r="JGH6" s="67"/>
      <c r="JGI6" s="67"/>
      <c r="JGJ6" s="67"/>
      <c r="JGK6" s="67"/>
      <c r="JGL6" s="67"/>
      <c r="JGM6" s="67"/>
      <c r="JGN6" s="67"/>
      <c r="JGO6" s="67"/>
      <c r="JGP6" s="67"/>
      <c r="JGQ6" s="67"/>
      <c r="JGR6" s="67"/>
      <c r="JGS6" s="67"/>
      <c r="JGT6" s="67"/>
      <c r="JGU6" s="67"/>
      <c r="JGV6" s="67"/>
      <c r="JGW6" s="67"/>
      <c r="JGX6" s="67"/>
      <c r="JGY6" s="67"/>
      <c r="JGZ6" s="67"/>
      <c r="JHA6" s="67"/>
      <c r="JHB6" s="67"/>
      <c r="JHC6" s="67"/>
      <c r="JHD6" s="67"/>
      <c r="JHE6" s="67"/>
      <c r="JHF6" s="67"/>
      <c r="JHG6" s="67"/>
      <c r="JHH6" s="67"/>
      <c r="JHI6" s="67"/>
      <c r="JHJ6" s="67"/>
      <c r="JHK6" s="67"/>
      <c r="JHL6" s="67"/>
      <c r="JHM6" s="67"/>
      <c r="JHN6" s="67"/>
      <c r="JHO6" s="67"/>
      <c r="JHP6" s="67"/>
      <c r="JHQ6" s="67"/>
      <c r="JHR6" s="67"/>
      <c r="JHS6" s="67"/>
      <c r="JHT6" s="67"/>
      <c r="JHU6" s="67"/>
      <c r="JHV6" s="67"/>
      <c r="JHW6" s="67"/>
      <c r="JHX6" s="67"/>
      <c r="JHY6" s="67"/>
      <c r="JHZ6" s="67"/>
      <c r="JIA6" s="67"/>
      <c r="JIB6" s="67"/>
      <c r="JIC6" s="67"/>
      <c r="JID6" s="67"/>
      <c r="JIE6" s="67"/>
      <c r="JIF6" s="67"/>
      <c r="JIG6" s="67"/>
      <c r="JIH6" s="67"/>
      <c r="JII6" s="67"/>
      <c r="JIJ6" s="67"/>
      <c r="JIK6" s="67"/>
      <c r="JIL6" s="67"/>
      <c r="JIM6" s="67"/>
      <c r="JIN6" s="67"/>
      <c r="JIO6" s="67"/>
      <c r="JIP6" s="67"/>
      <c r="JIQ6" s="67"/>
      <c r="JIR6" s="67"/>
      <c r="JIS6" s="67"/>
      <c r="JIT6" s="67"/>
      <c r="JIU6" s="67"/>
      <c r="JIV6" s="67"/>
      <c r="JIW6" s="67"/>
      <c r="JIX6" s="67"/>
      <c r="JIY6" s="67"/>
      <c r="JIZ6" s="67"/>
      <c r="JJA6" s="67"/>
      <c r="JJB6" s="67"/>
      <c r="JJC6" s="67"/>
      <c r="JJD6" s="67"/>
      <c r="JJE6" s="67"/>
      <c r="JJF6" s="67"/>
      <c r="JJG6" s="67"/>
      <c r="JJH6" s="67"/>
      <c r="JJI6" s="67"/>
      <c r="JJJ6" s="67"/>
      <c r="JJK6" s="67"/>
      <c r="JJL6" s="67"/>
      <c r="JJM6" s="67"/>
      <c r="JJN6" s="67"/>
      <c r="JJO6" s="67"/>
      <c r="JJP6" s="67"/>
      <c r="JJQ6" s="67"/>
      <c r="JJR6" s="67"/>
      <c r="JJS6" s="67"/>
      <c r="JJT6" s="67"/>
      <c r="JJU6" s="67"/>
      <c r="JJV6" s="67"/>
      <c r="JJW6" s="67"/>
      <c r="JJX6" s="67"/>
      <c r="JJY6" s="67"/>
      <c r="JJZ6" s="67"/>
      <c r="JKA6" s="67"/>
      <c r="JKB6" s="67"/>
      <c r="JKC6" s="67"/>
      <c r="JKD6" s="67"/>
      <c r="JKE6" s="67"/>
      <c r="JKF6" s="67"/>
      <c r="JKG6" s="67"/>
      <c r="JKH6" s="67"/>
      <c r="JKI6" s="67"/>
      <c r="JKJ6" s="67"/>
      <c r="JKK6" s="67"/>
      <c r="JKL6" s="67"/>
      <c r="JKM6" s="67"/>
      <c r="JKN6" s="67"/>
      <c r="JKO6" s="67"/>
      <c r="JKP6" s="67"/>
      <c r="JKQ6" s="67"/>
      <c r="JKR6" s="67"/>
      <c r="JKS6" s="67"/>
      <c r="JKT6" s="67"/>
      <c r="JKU6" s="67"/>
      <c r="JKV6" s="67"/>
      <c r="JKW6" s="67"/>
      <c r="JKX6" s="67"/>
      <c r="JKY6" s="67"/>
      <c r="JKZ6" s="67"/>
      <c r="JLA6" s="67"/>
      <c r="JLB6" s="67"/>
      <c r="JLC6" s="67"/>
      <c r="JLD6" s="67"/>
      <c r="JLE6" s="67"/>
      <c r="JLF6" s="67"/>
      <c r="JLG6" s="67"/>
      <c r="JLH6" s="67"/>
      <c r="JLI6" s="67"/>
      <c r="JLJ6" s="67"/>
      <c r="JLK6" s="67"/>
      <c r="JLL6" s="67"/>
      <c r="JLM6" s="67"/>
      <c r="JLN6" s="67"/>
      <c r="JLO6" s="67"/>
      <c r="JLP6" s="67"/>
      <c r="JLQ6" s="67"/>
      <c r="JLR6" s="67"/>
      <c r="JLS6" s="67"/>
      <c r="JLT6" s="67"/>
      <c r="JLU6" s="67"/>
      <c r="JLV6" s="67"/>
      <c r="JLW6" s="67"/>
      <c r="JLX6" s="67"/>
      <c r="JLY6" s="67"/>
      <c r="JLZ6" s="67"/>
      <c r="JMA6" s="67"/>
      <c r="JMB6" s="67"/>
      <c r="JMC6" s="67"/>
      <c r="JMD6" s="67"/>
      <c r="JME6" s="67"/>
      <c r="JMF6" s="67"/>
      <c r="JMG6" s="67"/>
      <c r="JMH6" s="67"/>
      <c r="JMI6" s="67"/>
      <c r="JMJ6" s="67"/>
      <c r="JMK6" s="67"/>
      <c r="JML6" s="67"/>
      <c r="JMM6" s="67"/>
      <c r="JMN6" s="67"/>
      <c r="JMO6" s="67"/>
      <c r="JMP6" s="67"/>
      <c r="JMQ6" s="67"/>
      <c r="JMR6" s="67"/>
      <c r="JMS6" s="67"/>
      <c r="JMT6" s="67"/>
      <c r="JMU6" s="67"/>
      <c r="JMV6" s="67"/>
      <c r="JMW6" s="67"/>
      <c r="JMX6" s="67"/>
      <c r="JMY6" s="67"/>
      <c r="JMZ6" s="67"/>
      <c r="JNA6" s="67"/>
      <c r="JNB6" s="67"/>
      <c r="JNC6" s="67"/>
      <c r="JND6" s="67"/>
      <c r="JNE6" s="67"/>
      <c r="JNF6" s="67"/>
      <c r="JNG6" s="67"/>
      <c r="JNH6" s="67"/>
      <c r="JNI6" s="67"/>
      <c r="JNJ6" s="67"/>
      <c r="JNK6" s="67"/>
      <c r="JNL6" s="67"/>
      <c r="JNM6" s="67"/>
      <c r="JNN6" s="67"/>
      <c r="JNO6" s="67"/>
      <c r="JNP6" s="67"/>
      <c r="JNQ6" s="67"/>
      <c r="JNR6" s="67"/>
      <c r="JNS6" s="67"/>
      <c r="JNT6" s="67"/>
      <c r="JNU6" s="67"/>
      <c r="JNV6" s="67"/>
      <c r="JNW6" s="67"/>
      <c r="JNX6" s="67"/>
      <c r="JNY6" s="67"/>
      <c r="JNZ6" s="67"/>
      <c r="JOA6" s="67"/>
      <c r="JOB6" s="67"/>
      <c r="JOC6" s="67"/>
      <c r="JOD6" s="67"/>
      <c r="JOE6" s="67"/>
      <c r="JOF6" s="67"/>
      <c r="JOG6" s="67"/>
      <c r="JOH6" s="67"/>
      <c r="JOI6" s="67"/>
      <c r="JOJ6" s="67"/>
      <c r="JOK6" s="67"/>
      <c r="JOL6" s="67"/>
      <c r="JOM6" s="67"/>
      <c r="JON6" s="67"/>
      <c r="JOO6" s="67"/>
      <c r="JOP6" s="67"/>
      <c r="JOQ6" s="67"/>
      <c r="JOR6" s="67"/>
      <c r="JOS6" s="67"/>
      <c r="JOT6" s="67"/>
      <c r="JOU6" s="67"/>
      <c r="JOV6" s="67"/>
      <c r="JOW6" s="67"/>
      <c r="JOX6" s="67"/>
      <c r="JOY6" s="67"/>
      <c r="JOZ6" s="67"/>
      <c r="JPA6" s="67"/>
      <c r="JPB6" s="67"/>
      <c r="JPC6" s="67"/>
      <c r="JPD6" s="67"/>
      <c r="JPE6" s="67"/>
      <c r="JPF6" s="67"/>
      <c r="JPG6" s="67"/>
      <c r="JPH6" s="67"/>
      <c r="JPI6" s="67"/>
      <c r="JPJ6" s="67"/>
      <c r="JPK6" s="67"/>
      <c r="JPL6" s="67"/>
      <c r="JPM6" s="67"/>
      <c r="JPN6" s="67"/>
      <c r="JPO6" s="67"/>
      <c r="JPP6" s="67"/>
      <c r="JPQ6" s="67"/>
      <c r="JPR6" s="67"/>
      <c r="JPS6" s="67"/>
      <c r="JPT6" s="67"/>
      <c r="JPU6" s="67"/>
      <c r="JPV6" s="67"/>
      <c r="JPW6" s="67"/>
      <c r="JPX6" s="67"/>
      <c r="JPY6" s="67"/>
      <c r="JPZ6" s="67"/>
      <c r="JQA6" s="67"/>
      <c r="JQB6" s="67"/>
      <c r="JQC6" s="67"/>
      <c r="JQD6" s="67"/>
      <c r="JQE6" s="67"/>
      <c r="JQF6" s="67"/>
      <c r="JQG6" s="67"/>
      <c r="JQH6" s="67"/>
      <c r="JQI6" s="67"/>
      <c r="JQJ6" s="67"/>
      <c r="JQK6" s="67"/>
      <c r="JQL6" s="67"/>
      <c r="JQM6" s="67"/>
      <c r="JQN6" s="67"/>
      <c r="JQO6" s="67"/>
      <c r="JQP6" s="67"/>
      <c r="JQQ6" s="67"/>
      <c r="JQR6" s="67"/>
      <c r="JQS6" s="67"/>
      <c r="JQT6" s="67"/>
      <c r="JQU6" s="67"/>
      <c r="JQV6" s="67"/>
      <c r="JQW6" s="67"/>
      <c r="JQX6" s="67"/>
      <c r="JQY6" s="67"/>
      <c r="JQZ6" s="67"/>
      <c r="JRA6" s="67"/>
      <c r="JRB6" s="67"/>
      <c r="JRC6" s="67"/>
      <c r="JRD6" s="67"/>
      <c r="JRE6" s="67"/>
      <c r="JRF6" s="67"/>
      <c r="JRG6" s="67"/>
      <c r="JRH6" s="67"/>
      <c r="JRI6" s="67"/>
      <c r="JRJ6" s="67"/>
      <c r="JRK6" s="67"/>
      <c r="JRL6" s="67"/>
      <c r="JRM6" s="67"/>
      <c r="JRN6" s="67"/>
      <c r="JRO6" s="67"/>
      <c r="JRP6" s="67"/>
      <c r="JRQ6" s="67"/>
      <c r="JRR6" s="67"/>
      <c r="JRS6" s="67"/>
      <c r="JRT6" s="67"/>
      <c r="JRU6" s="67"/>
      <c r="JRV6" s="67"/>
      <c r="JRW6" s="67"/>
      <c r="JRX6" s="67"/>
      <c r="JRY6" s="67"/>
      <c r="JRZ6" s="67"/>
      <c r="JSA6" s="67"/>
      <c r="JSB6" s="67"/>
      <c r="JSC6" s="67"/>
      <c r="JSD6" s="67"/>
      <c r="JSE6" s="67"/>
      <c r="JSF6" s="67"/>
      <c r="JSG6" s="67"/>
      <c r="JSH6" s="67"/>
      <c r="JSI6" s="67"/>
      <c r="JSJ6" s="67"/>
      <c r="JSK6" s="67"/>
      <c r="JSL6" s="67"/>
      <c r="JSM6" s="67"/>
      <c r="JSN6" s="67"/>
      <c r="JSO6" s="67"/>
      <c r="JSP6" s="67"/>
      <c r="JSQ6" s="67"/>
      <c r="JSR6" s="67"/>
      <c r="JSS6" s="67"/>
      <c r="JST6" s="67"/>
      <c r="JSU6" s="67"/>
      <c r="JSV6" s="67"/>
      <c r="JSW6" s="67"/>
      <c r="JSX6" s="67"/>
      <c r="JSY6" s="67"/>
      <c r="JSZ6" s="67"/>
      <c r="JTA6" s="67"/>
      <c r="JTB6" s="67"/>
      <c r="JTC6" s="67"/>
      <c r="JTD6" s="67"/>
      <c r="JTE6" s="67"/>
      <c r="JTF6" s="67"/>
      <c r="JTG6" s="67"/>
      <c r="JTH6" s="67"/>
      <c r="JTI6" s="67"/>
      <c r="JTJ6" s="67"/>
      <c r="JTK6" s="67"/>
      <c r="JTL6" s="67"/>
      <c r="JTM6" s="67"/>
      <c r="JTN6" s="67"/>
      <c r="JTO6" s="67"/>
      <c r="JTP6" s="67"/>
      <c r="JTQ6" s="67"/>
      <c r="JTR6" s="67"/>
      <c r="JTS6" s="67"/>
      <c r="JTT6" s="67"/>
      <c r="JTU6" s="67"/>
      <c r="JTV6" s="67"/>
      <c r="JTW6" s="67"/>
      <c r="JTX6" s="67"/>
      <c r="JTY6" s="67"/>
      <c r="JTZ6" s="67"/>
      <c r="JUA6" s="67"/>
      <c r="JUB6" s="67"/>
      <c r="JUC6" s="67"/>
      <c r="JUD6" s="67"/>
      <c r="JUE6" s="67"/>
      <c r="JUF6" s="67"/>
      <c r="JUG6" s="67"/>
      <c r="JUH6" s="67"/>
      <c r="JUI6" s="67"/>
      <c r="JUJ6" s="67"/>
      <c r="JUK6" s="67"/>
      <c r="JUL6" s="67"/>
      <c r="JUM6" s="67"/>
      <c r="JUN6" s="67"/>
      <c r="JUO6" s="67"/>
      <c r="JUP6" s="67"/>
      <c r="JUQ6" s="67"/>
      <c r="JUR6" s="67"/>
      <c r="JUS6" s="67"/>
      <c r="JUT6" s="67"/>
      <c r="JUU6" s="67"/>
      <c r="JUV6" s="67"/>
      <c r="JUW6" s="67"/>
      <c r="JUX6" s="67"/>
      <c r="JUY6" s="67"/>
      <c r="JUZ6" s="67"/>
      <c r="JVA6" s="67"/>
      <c r="JVB6" s="67"/>
      <c r="JVC6" s="67"/>
      <c r="JVD6" s="67"/>
      <c r="JVE6" s="67"/>
      <c r="JVF6" s="67"/>
      <c r="JVG6" s="67"/>
      <c r="JVH6" s="67"/>
      <c r="JVI6" s="67"/>
      <c r="JVJ6" s="67"/>
      <c r="JVK6" s="67"/>
      <c r="JVL6" s="67"/>
      <c r="JVM6" s="67"/>
      <c r="JVN6" s="67"/>
      <c r="JVO6" s="67"/>
      <c r="JVP6" s="67"/>
      <c r="JVQ6" s="67"/>
      <c r="JVR6" s="67"/>
      <c r="JVS6" s="67"/>
      <c r="JVT6" s="67"/>
      <c r="JVU6" s="67"/>
      <c r="JVV6" s="67"/>
      <c r="JVW6" s="67"/>
      <c r="JVX6" s="67"/>
      <c r="JVY6" s="67"/>
      <c r="JVZ6" s="67"/>
      <c r="JWA6" s="67"/>
      <c r="JWB6" s="67"/>
      <c r="JWC6" s="67"/>
      <c r="JWD6" s="67"/>
      <c r="JWE6" s="67"/>
      <c r="JWF6" s="67"/>
      <c r="JWG6" s="67"/>
      <c r="JWH6" s="67"/>
      <c r="JWI6" s="67"/>
      <c r="JWJ6" s="67"/>
      <c r="JWK6" s="67"/>
      <c r="JWL6" s="67"/>
      <c r="JWM6" s="67"/>
      <c r="JWN6" s="67"/>
      <c r="JWO6" s="67"/>
      <c r="JWP6" s="67"/>
      <c r="JWQ6" s="67"/>
      <c r="JWR6" s="67"/>
      <c r="JWS6" s="67"/>
      <c r="JWT6" s="67"/>
      <c r="JWU6" s="67"/>
      <c r="JWV6" s="67"/>
      <c r="JWW6" s="67"/>
      <c r="JWX6" s="67"/>
      <c r="JWY6" s="67"/>
      <c r="JWZ6" s="67"/>
      <c r="JXA6" s="67"/>
      <c r="JXB6" s="67"/>
      <c r="JXC6" s="67"/>
      <c r="JXD6" s="67"/>
      <c r="JXE6" s="67"/>
      <c r="JXF6" s="67"/>
      <c r="JXG6" s="67"/>
      <c r="JXH6" s="67"/>
      <c r="JXI6" s="67"/>
      <c r="JXJ6" s="67"/>
      <c r="JXK6" s="67"/>
      <c r="JXL6" s="67"/>
      <c r="JXM6" s="67"/>
      <c r="JXN6" s="67"/>
      <c r="JXO6" s="67"/>
      <c r="JXP6" s="67"/>
      <c r="JXQ6" s="67"/>
      <c r="JXR6" s="67"/>
      <c r="JXS6" s="67"/>
      <c r="JXT6" s="67"/>
      <c r="JXU6" s="67"/>
      <c r="JXV6" s="67"/>
      <c r="JXW6" s="67"/>
      <c r="JXX6" s="67"/>
      <c r="JXY6" s="67"/>
      <c r="JXZ6" s="67"/>
      <c r="JYA6" s="67"/>
      <c r="JYB6" s="67"/>
      <c r="JYC6" s="67"/>
      <c r="JYD6" s="67"/>
      <c r="JYE6" s="67"/>
      <c r="JYF6" s="67"/>
      <c r="JYG6" s="67"/>
      <c r="JYH6" s="67"/>
      <c r="JYI6" s="67"/>
      <c r="JYJ6" s="67"/>
      <c r="JYK6" s="67"/>
      <c r="JYL6" s="67"/>
      <c r="JYM6" s="67"/>
      <c r="JYN6" s="67"/>
      <c r="JYO6" s="67"/>
      <c r="JYP6" s="67"/>
      <c r="JYQ6" s="67"/>
      <c r="JYR6" s="67"/>
      <c r="JYS6" s="67"/>
      <c r="JYT6" s="67"/>
      <c r="JYU6" s="67"/>
      <c r="JYV6" s="67"/>
      <c r="JYW6" s="67"/>
      <c r="JYX6" s="67"/>
      <c r="JYY6" s="67"/>
      <c r="JYZ6" s="67"/>
      <c r="JZA6" s="67"/>
      <c r="JZB6" s="67"/>
      <c r="JZC6" s="67"/>
      <c r="JZD6" s="67"/>
      <c r="JZE6" s="67"/>
      <c r="JZF6" s="67"/>
      <c r="JZG6" s="67"/>
      <c r="JZH6" s="67"/>
      <c r="JZI6" s="67"/>
      <c r="JZJ6" s="67"/>
      <c r="JZK6" s="67"/>
      <c r="JZL6" s="67"/>
      <c r="JZM6" s="67"/>
      <c r="JZN6" s="67"/>
      <c r="JZO6" s="67"/>
      <c r="JZP6" s="67"/>
      <c r="JZQ6" s="67"/>
      <c r="JZR6" s="67"/>
      <c r="JZS6" s="67"/>
      <c r="JZT6" s="67"/>
      <c r="JZU6" s="67"/>
      <c r="JZV6" s="67"/>
      <c r="JZW6" s="67"/>
      <c r="JZX6" s="67"/>
      <c r="JZY6" s="67"/>
      <c r="JZZ6" s="67"/>
      <c r="KAA6" s="67"/>
      <c r="KAB6" s="67"/>
      <c r="KAC6" s="67"/>
      <c r="KAD6" s="67"/>
      <c r="KAE6" s="67"/>
      <c r="KAF6" s="67"/>
      <c r="KAG6" s="67"/>
      <c r="KAH6" s="67"/>
      <c r="KAI6" s="67"/>
      <c r="KAJ6" s="67"/>
      <c r="KAK6" s="67"/>
      <c r="KAL6" s="67"/>
      <c r="KAM6" s="67"/>
      <c r="KAN6" s="67"/>
      <c r="KAO6" s="67"/>
      <c r="KAP6" s="67"/>
      <c r="KAQ6" s="67"/>
      <c r="KAR6" s="67"/>
      <c r="KAS6" s="67"/>
      <c r="KAT6" s="67"/>
      <c r="KAU6" s="67"/>
      <c r="KAV6" s="67"/>
      <c r="KAW6" s="67"/>
      <c r="KAX6" s="67"/>
      <c r="KAY6" s="67"/>
      <c r="KAZ6" s="67"/>
      <c r="KBA6" s="67"/>
      <c r="KBB6" s="67"/>
      <c r="KBC6" s="67"/>
      <c r="KBD6" s="67"/>
      <c r="KBE6" s="67"/>
      <c r="KBF6" s="67"/>
      <c r="KBG6" s="67"/>
      <c r="KBH6" s="67"/>
      <c r="KBI6" s="67"/>
      <c r="KBJ6" s="67"/>
      <c r="KBK6" s="67"/>
      <c r="KBL6" s="67"/>
      <c r="KBM6" s="67"/>
      <c r="KBN6" s="67"/>
      <c r="KBO6" s="67"/>
      <c r="KBP6" s="67"/>
      <c r="KBQ6" s="67"/>
      <c r="KBR6" s="67"/>
      <c r="KBS6" s="67"/>
      <c r="KBT6" s="67"/>
      <c r="KBU6" s="67"/>
      <c r="KBV6" s="67"/>
      <c r="KBW6" s="67"/>
      <c r="KBX6" s="67"/>
      <c r="KBY6" s="67"/>
      <c r="KBZ6" s="67"/>
      <c r="KCA6" s="67"/>
      <c r="KCB6" s="67"/>
      <c r="KCC6" s="67"/>
      <c r="KCD6" s="67"/>
      <c r="KCE6" s="67"/>
      <c r="KCF6" s="67"/>
      <c r="KCG6" s="67"/>
      <c r="KCH6" s="67"/>
      <c r="KCI6" s="67"/>
      <c r="KCJ6" s="67"/>
      <c r="KCK6" s="67"/>
      <c r="KCL6" s="67"/>
      <c r="KCM6" s="67"/>
      <c r="KCN6" s="67"/>
      <c r="KCO6" s="67"/>
      <c r="KCP6" s="67"/>
      <c r="KCQ6" s="67"/>
      <c r="KCR6" s="67"/>
      <c r="KCS6" s="67"/>
      <c r="KCT6" s="67"/>
      <c r="KCU6" s="67"/>
      <c r="KCV6" s="67"/>
      <c r="KCW6" s="67"/>
      <c r="KCX6" s="67"/>
      <c r="KCY6" s="67"/>
      <c r="KCZ6" s="67"/>
      <c r="KDA6" s="67"/>
      <c r="KDB6" s="67"/>
      <c r="KDC6" s="67"/>
      <c r="KDD6" s="67"/>
      <c r="KDE6" s="67"/>
      <c r="KDF6" s="67"/>
      <c r="KDG6" s="67"/>
      <c r="KDH6" s="67"/>
      <c r="KDI6" s="67"/>
      <c r="KDJ6" s="67"/>
      <c r="KDK6" s="67"/>
      <c r="KDL6" s="67"/>
      <c r="KDM6" s="67"/>
      <c r="KDN6" s="67"/>
      <c r="KDO6" s="67"/>
      <c r="KDP6" s="67"/>
      <c r="KDQ6" s="67"/>
      <c r="KDR6" s="67"/>
      <c r="KDS6" s="67"/>
      <c r="KDT6" s="67"/>
      <c r="KDU6" s="67"/>
      <c r="KDV6" s="67"/>
      <c r="KDW6" s="67"/>
      <c r="KDX6" s="67"/>
      <c r="KDY6" s="67"/>
      <c r="KDZ6" s="67"/>
      <c r="KEA6" s="67"/>
      <c r="KEB6" s="67"/>
      <c r="KEC6" s="67"/>
      <c r="KED6" s="67"/>
      <c r="KEE6" s="67"/>
      <c r="KEF6" s="67"/>
      <c r="KEG6" s="67"/>
      <c r="KEH6" s="67"/>
      <c r="KEI6" s="67"/>
      <c r="KEJ6" s="67"/>
      <c r="KEK6" s="67"/>
      <c r="KEL6" s="67"/>
      <c r="KEM6" s="67"/>
      <c r="KEN6" s="67"/>
      <c r="KEO6" s="67"/>
      <c r="KEP6" s="67"/>
      <c r="KEQ6" s="67"/>
      <c r="KER6" s="67"/>
      <c r="KES6" s="67"/>
      <c r="KET6" s="67"/>
      <c r="KEU6" s="67"/>
      <c r="KEV6" s="67"/>
      <c r="KEW6" s="67"/>
      <c r="KEX6" s="67"/>
      <c r="KEY6" s="67"/>
      <c r="KEZ6" s="67"/>
      <c r="KFA6" s="67"/>
      <c r="KFB6" s="67"/>
      <c r="KFC6" s="67"/>
      <c r="KFD6" s="67"/>
      <c r="KFE6" s="67"/>
      <c r="KFF6" s="67"/>
      <c r="KFG6" s="67"/>
      <c r="KFH6" s="67"/>
      <c r="KFI6" s="67"/>
      <c r="KFJ6" s="67"/>
      <c r="KFK6" s="67"/>
      <c r="KFL6" s="67"/>
      <c r="KFM6" s="67"/>
      <c r="KFN6" s="67"/>
      <c r="KFO6" s="67"/>
      <c r="KFP6" s="67"/>
      <c r="KFQ6" s="67"/>
      <c r="KFR6" s="67"/>
      <c r="KFS6" s="67"/>
      <c r="KFT6" s="67"/>
      <c r="KFU6" s="67"/>
      <c r="KFV6" s="67"/>
      <c r="KFW6" s="67"/>
      <c r="KFX6" s="67"/>
      <c r="KFY6" s="67"/>
      <c r="KFZ6" s="67"/>
      <c r="KGA6" s="67"/>
      <c r="KGB6" s="67"/>
      <c r="KGC6" s="67"/>
      <c r="KGD6" s="67"/>
      <c r="KGE6" s="67"/>
      <c r="KGF6" s="67"/>
      <c r="KGG6" s="67"/>
      <c r="KGH6" s="67"/>
      <c r="KGI6" s="67"/>
      <c r="KGJ6" s="67"/>
      <c r="KGK6" s="67"/>
      <c r="KGL6" s="67"/>
      <c r="KGM6" s="67"/>
      <c r="KGN6" s="67"/>
      <c r="KGO6" s="67"/>
      <c r="KGP6" s="67"/>
      <c r="KGQ6" s="67"/>
      <c r="KGR6" s="67"/>
      <c r="KGS6" s="67"/>
      <c r="KGT6" s="67"/>
      <c r="KGU6" s="67"/>
      <c r="KGV6" s="67"/>
      <c r="KGW6" s="67"/>
      <c r="KGX6" s="67"/>
      <c r="KGY6" s="67"/>
      <c r="KGZ6" s="67"/>
      <c r="KHA6" s="67"/>
      <c r="KHB6" s="67"/>
      <c r="KHC6" s="67"/>
      <c r="KHD6" s="67"/>
      <c r="KHE6" s="67"/>
      <c r="KHF6" s="67"/>
      <c r="KHG6" s="67"/>
      <c r="KHH6" s="67"/>
      <c r="KHI6" s="67"/>
      <c r="KHJ6" s="67"/>
      <c r="KHK6" s="67"/>
      <c r="KHL6" s="67"/>
      <c r="KHM6" s="67"/>
      <c r="KHN6" s="67"/>
      <c r="KHO6" s="67"/>
      <c r="KHP6" s="67"/>
      <c r="KHQ6" s="67"/>
      <c r="KHR6" s="67"/>
      <c r="KHS6" s="67"/>
      <c r="KHT6" s="67"/>
      <c r="KHU6" s="67"/>
      <c r="KHV6" s="67"/>
      <c r="KHW6" s="67"/>
      <c r="KHX6" s="67"/>
      <c r="KHY6" s="67"/>
      <c r="KHZ6" s="67"/>
      <c r="KIA6" s="67"/>
      <c r="KIB6" s="67"/>
      <c r="KIC6" s="67"/>
      <c r="KID6" s="67"/>
      <c r="KIE6" s="67"/>
      <c r="KIF6" s="67"/>
      <c r="KIG6" s="67"/>
      <c r="KIH6" s="67"/>
      <c r="KII6" s="67"/>
      <c r="KIJ6" s="67"/>
      <c r="KIK6" s="67"/>
      <c r="KIL6" s="67"/>
      <c r="KIM6" s="67"/>
      <c r="KIN6" s="67"/>
      <c r="KIO6" s="67"/>
      <c r="KIP6" s="67"/>
      <c r="KIQ6" s="67"/>
      <c r="KIR6" s="67"/>
      <c r="KIS6" s="67"/>
      <c r="KIT6" s="67"/>
      <c r="KIU6" s="67"/>
      <c r="KIV6" s="67"/>
      <c r="KIW6" s="67"/>
      <c r="KIX6" s="67"/>
      <c r="KIY6" s="67"/>
      <c r="KIZ6" s="67"/>
      <c r="KJA6" s="67"/>
      <c r="KJB6" s="67"/>
      <c r="KJC6" s="67"/>
      <c r="KJD6" s="67"/>
      <c r="KJE6" s="67"/>
      <c r="KJF6" s="67"/>
      <c r="KJG6" s="67"/>
      <c r="KJH6" s="67"/>
      <c r="KJI6" s="67"/>
      <c r="KJJ6" s="67"/>
      <c r="KJK6" s="67"/>
      <c r="KJL6" s="67"/>
      <c r="KJM6" s="67"/>
      <c r="KJN6" s="67"/>
      <c r="KJO6" s="67"/>
      <c r="KJP6" s="67"/>
      <c r="KJQ6" s="67"/>
      <c r="KJR6" s="67"/>
      <c r="KJS6" s="67"/>
      <c r="KJT6" s="67"/>
      <c r="KJU6" s="67"/>
      <c r="KJV6" s="67"/>
      <c r="KJW6" s="67"/>
      <c r="KJX6" s="67"/>
      <c r="KJY6" s="67"/>
      <c r="KJZ6" s="67"/>
      <c r="KKA6" s="67"/>
      <c r="KKB6" s="67"/>
      <c r="KKC6" s="67"/>
      <c r="KKD6" s="67"/>
      <c r="KKE6" s="67"/>
      <c r="KKF6" s="67"/>
      <c r="KKG6" s="67"/>
      <c r="KKH6" s="67"/>
      <c r="KKI6" s="67"/>
      <c r="KKJ6" s="67"/>
      <c r="KKK6" s="67"/>
      <c r="KKL6" s="67"/>
      <c r="KKM6" s="67"/>
      <c r="KKN6" s="67"/>
      <c r="KKO6" s="67"/>
      <c r="KKP6" s="67"/>
      <c r="KKQ6" s="67"/>
      <c r="KKR6" s="67"/>
      <c r="KKS6" s="67"/>
      <c r="KKT6" s="67"/>
      <c r="KKU6" s="67"/>
      <c r="KKV6" s="67"/>
      <c r="KKW6" s="67"/>
      <c r="KKX6" s="67"/>
      <c r="KKY6" s="67"/>
      <c r="KKZ6" s="67"/>
      <c r="KLA6" s="67"/>
      <c r="KLB6" s="67"/>
      <c r="KLC6" s="67"/>
      <c r="KLD6" s="67"/>
      <c r="KLE6" s="67"/>
      <c r="KLF6" s="67"/>
      <c r="KLG6" s="67"/>
      <c r="KLH6" s="67"/>
      <c r="KLI6" s="67"/>
      <c r="KLJ6" s="67"/>
      <c r="KLK6" s="67"/>
      <c r="KLL6" s="67"/>
      <c r="KLM6" s="67"/>
      <c r="KLN6" s="67"/>
      <c r="KLO6" s="67"/>
      <c r="KLP6" s="67"/>
      <c r="KLQ6" s="67"/>
      <c r="KLR6" s="67"/>
      <c r="KLS6" s="67"/>
      <c r="KLT6" s="67"/>
      <c r="KLU6" s="67"/>
      <c r="KLV6" s="67"/>
      <c r="KLW6" s="67"/>
      <c r="KLX6" s="67"/>
      <c r="KLY6" s="67"/>
      <c r="KLZ6" s="67"/>
      <c r="KMA6" s="67"/>
      <c r="KMB6" s="67"/>
      <c r="KMC6" s="67"/>
      <c r="KMD6" s="67"/>
      <c r="KME6" s="67"/>
      <c r="KMF6" s="67"/>
      <c r="KMG6" s="67"/>
      <c r="KMH6" s="67"/>
      <c r="KMI6" s="67"/>
      <c r="KMJ6" s="67"/>
      <c r="KMK6" s="67"/>
      <c r="KML6" s="67"/>
      <c r="KMM6" s="67"/>
      <c r="KMN6" s="67"/>
      <c r="KMO6" s="67"/>
      <c r="KMP6" s="67"/>
      <c r="KMQ6" s="67"/>
      <c r="KMR6" s="67"/>
      <c r="KMS6" s="67"/>
      <c r="KMT6" s="67"/>
      <c r="KMU6" s="67"/>
      <c r="KMV6" s="67"/>
      <c r="KMW6" s="67"/>
      <c r="KMX6" s="67"/>
      <c r="KMY6" s="67"/>
      <c r="KMZ6" s="67"/>
      <c r="KNA6" s="67"/>
      <c r="KNB6" s="67"/>
      <c r="KNC6" s="67"/>
      <c r="KND6" s="67"/>
      <c r="KNE6" s="67"/>
      <c r="KNF6" s="67"/>
      <c r="KNG6" s="67"/>
      <c r="KNH6" s="67"/>
      <c r="KNI6" s="67"/>
      <c r="KNJ6" s="67"/>
      <c r="KNK6" s="67"/>
      <c r="KNL6" s="67"/>
      <c r="KNM6" s="67"/>
      <c r="KNN6" s="67"/>
      <c r="KNO6" s="67"/>
      <c r="KNP6" s="67"/>
      <c r="KNQ6" s="67"/>
      <c r="KNR6" s="67"/>
      <c r="KNS6" s="67"/>
      <c r="KNT6" s="67"/>
      <c r="KNU6" s="67"/>
      <c r="KNV6" s="67"/>
      <c r="KNW6" s="67"/>
      <c r="KNX6" s="67"/>
      <c r="KNY6" s="67"/>
      <c r="KNZ6" s="67"/>
      <c r="KOA6" s="67"/>
      <c r="KOB6" s="67"/>
      <c r="KOC6" s="67"/>
      <c r="KOD6" s="67"/>
      <c r="KOE6" s="67"/>
      <c r="KOF6" s="67"/>
      <c r="KOG6" s="67"/>
      <c r="KOH6" s="67"/>
      <c r="KOI6" s="67"/>
      <c r="KOJ6" s="67"/>
      <c r="KOK6" s="67"/>
      <c r="KOL6" s="67"/>
      <c r="KOM6" s="67"/>
      <c r="KON6" s="67"/>
      <c r="KOO6" s="67"/>
      <c r="KOP6" s="67"/>
      <c r="KOQ6" s="67"/>
      <c r="KOR6" s="67"/>
      <c r="KOS6" s="67"/>
      <c r="KOT6" s="67"/>
      <c r="KOU6" s="67"/>
      <c r="KOV6" s="67"/>
      <c r="KOW6" s="67"/>
      <c r="KOX6" s="67"/>
      <c r="KOY6" s="67"/>
      <c r="KOZ6" s="67"/>
      <c r="KPA6" s="67"/>
      <c r="KPB6" s="67"/>
      <c r="KPC6" s="67"/>
      <c r="KPD6" s="67"/>
      <c r="KPE6" s="67"/>
      <c r="KPF6" s="67"/>
      <c r="KPG6" s="67"/>
      <c r="KPH6" s="67"/>
      <c r="KPI6" s="67"/>
      <c r="KPJ6" s="67"/>
      <c r="KPK6" s="67"/>
      <c r="KPL6" s="67"/>
      <c r="KPM6" s="67"/>
      <c r="KPN6" s="67"/>
      <c r="KPO6" s="67"/>
      <c r="KPP6" s="67"/>
      <c r="KPQ6" s="67"/>
      <c r="KPR6" s="67"/>
      <c r="KPS6" s="67"/>
      <c r="KPT6" s="67"/>
      <c r="KPU6" s="67"/>
      <c r="KPV6" s="67"/>
      <c r="KPW6" s="67"/>
      <c r="KPX6" s="67"/>
      <c r="KPY6" s="67"/>
      <c r="KPZ6" s="67"/>
      <c r="KQA6" s="67"/>
      <c r="KQB6" s="67"/>
      <c r="KQC6" s="67"/>
      <c r="KQD6" s="67"/>
      <c r="KQE6" s="67"/>
      <c r="KQF6" s="67"/>
      <c r="KQG6" s="67"/>
      <c r="KQH6" s="67"/>
      <c r="KQI6" s="67"/>
      <c r="KQJ6" s="67"/>
      <c r="KQK6" s="67"/>
      <c r="KQL6" s="67"/>
      <c r="KQM6" s="67"/>
      <c r="KQN6" s="67"/>
      <c r="KQO6" s="67"/>
      <c r="KQP6" s="67"/>
      <c r="KQQ6" s="67"/>
      <c r="KQR6" s="67"/>
      <c r="KQS6" s="67"/>
      <c r="KQT6" s="67"/>
      <c r="KQU6" s="67"/>
      <c r="KQV6" s="67"/>
      <c r="KQW6" s="67"/>
      <c r="KQX6" s="67"/>
      <c r="KQY6" s="67"/>
      <c r="KQZ6" s="67"/>
      <c r="KRA6" s="67"/>
      <c r="KRB6" s="67"/>
      <c r="KRC6" s="67"/>
      <c r="KRD6" s="67"/>
      <c r="KRE6" s="67"/>
      <c r="KRF6" s="67"/>
      <c r="KRG6" s="67"/>
      <c r="KRH6" s="67"/>
      <c r="KRI6" s="67"/>
      <c r="KRJ6" s="67"/>
      <c r="KRK6" s="67"/>
      <c r="KRL6" s="67"/>
      <c r="KRM6" s="67"/>
      <c r="KRN6" s="67"/>
      <c r="KRO6" s="67"/>
      <c r="KRP6" s="67"/>
      <c r="KRQ6" s="67"/>
      <c r="KRR6" s="67"/>
      <c r="KRS6" s="67"/>
      <c r="KRT6" s="67"/>
      <c r="KRU6" s="67"/>
      <c r="KRV6" s="67"/>
      <c r="KRW6" s="67"/>
      <c r="KRX6" s="67"/>
      <c r="KRY6" s="67"/>
      <c r="KRZ6" s="67"/>
      <c r="KSA6" s="67"/>
      <c r="KSB6" s="67"/>
      <c r="KSC6" s="67"/>
      <c r="KSD6" s="67"/>
      <c r="KSE6" s="67"/>
      <c r="KSF6" s="67"/>
      <c r="KSG6" s="67"/>
      <c r="KSH6" s="67"/>
      <c r="KSI6" s="67"/>
      <c r="KSJ6" s="67"/>
      <c r="KSK6" s="67"/>
      <c r="KSL6" s="67"/>
      <c r="KSM6" s="67"/>
      <c r="KSN6" s="67"/>
      <c r="KSO6" s="67"/>
      <c r="KSP6" s="67"/>
      <c r="KSQ6" s="67"/>
      <c r="KSR6" s="67"/>
      <c r="KSS6" s="67"/>
      <c r="KST6" s="67"/>
      <c r="KSU6" s="67"/>
      <c r="KSV6" s="67"/>
      <c r="KSW6" s="67"/>
      <c r="KSX6" s="67"/>
      <c r="KSY6" s="67"/>
      <c r="KSZ6" s="67"/>
      <c r="KTA6" s="67"/>
      <c r="KTB6" s="67"/>
      <c r="KTC6" s="67"/>
      <c r="KTD6" s="67"/>
      <c r="KTE6" s="67"/>
      <c r="KTF6" s="67"/>
      <c r="KTG6" s="67"/>
      <c r="KTH6" s="67"/>
      <c r="KTI6" s="67"/>
      <c r="KTJ6" s="67"/>
      <c r="KTK6" s="67"/>
      <c r="KTL6" s="67"/>
      <c r="KTM6" s="67"/>
      <c r="KTN6" s="67"/>
      <c r="KTO6" s="67"/>
      <c r="KTP6" s="67"/>
      <c r="KTQ6" s="67"/>
      <c r="KTR6" s="67"/>
      <c r="KTS6" s="67"/>
      <c r="KTT6" s="67"/>
      <c r="KTU6" s="67"/>
      <c r="KTV6" s="67"/>
      <c r="KTW6" s="67"/>
      <c r="KTX6" s="67"/>
      <c r="KTY6" s="67"/>
      <c r="KTZ6" s="67"/>
      <c r="KUA6" s="67"/>
      <c r="KUB6" s="67"/>
      <c r="KUC6" s="67"/>
      <c r="KUD6" s="67"/>
      <c r="KUE6" s="67"/>
      <c r="KUF6" s="67"/>
      <c r="KUG6" s="67"/>
      <c r="KUH6" s="67"/>
      <c r="KUI6" s="67"/>
      <c r="KUJ6" s="67"/>
      <c r="KUK6" s="67"/>
      <c r="KUL6" s="67"/>
      <c r="KUM6" s="67"/>
      <c r="KUN6" s="67"/>
      <c r="KUO6" s="67"/>
      <c r="KUP6" s="67"/>
      <c r="KUQ6" s="67"/>
      <c r="KUR6" s="67"/>
      <c r="KUS6" s="67"/>
      <c r="KUT6" s="67"/>
      <c r="KUU6" s="67"/>
      <c r="KUV6" s="67"/>
      <c r="KUW6" s="67"/>
      <c r="KUX6" s="67"/>
      <c r="KUY6" s="67"/>
      <c r="KUZ6" s="67"/>
      <c r="KVA6" s="67"/>
      <c r="KVB6" s="67"/>
      <c r="KVC6" s="67"/>
      <c r="KVD6" s="67"/>
      <c r="KVE6" s="67"/>
      <c r="KVF6" s="67"/>
      <c r="KVG6" s="67"/>
      <c r="KVH6" s="67"/>
      <c r="KVI6" s="67"/>
      <c r="KVJ6" s="67"/>
      <c r="KVK6" s="67"/>
      <c r="KVL6" s="67"/>
      <c r="KVM6" s="67"/>
      <c r="KVN6" s="67"/>
      <c r="KVO6" s="67"/>
      <c r="KVP6" s="67"/>
      <c r="KVQ6" s="67"/>
      <c r="KVR6" s="67"/>
      <c r="KVS6" s="67"/>
      <c r="KVT6" s="67"/>
      <c r="KVU6" s="67"/>
      <c r="KVV6" s="67"/>
      <c r="KVW6" s="67"/>
      <c r="KVX6" s="67"/>
      <c r="KVY6" s="67"/>
      <c r="KVZ6" s="67"/>
      <c r="KWA6" s="67"/>
      <c r="KWB6" s="67"/>
      <c r="KWC6" s="67"/>
      <c r="KWD6" s="67"/>
      <c r="KWE6" s="67"/>
      <c r="KWF6" s="67"/>
      <c r="KWG6" s="67"/>
      <c r="KWH6" s="67"/>
      <c r="KWI6" s="67"/>
      <c r="KWJ6" s="67"/>
      <c r="KWK6" s="67"/>
      <c r="KWL6" s="67"/>
      <c r="KWM6" s="67"/>
      <c r="KWN6" s="67"/>
      <c r="KWO6" s="67"/>
      <c r="KWP6" s="67"/>
      <c r="KWQ6" s="67"/>
      <c r="KWR6" s="67"/>
      <c r="KWS6" s="67"/>
      <c r="KWT6" s="67"/>
      <c r="KWU6" s="67"/>
      <c r="KWV6" s="67"/>
      <c r="KWW6" s="67"/>
      <c r="KWX6" s="67"/>
      <c r="KWY6" s="67"/>
      <c r="KWZ6" s="67"/>
      <c r="KXA6" s="67"/>
      <c r="KXB6" s="67"/>
      <c r="KXC6" s="67"/>
      <c r="KXD6" s="67"/>
      <c r="KXE6" s="67"/>
      <c r="KXF6" s="67"/>
      <c r="KXG6" s="67"/>
      <c r="KXH6" s="67"/>
      <c r="KXI6" s="67"/>
      <c r="KXJ6" s="67"/>
      <c r="KXK6" s="67"/>
      <c r="KXL6" s="67"/>
      <c r="KXM6" s="67"/>
      <c r="KXN6" s="67"/>
      <c r="KXO6" s="67"/>
      <c r="KXP6" s="67"/>
      <c r="KXQ6" s="67"/>
      <c r="KXR6" s="67"/>
      <c r="KXS6" s="67"/>
      <c r="KXT6" s="67"/>
      <c r="KXU6" s="67"/>
      <c r="KXV6" s="67"/>
      <c r="KXW6" s="67"/>
      <c r="KXX6" s="67"/>
      <c r="KXY6" s="67"/>
      <c r="KXZ6" s="67"/>
      <c r="KYA6" s="67"/>
      <c r="KYB6" s="67"/>
      <c r="KYC6" s="67"/>
      <c r="KYD6" s="67"/>
      <c r="KYE6" s="67"/>
      <c r="KYF6" s="67"/>
      <c r="KYG6" s="67"/>
      <c r="KYH6" s="67"/>
      <c r="KYI6" s="67"/>
      <c r="KYJ6" s="67"/>
      <c r="KYK6" s="67"/>
      <c r="KYL6" s="67"/>
      <c r="KYM6" s="67"/>
      <c r="KYN6" s="67"/>
      <c r="KYO6" s="67"/>
      <c r="KYP6" s="67"/>
      <c r="KYQ6" s="67"/>
      <c r="KYR6" s="67"/>
      <c r="KYS6" s="67"/>
      <c r="KYT6" s="67"/>
      <c r="KYU6" s="67"/>
      <c r="KYV6" s="67"/>
      <c r="KYW6" s="67"/>
      <c r="KYX6" s="67"/>
      <c r="KYY6" s="67"/>
      <c r="KYZ6" s="67"/>
      <c r="KZA6" s="67"/>
      <c r="KZB6" s="67"/>
      <c r="KZC6" s="67"/>
      <c r="KZD6" s="67"/>
      <c r="KZE6" s="67"/>
      <c r="KZF6" s="67"/>
      <c r="KZG6" s="67"/>
      <c r="KZH6" s="67"/>
      <c r="KZI6" s="67"/>
      <c r="KZJ6" s="67"/>
      <c r="KZK6" s="67"/>
      <c r="KZL6" s="67"/>
      <c r="KZM6" s="67"/>
      <c r="KZN6" s="67"/>
      <c r="KZO6" s="67"/>
      <c r="KZP6" s="67"/>
      <c r="KZQ6" s="67"/>
      <c r="KZR6" s="67"/>
      <c r="KZS6" s="67"/>
      <c r="KZT6" s="67"/>
      <c r="KZU6" s="67"/>
      <c r="KZV6" s="67"/>
      <c r="KZW6" s="67"/>
      <c r="KZX6" s="67"/>
      <c r="KZY6" s="67"/>
      <c r="KZZ6" s="67"/>
      <c r="LAA6" s="67"/>
      <c r="LAB6" s="67"/>
      <c r="LAC6" s="67"/>
      <c r="LAD6" s="67"/>
      <c r="LAE6" s="67"/>
      <c r="LAF6" s="67"/>
      <c r="LAG6" s="67"/>
      <c r="LAH6" s="67"/>
      <c r="LAI6" s="67"/>
      <c r="LAJ6" s="67"/>
      <c r="LAK6" s="67"/>
      <c r="LAL6" s="67"/>
      <c r="LAM6" s="67"/>
      <c r="LAN6" s="67"/>
      <c r="LAO6" s="67"/>
      <c r="LAP6" s="67"/>
      <c r="LAQ6" s="67"/>
      <c r="LAR6" s="67"/>
      <c r="LAS6" s="67"/>
      <c r="LAT6" s="67"/>
      <c r="LAU6" s="67"/>
      <c r="LAV6" s="67"/>
      <c r="LAW6" s="67"/>
      <c r="LAX6" s="67"/>
      <c r="LAY6" s="67"/>
      <c r="LAZ6" s="67"/>
      <c r="LBA6" s="67"/>
      <c r="LBB6" s="67"/>
      <c r="LBC6" s="67"/>
      <c r="LBD6" s="67"/>
      <c r="LBE6" s="67"/>
      <c r="LBF6" s="67"/>
      <c r="LBG6" s="67"/>
      <c r="LBH6" s="67"/>
      <c r="LBI6" s="67"/>
      <c r="LBJ6" s="67"/>
      <c r="LBK6" s="67"/>
      <c r="LBL6" s="67"/>
      <c r="LBM6" s="67"/>
      <c r="LBN6" s="67"/>
      <c r="LBO6" s="67"/>
      <c r="LBP6" s="67"/>
      <c r="LBQ6" s="67"/>
      <c r="LBR6" s="67"/>
      <c r="LBS6" s="67"/>
      <c r="LBT6" s="67"/>
      <c r="LBU6" s="67"/>
      <c r="LBV6" s="67"/>
      <c r="LBW6" s="67"/>
      <c r="LBX6" s="67"/>
      <c r="LBY6" s="67"/>
      <c r="LBZ6" s="67"/>
      <c r="LCA6" s="67"/>
      <c r="LCB6" s="67"/>
      <c r="LCC6" s="67"/>
      <c r="LCD6" s="67"/>
      <c r="LCE6" s="67"/>
      <c r="LCF6" s="67"/>
      <c r="LCG6" s="67"/>
      <c r="LCH6" s="67"/>
      <c r="LCI6" s="67"/>
      <c r="LCJ6" s="67"/>
      <c r="LCK6" s="67"/>
      <c r="LCL6" s="67"/>
      <c r="LCM6" s="67"/>
      <c r="LCN6" s="67"/>
      <c r="LCO6" s="67"/>
      <c r="LCP6" s="67"/>
      <c r="LCQ6" s="67"/>
      <c r="LCR6" s="67"/>
      <c r="LCS6" s="67"/>
      <c r="LCT6" s="67"/>
      <c r="LCU6" s="67"/>
      <c r="LCV6" s="67"/>
      <c r="LCW6" s="67"/>
      <c r="LCX6" s="67"/>
      <c r="LCY6" s="67"/>
      <c r="LCZ6" s="67"/>
      <c r="LDA6" s="67"/>
      <c r="LDB6" s="67"/>
      <c r="LDC6" s="67"/>
      <c r="LDD6" s="67"/>
      <c r="LDE6" s="67"/>
      <c r="LDF6" s="67"/>
      <c r="LDG6" s="67"/>
      <c r="LDH6" s="67"/>
      <c r="LDI6" s="67"/>
      <c r="LDJ6" s="67"/>
      <c r="LDK6" s="67"/>
      <c r="LDL6" s="67"/>
      <c r="LDM6" s="67"/>
      <c r="LDN6" s="67"/>
      <c r="LDO6" s="67"/>
      <c r="LDP6" s="67"/>
      <c r="LDQ6" s="67"/>
      <c r="LDR6" s="67"/>
      <c r="LDS6" s="67"/>
      <c r="LDT6" s="67"/>
      <c r="LDU6" s="67"/>
      <c r="LDV6" s="67"/>
      <c r="LDW6" s="67"/>
      <c r="LDX6" s="67"/>
      <c r="LDY6" s="67"/>
      <c r="LDZ6" s="67"/>
      <c r="LEA6" s="67"/>
      <c r="LEB6" s="67"/>
      <c r="LEC6" s="67"/>
      <c r="LED6" s="67"/>
      <c r="LEE6" s="67"/>
      <c r="LEF6" s="67"/>
      <c r="LEG6" s="67"/>
      <c r="LEH6" s="67"/>
      <c r="LEI6" s="67"/>
      <c r="LEJ6" s="67"/>
      <c r="LEK6" s="67"/>
      <c r="LEL6" s="67"/>
      <c r="LEM6" s="67"/>
      <c r="LEN6" s="67"/>
      <c r="LEO6" s="67"/>
      <c r="LEP6" s="67"/>
      <c r="LEQ6" s="67"/>
      <c r="LER6" s="67"/>
      <c r="LES6" s="67"/>
      <c r="LET6" s="67"/>
      <c r="LEU6" s="67"/>
      <c r="LEV6" s="67"/>
      <c r="LEW6" s="67"/>
      <c r="LEX6" s="67"/>
      <c r="LEY6" s="67"/>
      <c r="LEZ6" s="67"/>
      <c r="LFA6" s="67"/>
      <c r="LFB6" s="67"/>
      <c r="LFC6" s="67"/>
      <c r="LFD6" s="67"/>
      <c r="LFE6" s="67"/>
      <c r="LFF6" s="67"/>
      <c r="LFG6" s="67"/>
      <c r="LFH6" s="67"/>
      <c r="LFI6" s="67"/>
      <c r="LFJ6" s="67"/>
      <c r="LFK6" s="67"/>
      <c r="LFL6" s="67"/>
      <c r="LFM6" s="67"/>
      <c r="LFN6" s="67"/>
      <c r="LFO6" s="67"/>
      <c r="LFP6" s="67"/>
      <c r="LFQ6" s="67"/>
      <c r="LFR6" s="67"/>
      <c r="LFS6" s="67"/>
      <c r="LFT6" s="67"/>
      <c r="LFU6" s="67"/>
      <c r="LFV6" s="67"/>
      <c r="LFW6" s="67"/>
      <c r="LFX6" s="67"/>
      <c r="LFY6" s="67"/>
      <c r="LFZ6" s="67"/>
      <c r="LGA6" s="67"/>
      <c r="LGB6" s="67"/>
      <c r="LGC6" s="67"/>
      <c r="LGD6" s="67"/>
      <c r="LGE6" s="67"/>
      <c r="LGF6" s="67"/>
      <c r="LGG6" s="67"/>
      <c r="LGH6" s="67"/>
      <c r="LGI6" s="67"/>
      <c r="LGJ6" s="67"/>
      <c r="LGK6" s="67"/>
      <c r="LGL6" s="67"/>
      <c r="LGM6" s="67"/>
      <c r="LGN6" s="67"/>
      <c r="LGO6" s="67"/>
      <c r="LGP6" s="67"/>
      <c r="LGQ6" s="67"/>
      <c r="LGR6" s="67"/>
      <c r="LGS6" s="67"/>
      <c r="LGT6" s="67"/>
      <c r="LGU6" s="67"/>
      <c r="LGV6" s="67"/>
      <c r="LGW6" s="67"/>
      <c r="LGX6" s="67"/>
      <c r="LGY6" s="67"/>
      <c r="LGZ6" s="67"/>
      <c r="LHA6" s="67"/>
      <c r="LHB6" s="67"/>
      <c r="LHC6" s="67"/>
      <c r="LHD6" s="67"/>
      <c r="LHE6" s="67"/>
      <c r="LHF6" s="67"/>
      <c r="LHG6" s="67"/>
      <c r="LHH6" s="67"/>
      <c r="LHI6" s="67"/>
      <c r="LHJ6" s="67"/>
      <c r="LHK6" s="67"/>
      <c r="LHL6" s="67"/>
      <c r="LHM6" s="67"/>
      <c r="LHN6" s="67"/>
      <c r="LHO6" s="67"/>
      <c r="LHP6" s="67"/>
      <c r="LHQ6" s="67"/>
      <c r="LHR6" s="67"/>
      <c r="LHS6" s="67"/>
      <c r="LHT6" s="67"/>
      <c r="LHU6" s="67"/>
      <c r="LHV6" s="67"/>
      <c r="LHW6" s="67"/>
      <c r="LHX6" s="67"/>
      <c r="LHY6" s="67"/>
      <c r="LHZ6" s="67"/>
      <c r="LIA6" s="67"/>
      <c r="LIB6" s="67"/>
      <c r="LIC6" s="67"/>
      <c r="LID6" s="67"/>
      <c r="LIE6" s="67"/>
      <c r="LIF6" s="67"/>
      <c r="LIG6" s="67"/>
      <c r="LIH6" s="67"/>
      <c r="LII6" s="67"/>
      <c r="LIJ6" s="67"/>
      <c r="LIK6" s="67"/>
      <c r="LIL6" s="67"/>
      <c r="LIM6" s="67"/>
      <c r="LIN6" s="67"/>
      <c r="LIO6" s="67"/>
      <c r="LIP6" s="67"/>
      <c r="LIQ6" s="67"/>
      <c r="LIR6" s="67"/>
      <c r="LIS6" s="67"/>
      <c r="LIT6" s="67"/>
      <c r="LIU6" s="67"/>
      <c r="LIV6" s="67"/>
      <c r="LIW6" s="67"/>
      <c r="LIX6" s="67"/>
      <c r="LIY6" s="67"/>
      <c r="LIZ6" s="67"/>
      <c r="LJA6" s="67"/>
      <c r="LJB6" s="67"/>
      <c r="LJC6" s="67"/>
      <c r="LJD6" s="67"/>
      <c r="LJE6" s="67"/>
      <c r="LJF6" s="67"/>
      <c r="LJG6" s="67"/>
      <c r="LJH6" s="67"/>
      <c r="LJI6" s="67"/>
      <c r="LJJ6" s="67"/>
      <c r="LJK6" s="67"/>
      <c r="LJL6" s="67"/>
      <c r="LJM6" s="67"/>
      <c r="LJN6" s="67"/>
      <c r="LJO6" s="67"/>
      <c r="LJP6" s="67"/>
      <c r="LJQ6" s="67"/>
      <c r="LJR6" s="67"/>
      <c r="LJS6" s="67"/>
      <c r="LJT6" s="67"/>
      <c r="LJU6" s="67"/>
      <c r="LJV6" s="67"/>
      <c r="LJW6" s="67"/>
      <c r="LJX6" s="67"/>
      <c r="LJY6" s="67"/>
      <c r="LJZ6" s="67"/>
      <c r="LKA6" s="67"/>
      <c r="LKB6" s="67"/>
      <c r="LKC6" s="67"/>
      <c r="LKD6" s="67"/>
      <c r="LKE6" s="67"/>
      <c r="LKF6" s="67"/>
      <c r="LKG6" s="67"/>
      <c r="LKH6" s="67"/>
      <c r="LKI6" s="67"/>
      <c r="LKJ6" s="67"/>
      <c r="LKK6" s="67"/>
      <c r="LKL6" s="67"/>
      <c r="LKM6" s="67"/>
      <c r="LKN6" s="67"/>
      <c r="LKO6" s="67"/>
      <c r="LKP6" s="67"/>
      <c r="LKQ6" s="67"/>
      <c r="LKR6" s="67"/>
      <c r="LKS6" s="67"/>
      <c r="LKT6" s="67"/>
      <c r="LKU6" s="67"/>
      <c r="LKV6" s="67"/>
      <c r="LKW6" s="67"/>
      <c r="LKX6" s="67"/>
      <c r="LKY6" s="67"/>
      <c r="LKZ6" s="67"/>
      <c r="LLA6" s="67"/>
      <c r="LLB6" s="67"/>
      <c r="LLC6" s="67"/>
      <c r="LLD6" s="67"/>
      <c r="LLE6" s="67"/>
      <c r="LLF6" s="67"/>
      <c r="LLG6" s="67"/>
      <c r="LLH6" s="67"/>
      <c r="LLI6" s="67"/>
      <c r="LLJ6" s="67"/>
      <c r="LLK6" s="67"/>
      <c r="LLL6" s="67"/>
      <c r="LLM6" s="67"/>
      <c r="LLN6" s="67"/>
      <c r="LLO6" s="67"/>
      <c r="LLP6" s="67"/>
      <c r="LLQ6" s="67"/>
      <c r="LLR6" s="67"/>
      <c r="LLS6" s="67"/>
      <c r="LLT6" s="67"/>
      <c r="LLU6" s="67"/>
      <c r="LLV6" s="67"/>
      <c r="LLW6" s="67"/>
      <c r="LLX6" s="67"/>
      <c r="LLY6" s="67"/>
      <c r="LLZ6" s="67"/>
      <c r="LMA6" s="67"/>
      <c r="LMB6" s="67"/>
      <c r="LMC6" s="67"/>
      <c r="LMD6" s="67"/>
      <c r="LME6" s="67"/>
      <c r="LMF6" s="67"/>
      <c r="LMG6" s="67"/>
      <c r="LMH6" s="67"/>
      <c r="LMI6" s="67"/>
      <c r="LMJ6" s="67"/>
      <c r="LMK6" s="67"/>
      <c r="LML6" s="67"/>
      <c r="LMM6" s="67"/>
      <c r="LMN6" s="67"/>
      <c r="LMO6" s="67"/>
      <c r="LMP6" s="67"/>
      <c r="LMQ6" s="67"/>
      <c r="LMR6" s="67"/>
      <c r="LMS6" s="67"/>
      <c r="LMT6" s="67"/>
      <c r="LMU6" s="67"/>
      <c r="LMV6" s="67"/>
      <c r="LMW6" s="67"/>
      <c r="LMX6" s="67"/>
      <c r="LMY6" s="67"/>
      <c r="LMZ6" s="67"/>
      <c r="LNA6" s="67"/>
      <c r="LNB6" s="67"/>
      <c r="LNC6" s="67"/>
      <c r="LND6" s="67"/>
      <c r="LNE6" s="67"/>
      <c r="LNF6" s="67"/>
      <c r="LNG6" s="67"/>
      <c r="LNH6" s="67"/>
      <c r="LNI6" s="67"/>
      <c r="LNJ6" s="67"/>
      <c r="LNK6" s="67"/>
      <c r="LNL6" s="67"/>
      <c r="LNM6" s="67"/>
      <c r="LNN6" s="67"/>
      <c r="LNO6" s="67"/>
      <c r="LNP6" s="67"/>
      <c r="LNQ6" s="67"/>
      <c r="LNR6" s="67"/>
      <c r="LNS6" s="67"/>
      <c r="LNT6" s="67"/>
      <c r="LNU6" s="67"/>
      <c r="LNV6" s="67"/>
      <c r="LNW6" s="67"/>
      <c r="LNX6" s="67"/>
      <c r="LNY6" s="67"/>
      <c r="LNZ6" s="67"/>
      <c r="LOA6" s="67"/>
      <c r="LOB6" s="67"/>
      <c r="LOC6" s="67"/>
      <c r="LOD6" s="67"/>
      <c r="LOE6" s="67"/>
      <c r="LOF6" s="67"/>
      <c r="LOG6" s="67"/>
      <c r="LOH6" s="67"/>
      <c r="LOI6" s="67"/>
      <c r="LOJ6" s="67"/>
      <c r="LOK6" s="67"/>
      <c r="LOL6" s="67"/>
      <c r="LOM6" s="67"/>
      <c r="LON6" s="67"/>
      <c r="LOO6" s="67"/>
      <c r="LOP6" s="67"/>
      <c r="LOQ6" s="67"/>
      <c r="LOR6" s="67"/>
      <c r="LOS6" s="67"/>
      <c r="LOT6" s="67"/>
      <c r="LOU6" s="67"/>
      <c r="LOV6" s="67"/>
      <c r="LOW6" s="67"/>
      <c r="LOX6" s="67"/>
      <c r="LOY6" s="67"/>
      <c r="LOZ6" s="67"/>
      <c r="LPA6" s="67"/>
      <c r="LPB6" s="67"/>
      <c r="LPC6" s="67"/>
      <c r="LPD6" s="67"/>
      <c r="LPE6" s="67"/>
      <c r="LPF6" s="67"/>
      <c r="LPG6" s="67"/>
      <c r="LPH6" s="67"/>
      <c r="LPI6" s="67"/>
      <c r="LPJ6" s="67"/>
      <c r="LPK6" s="67"/>
      <c r="LPL6" s="67"/>
      <c r="LPM6" s="67"/>
      <c r="LPN6" s="67"/>
      <c r="LPO6" s="67"/>
      <c r="LPP6" s="67"/>
      <c r="LPQ6" s="67"/>
      <c r="LPR6" s="67"/>
      <c r="LPS6" s="67"/>
      <c r="LPT6" s="67"/>
      <c r="LPU6" s="67"/>
      <c r="LPV6" s="67"/>
      <c r="LPW6" s="67"/>
      <c r="LPX6" s="67"/>
      <c r="LPY6" s="67"/>
      <c r="LPZ6" s="67"/>
      <c r="LQA6" s="67"/>
      <c r="LQB6" s="67"/>
      <c r="LQC6" s="67"/>
      <c r="LQD6" s="67"/>
      <c r="LQE6" s="67"/>
      <c r="LQF6" s="67"/>
      <c r="LQG6" s="67"/>
      <c r="LQH6" s="67"/>
      <c r="LQI6" s="67"/>
      <c r="LQJ6" s="67"/>
      <c r="LQK6" s="67"/>
      <c r="LQL6" s="67"/>
      <c r="LQM6" s="67"/>
      <c r="LQN6" s="67"/>
      <c r="LQO6" s="67"/>
      <c r="LQP6" s="67"/>
      <c r="LQQ6" s="67"/>
      <c r="LQR6" s="67"/>
      <c r="LQS6" s="67"/>
      <c r="LQT6" s="67"/>
      <c r="LQU6" s="67"/>
      <c r="LQV6" s="67"/>
      <c r="LQW6" s="67"/>
      <c r="LQX6" s="67"/>
      <c r="LQY6" s="67"/>
      <c r="LQZ6" s="67"/>
      <c r="LRA6" s="67"/>
      <c r="LRB6" s="67"/>
      <c r="LRC6" s="67"/>
      <c r="LRD6" s="67"/>
      <c r="LRE6" s="67"/>
      <c r="LRF6" s="67"/>
      <c r="LRG6" s="67"/>
      <c r="LRH6" s="67"/>
      <c r="LRI6" s="67"/>
      <c r="LRJ6" s="67"/>
      <c r="LRK6" s="67"/>
      <c r="LRL6" s="67"/>
      <c r="LRM6" s="67"/>
      <c r="LRN6" s="67"/>
      <c r="LRO6" s="67"/>
      <c r="LRP6" s="67"/>
      <c r="LRQ6" s="67"/>
      <c r="LRR6" s="67"/>
      <c r="LRS6" s="67"/>
      <c r="LRT6" s="67"/>
      <c r="LRU6" s="67"/>
      <c r="LRV6" s="67"/>
      <c r="LRW6" s="67"/>
      <c r="LRX6" s="67"/>
      <c r="LRY6" s="67"/>
      <c r="LRZ6" s="67"/>
      <c r="LSA6" s="67"/>
      <c r="LSB6" s="67"/>
      <c r="LSC6" s="67"/>
      <c r="LSD6" s="67"/>
      <c r="LSE6" s="67"/>
      <c r="LSF6" s="67"/>
      <c r="LSG6" s="67"/>
      <c r="LSH6" s="67"/>
      <c r="LSI6" s="67"/>
      <c r="LSJ6" s="67"/>
      <c r="LSK6" s="67"/>
      <c r="LSL6" s="67"/>
      <c r="LSM6" s="67"/>
      <c r="LSN6" s="67"/>
      <c r="LSO6" s="67"/>
      <c r="LSP6" s="67"/>
      <c r="LSQ6" s="67"/>
      <c r="LSR6" s="67"/>
      <c r="LSS6" s="67"/>
      <c r="LST6" s="67"/>
      <c r="LSU6" s="67"/>
      <c r="LSV6" s="67"/>
      <c r="LSW6" s="67"/>
      <c r="LSX6" s="67"/>
      <c r="LSY6" s="67"/>
      <c r="LSZ6" s="67"/>
      <c r="LTA6" s="67"/>
      <c r="LTB6" s="67"/>
      <c r="LTC6" s="67"/>
      <c r="LTD6" s="67"/>
      <c r="LTE6" s="67"/>
      <c r="LTF6" s="67"/>
      <c r="LTG6" s="67"/>
      <c r="LTH6" s="67"/>
      <c r="LTI6" s="67"/>
      <c r="LTJ6" s="67"/>
      <c r="LTK6" s="67"/>
      <c r="LTL6" s="67"/>
      <c r="LTM6" s="67"/>
      <c r="LTN6" s="67"/>
      <c r="LTO6" s="67"/>
      <c r="LTP6" s="67"/>
      <c r="LTQ6" s="67"/>
      <c r="LTR6" s="67"/>
      <c r="LTS6" s="67"/>
      <c r="LTT6" s="67"/>
      <c r="LTU6" s="67"/>
      <c r="LTV6" s="67"/>
      <c r="LTW6" s="67"/>
      <c r="LTX6" s="67"/>
      <c r="LTY6" s="67"/>
      <c r="LTZ6" s="67"/>
      <c r="LUA6" s="67"/>
      <c r="LUB6" s="67"/>
      <c r="LUC6" s="67"/>
      <c r="LUD6" s="67"/>
      <c r="LUE6" s="67"/>
      <c r="LUF6" s="67"/>
      <c r="LUG6" s="67"/>
      <c r="LUH6" s="67"/>
      <c r="LUI6" s="67"/>
      <c r="LUJ6" s="67"/>
      <c r="LUK6" s="67"/>
      <c r="LUL6" s="67"/>
      <c r="LUM6" s="67"/>
      <c r="LUN6" s="67"/>
      <c r="LUO6" s="67"/>
      <c r="LUP6" s="67"/>
      <c r="LUQ6" s="67"/>
      <c r="LUR6" s="67"/>
      <c r="LUS6" s="67"/>
      <c r="LUT6" s="67"/>
      <c r="LUU6" s="67"/>
      <c r="LUV6" s="67"/>
      <c r="LUW6" s="67"/>
      <c r="LUX6" s="67"/>
      <c r="LUY6" s="67"/>
      <c r="LUZ6" s="67"/>
      <c r="LVA6" s="67"/>
      <c r="LVB6" s="67"/>
      <c r="LVC6" s="67"/>
      <c r="LVD6" s="67"/>
      <c r="LVE6" s="67"/>
      <c r="LVF6" s="67"/>
      <c r="LVG6" s="67"/>
      <c r="LVH6" s="67"/>
      <c r="LVI6" s="67"/>
      <c r="LVJ6" s="67"/>
      <c r="LVK6" s="67"/>
      <c r="LVL6" s="67"/>
      <c r="LVM6" s="67"/>
      <c r="LVN6" s="67"/>
      <c r="LVO6" s="67"/>
      <c r="LVP6" s="67"/>
      <c r="LVQ6" s="67"/>
      <c r="LVR6" s="67"/>
      <c r="LVS6" s="67"/>
      <c r="LVT6" s="67"/>
      <c r="LVU6" s="67"/>
      <c r="LVV6" s="67"/>
      <c r="LVW6" s="67"/>
      <c r="LVX6" s="67"/>
      <c r="LVY6" s="67"/>
      <c r="LVZ6" s="67"/>
      <c r="LWA6" s="67"/>
      <c r="LWB6" s="67"/>
      <c r="LWC6" s="67"/>
      <c r="LWD6" s="67"/>
      <c r="LWE6" s="67"/>
      <c r="LWF6" s="67"/>
      <c r="LWG6" s="67"/>
      <c r="LWH6" s="67"/>
      <c r="LWI6" s="67"/>
      <c r="LWJ6" s="67"/>
      <c r="LWK6" s="67"/>
      <c r="LWL6" s="67"/>
      <c r="LWM6" s="67"/>
      <c r="LWN6" s="67"/>
      <c r="LWO6" s="67"/>
      <c r="LWP6" s="67"/>
      <c r="LWQ6" s="67"/>
      <c r="LWR6" s="67"/>
      <c r="LWS6" s="67"/>
      <c r="LWT6" s="67"/>
      <c r="LWU6" s="67"/>
      <c r="LWV6" s="67"/>
      <c r="LWW6" s="67"/>
      <c r="LWX6" s="67"/>
      <c r="LWY6" s="67"/>
      <c r="LWZ6" s="67"/>
      <c r="LXA6" s="67"/>
      <c r="LXB6" s="67"/>
      <c r="LXC6" s="67"/>
      <c r="LXD6" s="67"/>
      <c r="LXE6" s="67"/>
      <c r="LXF6" s="67"/>
      <c r="LXG6" s="67"/>
      <c r="LXH6" s="67"/>
      <c r="LXI6" s="67"/>
      <c r="LXJ6" s="67"/>
      <c r="LXK6" s="67"/>
      <c r="LXL6" s="67"/>
      <c r="LXM6" s="67"/>
      <c r="LXN6" s="67"/>
      <c r="LXO6" s="67"/>
      <c r="LXP6" s="67"/>
      <c r="LXQ6" s="67"/>
      <c r="LXR6" s="67"/>
      <c r="LXS6" s="67"/>
      <c r="LXT6" s="67"/>
      <c r="LXU6" s="67"/>
      <c r="LXV6" s="67"/>
      <c r="LXW6" s="67"/>
      <c r="LXX6" s="67"/>
      <c r="LXY6" s="67"/>
      <c r="LXZ6" s="67"/>
      <c r="LYA6" s="67"/>
      <c r="LYB6" s="67"/>
      <c r="LYC6" s="67"/>
      <c r="LYD6" s="67"/>
      <c r="LYE6" s="67"/>
      <c r="LYF6" s="67"/>
      <c r="LYG6" s="67"/>
      <c r="LYH6" s="67"/>
      <c r="LYI6" s="67"/>
      <c r="LYJ6" s="67"/>
      <c r="LYK6" s="67"/>
      <c r="LYL6" s="67"/>
      <c r="LYM6" s="67"/>
      <c r="LYN6" s="67"/>
      <c r="LYO6" s="67"/>
      <c r="LYP6" s="67"/>
      <c r="LYQ6" s="67"/>
      <c r="LYR6" s="67"/>
      <c r="LYS6" s="67"/>
      <c r="LYT6" s="67"/>
      <c r="LYU6" s="67"/>
      <c r="LYV6" s="67"/>
      <c r="LYW6" s="67"/>
      <c r="LYX6" s="67"/>
      <c r="LYY6" s="67"/>
      <c r="LYZ6" s="67"/>
      <c r="LZA6" s="67"/>
      <c r="LZB6" s="67"/>
      <c r="LZC6" s="67"/>
      <c r="LZD6" s="67"/>
      <c r="LZE6" s="67"/>
      <c r="LZF6" s="67"/>
      <c r="LZG6" s="67"/>
      <c r="LZH6" s="67"/>
      <c r="LZI6" s="67"/>
      <c r="LZJ6" s="67"/>
      <c r="LZK6" s="67"/>
      <c r="LZL6" s="67"/>
      <c r="LZM6" s="67"/>
      <c r="LZN6" s="67"/>
      <c r="LZO6" s="67"/>
      <c r="LZP6" s="67"/>
      <c r="LZQ6" s="67"/>
      <c r="LZR6" s="67"/>
      <c r="LZS6" s="67"/>
      <c r="LZT6" s="67"/>
      <c r="LZU6" s="67"/>
      <c r="LZV6" s="67"/>
      <c r="LZW6" s="67"/>
      <c r="LZX6" s="67"/>
      <c r="LZY6" s="67"/>
      <c r="LZZ6" s="67"/>
      <c r="MAA6" s="67"/>
      <c r="MAB6" s="67"/>
      <c r="MAC6" s="67"/>
      <c r="MAD6" s="67"/>
      <c r="MAE6" s="67"/>
      <c r="MAF6" s="67"/>
      <c r="MAG6" s="67"/>
      <c r="MAH6" s="67"/>
      <c r="MAI6" s="67"/>
      <c r="MAJ6" s="67"/>
      <c r="MAK6" s="67"/>
      <c r="MAL6" s="67"/>
      <c r="MAM6" s="67"/>
      <c r="MAN6" s="67"/>
      <c r="MAO6" s="67"/>
      <c r="MAP6" s="67"/>
      <c r="MAQ6" s="67"/>
      <c r="MAR6" s="67"/>
      <c r="MAS6" s="67"/>
      <c r="MAT6" s="67"/>
      <c r="MAU6" s="67"/>
      <c r="MAV6" s="67"/>
      <c r="MAW6" s="67"/>
      <c r="MAX6" s="67"/>
      <c r="MAY6" s="67"/>
      <c r="MAZ6" s="67"/>
      <c r="MBA6" s="67"/>
      <c r="MBB6" s="67"/>
      <c r="MBC6" s="67"/>
      <c r="MBD6" s="67"/>
      <c r="MBE6" s="67"/>
      <c r="MBF6" s="67"/>
      <c r="MBG6" s="67"/>
      <c r="MBH6" s="67"/>
      <c r="MBI6" s="67"/>
      <c r="MBJ6" s="67"/>
      <c r="MBK6" s="67"/>
      <c r="MBL6" s="67"/>
      <c r="MBM6" s="67"/>
      <c r="MBN6" s="67"/>
      <c r="MBO6" s="67"/>
      <c r="MBP6" s="67"/>
      <c r="MBQ6" s="67"/>
      <c r="MBR6" s="67"/>
      <c r="MBS6" s="67"/>
      <c r="MBT6" s="67"/>
      <c r="MBU6" s="67"/>
      <c r="MBV6" s="67"/>
      <c r="MBW6" s="67"/>
      <c r="MBX6" s="67"/>
      <c r="MBY6" s="67"/>
      <c r="MBZ6" s="67"/>
      <c r="MCA6" s="67"/>
      <c r="MCB6" s="67"/>
      <c r="MCC6" s="67"/>
      <c r="MCD6" s="67"/>
      <c r="MCE6" s="67"/>
      <c r="MCF6" s="67"/>
      <c r="MCG6" s="67"/>
      <c r="MCH6" s="67"/>
      <c r="MCI6" s="67"/>
      <c r="MCJ6" s="67"/>
      <c r="MCK6" s="67"/>
      <c r="MCL6" s="67"/>
      <c r="MCM6" s="67"/>
      <c r="MCN6" s="67"/>
      <c r="MCO6" s="67"/>
      <c r="MCP6" s="67"/>
      <c r="MCQ6" s="67"/>
      <c r="MCR6" s="67"/>
      <c r="MCS6" s="67"/>
      <c r="MCT6" s="67"/>
      <c r="MCU6" s="67"/>
      <c r="MCV6" s="67"/>
      <c r="MCW6" s="67"/>
      <c r="MCX6" s="67"/>
      <c r="MCY6" s="67"/>
      <c r="MCZ6" s="67"/>
      <c r="MDA6" s="67"/>
      <c r="MDB6" s="67"/>
      <c r="MDC6" s="67"/>
      <c r="MDD6" s="67"/>
      <c r="MDE6" s="67"/>
      <c r="MDF6" s="67"/>
      <c r="MDG6" s="67"/>
      <c r="MDH6" s="67"/>
      <c r="MDI6" s="67"/>
      <c r="MDJ6" s="67"/>
      <c r="MDK6" s="67"/>
      <c r="MDL6" s="67"/>
      <c r="MDM6" s="67"/>
      <c r="MDN6" s="67"/>
      <c r="MDO6" s="67"/>
      <c r="MDP6" s="67"/>
      <c r="MDQ6" s="67"/>
      <c r="MDR6" s="67"/>
      <c r="MDS6" s="67"/>
      <c r="MDT6" s="67"/>
      <c r="MDU6" s="67"/>
      <c r="MDV6" s="67"/>
      <c r="MDW6" s="67"/>
      <c r="MDX6" s="67"/>
      <c r="MDY6" s="67"/>
      <c r="MDZ6" s="67"/>
      <c r="MEA6" s="67"/>
      <c r="MEB6" s="67"/>
      <c r="MEC6" s="67"/>
      <c r="MED6" s="67"/>
      <c r="MEE6" s="67"/>
      <c r="MEF6" s="67"/>
      <c r="MEG6" s="67"/>
      <c r="MEH6" s="67"/>
      <c r="MEI6" s="67"/>
      <c r="MEJ6" s="67"/>
      <c r="MEK6" s="67"/>
      <c r="MEL6" s="67"/>
      <c r="MEM6" s="67"/>
      <c r="MEN6" s="67"/>
      <c r="MEO6" s="67"/>
      <c r="MEP6" s="67"/>
      <c r="MEQ6" s="67"/>
      <c r="MER6" s="67"/>
      <c r="MES6" s="67"/>
      <c r="MET6" s="67"/>
      <c r="MEU6" s="67"/>
      <c r="MEV6" s="67"/>
      <c r="MEW6" s="67"/>
      <c r="MEX6" s="67"/>
      <c r="MEY6" s="67"/>
      <c r="MEZ6" s="67"/>
      <c r="MFA6" s="67"/>
      <c r="MFB6" s="67"/>
      <c r="MFC6" s="67"/>
      <c r="MFD6" s="67"/>
      <c r="MFE6" s="67"/>
      <c r="MFF6" s="67"/>
      <c r="MFG6" s="67"/>
      <c r="MFH6" s="67"/>
      <c r="MFI6" s="67"/>
      <c r="MFJ6" s="67"/>
      <c r="MFK6" s="67"/>
      <c r="MFL6" s="67"/>
      <c r="MFM6" s="67"/>
      <c r="MFN6" s="67"/>
      <c r="MFO6" s="67"/>
      <c r="MFP6" s="67"/>
      <c r="MFQ6" s="67"/>
      <c r="MFR6" s="67"/>
      <c r="MFS6" s="67"/>
      <c r="MFT6" s="67"/>
      <c r="MFU6" s="67"/>
      <c r="MFV6" s="67"/>
      <c r="MFW6" s="67"/>
      <c r="MFX6" s="67"/>
      <c r="MFY6" s="67"/>
      <c r="MFZ6" s="67"/>
      <c r="MGA6" s="67"/>
      <c r="MGB6" s="67"/>
      <c r="MGC6" s="67"/>
      <c r="MGD6" s="67"/>
      <c r="MGE6" s="67"/>
      <c r="MGF6" s="67"/>
      <c r="MGG6" s="67"/>
      <c r="MGH6" s="67"/>
      <c r="MGI6" s="67"/>
      <c r="MGJ6" s="67"/>
      <c r="MGK6" s="67"/>
      <c r="MGL6" s="67"/>
      <c r="MGM6" s="67"/>
      <c r="MGN6" s="67"/>
      <c r="MGO6" s="67"/>
      <c r="MGP6" s="67"/>
      <c r="MGQ6" s="67"/>
      <c r="MGR6" s="67"/>
      <c r="MGS6" s="67"/>
      <c r="MGT6" s="67"/>
      <c r="MGU6" s="67"/>
      <c r="MGV6" s="67"/>
      <c r="MGW6" s="67"/>
      <c r="MGX6" s="67"/>
      <c r="MGY6" s="67"/>
      <c r="MGZ6" s="67"/>
      <c r="MHA6" s="67"/>
      <c r="MHB6" s="67"/>
      <c r="MHC6" s="67"/>
      <c r="MHD6" s="67"/>
      <c r="MHE6" s="67"/>
      <c r="MHF6" s="67"/>
      <c r="MHG6" s="67"/>
      <c r="MHH6" s="67"/>
      <c r="MHI6" s="67"/>
      <c r="MHJ6" s="67"/>
      <c r="MHK6" s="67"/>
      <c r="MHL6" s="67"/>
      <c r="MHM6" s="67"/>
      <c r="MHN6" s="67"/>
      <c r="MHO6" s="67"/>
      <c r="MHP6" s="67"/>
      <c r="MHQ6" s="67"/>
      <c r="MHR6" s="67"/>
      <c r="MHS6" s="67"/>
      <c r="MHT6" s="67"/>
      <c r="MHU6" s="67"/>
      <c r="MHV6" s="67"/>
      <c r="MHW6" s="67"/>
      <c r="MHX6" s="67"/>
      <c r="MHY6" s="67"/>
      <c r="MHZ6" s="67"/>
      <c r="MIA6" s="67"/>
      <c r="MIB6" s="67"/>
      <c r="MIC6" s="67"/>
      <c r="MID6" s="67"/>
      <c r="MIE6" s="67"/>
      <c r="MIF6" s="67"/>
      <c r="MIG6" s="67"/>
      <c r="MIH6" s="67"/>
      <c r="MII6" s="67"/>
      <c r="MIJ6" s="67"/>
      <c r="MIK6" s="67"/>
      <c r="MIL6" s="67"/>
      <c r="MIM6" s="67"/>
      <c r="MIN6" s="67"/>
      <c r="MIO6" s="67"/>
      <c r="MIP6" s="67"/>
      <c r="MIQ6" s="67"/>
      <c r="MIR6" s="67"/>
      <c r="MIS6" s="67"/>
      <c r="MIT6" s="67"/>
      <c r="MIU6" s="67"/>
      <c r="MIV6" s="67"/>
      <c r="MIW6" s="67"/>
      <c r="MIX6" s="67"/>
      <c r="MIY6" s="67"/>
      <c r="MIZ6" s="67"/>
      <c r="MJA6" s="67"/>
      <c r="MJB6" s="67"/>
      <c r="MJC6" s="67"/>
      <c r="MJD6" s="67"/>
      <c r="MJE6" s="67"/>
      <c r="MJF6" s="67"/>
      <c r="MJG6" s="67"/>
      <c r="MJH6" s="67"/>
      <c r="MJI6" s="67"/>
      <c r="MJJ6" s="67"/>
      <c r="MJK6" s="67"/>
      <c r="MJL6" s="67"/>
      <c r="MJM6" s="67"/>
      <c r="MJN6" s="67"/>
      <c r="MJO6" s="67"/>
      <c r="MJP6" s="67"/>
      <c r="MJQ6" s="67"/>
      <c r="MJR6" s="67"/>
      <c r="MJS6" s="67"/>
      <c r="MJT6" s="67"/>
      <c r="MJU6" s="67"/>
      <c r="MJV6" s="67"/>
      <c r="MJW6" s="67"/>
      <c r="MJX6" s="67"/>
      <c r="MJY6" s="67"/>
      <c r="MJZ6" s="67"/>
      <c r="MKA6" s="67"/>
      <c r="MKB6" s="67"/>
      <c r="MKC6" s="67"/>
      <c r="MKD6" s="67"/>
      <c r="MKE6" s="67"/>
      <c r="MKF6" s="67"/>
      <c r="MKG6" s="67"/>
      <c r="MKH6" s="67"/>
      <c r="MKI6" s="67"/>
      <c r="MKJ6" s="67"/>
      <c r="MKK6" s="67"/>
      <c r="MKL6" s="67"/>
      <c r="MKM6" s="67"/>
      <c r="MKN6" s="67"/>
      <c r="MKO6" s="67"/>
      <c r="MKP6" s="67"/>
      <c r="MKQ6" s="67"/>
      <c r="MKR6" s="67"/>
      <c r="MKS6" s="67"/>
      <c r="MKT6" s="67"/>
      <c r="MKU6" s="67"/>
      <c r="MKV6" s="67"/>
      <c r="MKW6" s="67"/>
      <c r="MKX6" s="67"/>
      <c r="MKY6" s="67"/>
      <c r="MKZ6" s="67"/>
      <c r="MLA6" s="67"/>
      <c r="MLB6" s="67"/>
      <c r="MLC6" s="67"/>
      <c r="MLD6" s="67"/>
      <c r="MLE6" s="67"/>
      <c r="MLF6" s="67"/>
      <c r="MLG6" s="67"/>
      <c r="MLH6" s="67"/>
      <c r="MLI6" s="67"/>
      <c r="MLJ6" s="67"/>
      <c r="MLK6" s="67"/>
      <c r="MLL6" s="67"/>
      <c r="MLM6" s="67"/>
      <c r="MLN6" s="67"/>
      <c r="MLO6" s="67"/>
      <c r="MLP6" s="67"/>
      <c r="MLQ6" s="67"/>
      <c r="MLR6" s="67"/>
      <c r="MLS6" s="67"/>
      <c r="MLT6" s="67"/>
      <c r="MLU6" s="67"/>
      <c r="MLV6" s="67"/>
      <c r="MLW6" s="67"/>
      <c r="MLX6" s="67"/>
      <c r="MLY6" s="67"/>
      <c r="MLZ6" s="67"/>
      <c r="MMA6" s="67"/>
      <c r="MMB6" s="67"/>
      <c r="MMC6" s="67"/>
      <c r="MMD6" s="67"/>
      <c r="MME6" s="67"/>
      <c r="MMF6" s="67"/>
      <c r="MMG6" s="67"/>
      <c r="MMH6" s="67"/>
      <c r="MMI6" s="67"/>
      <c r="MMJ6" s="67"/>
      <c r="MMK6" s="67"/>
      <c r="MML6" s="67"/>
      <c r="MMM6" s="67"/>
      <c r="MMN6" s="67"/>
      <c r="MMO6" s="67"/>
      <c r="MMP6" s="67"/>
      <c r="MMQ6" s="67"/>
      <c r="MMR6" s="67"/>
      <c r="MMS6" s="67"/>
      <c r="MMT6" s="67"/>
      <c r="MMU6" s="67"/>
      <c r="MMV6" s="67"/>
      <c r="MMW6" s="67"/>
      <c r="MMX6" s="67"/>
      <c r="MMY6" s="67"/>
      <c r="MMZ6" s="67"/>
      <c r="MNA6" s="67"/>
      <c r="MNB6" s="67"/>
      <c r="MNC6" s="67"/>
      <c r="MND6" s="67"/>
      <c r="MNE6" s="67"/>
      <c r="MNF6" s="67"/>
      <c r="MNG6" s="67"/>
      <c r="MNH6" s="67"/>
      <c r="MNI6" s="67"/>
      <c r="MNJ6" s="67"/>
      <c r="MNK6" s="67"/>
      <c r="MNL6" s="67"/>
      <c r="MNM6" s="67"/>
      <c r="MNN6" s="67"/>
      <c r="MNO6" s="67"/>
      <c r="MNP6" s="67"/>
      <c r="MNQ6" s="67"/>
      <c r="MNR6" s="67"/>
      <c r="MNS6" s="67"/>
      <c r="MNT6" s="67"/>
      <c r="MNU6" s="67"/>
      <c r="MNV6" s="67"/>
      <c r="MNW6" s="67"/>
      <c r="MNX6" s="67"/>
      <c r="MNY6" s="67"/>
      <c r="MNZ6" s="67"/>
      <c r="MOA6" s="67"/>
      <c r="MOB6" s="67"/>
      <c r="MOC6" s="67"/>
      <c r="MOD6" s="67"/>
      <c r="MOE6" s="67"/>
      <c r="MOF6" s="67"/>
      <c r="MOG6" s="67"/>
      <c r="MOH6" s="67"/>
      <c r="MOI6" s="67"/>
      <c r="MOJ6" s="67"/>
      <c r="MOK6" s="67"/>
      <c r="MOL6" s="67"/>
      <c r="MOM6" s="67"/>
      <c r="MON6" s="67"/>
      <c r="MOO6" s="67"/>
      <c r="MOP6" s="67"/>
      <c r="MOQ6" s="67"/>
      <c r="MOR6" s="67"/>
      <c r="MOS6" s="67"/>
      <c r="MOT6" s="67"/>
      <c r="MOU6" s="67"/>
      <c r="MOV6" s="67"/>
      <c r="MOW6" s="67"/>
      <c r="MOX6" s="67"/>
      <c r="MOY6" s="67"/>
      <c r="MOZ6" s="67"/>
      <c r="MPA6" s="67"/>
      <c r="MPB6" s="67"/>
      <c r="MPC6" s="67"/>
      <c r="MPD6" s="67"/>
      <c r="MPE6" s="67"/>
      <c r="MPF6" s="67"/>
      <c r="MPG6" s="67"/>
      <c r="MPH6" s="67"/>
      <c r="MPI6" s="67"/>
      <c r="MPJ6" s="67"/>
      <c r="MPK6" s="67"/>
      <c r="MPL6" s="67"/>
      <c r="MPM6" s="67"/>
      <c r="MPN6" s="67"/>
      <c r="MPO6" s="67"/>
      <c r="MPP6" s="67"/>
      <c r="MPQ6" s="67"/>
      <c r="MPR6" s="67"/>
      <c r="MPS6" s="67"/>
      <c r="MPT6" s="67"/>
      <c r="MPU6" s="67"/>
      <c r="MPV6" s="67"/>
      <c r="MPW6" s="67"/>
      <c r="MPX6" s="67"/>
      <c r="MPY6" s="67"/>
      <c r="MPZ6" s="67"/>
      <c r="MQA6" s="67"/>
      <c r="MQB6" s="67"/>
      <c r="MQC6" s="67"/>
      <c r="MQD6" s="67"/>
      <c r="MQE6" s="67"/>
      <c r="MQF6" s="67"/>
      <c r="MQG6" s="67"/>
      <c r="MQH6" s="67"/>
      <c r="MQI6" s="67"/>
      <c r="MQJ6" s="67"/>
      <c r="MQK6" s="67"/>
      <c r="MQL6" s="67"/>
      <c r="MQM6" s="67"/>
      <c r="MQN6" s="67"/>
      <c r="MQO6" s="67"/>
      <c r="MQP6" s="67"/>
      <c r="MQQ6" s="67"/>
      <c r="MQR6" s="67"/>
      <c r="MQS6" s="67"/>
      <c r="MQT6" s="67"/>
      <c r="MQU6" s="67"/>
      <c r="MQV6" s="67"/>
      <c r="MQW6" s="67"/>
      <c r="MQX6" s="67"/>
      <c r="MQY6" s="67"/>
      <c r="MQZ6" s="67"/>
      <c r="MRA6" s="67"/>
      <c r="MRB6" s="67"/>
      <c r="MRC6" s="67"/>
      <c r="MRD6" s="67"/>
      <c r="MRE6" s="67"/>
      <c r="MRF6" s="67"/>
      <c r="MRG6" s="67"/>
      <c r="MRH6" s="67"/>
      <c r="MRI6" s="67"/>
      <c r="MRJ6" s="67"/>
      <c r="MRK6" s="67"/>
      <c r="MRL6" s="67"/>
      <c r="MRM6" s="67"/>
      <c r="MRN6" s="67"/>
      <c r="MRO6" s="67"/>
      <c r="MRP6" s="67"/>
      <c r="MRQ6" s="67"/>
      <c r="MRR6" s="67"/>
      <c r="MRS6" s="67"/>
      <c r="MRT6" s="67"/>
      <c r="MRU6" s="67"/>
      <c r="MRV6" s="67"/>
      <c r="MRW6" s="67"/>
      <c r="MRX6" s="67"/>
      <c r="MRY6" s="67"/>
      <c r="MRZ6" s="67"/>
      <c r="MSA6" s="67"/>
      <c r="MSB6" s="67"/>
      <c r="MSC6" s="67"/>
      <c r="MSD6" s="67"/>
      <c r="MSE6" s="67"/>
      <c r="MSF6" s="67"/>
      <c r="MSG6" s="67"/>
      <c r="MSH6" s="67"/>
      <c r="MSI6" s="67"/>
      <c r="MSJ6" s="67"/>
      <c r="MSK6" s="67"/>
      <c r="MSL6" s="67"/>
      <c r="MSM6" s="67"/>
      <c r="MSN6" s="67"/>
      <c r="MSO6" s="67"/>
      <c r="MSP6" s="67"/>
      <c r="MSQ6" s="67"/>
      <c r="MSR6" s="67"/>
      <c r="MSS6" s="67"/>
      <c r="MST6" s="67"/>
      <c r="MSU6" s="67"/>
      <c r="MSV6" s="67"/>
      <c r="MSW6" s="67"/>
      <c r="MSX6" s="67"/>
      <c r="MSY6" s="67"/>
      <c r="MSZ6" s="67"/>
      <c r="MTA6" s="67"/>
      <c r="MTB6" s="67"/>
      <c r="MTC6" s="67"/>
      <c r="MTD6" s="67"/>
      <c r="MTE6" s="67"/>
      <c r="MTF6" s="67"/>
      <c r="MTG6" s="67"/>
      <c r="MTH6" s="67"/>
      <c r="MTI6" s="67"/>
      <c r="MTJ6" s="67"/>
      <c r="MTK6" s="67"/>
      <c r="MTL6" s="67"/>
      <c r="MTM6" s="67"/>
      <c r="MTN6" s="67"/>
      <c r="MTO6" s="67"/>
      <c r="MTP6" s="67"/>
      <c r="MTQ6" s="67"/>
      <c r="MTR6" s="67"/>
      <c r="MTS6" s="67"/>
      <c r="MTT6" s="67"/>
      <c r="MTU6" s="67"/>
      <c r="MTV6" s="67"/>
      <c r="MTW6" s="67"/>
      <c r="MTX6" s="67"/>
      <c r="MTY6" s="67"/>
      <c r="MTZ6" s="67"/>
      <c r="MUA6" s="67"/>
      <c r="MUB6" s="67"/>
      <c r="MUC6" s="67"/>
      <c r="MUD6" s="67"/>
      <c r="MUE6" s="67"/>
      <c r="MUF6" s="67"/>
      <c r="MUG6" s="67"/>
      <c r="MUH6" s="67"/>
      <c r="MUI6" s="67"/>
      <c r="MUJ6" s="67"/>
      <c r="MUK6" s="67"/>
      <c r="MUL6" s="67"/>
      <c r="MUM6" s="67"/>
      <c r="MUN6" s="67"/>
      <c r="MUO6" s="67"/>
      <c r="MUP6" s="67"/>
      <c r="MUQ6" s="67"/>
      <c r="MUR6" s="67"/>
      <c r="MUS6" s="67"/>
      <c r="MUT6" s="67"/>
      <c r="MUU6" s="67"/>
      <c r="MUV6" s="67"/>
      <c r="MUW6" s="67"/>
      <c r="MUX6" s="67"/>
      <c r="MUY6" s="67"/>
      <c r="MUZ6" s="67"/>
      <c r="MVA6" s="67"/>
      <c r="MVB6" s="67"/>
      <c r="MVC6" s="67"/>
      <c r="MVD6" s="67"/>
      <c r="MVE6" s="67"/>
      <c r="MVF6" s="67"/>
      <c r="MVG6" s="67"/>
      <c r="MVH6" s="67"/>
      <c r="MVI6" s="67"/>
      <c r="MVJ6" s="67"/>
      <c r="MVK6" s="67"/>
      <c r="MVL6" s="67"/>
      <c r="MVM6" s="67"/>
      <c r="MVN6" s="67"/>
      <c r="MVO6" s="67"/>
      <c r="MVP6" s="67"/>
      <c r="MVQ6" s="67"/>
      <c r="MVR6" s="67"/>
      <c r="MVS6" s="67"/>
      <c r="MVT6" s="67"/>
      <c r="MVU6" s="67"/>
      <c r="MVV6" s="67"/>
      <c r="MVW6" s="67"/>
      <c r="MVX6" s="67"/>
      <c r="MVY6" s="67"/>
      <c r="MVZ6" s="67"/>
      <c r="MWA6" s="67"/>
      <c r="MWB6" s="67"/>
      <c r="MWC6" s="67"/>
      <c r="MWD6" s="67"/>
      <c r="MWE6" s="67"/>
      <c r="MWF6" s="67"/>
      <c r="MWG6" s="67"/>
      <c r="MWH6" s="67"/>
      <c r="MWI6" s="67"/>
      <c r="MWJ6" s="67"/>
      <c r="MWK6" s="67"/>
      <c r="MWL6" s="67"/>
      <c r="MWM6" s="67"/>
      <c r="MWN6" s="67"/>
      <c r="MWO6" s="67"/>
      <c r="MWP6" s="67"/>
      <c r="MWQ6" s="67"/>
      <c r="MWR6" s="67"/>
      <c r="MWS6" s="67"/>
      <c r="MWT6" s="67"/>
      <c r="MWU6" s="67"/>
      <c r="MWV6" s="67"/>
      <c r="MWW6" s="67"/>
      <c r="MWX6" s="67"/>
      <c r="MWY6" s="67"/>
      <c r="MWZ6" s="67"/>
      <c r="MXA6" s="67"/>
      <c r="MXB6" s="67"/>
      <c r="MXC6" s="67"/>
      <c r="MXD6" s="67"/>
      <c r="MXE6" s="67"/>
      <c r="MXF6" s="67"/>
      <c r="MXG6" s="67"/>
      <c r="MXH6" s="67"/>
      <c r="MXI6" s="67"/>
      <c r="MXJ6" s="67"/>
      <c r="MXK6" s="67"/>
      <c r="MXL6" s="67"/>
      <c r="MXM6" s="67"/>
      <c r="MXN6" s="67"/>
      <c r="MXO6" s="67"/>
      <c r="MXP6" s="67"/>
      <c r="MXQ6" s="67"/>
      <c r="MXR6" s="67"/>
      <c r="MXS6" s="67"/>
      <c r="MXT6" s="67"/>
      <c r="MXU6" s="67"/>
      <c r="MXV6" s="67"/>
      <c r="MXW6" s="67"/>
      <c r="MXX6" s="67"/>
      <c r="MXY6" s="67"/>
      <c r="MXZ6" s="67"/>
      <c r="MYA6" s="67"/>
      <c r="MYB6" s="67"/>
      <c r="MYC6" s="67"/>
      <c r="MYD6" s="67"/>
      <c r="MYE6" s="67"/>
      <c r="MYF6" s="67"/>
      <c r="MYG6" s="67"/>
      <c r="MYH6" s="67"/>
      <c r="MYI6" s="67"/>
      <c r="MYJ6" s="67"/>
      <c r="MYK6" s="67"/>
      <c r="MYL6" s="67"/>
      <c r="MYM6" s="67"/>
      <c r="MYN6" s="67"/>
      <c r="MYO6" s="67"/>
      <c r="MYP6" s="67"/>
      <c r="MYQ6" s="67"/>
      <c r="MYR6" s="67"/>
      <c r="MYS6" s="67"/>
      <c r="MYT6" s="67"/>
      <c r="MYU6" s="67"/>
      <c r="MYV6" s="67"/>
      <c r="MYW6" s="67"/>
      <c r="MYX6" s="67"/>
      <c r="MYY6" s="67"/>
      <c r="MYZ6" s="67"/>
      <c r="MZA6" s="67"/>
      <c r="MZB6" s="67"/>
      <c r="MZC6" s="67"/>
      <c r="MZD6" s="67"/>
      <c r="MZE6" s="67"/>
      <c r="MZF6" s="67"/>
      <c r="MZG6" s="67"/>
      <c r="MZH6" s="67"/>
      <c r="MZI6" s="67"/>
      <c r="MZJ6" s="67"/>
      <c r="MZK6" s="67"/>
      <c r="MZL6" s="67"/>
      <c r="MZM6" s="67"/>
      <c r="MZN6" s="67"/>
      <c r="MZO6" s="67"/>
      <c r="MZP6" s="67"/>
      <c r="MZQ6" s="67"/>
      <c r="MZR6" s="67"/>
      <c r="MZS6" s="67"/>
      <c r="MZT6" s="67"/>
      <c r="MZU6" s="67"/>
      <c r="MZV6" s="67"/>
      <c r="MZW6" s="67"/>
      <c r="MZX6" s="67"/>
      <c r="MZY6" s="67"/>
      <c r="MZZ6" s="67"/>
      <c r="NAA6" s="67"/>
      <c r="NAB6" s="67"/>
      <c r="NAC6" s="67"/>
      <c r="NAD6" s="67"/>
      <c r="NAE6" s="67"/>
      <c r="NAF6" s="67"/>
      <c r="NAG6" s="67"/>
      <c r="NAH6" s="67"/>
      <c r="NAI6" s="67"/>
      <c r="NAJ6" s="67"/>
      <c r="NAK6" s="67"/>
      <c r="NAL6" s="67"/>
      <c r="NAM6" s="67"/>
      <c r="NAN6" s="67"/>
      <c r="NAO6" s="67"/>
      <c r="NAP6" s="67"/>
      <c r="NAQ6" s="67"/>
      <c r="NAR6" s="67"/>
      <c r="NAS6" s="67"/>
      <c r="NAT6" s="67"/>
      <c r="NAU6" s="67"/>
      <c r="NAV6" s="67"/>
      <c r="NAW6" s="67"/>
      <c r="NAX6" s="67"/>
      <c r="NAY6" s="67"/>
      <c r="NAZ6" s="67"/>
      <c r="NBA6" s="67"/>
      <c r="NBB6" s="67"/>
      <c r="NBC6" s="67"/>
      <c r="NBD6" s="67"/>
      <c r="NBE6" s="67"/>
      <c r="NBF6" s="67"/>
      <c r="NBG6" s="67"/>
      <c r="NBH6" s="67"/>
      <c r="NBI6" s="67"/>
      <c r="NBJ6" s="67"/>
      <c r="NBK6" s="67"/>
      <c r="NBL6" s="67"/>
      <c r="NBM6" s="67"/>
      <c r="NBN6" s="67"/>
      <c r="NBO6" s="67"/>
      <c r="NBP6" s="67"/>
      <c r="NBQ6" s="67"/>
      <c r="NBR6" s="67"/>
      <c r="NBS6" s="67"/>
      <c r="NBT6" s="67"/>
      <c r="NBU6" s="67"/>
      <c r="NBV6" s="67"/>
      <c r="NBW6" s="67"/>
      <c r="NBX6" s="67"/>
      <c r="NBY6" s="67"/>
      <c r="NBZ6" s="67"/>
      <c r="NCA6" s="67"/>
      <c r="NCB6" s="67"/>
      <c r="NCC6" s="67"/>
      <c r="NCD6" s="67"/>
      <c r="NCE6" s="67"/>
      <c r="NCF6" s="67"/>
      <c r="NCG6" s="67"/>
      <c r="NCH6" s="67"/>
      <c r="NCI6" s="67"/>
      <c r="NCJ6" s="67"/>
      <c r="NCK6" s="67"/>
      <c r="NCL6" s="67"/>
      <c r="NCM6" s="67"/>
      <c r="NCN6" s="67"/>
      <c r="NCO6" s="67"/>
      <c r="NCP6" s="67"/>
      <c r="NCQ6" s="67"/>
      <c r="NCR6" s="67"/>
      <c r="NCS6" s="67"/>
      <c r="NCT6" s="67"/>
      <c r="NCU6" s="67"/>
      <c r="NCV6" s="67"/>
      <c r="NCW6" s="67"/>
      <c r="NCX6" s="67"/>
      <c r="NCY6" s="67"/>
      <c r="NCZ6" s="67"/>
      <c r="NDA6" s="67"/>
      <c r="NDB6" s="67"/>
      <c r="NDC6" s="67"/>
      <c r="NDD6" s="67"/>
      <c r="NDE6" s="67"/>
      <c r="NDF6" s="67"/>
      <c r="NDG6" s="67"/>
      <c r="NDH6" s="67"/>
      <c r="NDI6" s="67"/>
      <c r="NDJ6" s="67"/>
      <c r="NDK6" s="67"/>
      <c r="NDL6" s="67"/>
      <c r="NDM6" s="67"/>
      <c r="NDN6" s="67"/>
      <c r="NDO6" s="67"/>
      <c r="NDP6" s="67"/>
      <c r="NDQ6" s="67"/>
      <c r="NDR6" s="67"/>
      <c r="NDS6" s="67"/>
      <c r="NDT6" s="67"/>
      <c r="NDU6" s="67"/>
      <c r="NDV6" s="67"/>
      <c r="NDW6" s="67"/>
      <c r="NDX6" s="67"/>
      <c r="NDY6" s="67"/>
      <c r="NDZ6" s="67"/>
      <c r="NEA6" s="67"/>
      <c r="NEB6" s="67"/>
      <c r="NEC6" s="67"/>
      <c r="NED6" s="67"/>
      <c r="NEE6" s="67"/>
      <c r="NEF6" s="67"/>
      <c r="NEG6" s="67"/>
      <c r="NEH6" s="67"/>
      <c r="NEI6" s="67"/>
      <c r="NEJ6" s="67"/>
      <c r="NEK6" s="67"/>
      <c r="NEL6" s="67"/>
      <c r="NEM6" s="67"/>
      <c r="NEN6" s="67"/>
      <c r="NEO6" s="67"/>
      <c r="NEP6" s="67"/>
      <c r="NEQ6" s="67"/>
      <c r="NER6" s="67"/>
      <c r="NES6" s="67"/>
      <c r="NET6" s="67"/>
      <c r="NEU6" s="67"/>
      <c r="NEV6" s="67"/>
      <c r="NEW6" s="67"/>
      <c r="NEX6" s="67"/>
      <c r="NEY6" s="67"/>
      <c r="NEZ6" s="67"/>
      <c r="NFA6" s="67"/>
      <c r="NFB6" s="67"/>
      <c r="NFC6" s="67"/>
      <c r="NFD6" s="67"/>
      <c r="NFE6" s="67"/>
      <c r="NFF6" s="67"/>
      <c r="NFG6" s="67"/>
      <c r="NFH6" s="67"/>
      <c r="NFI6" s="67"/>
      <c r="NFJ6" s="67"/>
      <c r="NFK6" s="67"/>
      <c r="NFL6" s="67"/>
      <c r="NFM6" s="67"/>
      <c r="NFN6" s="67"/>
      <c r="NFO6" s="67"/>
      <c r="NFP6" s="67"/>
      <c r="NFQ6" s="67"/>
      <c r="NFR6" s="67"/>
      <c r="NFS6" s="67"/>
      <c r="NFT6" s="67"/>
      <c r="NFU6" s="67"/>
      <c r="NFV6" s="67"/>
      <c r="NFW6" s="67"/>
      <c r="NFX6" s="67"/>
      <c r="NFY6" s="67"/>
      <c r="NFZ6" s="67"/>
      <c r="NGA6" s="67"/>
      <c r="NGB6" s="67"/>
      <c r="NGC6" s="67"/>
      <c r="NGD6" s="67"/>
      <c r="NGE6" s="67"/>
      <c r="NGF6" s="67"/>
      <c r="NGG6" s="67"/>
      <c r="NGH6" s="67"/>
      <c r="NGI6" s="67"/>
      <c r="NGJ6" s="67"/>
      <c r="NGK6" s="67"/>
      <c r="NGL6" s="67"/>
      <c r="NGM6" s="67"/>
      <c r="NGN6" s="67"/>
      <c r="NGO6" s="67"/>
      <c r="NGP6" s="67"/>
      <c r="NGQ6" s="67"/>
      <c r="NGR6" s="67"/>
      <c r="NGS6" s="67"/>
      <c r="NGT6" s="67"/>
      <c r="NGU6" s="67"/>
      <c r="NGV6" s="67"/>
      <c r="NGW6" s="67"/>
      <c r="NGX6" s="67"/>
      <c r="NGY6" s="67"/>
      <c r="NGZ6" s="67"/>
      <c r="NHA6" s="67"/>
      <c r="NHB6" s="67"/>
      <c r="NHC6" s="67"/>
      <c r="NHD6" s="67"/>
      <c r="NHE6" s="67"/>
      <c r="NHF6" s="67"/>
      <c r="NHG6" s="67"/>
      <c r="NHH6" s="67"/>
      <c r="NHI6" s="67"/>
      <c r="NHJ6" s="67"/>
      <c r="NHK6" s="67"/>
      <c r="NHL6" s="67"/>
      <c r="NHM6" s="67"/>
      <c r="NHN6" s="67"/>
      <c r="NHO6" s="67"/>
      <c r="NHP6" s="67"/>
      <c r="NHQ6" s="67"/>
      <c r="NHR6" s="67"/>
      <c r="NHS6" s="67"/>
      <c r="NHT6" s="67"/>
      <c r="NHU6" s="67"/>
      <c r="NHV6" s="67"/>
      <c r="NHW6" s="67"/>
      <c r="NHX6" s="67"/>
      <c r="NHY6" s="67"/>
      <c r="NHZ6" s="67"/>
      <c r="NIA6" s="67"/>
      <c r="NIB6" s="67"/>
      <c r="NIC6" s="67"/>
      <c r="NID6" s="67"/>
      <c r="NIE6" s="67"/>
      <c r="NIF6" s="67"/>
      <c r="NIG6" s="67"/>
      <c r="NIH6" s="67"/>
      <c r="NII6" s="67"/>
      <c r="NIJ6" s="67"/>
      <c r="NIK6" s="67"/>
      <c r="NIL6" s="67"/>
      <c r="NIM6" s="67"/>
      <c r="NIN6" s="67"/>
      <c r="NIO6" s="67"/>
      <c r="NIP6" s="67"/>
      <c r="NIQ6" s="67"/>
      <c r="NIR6" s="67"/>
      <c r="NIS6" s="67"/>
      <c r="NIT6" s="67"/>
      <c r="NIU6" s="67"/>
      <c r="NIV6" s="67"/>
      <c r="NIW6" s="67"/>
      <c r="NIX6" s="67"/>
      <c r="NIY6" s="67"/>
      <c r="NIZ6" s="67"/>
      <c r="NJA6" s="67"/>
      <c r="NJB6" s="67"/>
      <c r="NJC6" s="67"/>
      <c r="NJD6" s="67"/>
      <c r="NJE6" s="67"/>
      <c r="NJF6" s="67"/>
      <c r="NJG6" s="67"/>
      <c r="NJH6" s="67"/>
      <c r="NJI6" s="67"/>
      <c r="NJJ6" s="67"/>
      <c r="NJK6" s="67"/>
      <c r="NJL6" s="67"/>
      <c r="NJM6" s="67"/>
      <c r="NJN6" s="67"/>
      <c r="NJO6" s="67"/>
      <c r="NJP6" s="67"/>
      <c r="NJQ6" s="67"/>
      <c r="NJR6" s="67"/>
      <c r="NJS6" s="67"/>
      <c r="NJT6" s="67"/>
      <c r="NJU6" s="67"/>
      <c r="NJV6" s="67"/>
      <c r="NJW6" s="67"/>
      <c r="NJX6" s="67"/>
      <c r="NJY6" s="67"/>
      <c r="NJZ6" s="67"/>
      <c r="NKA6" s="67"/>
      <c r="NKB6" s="67"/>
      <c r="NKC6" s="67"/>
      <c r="NKD6" s="67"/>
      <c r="NKE6" s="67"/>
      <c r="NKF6" s="67"/>
      <c r="NKG6" s="67"/>
      <c r="NKH6" s="67"/>
      <c r="NKI6" s="67"/>
      <c r="NKJ6" s="67"/>
      <c r="NKK6" s="67"/>
      <c r="NKL6" s="67"/>
      <c r="NKM6" s="67"/>
      <c r="NKN6" s="67"/>
      <c r="NKO6" s="67"/>
      <c r="NKP6" s="67"/>
      <c r="NKQ6" s="67"/>
      <c r="NKR6" s="67"/>
      <c r="NKS6" s="67"/>
      <c r="NKT6" s="67"/>
      <c r="NKU6" s="67"/>
      <c r="NKV6" s="67"/>
      <c r="NKW6" s="67"/>
      <c r="NKX6" s="67"/>
      <c r="NKY6" s="67"/>
      <c r="NKZ6" s="67"/>
      <c r="NLA6" s="67"/>
      <c r="NLB6" s="67"/>
      <c r="NLC6" s="67"/>
      <c r="NLD6" s="67"/>
      <c r="NLE6" s="67"/>
      <c r="NLF6" s="67"/>
      <c r="NLG6" s="67"/>
      <c r="NLH6" s="67"/>
      <c r="NLI6" s="67"/>
      <c r="NLJ6" s="67"/>
      <c r="NLK6" s="67"/>
      <c r="NLL6" s="67"/>
      <c r="NLM6" s="67"/>
      <c r="NLN6" s="67"/>
      <c r="NLO6" s="67"/>
      <c r="NLP6" s="67"/>
      <c r="NLQ6" s="67"/>
      <c r="NLR6" s="67"/>
      <c r="NLS6" s="67"/>
      <c r="NLT6" s="67"/>
      <c r="NLU6" s="67"/>
      <c r="NLV6" s="67"/>
      <c r="NLW6" s="67"/>
      <c r="NLX6" s="67"/>
      <c r="NLY6" s="67"/>
      <c r="NLZ6" s="67"/>
      <c r="NMA6" s="67"/>
      <c r="NMB6" s="67"/>
      <c r="NMC6" s="67"/>
      <c r="NMD6" s="67"/>
      <c r="NME6" s="67"/>
      <c r="NMF6" s="67"/>
      <c r="NMG6" s="67"/>
      <c r="NMH6" s="67"/>
      <c r="NMI6" s="67"/>
      <c r="NMJ6" s="67"/>
      <c r="NMK6" s="67"/>
      <c r="NML6" s="67"/>
      <c r="NMM6" s="67"/>
      <c r="NMN6" s="67"/>
      <c r="NMO6" s="67"/>
      <c r="NMP6" s="67"/>
      <c r="NMQ6" s="67"/>
      <c r="NMR6" s="67"/>
      <c r="NMS6" s="67"/>
      <c r="NMT6" s="67"/>
      <c r="NMU6" s="67"/>
      <c r="NMV6" s="67"/>
      <c r="NMW6" s="67"/>
      <c r="NMX6" s="67"/>
      <c r="NMY6" s="67"/>
      <c r="NMZ6" s="67"/>
      <c r="NNA6" s="67"/>
      <c r="NNB6" s="67"/>
      <c r="NNC6" s="67"/>
      <c r="NND6" s="67"/>
      <c r="NNE6" s="67"/>
      <c r="NNF6" s="67"/>
      <c r="NNG6" s="67"/>
      <c r="NNH6" s="67"/>
      <c r="NNI6" s="67"/>
      <c r="NNJ6" s="67"/>
      <c r="NNK6" s="67"/>
      <c r="NNL6" s="67"/>
      <c r="NNM6" s="67"/>
      <c r="NNN6" s="67"/>
      <c r="NNO6" s="67"/>
      <c r="NNP6" s="67"/>
      <c r="NNQ6" s="67"/>
      <c r="NNR6" s="67"/>
      <c r="NNS6" s="67"/>
      <c r="NNT6" s="67"/>
      <c r="NNU6" s="67"/>
      <c r="NNV6" s="67"/>
      <c r="NNW6" s="67"/>
      <c r="NNX6" s="67"/>
      <c r="NNY6" s="67"/>
      <c r="NNZ6" s="67"/>
      <c r="NOA6" s="67"/>
      <c r="NOB6" s="67"/>
      <c r="NOC6" s="67"/>
      <c r="NOD6" s="67"/>
      <c r="NOE6" s="67"/>
      <c r="NOF6" s="67"/>
      <c r="NOG6" s="67"/>
      <c r="NOH6" s="67"/>
      <c r="NOI6" s="67"/>
      <c r="NOJ6" s="67"/>
      <c r="NOK6" s="67"/>
      <c r="NOL6" s="67"/>
      <c r="NOM6" s="67"/>
      <c r="NON6" s="67"/>
      <c r="NOO6" s="67"/>
      <c r="NOP6" s="67"/>
      <c r="NOQ6" s="67"/>
      <c r="NOR6" s="67"/>
      <c r="NOS6" s="67"/>
      <c r="NOT6" s="67"/>
      <c r="NOU6" s="67"/>
      <c r="NOV6" s="67"/>
      <c r="NOW6" s="67"/>
      <c r="NOX6" s="67"/>
      <c r="NOY6" s="67"/>
      <c r="NOZ6" s="67"/>
      <c r="NPA6" s="67"/>
      <c r="NPB6" s="67"/>
      <c r="NPC6" s="67"/>
      <c r="NPD6" s="67"/>
      <c r="NPE6" s="67"/>
      <c r="NPF6" s="67"/>
      <c r="NPG6" s="67"/>
      <c r="NPH6" s="67"/>
      <c r="NPI6" s="67"/>
      <c r="NPJ6" s="67"/>
      <c r="NPK6" s="67"/>
      <c r="NPL6" s="67"/>
      <c r="NPM6" s="67"/>
      <c r="NPN6" s="67"/>
      <c r="NPO6" s="67"/>
      <c r="NPP6" s="67"/>
      <c r="NPQ6" s="67"/>
      <c r="NPR6" s="67"/>
      <c r="NPS6" s="67"/>
      <c r="NPT6" s="67"/>
      <c r="NPU6" s="67"/>
      <c r="NPV6" s="67"/>
      <c r="NPW6" s="67"/>
      <c r="NPX6" s="67"/>
      <c r="NPY6" s="67"/>
      <c r="NPZ6" s="67"/>
      <c r="NQA6" s="67"/>
      <c r="NQB6" s="67"/>
      <c r="NQC6" s="67"/>
      <c r="NQD6" s="67"/>
      <c r="NQE6" s="67"/>
      <c r="NQF6" s="67"/>
      <c r="NQG6" s="67"/>
      <c r="NQH6" s="67"/>
      <c r="NQI6" s="67"/>
      <c r="NQJ6" s="67"/>
      <c r="NQK6" s="67"/>
      <c r="NQL6" s="67"/>
      <c r="NQM6" s="67"/>
      <c r="NQN6" s="67"/>
      <c r="NQO6" s="67"/>
      <c r="NQP6" s="67"/>
      <c r="NQQ6" s="67"/>
      <c r="NQR6" s="67"/>
      <c r="NQS6" s="67"/>
      <c r="NQT6" s="67"/>
      <c r="NQU6" s="67"/>
      <c r="NQV6" s="67"/>
      <c r="NQW6" s="67"/>
      <c r="NQX6" s="67"/>
      <c r="NQY6" s="67"/>
      <c r="NQZ6" s="67"/>
      <c r="NRA6" s="67"/>
      <c r="NRB6" s="67"/>
      <c r="NRC6" s="67"/>
      <c r="NRD6" s="67"/>
      <c r="NRE6" s="67"/>
      <c r="NRF6" s="67"/>
      <c r="NRG6" s="67"/>
      <c r="NRH6" s="67"/>
      <c r="NRI6" s="67"/>
      <c r="NRJ6" s="67"/>
      <c r="NRK6" s="67"/>
      <c r="NRL6" s="67"/>
      <c r="NRM6" s="67"/>
      <c r="NRN6" s="67"/>
      <c r="NRO6" s="67"/>
      <c r="NRP6" s="67"/>
      <c r="NRQ6" s="67"/>
      <c r="NRR6" s="67"/>
      <c r="NRS6" s="67"/>
      <c r="NRT6" s="67"/>
      <c r="NRU6" s="67"/>
      <c r="NRV6" s="67"/>
      <c r="NRW6" s="67"/>
      <c r="NRX6" s="67"/>
      <c r="NRY6" s="67"/>
      <c r="NRZ6" s="67"/>
      <c r="NSA6" s="67"/>
      <c r="NSB6" s="67"/>
      <c r="NSC6" s="67"/>
      <c r="NSD6" s="67"/>
      <c r="NSE6" s="67"/>
      <c r="NSF6" s="67"/>
      <c r="NSG6" s="67"/>
      <c r="NSH6" s="67"/>
      <c r="NSI6" s="67"/>
      <c r="NSJ6" s="67"/>
      <c r="NSK6" s="67"/>
      <c r="NSL6" s="67"/>
      <c r="NSM6" s="67"/>
      <c r="NSN6" s="67"/>
      <c r="NSO6" s="67"/>
      <c r="NSP6" s="67"/>
      <c r="NSQ6" s="67"/>
      <c r="NSR6" s="67"/>
      <c r="NSS6" s="67"/>
      <c r="NST6" s="67"/>
      <c r="NSU6" s="67"/>
      <c r="NSV6" s="67"/>
      <c r="NSW6" s="67"/>
      <c r="NSX6" s="67"/>
      <c r="NSY6" s="67"/>
      <c r="NSZ6" s="67"/>
      <c r="NTA6" s="67"/>
      <c r="NTB6" s="67"/>
      <c r="NTC6" s="67"/>
      <c r="NTD6" s="67"/>
      <c r="NTE6" s="67"/>
      <c r="NTF6" s="67"/>
      <c r="NTG6" s="67"/>
      <c r="NTH6" s="67"/>
      <c r="NTI6" s="67"/>
      <c r="NTJ6" s="67"/>
      <c r="NTK6" s="67"/>
      <c r="NTL6" s="67"/>
      <c r="NTM6" s="67"/>
      <c r="NTN6" s="67"/>
      <c r="NTO6" s="67"/>
      <c r="NTP6" s="67"/>
      <c r="NTQ6" s="67"/>
      <c r="NTR6" s="67"/>
      <c r="NTS6" s="67"/>
      <c r="NTT6" s="67"/>
      <c r="NTU6" s="67"/>
      <c r="NTV6" s="67"/>
      <c r="NTW6" s="67"/>
      <c r="NTX6" s="67"/>
      <c r="NTY6" s="67"/>
      <c r="NTZ6" s="67"/>
      <c r="NUA6" s="67"/>
      <c r="NUB6" s="67"/>
      <c r="NUC6" s="67"/>
      <c r="NUD6" s="67"/>
      <c r="NUE6" s="67"/>
      <c r="NUF6" s="67"/>
      <c r="NUG6" s="67"/>
      <c r="NUH6" s="67"/>
      <c r="NUI6" s="67"/>
      <c r="NUJ6" s="67"/>
      <c r="NUK6" s="67"/>
      <c r="NUL6" s="67"/>
      <c r="NUM6" s="67"/>
      <c r="NUN6" s="67"/>
      <c r="NUO6" s="67"/>
      <c r="NUP6" s="67"/>
      <c r="NUQ6" s="67"/>
      <c r="NUR6" s="67"/>
      <c r="NUS6" s="67"/>
      <c r="NUT6" s="67"/>
      <c r="NUU6" s="67"/>
      <c r="NUV6" s="67"/>
      <c r="NUW6" s="67"/>
      <c r="NUX6" s="67"/>
      <c r="NUY6" s="67"/>
      <c r="NUZ6" s="67"/>
      <c r="NVA6" s="67"/>
      <c r="NVB6" s="67"/>
      <c r="NVC6" s="67"/>
      <c r="NVD6" s="67"/>
      <c r="NVE6" s="67"/>
      <c r="NVF6" s="67"/>
      <c r="NVG6" s="67"/>
      <c r="NVH6" s="67"/>
      <c r="NVI6" s="67"/>
      <c r="NVJ6" s="67"/>
      <c r="NVK6" s="67"/>
      <c r="NVL6" s="67"/>
      <c r="NVM6" s="67"/>
      <c r="NVN6" s="67"/>
      <c r="NVO6" s="67"/>
      <c r="NVP6" s="67"/>
      <c r="NVQ6" s="67"/>
      <c r="NVR6" s="67"/>
      <c r="NVS6" s="67"/>
      <c r="NVT6" s="67"/>
      <c r="NVU6" s="67"/>
      <c r="NVV6" s="67"/>
      <c r="NVW6" s="67"/>
      <c r="NVX6" s="67"/>
      <c r="NVY6" s="67"/>
      <c r="NVZ6" s="67"/>
      <c r="NWA6" s="67"/>
      <c r="NWB6" s="67"/>
      <c r="NWC6" s="67"/>
      <c r="NWD6" s="67"/>
      <c r="NWE6" s="67"/>
      <c r="NWF6" s="67"/>
      <c r="NWG6" s="67"/>
      <c r="NWH6" s="67"/>
      <c r="NWI6" s="67"/>
      <c r="NWJ6" s="67"/>
      <c r="NWK6" s="67"/>
      <c r="NWL6" s="67"/>
      <c r="NWM6" s="67"/>
      <c r="NWN6" s="67"/>
      <c r="NWO6" s="67"/>
      <c r="NWP6" s="67"/>
      <c r="NWQ6" s="67"/>
      <c r="NWR6" s="67"/>
      <c r="NWS6" s="67"/>
      <c r="NWT6" s="67"/>
      <c r="NWU6" s="67"/>
      <c r="NWV6" s="67"/>
      <c r="NWW6" s="67"/>
      <c r="NWX6" s="67"/>
      <c r="NWY6" s="67"/>
      <c r="NWZ6" s="67"/>
      <c r="NXA6" s="67"/>
      <c r="NXB6" s="67"/>
      <c r="NXC6" s="67"/>
      <c r="NXD6" s="67"/>
      <c r="NXE6" s="67"/>
      <c r="NXF6" s="67"/>
      <c r="NXG6" s="67"/>
      <c r="NXH6" s="67"/>
      <c r="NXI6" s="67"/>
      <c r="NXJ6" s="67"/>
      <c r="NXK6" s="67"/>
      <c r="NXL6" s="67"/>
      <c r="NXM6" s="67"/>
      <c r="NXN6" s="67"/>
      <c r="NXO6" s="67"/>
      <c r="NXP6" s="67"/>
      <c r="NXQ6" s="67"/>
      <c r="NXR6" s="67"/>
      <c r="NXS6" s="67"/>
      <c r="NXT6" s="67"/>
      <c r="NXU6" s="67"/>
      <c r="NXV6" s="67"/>
      <c r="NXW6" s="67"/>
      <c r="NXX6" s="67"/>
      <c r="NXY6" s="67"/>
      <c r="NXZ6" s="67"/>
      <c r="NYA6" s="67"/>
      <c r="NYB6" s="67"/>
      <c r="NYC6" s="67"/>
      <c r="NYD6" s="67"/>
      <c r="NYE6" s="67"/>
      <c r="NYF6" s="67"/>
      <c r="NYG6" s="67"/>
      <c r="NYH6" s="67"/>
      <c r="NYI6" s="67"/>
      <c r="NYJ6" s="67"/>
      <c r="NYK6" s="67"/>
      <c r="NYL6" s="67"/>
      <c r="NYM6" s="67"/>
      <c r="NYN6" s="67"/>
      <c r="NYO6" s="67"/>
      <c r="NYP6" s="67"/>
      <c r="NYQ6" s="67"/>
      <c r="NYR6" s="67"/>
      <c r="NYS6" s="67"/>
      <c r="NYT6" s="67"/>
      <c r="NYU6" s="67"/>
      <c r="NYV6" s="67"/>
      <c r="NYW6" s="67"/>
      <c r="NYX6" s="67"/>
      <c r="NYY6" s="67"/>
      <c r="NYZ6" s="67"/>
      <c r="NZA6" s="67"/>
      <c r="NZB6" s="67"/>
      <c r="NZC6" s="67"/>
      <c r="NZD6" s="67"/>
      <c r="NZE6" s="67"/>
      <c r="NZF6" s="67"/>
      <c r="NZG6" s="67"/>
      <c r="NZH6" s="67"/>
      <c r="NZI6" s="67"/>
      <c r="NZJ6" s="67"/>
      <c r="NZK6" s="67"/>
      <c r="NZL6" s="67"/>
      <c r="NZM6" s="67"/>
      <c r="NZN6" s="67"/>
      <c r="NZO6" s="67"/>
      <c r="NZP6" s="67"/>
      <c r="NZQ6" s="67"/>
      <c r="NZR6" s="67"/>
      <c r="NZS6" s="67"/>
      <c r="NZT6" s="67"/>
      <c r="NZU6" s="67"/>
      <c r="NZV6" s="67"/>
      <c r="NZW6" s="67"/>
      <c r="NZX6" s="67"/>
      <c r="NZY6" s="67"/>
      <c r="NZZ6" s="67"/>
      <c r="OAA6" s="67"/>
      <c r="OAB6" s="67"/>
      <c r="OAC6" s="67"/>
      <c r="OAD6" s="67"/>
      <c r="OAE6" s="67"/>
      <c r="OAF6" s="67"/>
      <c r="OAG6" s="67"/>
      <c r="OAH6" s="67"/>
      <c r="OAI6" s="67"/>
      <c r="OAJ6" s="67"/>
      <c r="OAK6" s="67"/>
      <c r="OAL6" s="67"/>
      <c r="OAM6" s="67"/>
      <c r="OAN6" s="67"/>
      <c r="OAO6" s="67"/>
      <c r="OAP6" s="67"/>
      <c r="OAQ6" s="67"/>
      <c r="OAR6" s="67"/>
      <c r="OAS6" s="67"/>
      <c r="OAT6" s="67"/>
      <c r="OAU6" s="67"/>
      <c r="OAV6" s="67"/>
      <c r="OAW6" s="67"/>
      <c r="OAX6" s="67"/>
      <c r="OAY6" s="67"/>
      <c r="OAZ6" s="67"/>
      <c r="OBA6" s="67"/>
      <c r="OBB6" s="67"/>
      <c r="OBC6" s="67"/>
      <c r="OBD6" s="67"/>
      <c r="OBE6" s="67"/>
      <c r="OBF6" s="67"/>
      <c r="OBG6" s="67"/>
      <c r="OBH6" s="67"/>
      <c r="OBI6" s="67"/>
      <c r="OBJ6" s="67"/>
      <c r="OBK6" s="67"/>
      <c r="OBL6" s="67"/>
      <c r="OBM6" s="67"/>
      <c r="OBN6" s="67"/>
      <c r="OBO6" s="67"/>
      <c r="OBP6" s="67"/>
      <c r="OBQ6" s="67"/>
      <c r="OBR6" s="67"/>
      <c r="OBS6" s="67"/>
      <c r="OBT6" s="67"/>
      <c r="OBU6" s="67"/>
      <c r="OBV6" s="67"/>
      <c r="OBW6" s="67"/>
      <c r="OBX6" s="67"/>
      <c r="OBY6" s="67"/>
      <c r="OBZ6" s="67"/>
      <c r="OCA6" s="67"/>
      <c r="OCB6" s="67"/>
      <c r="OCC6" s="67"/>
      <c r="OCD6" s="67"/>
      <c r="OCE6" s="67"/>
      <c r="OCF6" s="67"/>
      <c r="OCG6" s="67"/>
      <c r="OCH6" s="67"/>
      <c r="OCI6" s="67"/>
      <c r="OCJ6" s="67"/>
      <c r="OCK6" s="67"/>
      <c r="OCL6" s="67"/>
      <c r="OCM6" s="67"/>
      <c r="OCN6" s="67"/>
      <c r="OCO6" s="67"/>
      <c r="OCP6" s="67"/>
      <c r="OCQ6" s="67"/>
      <c r="OCR6" s="67"/>
      <c r="OCS6" s="67"/>
      <c r="OCT6" s="67"/>
      <c r="OCU6" s="67"/>
      <c r="OCV6" s="67"/>
      <c r="OCW6" s="67"/>
      <c r="OCX6" s="67"/>
      <c r="OCY6" s="67"/>
      <c r="OCZ6" s="67"/>
      <c r="ODA6" s="67"/>
      <c r="ODB6" s="67"/>
      <c r="ODC6" s="67"/>
      <c r="ODD6" s="67"/>
      <c r="ODE6" s="67"/>
      <c r="ODF6" s="67"/>
      <c r="ODG6" s="67"/>
      <c r="ODH6" s="67"/>
      <c r="ODI6" s="67"/>
      <c r="ODJ6" s="67"/>
      <c r="ODK6" s="67"/>
      <c r="ODL6" s="67"/>
      <c r="ODM6" s="67"/>
      <c r="ODN6" s="67"/>
      <c r="ODO6" s="67"/>
      <c r="ODP6" s="67"/>
      <c r="ODQ6" s="67"/>
      <c r="ODR6" s="67"/>
      <c r="ODS6" s="67"/>
      <c r="ODT6" s="67"/>
      <c r="ODU6" s="67"/>
      <c r="ODV6" s="67"/>
      <c r="ODW6" s="67"/>
      <c r="ODX6" s="67"/>
      <c r="ODY6" s="67"/>
      <c r="ODZ6" s="67"/>
      <c r="OEA6" s="67"/>
      <c r="OEB6" s="67"/>
      <c r="OEC6" s="67"/>
      <c r="OED6" s="67"/>
      <c r="OEE6" s="67"/>
      <c r="OEF6" s="67"/>
      <c r="OEG6" s="67"/>
      <c r="OEH6" s="67"/>
      <c r="OEI6" s="67"/>
      <c r="OEJ6" s="67"/>
      <c r="OEK6" s="67"/>
      <c r="OEL6" s="67"/>
      <c r="OEM6" s="67"/>
      <c r="OEN6" s="67"/>
      <c r="OEO6" s="67"/>
      <c r="OEP6" s="67"/>
      <c r="OEQ6" s="67"/>
      <c r="OER6" s="67"/>
      <c r="OES6" s="67"/>
      <c r="OET6" s="67"/>
      <c r="OEU6" s="67"/>
      <c r="OEV6" s="67"/>
      <c r="OEW6" s="67"/>
      <c r="OEX6" s="67"/>
      <c r="OEY6" s="67"/>
      <c r="OEZ6" s="67"/>
      <c r="OFA6" s="67"/>
      <c r="OFB6" s="67"/>
      <c r="OFC6" s="67"/>
      <c r="OFD6" s="67"/>
      <c r="OFE6" s="67"/>
      <c r="OFF6" s="67"/>
      <c r="OFG6" s="67"/>
      <c r="OFH6" s="67"/>
      <c r="OFI6" s="67"/>
      <c r="OFJ6" s="67"/>
      <c r="OFK6" s="67"/>
      <c r="OFL6" s="67"/>
      <c r="OFM6" s="67"/>
      <c r="OFN6" s="67"/>
      <c r="OFO6" s="67"/>
      <c r="OFP6" s="67"/>
      <c r="OFQ6" s="67"/>
      <c r="OFR6" s="67"/>
      <c r="OFS6" s="67"/>
      <c r="OFT6" s="67"/>
      <c r="OFU6" s="67"/>
      <c r="OFV6" s="67"/>
      <c r="OFW6" s="67"/>
      <c r="OFX6" s="67"/>
      <c r="OFY6" s="67"/>
      <c r="OFZ6" s="67"/>
      <c r="OGA6" s="67"/>
      <c r="OGB6" s="67"/>
      <c r="OGC6" s="67"/>
      <c r="OGD6" s="67"/>
      <c r="OGE6" s="67"/>
      <c r="OGF6" s="67"/>
      <c r="OGG6" s="67"/>
      <c r="OGH6" s="67"/>
      <c r="OGI6" s="67"/>
      <c r="OGJ6" s="67"/>
      <c r="OGK6" s="67"/>
      <c r="OGL6" s="67"/>
      <c r="OGM6" s="67"/>
      <c r="OGN6" s="67"/>
      <c r="OGO6" s="67"/>
      <c r="OGP6" s="67"/>
      <c r="OGQ6" s="67"/>
      <c r="OGR6" s="67"/>
      <c r="OGS6" s="67"/>
      <c r="OGT6" s="67"/>
      <c r="OGU6" s="67"/>
      <c r="OGV6" s="67"/>
      <c r="OGW6" s="67"/>
      <c r="OGX6" s="67"/>
      <c r="OGY6" s="67"/>
      <c r="OGZ6" s="67"/>
      <c r="OHA6" s="67"/>
      <c r="OHB6" s="67"/>
      <c r="OHC6" s="67"/>
      <c r="OHD6" s="67"/>
      <c r="OHE6" s="67"/>
      <c r="OHF6" s="67"/>
      <c r="OHG6" s="67"/>
      <c r="OHH6" s="67"/>
      <c r="OHI6" s="67"/>
      <c r="OHJ6" s="67"/>
      <c r="OHK6" s="67"/>
      <c r="OHL6" s="67"/>
      <c r="OHM6" s="67"/>
      <c r="OHN6" s="67"/>
      <c r="OHO6" s="67"/>
      <c r="OHP6" s="67"/>
      <c r="OHQ6" s="67"/>
      <c r="OHR6" s="67"/>
      <c r="OHS6" s="67"/>
      <c r="OHT6" s="67"/>
      <c r="OHU6" s="67"/>
      <c r="OHV6" s="67"/>
      <c r="OHW6" s="67"/>
      <c r="OHX6" s="67"/>
      <c r="OHY6" s="67"/>
      <c r="OHZ6" s="67"/>
      <c r="OIA6" s="67"/>
      <c r="OIB6" s="67"/>
      <c r="OIC6" s="67"/>
      <c r="OID6" s="67"/>
      <c r="OIE6" s="67"/>
      <c r="OIF6" s="67"/>
      <c r="OIG6" s="67"/>
      <c r="OIH6" s="67"/>
      <c r="OII6" s="67"/>
      <c r="OIJ6" s="67"/>
      <c r="OIK6" s="67"/>
      <c r="OIL6" s="67"/>
      <c r="OIM6" s="67"/>
      <c r="OIN6" s="67"/>
      <c r="OIO6" s="67"/>
      <c r="OIP6" s="67"/>
      <c r="OIQ6" s="67"/>
      <c r="OIR6" s="67"/>
      <c r="OIS6" s="67"/>
      <c r="OIT6" s="67"/>
      <c r="OIU6" s="67"/>
      <c r="OIV6" s="67"/>
      <c r="OIW6" s="67"/>
      <c r="OIX6" s="67"/>
      <c r="OIY6" s="67"/>
      <c r="OIZ6" s="67"/>
      <c r="OJA6" s="67"/>
      <c r="OJB6" s="67"/>
      <c r="OJC6" s="67"/>
      <c r="OJD6" s="67"/>
      <c r="OJE6" s="67"/>
      <c r="OJF6" s="67"/>
      <c r="OJG6" s="67"/>
      <c r="OJH6" s="67"/>
      <c r="OJI6" s="67"/>
      <c r="OJJ6" s="67"/>
      <c r="OJK6" s="67"/>
      <c r="OJL6" s="67"/>
      <c r="OJM6" s="67"/>
      <c r="OJN6" s="67"/>
      <c r="OJO6" s="67"/>
      <c r="OJP6" s="67"/>
      <c r="OJQ6" s="67"/>
      <c r="OJR6" s="67"/>
      <c r="OJS6" s="67"/>
      <c r="OJT6" s="67"/>
      <c r="OJU6" s="67"/>
      <c r="OJV6" s="67"/>
      <c r="OJW6" s="67"/>
      <c r="OJX6" s="67"/>
      <c r="OJY6" s="67"/>
      <c r="OJZ6" s="67"/>
      <c r="OKA6" s="67"/>
      <c r="OKB6" s="67"/>
      <c r="OKC6" s="67"/>
      <c r="OKD6" s="67"/>
      <c r="OKE6" s="67"/>
      <c r="OKF6" s="67"/>
      <c r="OKG6" s="67"/>
      <c r="OKH6" s="67"/>
      <c r="OKI6" s="67"/>
      <c r="OKJ6" s="67"/>
      <c r="OKK6" s="67"/>
      <c r="OKL6" s="67"/>
      <c r="OKM6" s="67"/>
      <c r="OKN6" s="67"/>
      <c r="OKO6" s="67"/>
      <c r="OKP6" s="67"/>
      <c r="OKQ6" s="67"/>
      <c r="OKR6" s="67"/>
      <c r="OKS6" s="67"/>
      <c r="OKT6" s="67"/>
      <c r="OKU6" s="67"/>
      <c r="OKV6" s="67"/>
      <c r="OKW6" s="67"/>
      <c r="OKX6" s="67"/>
      <c r="OKY6" s="67"/>
      <c r="OKZ6" s="67"/>
      <c r="OLA6" s="67"/>
      <c r="OLB6" s="67"/>
      <c r="OLC6" s="67"/>
      <c r="OLD6" s="67"/>
      <c r="OLE6" s="67"/>
      <c r="OLF6" s="67"/>
      <c r="OLG6" s="67"/>
      <c r="OLH6" s="67"/>
      <c r="OLI6" s="67"/>
      <c r="OLJ6" s="67"/>
      <c r="OLK6" s="67"/>
      <c r="OLL6" s="67"/>
      <c r="OLM6" s="67"/>
      <c r="OLN6" s="67"/>
      <c r="OLO6" s="67"/>
      <c r="OLP6" s="67"/>
      <c r="OLQ6" s="67"/>
      <c r="OLR6" s="67"/>
      <c r="OLS6" s="67"/>
      <c r="OLT6" s="67"/>
      <c r="OLU6" s="67"/>
      <c r="OLV6" s="67"/>
      <c r="OLW6" s="67"/>
      <c r="OLX6" s="67"/>
      <c r="OLY6" s="67"/>
      <c r="OLZ6" s="67"/>
      <c r="OMA6" s="67"/>
      <c r="OMB6" s="67"/>
      <c r="OMC6" s="67"/>
      <c r="OMD6" s="67"/>
      <c r="OME6" s="67"/>
      <c r="OMF6" s="67"/>
      <c r="OMG6" s="67"/>
      <c r="OMH6" s="67"/>
      <c r="OMI6" s="67"/>
      <c r="OMJ6" s="67"/>
      <c r="OMK6" s="67"/>
      <c r="OML6" s="67"/>
      <c r="OMM6" s="67"/>
      <c r="OMN6" s="67"/>
      <c r="OMO6" s="67"/>
      <c r="OMP6" s="67"/>
      <c r="OMQ6" s="67"/>
      <c r="OMR6" s="67"/>
      <c r="OMS6" s="67"/>
      <c r="OMT6" s="67"/>
      <c r="OMU6" s="67"/>
      <c r="OMV6" s="67"/>
      <c r="OMW6" s="67"/>
      <c r="OMX6" s="67"/>
      <c r="OMY6" s="67"/>
      <c r="OMZ6" s="67"/>
      <c r="ONA6" s="67"/>
      <c r="ONB6" s="67"/>
      <c r="ONC6" s="67"/>
      <c r="OND6" s="67"/>
      <c r="ONE6" s="67"/>
      <c r="ONF6" s="67"/>
      <c r="ONG6" s="67"/>
      <c r="ONH6" s="67"/>
      <c r="ONI6" s="67"/>
      <c r="ONJ6" s="67"/>
      <c r="ONK6" s="67"/>
      <c r="ONL6" s="67"/>
      <c r="ONM6" s="67"/>
      <c r="ONN6" s="67"/>
      <c r="ONO6" s="67"/>
      <c r="ONP6" s="67"/>
      <c r="ONQ6" s="67"/>
      <c r="ONR6" s="67"/>
      <c r="ONS6" s="67"/>
      <c r="ONT6" s="67"/>
      <c r="ONU6" s="67"/>
      <c r="ONV6" s="67"/>
      <c r="ONW6" s="67"/>
      <c r="ONX6" s="67"/>
      <c r="ONY6" s="67"/>
      <c r="ONZ6" s="67"/>
      <c r="OOA6" s="67"/>
      <c r="OOB6" s="67"/>
      <c r="OOC6" s="67"/>
      <c r="OOD6" s="67"/>
      <c r="OOE6" s="67"/>
      <c r="OOF6" s="67"/>
      <c r="OOG6" s="67"/>
      <c r="OOH6" s="67"/>
      <c r="OOI6" s="67"/>
      <c r="OOJ6" s="67"/>
      <c r="OOK6" s="67"/>
      <c r="OOL6" s="67"/>
      <c r="OOM6" s="67"/>
      <c r="OON6" s="67"/>
      <c r="OOO6" s="67"/>
      <c r="OOP6" s="67"/>
      <c r="OOQ6" s="67"/>
      <c r="OOR6" s="67"/>
      <c r="OOS6" s="67"/>
      <c r="OOT6" s="67"/>
      <c r="OOU6" s="67"/>
      <c r="OOV6" s="67"/>
      <c r="OOW6" s="67"/>
      <c r="OOX6" s="67"/>
      <c r="OOY6" s="67"/>
      <c r="OOZ6" s="67"/>
      <c r="OPA6" s="67"/>
      <c r="OPB6" s="67"/>
      <c r="OPC6" s="67"/>
      <c r="OPD6" s="67"/>
      <c r="OPE6" s="67"/>
      <c r="OPF6" s="67"/>
      <c r="OPG6" s="67"/>
      <c r="OPH6" s="67"/>
      <c r="OPI6" s="67"/>
      <c r="OPJ6" s="67"/>
      <c r="OPK6" s="67"/>
      <c r="OPL6" s="67"/>
      <c r="OPM6" s="67"/>
      <c r="OPN6" s="67"/>
      <c r="OPO6" s="67"/>
      <c r="OPP6" s="67"/>
      <c r="OPQ6" s="67"/>
      <c r="OPR6" s="67"/>
      <c r="OPS6" s="67"/>
      <c r="OPT6" s="67"/>
      <c r="OPU6" s="67"/>
      <c r="OPV6" s="67"/>
      <c r="OPW6" s="67"/>
      <c r="OPX6" s="67"/>
      <c r="OPY6" s="67"/>
      <c r="OPZ6" s="67"/>
      <c r="OQA6" s="67"/>
      <c r="OQB6" s="67"/>
      <c r="OQC6" s="67"/>
      <c r="OQD6" s="67"/>
      <c r="OQE6" s="67"/>
      <c r="OQF6" s="67"/>
      <c r="OQG6" s="67"/>
      <c r="OQH6" s="67"/>
      <c r="OQI6" s="67"/>
      <c r="OQJ6" s="67"/>
      <c r="OQK6" s="67"/>
      <c r="OQL6" s="67"/>
      <c r="OQM6" s="67"/>
      <c r="OQN6" s="67"/>
      <c r="OQO6" s="67"/>
      <c r="OQP6" s="67"/>
      <c r="OQQ6" s="67"/>
      <c r="OQR6" s="67"/>
      <c r="OQS6" s="67"/>
      <c r="OQT6" s="67"/>
      <c r="OQU6" s="67"/>
      <c r="OQV6" s="67"/>
      <c r="OQW6" s="67"/>
      <c r="OQX6" s="67"/>
      <c r="OQY6" s="67"/>
      <c r="OQZ6" s="67"/>
      <c r="ORA6" s="67"/>
      <c r="ORB6" s="67"/>
      <c r="ORC6" s="67"/>
      <c r="ORD6" s="67"/>
      <c r="ORE6" s="67"/>
      <c r="ORF6" s="67"/>
      <c r="ORG6" s="67"/>
      <c r="ORH6" s="67"/>
      <c r="ORI6" s="67"/>
      <c r="ORJ6" s="67"/>
      <c r="ORK6" s="67"/>
      <c r="ORL6" s="67"/>
      <c r="ORM6" s="67"/>
      <c r="ORN6" s="67"/>
      <c r="ORO6" s="67"/>
      <c r="ORP6" s="67"/>
      <c r="ORQ6" s="67"/>
      <c r="ORR6" s="67"/>
      <c r="ORS6" s="67"/>
      <c r="ORT6" s="67"/>
      <c r="ORU6" s="67"/>
      <c r="ORV6" s="67"/>
      <c r="ORW6" s="67"/>
      <c r="ORX6" s="67"/>
      <c r="ORY6" s="67"/>
      <c r="ORZ6" s="67"/>
      <c r="OSA6" s="67"/>
      <c r="OSB6" s="67"/>
      <c r="OSC6" s="67"/>
      <c r="OSD6" s="67"/>
      <c r="OSE6" s="67"/>
      <c r="OSF6" s="67"/>
      <c r="OSG6" s="67"/>
      <c r="OSH6" s="67"/>
      <c r="OSI6" s="67"/>
      <c r="OSJ6" s="67"/>
      <c r="OSK6" s="67"/>
      <c r="OSL6" s="67"/>
      <c r="OSM6" s="67"/>
      <c r="OSN6" s="67"/>
      <c r="OSO6" s="67"/>
      <c r="OSP6" s="67"/>
      <c r="OSQ6" s="67"/>
      <c r="OSR6" s="67"/>
      <c r="OSS6" s="67"/>
      <c r="OST6" s="67"/>
      <c r="OSU6" s="67"/>
      <c r="OSV6" s="67"/>
      <c r="OSW6" s="67"/>
      <c r="OSX6" s="67"/>
      <c r="OSY6" s="67"/>
      <c r="OSZ6" s="67"/>
      <c r="OTA6" s="67"/>
      <c r="OTB6" s="67"/>
      <c r="OTC6" s="67"/>
      <c r="OTD6" s="67"/>
      <c r="OTE6" s="67"/>
      <c r="OTF6" s="67"/>
      <c r="OTG6" s="67"/>
      <c r="OTH6" s="67"/>
      <c r="OTI6" s="67"/>
      <c r="OTJ6" s="67"/>
      <c r="OTK6" s="67"/>
      <c r="OTL6" s="67"/>
      <c r="OTM6" s="67"/>
      <c r="OTN6" s="67"/>
      <c r="OTO6" s="67"/>
      <c r="OTP6" s="67"/>
      <c r="OTQ6" s="67"/>
      <c r="OTR6" s="67"/>
      <c r="OTS6" s="67"/>
      <c r="OTT6" s="67"/>
      <c r="OTU6" s="67"/>
      <c r="OTV6" s="67"/>
      <c r="OTW6" s="67"/>
      <c r="OTX6" s="67"/>
      <c r="OTY6" s="67"/>
      <c r="OTZ6" s="67"/>
      <c r="OUA6" s="67"/>
      <c r="OUB6" s="67"/>
      <c r="OUC6" s="67"/>
      <c r="OUD6" s="67"/>
      <c r="OUE6" s="67"/>
      <c r="OUF6" s="67"/>
      <c r="OUG6" s="67"/>
      <c r="OUH6" s="67"/>
      <c r="OUI6" s="67"/>
      <c r="OUJ6" s="67"/>
      <c r="OUK6" s="67"/>
      <c r="OUL6" s="67"/>
      <c r="OUM6" s="67"/>
      <c r="OUN6" s="67"/>
      <c r="OUO6" s="67"/>
      <c r="OUP6" s="67"/>
      <c r="OUQ6" s="67"/>
      <c r="OUR6" s="67"/>
      <c r="OUS6" s="67"/>
      <c r="OUT6" s="67"/>
      <c r="OUU6" s="67"/>
      <c r="OUV6" s="67"/>
      <c r="OUW6" s="67"/>
      <c r="OUX6" s="67"/>
      <c r="OUY6" s="67"/>
      <c r="OUZ6" s="67"/>
      <c r="OVA6" s="67"/>
      <c r="OVB6" s="67"/>
      <c r="OVC6" s="67"/>
      <c r="OVD6" s="67"/>
      <c r="OVE6" s="67"/>
      <c r="OVF6" s="67"/>
      <c r="OVG6" s="67"/>
      <c r="OVH6" s="67"/>
      <c r="OVI6" s="67"/>
      <c r="OVJ6" s="67"/>
      <c r="OVK6" s="67"/>
      <c r="OVL6" s="67"/>
      <c r="OVM6" s="67"/>
      <c r="OVN6" s="67"/>
      <c r="OVO6" s="67"/>
      <c r="OVP6" s="67"/>
      <c r="OVQ6" s="67"/>
      <c r="OVR6" s="67"/>
      <c r="OVS6" s="67"/>
      <c r="OVT6" s="67"/>
      <c r="OVU6" s="67"/>
      <c r="OVV6" s="67"/>
      <c r="OVW6" s="67"/>
      <c r="OVX6" s="67"/>
      <c r="OVY6" s="67"/>
      <c r="OVZ6" s="67"/>
      <c r="OWA6" s="67"/>
      <c r="OWB6" s="67"/>
      <c r="OWC6" s="67"/>
      <c r="OWD6" s="67"/>
      <c r="OWE6" s="67"/>
      <c r="OWF6" s="67"/>
      <c r="OWG6" s="67"/>
      <c r="OWH6" s="67"/>
      <c r="OWI6" s="67"/>
      <c r="OWJ6" s="67"/>
      <c r="OWK6" s="67"/>
      <c r="OWL6" s="67"/>
      <c r="OWM6" s="67"/>
      <c r="OWN6" s="67"/>
      <c r="OWO6" s="67"/>
      <c r="OWP6" s="67"/>
      <c r="OWQ6" s="67"/>
      <c r="OWR6" s="67"/>
      <c r="OWS6" s="67"/>
      <c r="OWT6" s="67"/>
      <c r="OWU6" s="67"/>
      <c r="OWV6" s="67"/>
      <c r="OWW6" s="67"/>
      <c r="OWX6" s="67"/>
      <c r="OWY6" s="67"/>
      <c r="OWZ6" s="67"/>
      <c r="OXA6" s="67"/>
      <c r="OXB6" s="67"/>
      <c r="OXC6" s="67"/>
      <c r="OXD6" s="67"/>
      <c r="OXE6" s="67"/>
      <c r="OXF6" s="67"/>
      <c r="OXG6" s="67"/>
      <c r="OXH6" s="67"/>
      <c r="OXI6" s="67"/>
      <c r="OXJ6" s="67"/>
      <c r="OXK6" s="67"/>
      <c r="OXL6" s="67"/>
      <c r="OXM6" s="67"/>
      <c r="OXN6" s="67"/>
      <c r="OXO6" s="67"/>
      <c r="OXP6" s="67"/>
      <c r="OXQ6" s="67"/>
      <c r="OXR6" s="67"/>
      <c r="OXS6" s="67"/>
      <c r="OXT6" s="67"/>
      <c r="OXU6" s="67"/>
      <c r="OXV6" s="67"/>
      <c r="OXW6" s="67"/>
      <c r="OXX6" s="67"/>
      <c r="OXY6" s="67"/>
      <c r="OXZ6" s="67"/>
      <c r="OYA6" s="67"/>
      <c r="OYB6" s="67"/>
      <c r="OYC6" s="67"/>
      <c r="OYD6" s="67"/>
      <c r="OYE6" s="67"/>
      <c r="OYF6" s="67"/>
      <c r="OYG6" s="67"/>
      <c r="OYH6" s="67"/>
      <c r="OYI6" s="67"/>
      <c r="OYJ6" s="67"/>
      <c r="OYK6" s="67"/>
      <c r="OYL6" s="67"/>
      <c r="OYM6" s="67"/>
      <c r="OYN6" s="67"/>
      <c r="OYO6" s="67"/>
      <c r="OYP6" s="67"/>
      <c r="OYQ6" s="67"/>
      <c r="OYR6" s="67"/>
      <c r="OYS6" s="67"/>
      <c r="OYT6" s="67"/>
      <c r="OYU6" s="67"/>
      <c r="OYV6" s="67"/>
      <c r="OYW6" s="67"/>
      <c r="OYX6" s="67"/>
      <c r="OYY6" s="67"/>
      <c r="OYZ6" s="67"/>
      <c r="OZA6" s="67"/>
      <c r="OZB6" s="67"/>
      <c r="OZC6" s="67"/>
      <c r="OZD6" s="67"/>
      <c r="OZE6" s="67"/>
      <c r="OZF6" s="67"/>
      <c r="OZG6" s="67"/>
      <c r="OZH6" s="67"/>
      <c r="OZI6" s="67"/>
      <c r="OZJ6" s="67"/>
      <c r="OZK6" s="67"/>
      <c r="OZL6" s="67"/>
      <c r="OZM6" s="67"/>
      <c r="OZN6" s="67"/>
      <c r="OZO6" s="67"/>
      <c r="OZP6" s="67"/>
      <c r="OZQ6" s="67"/>
      <c r="OZR6" s="67"/>
      <c r="OZS6" s="67"/>
      <c r="OZT6" s="67"/>
      <c r="OZU6" s="67"/>
      <c r="OZV6" s="67"/>
      <c r="OZW6" s="67"/>
      <c r="OZX6" s="67"/>
      <c r="OZY6" s="67"/>
      <c r="OZZ6" s="67"/>
      <c r="PAA6" s="67"/>
      <c r="PAB6" s="67"/>
      <c r="PAC6" s="67"/>
      <c r="PAD6" s="67"/>
      <c r="PAE6" s="67"/>
      <c r="PAF6" s="67"/>
      <c r="PAG6" s="67"/>
      <c r="PAH6" s="67"/>
      <c r="PAI6" s="67"/>
      <c r="PAJ6" s="67"/>
      <c r="PAK6" s="67"/>
      <c r="PAL6" s="67"/>
      <c r="PAM6" s="67"/>
      <c r="PAN6" s="67"/>
      <c r="PAO6" s="67"/>
      <c r="PAP6" s="67"/>
      <c r="PAQ6" s="67"/>
      <c r="PAR6" s="67"/>
      <c r="PAS6" s="67"/>
      <c r="PAT6" s="67"/>
      <c r="PAU6" s="67"/>
      <c r="PAV6" s="67"/>
      <c r="PAW6" s="67"/>
      <c r="PAX6" s="67"/>
      <c r="PAY6" s="67"/>
      <c r="PAZ6" s="67"/>
      <c r="PBA6" s="67"/>
      <c r="PBB6" s="67"/>
      <c r="PBC6" s="67"/>
      <c r="PBD6" s="67"/>
      <c r="PBE6" s="67"/>
      <c r="PBF6" s="67"/>
      <c r="PBG6" s="67"/>
      <c r="PBH6" s="67"/>
      <c r="PBI6" s="67"/>
      <c r="PBJ6" s="67"/>
      <c r="PBK6" s="67"/>
      <c r="PBL6" s="67"/>
      <c r="PBM6" s="67"/>
      <c r="PBN6" s="67"/>
      <c r="PBO6" s="67"/>
      <c r="PBP6" s="67"/>
      <c r="PBQ6" s="67"/>
      <c r="PBR6" s="67"/>
      <c r="PBS6" s="67"/>
      <c r="PBT6" s="67"/>
      <c r="PBU6" s="67"/>
      <c r="PBV6" s="67"/>
      <c r="PBW6" s="67"/>
      <c r="PBX6" s="67"/>
      <c r="PBY6" s="67"/>
      <c r="PBZ6" s="67"/>
      <c r="PCA6" s="67"/>
      <c r="PCB6" s="67"/>
      <c r="PCC6" s="67"/>
      <c r="PCD6" s="67"/>
      <c r="PCE6" s="67"/>
      <c r="PCF6" s="67"/>
      <c r="PCG6" s="67"/>
      <c r="PCH6" s="67"/>
      <c r="PCI6" s="67"/>
      <c r="PCJ6" s="67"/>
      <c r="PCK6" s="67"/>
      <c r="PCL6" s="67"/>
      <c r="PCM6" s="67"/>
      <c r="PCN6" s="67"/>
      <c r="PCO6" s="67"/>
      <c r="PCP6" s="67"/>
      <c r="PCQ6" s="67"/>
      <c r="PCR6" s="67"/>
      <c r="PCS6" s="67"/>
      <c r="PCT6" s="67"/>
      <c r="PCU6" s="67"/>
      <c r="PCV6" s="67"/>
      <c r="PCW6" s="67"/>
      <c r="PCX6" s="67"/>
      <c r="PCY6" s="67"/>
      <c r="PCZ6" s="67"/>
      <c r="PDA6" s="67"/>
      <c r="PDB6" s="67"/>
      <c r="PDC6" s="67"/>
      <c r="PDD6" s="67"/>
      <c r="PDE6" s="67"/>
      <c r="PDF6" s="67"/>
      <c r="PDG6" s="67"/>
      <c r="PDH6" s="67"/>
      <c r="PDI6" s="67"/>
      <c r="PDJ6" s="67"/>
      <c r="PDK6" s="67"/>
      <c r="PDL6" s="67"/>
      <c r="PDM6" s="67"/>
      <c r="PDN6" s="67"/>
      <c r="PDO6" s="67"/>
      <c r="PDP6" s="67"/>
      <c r="PDQ6" s="67"/>
      <c r="PDR6" s="67"/>
      <c r="PDS6" s="67"/>
      <c r="PDT6" s="67"/>
      <c r="PDU6" s="67"/>
      <c r="PDV6" s="67"/>
      <c r="PDW6" s="67"/>
      <c r="PDX6" s="67"/>
      <c r="PDY6" s="67"/>
      <c r="PDZ6" s="67"/>
      <c r="PEA6" s="67"/>
      <c r="PEB6" s="67"/>
      <c r="PEC6" s="67"/>
      <c r="PED6" s="67"/>
      <c r="PEE6" s="67"/>
      <c r="PEF6" s="67"/>
      <c r="PEG6" s="67"/>
      <c r="PEH6" s="67"/>
      <c r="PEI6" s="67"/>
      <c r="PEJ6" s="67"/>
      <c r="PEK6" s="67"/>
      <c r="PEL6" s="67"/>
      <c r="PEM6" s="67"/>
      <c r="PEN6" s="67"/>
      <c r="PEO6" s="67"/>
      <c r="PEP6" s="67"/>
      <c r="PEQ6" s="67"/>
      <c r="PER6" s="67"/>
      <c r="PES6" s="67"/>
      <c r="PET6" s="67"/>
      <c r="PEU6" s="67"/>
      <c r="PEV6" s="67"/>
      <c r="PEW6" s="67"/>
      <c r="PEX6" s="67"/>
      <c r="PEY6" s="67"/>
      <c r="PEZ6" s="67"/>
      <c r="PFA6" s="67"/>
      <c r="PFB6" s="67"/>
      <c r="PFC6" s="67"/>
      <c r="PFD6" s="67"/>
      <c r="PFE6" s="67"/>
      <c r="PFF6" s="67"/>
      <c r="PFG6" s="67"/>
      <c r="PFH6" s="67"/>
      <c r="PFI6" s="67"/>
      <c r="PFJ6" s="67"/>
      <c r="PFK6" s="67"/>
      <c r="PFL6" s="67"/>
      <c r="PFM6" s="67"/>
      <c r="PFN6" s="67"/>
      <c r="PFO6" s="67"/>
      <c r="PFP6" s="67"/>
      <c r="PFQ6" s="67"/>
      <c r="PFR6" s="67"/>
      <c r="PFS6" s="67"/>
      <c r="PFT6" s="67"/>
      <c r="PFU6" s="67"/>
      <c r="PFV6" s="67"/>
      <c r="PFW6" s="67"/>
      <c r="PFX6" s="67"/>
      <c r="PFY6" s="67"/>
      <c r="PFZ6" s="67"/>
      <c r="PGA6" s="67"/>
      <c r="PGB6" s="67"/>
      <c r="PGC6" s="67"/>
      <c r="PGD6" s="67"/>
      <c r="PGE6" s="67"/>
      <c r="PGF6" s="67"/>
      <c r="PGG6" s="67"/>
      <c r="PGH6" s="67"/>
      <c r="PGI6" s="67"/>
      <c r="PGJ6" s="67"/>
      <c r="PGK6" s="67"/>
      <c r="PGL6" s="67"/>
      <c r="PGM6" s="67"/>
      <c r="PGN6" s="67"/>
      <c r="PGO6" s="67"/>
      <c r="PGP6" s="67"/>
      <c r="PGQ6" s="67"/>
      <c r="PGR6" s="67"/>
      <c r="PGS6" s="67"/>
      <c r="PGT6" s="67"/>
      <c r="PGU6" s="67"/>
      <c r="PGV6" s="67"/>
      <c r="PGW6" s="67"/>
      <c r="PGX6" s="67"/>
      <c r="PGY6" s="67"/>
      <c r="PGZ6" s="67"/>
      <c r="PHA6" s="67"/>
      <c r="PHB6" s="67"/>
      <c r="PHC6" s="67"/>
      <c r="PHD6" s="67"/>
      <c r="PHE6" s="67"/>
      <c r="PHF6" s="67"/>
      <c r="PHG6" s="67"/>
      <c r="PHH6" s="67"/>
      <c r="PHI6" s="67"/>
      <c r="PHJ6" s="67"/>
      <c r="PHK6" s="67"/>
      <c r="PHL6" s="67"/>
      <c r="PHM6" s="67"/>
      <c r="PHN6" s="67"/>
      <c r="PHO6" s="67"/>
      <c r="PHP6" s="67"/>
      <c r="PHQ6" s="67"/>
      <c r="PHR6" s="67"/>
      <c r="PHS6" s="67"/>
      <c r="PHT6" s="67"/>
      <c r="PHU6" s="67"/>
      <c r="PHV6" s="67"/>
      <c r="PHW6" s="67"/>
      <c r="PHX6" s="67"/>
      <c r="PHY6" s="67"/>
      <c r="PHZ6" s="67"/>
      <c r="PIA6" s="67"/>
      <c r="PIB6" s="67"/>
      <c r="PIC6" s="67"/>
      <c r="PID6" s="67"/>
      <c r="PIE6" s="67"/>
      <c r="PIF6" s="67"/>
      <c r="PIG6" s="67"/>
      <c r="PIH6" s="67"/>
      <c r="PII6" s="67"/>
      <c r="PIJ6" s="67"/>
      <c r="PIK6" s="67"/>
      <c r="PIL6" s="67"/>
      <c r="PIM6" s="67"/>
      <c r="PIN6" s="67"/>
      <c r="PIO6" s="67"/>
      <c r="PIP6" s="67"/>
      <c r="PIQ6" s="67"/>
      <c r="PIR6" s="67"/>
      <c r="PIS6" s="67"/>
      <c r="PIT6" s="67"/>
      <c r="PIU6" s="67"/>
      <c r="PIV6" s="67"/>
      <c r="PIW6" s="67"/>
      <c r="PIX6" s="67"/>
      <c r="PIY6" s="67"/>
      <c r="PIZ6" s="67"/>
      <c r="PJA6" s="67"/>
      <c r="PJB6" s="67"/>
      <c r="PJC6" s="67"/>
      <c r="PJD6" s="67"/>
      <c r="PJE6" s="67"/>
      <c r="PJF6" s="67"/>
      <c r="PJG6" s="67"/>
      <c r="PJH6" s="67"/>
      <c r="PJI6" s="67"/>
      <c r="PJJ6" s="67"/>
      <c r="PJK6" s="67"/>
      <c r="PJL6" s="67"/>
      <c r="PJM6" s="67"/>
      <c r="PJN6" s="67"/>
      <c r="PJO6" s="67"/>
      <c r="PJP6" s="67"/>
      <c r="PJQ6" s="67"/>
      <c r="PJR6" s="67"/>
      <c r="PJS6" s="67"/>
      <c r="PJT6" s="67"/>
      <c r="PJU6" s="67"/>
      <c r="PJV6" s="67"/>
      <c r="PJW6" s="67"/>
      <c r="PJX6" s="67"/>
      <c r="PJY6" s="67"/>
      <c r="PJZ6" s="67"/>
      <c r="PKA6" s="67"/>
      <c r="PKB6" s="67"/>
      <c r="PKC6" s="67"/>
      <c r="PKD6" s="67"/>
      <c r="PKE6" s="67"/>
      <c r="PKF6" s="67"/>
      <c r="PKG6" s="67"/>
      <c r="PKH6" s="67"/>
      <c r="PKI6" s="67"/>
      <c r="PKJ6" s="67"/>
      <c r="PKK6" s="67"/>
      <c r="PKL6" s="67"/>
      <c r="PKM6" s="67"/>
      <c r="PKN6" s="67"/>
      <c r="PKO6" s="67"/>
      <c r="PKP6" s="67"/>
      <c r="PKQ6" s="67"/>
      <c r="PKR6" s="67"/>
      <c r="PKS6" s="67"/>
      <c r="PKT6" s="67"/>
      <c r="PKU6" s="67"/>
      <c r="PKV6" s="67"/>
      <c r="PKW6" s="67"/>
      <c r="PKX6" s="67"/>
      <c r="PKY6" s="67"/>
      <c r="PKZ6" s="67"/>
      <c r="PLA6" s="67"/>
      <c r="PLB6" s="67"/>
      <c r="PLC6" s="67"/>
      <c r="PLD6" s="67"/>
      <c r="PLE6" s="67"/>
      <c r="PLF6" s="67"/>
      <c r="PLG6" s="67"/>
      <c r="PLH6" s="67"/>
      <c r="PLI6" s="67"/>
      <c r="PLJ6" s="67"/>
      <c r="PLK6" s="67"/>
      <c r="PLL6" s="67"/>
      <c r="PLM6" s="67"/>
      <c r="PLN6" s="67"/>
      <c r="PLO6" s="67"/>
      <c r="PLP6" s="67"/>
      <c r="PLQ6" s="67"/>
      <c r="PLR6" s="67"/>
      <c r="PLS6" s="67"/>
      <c r="PLT6" s="67"/>
      <c r="PLU6" s="67"/>
      <c r="PLV6" s="67"/>
      <c r="PLW6" s="67"/>
      <c r="PLX6" s="67"/>
      <c r="PLY6" s="67"/>
      <c r="PLZ6" s="67"/>
      <c r="PMA6" s="67"/>
      <c r="PMB6" s="67"/>
      <c r="PMC6" s="67"/>
      <c r="PMD6" s="67"/>
      <c r="PME6" s="67"/>
      <c r="PMF6" s="67"/>
      <c r="PMG6" s="67"/>
      <c r="PMH6" s="67"/>
      <c r="PMI6" s="67"/>
      <c r="PMJ6" s="67"/>
      <c r="PMK6" s="67"/>
      <c r="PML6" s="67"/>
      <c r="PMM6" s="67"/>
      <c r="PMN6" s="67"/>
      <c r="PMO6" s="67"/>
      <c r="PMP6" s="67"/>
      <c r="PMQ6" s="67"/>
      <c r="PMR6" s="67"/>
      <c r="PMS6" s="67"/>
      <c r="PMT6" s="67"/>
      <c r="PMU6" s="67"/>
      <c r="PMV6" s="67"/>
      <c r="PMW6" s="67"/>
      <c r="PMX6" s="67"/>
      <c r="PMY6" s="67"/>
      <c r="PMZ6" s="67"/>
      <c r="PNA6" s="67"/>
      <c r="PNB6" s="67"/>
      <c r="PNC6" s="67"/>
      <c r="PND6" s="67"/>
      <c r="PNE6" s="67"/>
      <c r="PNF6" s="67"/>
      <c r="PNG6" s="67"/>
      <c r="PNH6" s="67"/>
      <c r="PNI6" s="67"/>
      <c r="PNJ6" s="67"/>
      <c r="PNK6" s="67"/>
      <c r="PNL6" s="67"/>
      <c r="PNM6" s="67"/>
      <c r="PNN6" s="67"/>
      <c r="PNO6" s="67"/>
      <c r="PNP6" s="67"/>
      <c r="PNQ6" s="67"/>
      <c r="PNR6" s="67"/>
      <c r="PNS6" s="67"/>
      <c r="PNT6" s="67"/>
      <c r="PNU6" s="67"/>
      <c r="PNV6" s="67"/>
      <c r="PNW6" s="67"/>
      <c r="PNX6" s="67"/>
      <c r="PNY6" s="67"/>
      <c r="PNZ6" s="67"/>
      <c r="POA6" s="67"/>
      <c r="POB6" s="67"/>
      <c r="POC6" s="67"/>
      <c r="POD6" s="67"/>
      <c r="POE6" s="67"/>
      <c r="POF6" s="67"/>
      <c r="POG6" s="67"/>
      <c r="POH6" s="67"/>
      <c r="POI6" s="67"/>
      <c r="POJ6" s="67"/>
      <c r="POK6" s="67"/>
      <c r="POL6" s="67"/>
      <c r="POM6" s="67"/>
      <c r="PON6" s="67"/>
      <c r="POO6" s="67"/>
      <c r="POP6" s="67"/>
      <c r="POQ6" s="67"/>
      <c r="POR6" s="67"/>
      <c r="POS6" s="67"/>
      <c r="POT6" s="67"/>
      <c r="POU6" s="67"/>
      <c r="POV6" s="67"/>
      <c r="POW6" s="67"/>
      <c r="POX6" s="67"/>
      <c r="POY6" s="67"/>
      <c r="POZ6" s="67"/>
      <c r="PPA6" s="67"/>
      <c r="PPB6" s="67"/>
      <c r="PPC6" s="67"/>
      <c r="PPD6" s="67"/>
      <c r="PPE6" s="67"/>
      <c r="PPF6" s="67"/>
      <c r="PPG6" s="67"/>
      <c r="PPH6" s="67"/>
      <c r="PPI6" s="67"/>
      <c r="PPJ6" s="67"/>
      <c r="PPK6" s="67"/>
      <c r="PPL6" s="67"/>
      <c r="PPM6" s="67"/>
      <c r="PPN6" s="67"/>
      <c r="PPO6" s="67"/>
      <c r="PPP6" s="67"/>
      <c r="PPQ6" s="67"/>
      <c r="PPR6" s="67"/>
      <c r="PPS6" s="67"/>
      <c r="PPT6" s="67"/>
      <c r="PPU6" s="67"/>
      <c r="PPV6" s="67"/>
      <c r="PPW6" s="67"/>
      <c r="PPX6" s="67"/>
      <c r="PPY6" s="67"/>
      <c r="PPZ6" s="67"/>
      <c r="PQA6" s="67"/>
      <c r="PQB6" s="67"/>
      <c r="PQC6" s="67"/>
      <c r="PQD6" s="67"/>
      <c r="PQE6" s="67"/>
      <c r="PQF6" s="67"/>
      <c r="PQG6" s="67"/>
      <c r="PQH6" s="67"/>
      <c r="PQI6" s="67"/>
      <c r="PQJ6" s="67"/>
      <c r="PQK6" s="67"/>
      <c r="PQL6" s="67"/>
      <c r="PQM6" s="67"/>
      <c r="PQN6" s="67"/>
      <c r="PQO6" s="67"/>
      <c r="PQP6" s="67"/>
      <c r="PQQ6" s="67"/>
      <c r="PQR6" s="67"/>
      <c r="PQS6" s="67"/>
      <c r="PQT6" s="67"/>
      <c r="PQU6" s="67"/>
      <c r="PQV6" s="67"/>
      <c r="PQW6" s="67"/>
      <c r="PQX6" s="67"/>
      <c r="PQY6" s="67"/>
      <c r="PQZ6" s="67"/>
      <c r="PRA6" s="67"/>
      <c r="PRB6" s="67"/>
      <c r="PRC6" s="67"/>
      <c r="PRD6" s="67"/>
      <c r="PRE6" s="67"/>
      <c r="PRF6" s="67"/>
      <c r="PRG6" s="67"/>
      <c r="PRH6" s="67"/>
      <c r="PRI6" s="67"/>
      <c r="PRJ6" s="67"/>
      <c r="PRK6" s="67"/>
      <c r="PRL6" s="67"/>
      <c r="PRM6" s="67"/>
      <c r="PRN6" s="67"/>
      <c r="PRO6" s="67"/>
      <c r="PRP6" s="67"/>
      <c r="PRQ6" s="67"/>
      <c r="PRR6" s="67"/>
      <c r="PRS6" s="67"/>
      <c r="PRT6" s="67"/>
      <c r="PRU6" s="67"/>
      <c r="PRV6" s="67"/>
      <c r="PRW6" s="67"/>
      <c r="PRX6" s="67"/>
      <c r="PRY6" s="67"/>
      <c r="PRZ6" s="67"/>
      <c r="PSA6" s="67"/>
      <c r="PSB6" s="67"/>
      <c r="PSC6" s="67"/>
      <c r="PSD6" s="67"/>
      <c r="PSE6" s="67"/>
      <c r="PSF6" s="67"/>
      <c r="PSG6" s="67"/>
      <c r="PSH6" s="67"/>
      <c r="PSI6" s="67"/>
      <c r="PSJ6" s="67"/>
      <c r="PSK6" s="67"/>
      <c r="PSL6" s="67"/>
      <c r="PSM6" s="67"/>
      <c r="PSN6" s="67"/>
      <c r="PSO6" s="67"/>
      <c r="PSP6" s="67"/>
      <c r="PSQ6" s="67"/>
      <c r="PSR6" s="67"/>
      <c r="PSS6" s="67"/>
      <c r="PST6" s="67"/>
      <c r="PSU6" s="67"/>
      <c r="PSV6" s="67"/>
      <c r="PSW6" s="67"/>
      <c r="PSX6" s="67"/>
      <c r="PSY6" s="67"/>
      <c r="PSZ6" s="67"/>
      <c r="PTA6" s="67"/>
      <c r="PTB6" s="67"/>
      <c r="PTC6" s="67"/>
      <c r="PTD6" s="67"/>
      <c r="PTE6" s="67"/>
      <c r="PTF6" s="67"/>
      <c r="PTG6" s="67"/>
      <c r="PTH6" s="67"/>
      <c r="PTI6" s="67"/>
      <c r="PTJ6" s="67"/>
      <c r="PTK6" s="67"/>
      <c r="PTL6" s="67"/>
      <c r="PTM6" s="67"/>
      <c r="PTN6" s="67"/>
      <c r="PTO6" s="67"/>
      <c r="PTP6" s="67"/>
      <c r="PTQ6" s="67"/>
      <c r="PTR6" s="67"/>
      <c r="PTS6" s="67"/>
      <c r="PTT6" s="67"/>
      <c r="PTU6" s="67"/>
      <c r="PTV6" s="67"/>
      <c r="PTW6" s="67"/>
      <c r="PTX6" s="67"/>
      <c r="PTY6" s="67"/>
      <c r="PTZ6" s="67"/>
      <c r="PUA6" s="67"/>
      <c r="PUB6" s="67"/>
      <c r="PUC6" s="67"/>
      <c r="PUD6" s="67"/>
      <c r="PUE6" s="67"/>
      <c r="PUF6" s="67"/>
      <c r="PUG6" s="67"/>
      <c r="PUH6" s="67"/>
      <c r="PUI6" s="67"/>
      <c r="PUJ6" s="67"/>
      <c r="PUK6" s="67"/>
      <c r="PUL6" s="67"/>
      <c r="PUM6" s="67"/>
      <c r="PUN6" s="67"/>
      <c r="PUO6" s="67"/>
      <c r="PUP6" s="67"/>
      <c r="PUQ6" s="67"/>
      <c r="PUR6" s="67"/>
      <c r="PUS6" s="67"/>
      <c r="PUT6" s="67"/>
      <c r="PUU6" s="67"/>
      <c r="PUV6" s="67"/>
      <c r="PUW6" s="67"/>
      <c r="PUX6" s="67"/>
      <c r="PUY6" s="67"/>
      <c r="PUZ6" s="67"/>
      <c r="PVA6" s="67"/>
      <c r="PVB6" s="67"/>
      <c r="PVC6" s="67"/>
      <c r="PVD6" s="67"/>
      <c r="PVE6" s="67"/>
      <c r="PVF6" s="67"/>
      <c r="PVG6" s="67"/>
      <c r="PVH6" s="67"/>
      <c r="PVI6" s="67"/>
      <c r="PVJ6" s="67"/>
      <c r="PVK6" s="67"/>
      <c r="PVL6" s="67"/>
      <c r="PVM6" s="67"/>
      <c r="PVN6" s="67"/>
      <c r="PVO6" s="67"/>
      <c r="PVP6" s="67"/>
      <c r="PVQ6" s="67"/>
      <c r="PVR6" s="67"/>
      <c r="PVS6" s="67"/>
      <c r="PVT6" s="67"/>
      <c r="PVU6" s="67"/>
      <c r="PVV6" s="67"/>
      <c r="PVW6" s="67"/>
      <c r="PVX6" s="67"/>
      <c r="PVY6" s="67"/>
      <c r="PVZ6" s="67"/>
      <c r="PWA6" s="67"/>
      <c r="PWB6" s="67"/>
      <c r="PWC6" s="67"/>
      <c r="PWD6" s="67"/>
      <c r="PWE6" s="67"/>
      <c r="PWF6" s="67"/>
      <c r="PWG6" s="67"/>
      <c r="PWH6" s="67"/>
      <c r="PWI6" s="67"/>
      <c r="PWJ6" s="67"/>
      <c r="PWK6" s="67"/>
      <c r="PWL6" s="67"/>
      <c r="PWM6" s="67"/>
      <c r="PWN6" s="67"/>
      <c r="PWO6" s="67"/>
      <c r="PWP6" s="67"/>
      <c r="PWQ6" s="67"/>
      <c r="PWR6" s="67"/>
      <c r="PWS6" s="67"/>
      <c r="PWT6" s="67"/>
      <c r="PWU6" s="67"/>
      <c r="PWV6" s="67"/>
      <c r="PWW6" s="67"/>
      <c r="PWX6" s="67"/>
      <c r="PWY6" s="67"/>
      <c r="PWZ6" s="67"/>
      <c r="PXA6" s="67"/>
      <c r="PXB6" s="67"/>
      <c r="PXC6" s="67"/>
      <c r="PXD6" s="67"/>
      <c r="PXE6" s="67"/>
      <c r="PXF6" s="67"/>
      <c r="PXG6" s="67"/>
      <c r="PXH6" s="67"/>
      <c r="PXI6" s="67"/>
      <c r="PXJ6" s="67"/>
      <c r="PXK6" s="67"/>
      <c r="PXL6" s="67"/>
      <c r="PXM6" s="67"/>
      <c r="PXN6" s="67"/>
      <c r="PXO6" s="67"/>
      <c r="PXP6" s="67"/>
      <c r="PXQ6" s="67"/>
      <c r="PXR6" s="67"/>
      <c r="PXS6" s="67"/>
      <c r="PXT6" s="67"/>
      <c r="PXU6" s="67"/>
      <c r="PXV6" s="67"/>
      <c r="PXW6" s="67"/>
      <c r="PXX6" s="67"/>
      <c r="PXY6" s="67"/>
      <c r="PXZ6" s="67"/>
      <c r="PYA6" s="67"/>
      <c r="PYB6" s="67"/>
      <c r="PYC6" s="67"/>
      <c r="PYD6" s="67"/>
      <c r="PYE6" s="67"/>
      <c r="PYF6" s="67"/>
      <c r="PYG6" s="67"/>
      <c r="PYH6" s="67"/>
      <c r="PYI6" s="67"/>
      <c r="PYJ6" s="67"/>
      <c r="PYK6" s="67"/>
      <c r="PYL6" s="67"/>
      <c r="PYM6" s="67"/>
      <c r="PYN6" s="67"/>
      <c r="PYO6" s="67"/>
      <c r="PYP6" s="67"/>
      <c r="PYQ6" s="67"/>
      <c r="PYR6" s="67"/>
      <c r="PYS6" s="67"/>
      <c r="PYT6" s="67"/>
      <c r="PYU6" s="67"/>
      <c r="PYV6" s="67"/>
      <c r="PYW6" s="67"/>
      <c r="PYX6" s="67"/>
      <c r="PYY6" s="67"/>
      <c r="PYZ6" s="67"/>
      <c r="PZA6" s="67"/>
      <c r="PZB6" s="67"/>
      <c r="PZC6" s="67"/>
      <c r="PZD6" s="67"/>
      <c r="PZE6" s="67"/>
      <c r="PZF6" s="67"/>
      <c r="PZG6" s="67"/>
      <c r="PZH6" s="67"/>
      <c r="PZI6" s="67"/>
      <c r="PZJ6" s="67"/>
      <c r="PZK6" s="67"/>
      <c r="PZL6" s="67"/>
      <c r="PZM6" s="67"/>
      <c r="PZN6" s="67"/>
      <c r="PZO6" s="67"/>
      <c r="PZP6" s="67"/>
      <c r="PZQ6" s="67"/>
      <c r="PZR6" s="67"/>
      <c r="PZS6" s="67"/>
      <c r="PZT6" s="67"/>
      <c r="PZU6" s="67"/>
      <c r="PZV6" s="67"/>
      <c r="PZW6" s="67"/>
      <c r="PZX6" s="67"/>
      <c r="PZY6" s="67"/>
      <c r="PZZ6" s="67"/>
      <c r="QAA6" s="67"/>
      <c r="QAB6" s="67"/>
      <c r="QAC6" s="67"/>
      <c r="QAD6" s="67"/>
      <c r="QAE6" s="67"/>
      <c r="QAF6" s="67"/>
      <c r="QAG6" s="67"/>
      <c r="QAH6" s="67"/>
      <c r="QAI6" s="67"/>
      <c r="QAJ6" s="67"/>
      <c r="QAK6" s="67"/>
      <c r="QAL6" s="67"/>
      <c r="QAM6" s="67"/>
      <c r="QAN6" s="67"/>
      <c r="QAO6" s="67"/>
      <c r="QAP6" s="67"/>
      <c r="QAQ6" s="67"/>
      <c r="QAR6" s="67"/>
      <c r="QAS6" s="67"/>
      <c r="QAT6" s="67"/>
      <c r="QAU6" s="67"/>
      <c r="QAV6" s="67"/>
      <c r="QAW6" s="67"/>
      <c r="QAX6" s="67"/>
      <c r="QAY6" s="67"/>
      <c r="QAZ6" s="67"/>
      <c r="QBA6" s="67"/>
      <c r="QBB6" s="67"/>
      <c r="QBC6" s="67"/>
      <c r="QBD6" s="67"/>
      <c r="QBE6" s="67"/>
      <c r="QBF6" s="67"/>
      <c r="QBG6" s="67"/>
      <c r="QBH6" s="67"/>
      <c r="QBI6" s="67"/>
      <c r="QBJ6" s="67"/>
      <c r="QBK6" s="67"/>
      <c r="QBL6" s="67"/>
      <c r="QBM6" s="67"/>
      <c r="QBN6" s="67"/>
      <c r="QBO6" s="67"/>
      <c r="QBP6" s="67"/>
      <c r="QBQ6" s="67"/>
      <c r="QBR6" s="67"/>
      <c r="QBS6" s="67"/>
      <c r="QBT6" s="67"/>
      <c r="QBU6" s="67"/>
      <c r="QBV6" s="67"/>
      <c r="QBW6" s="67"/>
      <c r="QBX6" s="67"/>
      <c r="QBY6" s="67"/>
      <c r="QBZ6" s="67"/>
      <c r="QCA6" s="67"/>
      <c r="QCB6" s="67"/>
      <c r="QCC6" s="67"/>
      <c r="QCD6" s="67"/>
      <c r="QCE6" s="67"/>
      <c r="QCF6" s="67"/>
      <c r="QCG6" s="67"/>
      <c r="QCH6" s="67"/>
      <c r="QCI6" s="67"/>
      <c r="QCJ6" s="67"/>
      <c r="QCK6" s="67"/>
      <c r="QCL6" s="67"/>
      <c r="QCM6" s="67"/>
      <c r="QCN6" s="67"/>
      <c r="QCO6" s="67"/>
      <c r="QCP6" s="67"/>
      <c r="QCQ6" s="67"/>
      <c r="QCR6" s="67"/>
      <c r="QCS6" s="67"/>
      <c r="QCT6" s="67"/>
      <c r="QCU6" s="67"/>
      <c r="QCV6" s="67"/>
      <c r="QCW6" s="67"/>
      <c r="QCX6" s="67"/>
      <c r="QCY6" s="67"/>
      <c r="QCZ6" s="67"/>
      <c r="QDA6" s="67"/>
      <c r="QDB6" s="67"/>
      <c r="QDC6" s="67"/>
      <c r="QDD6" s="67"/>
      <c r="QDE6" s="67"/>
      <c r="QDF6" s="67"/>
      <c r="QDG6" s="67"/>
      <c r="QDH6" s="67"/>
      <c r="QDI6" s="67"/>
      <c r="QDJ6" s="67"/>
      <c r="QDK6" s="67"/>
      <c r="QDL6" s="67"/>
      <c r="QDM6" s="67"/>
      <c r="QDN6" s="67"/>
      <c r="QDO6" s="67"/>
      <c r="QDP6" s="67"/>
      <c r="QDQ6" s="67"/>
      <c r="QDR6" s="67"/>
      <c r="QDS6" s="67"/>
      <c r="QDT6" s="67"/>
      <c r="QDU6" s="67"/>
      <c r="QDV6" s="67"/>
      <c r="QDW6" s="67"/>
      <c r="QDX6" s="67"/>
      <c r="QDY6" s="67"/>
      <c r="QDZ6" s="67"/>
      <c r="QEA6" s="67"/>
      <c r="QEB6" s="67"/>
      <c r="QEC6" s="67"/>
      <c r="QED6" s="67"/>
      <c r="QEE6" s="67"/>
      <c r="QEF6" s="67"/>
      <c r="QEG6" s="67"/>
      <c r="QEH6" s="67"/>
      <c r="QEI6" s="67"/>
      <c r="QEJ6" s="67"/>
      <c r="QEK6" s="67"/>
      <c r="QEL6" s="67"/>
      <c r="QEM6" s="67"/>
      <c r="QEN6" s="67"/>
      <c r="QEO6" s="67"/>
      <c r="QEP6" s="67"/>
      <c r="QEQ6" s="67"/>
      <c r="QER6" s="67"/>
      <c r="QES6" s="67"/>
      <c r="QET6" s="67"/>
      <c r="QEU6" s="67"/>
      <c r="QEV6" s="67"/>
      <c r="QEW6" s="67"/>
      <c r="QEX6" s="67"/>
      <c r="QEY6" s="67"/>
      <c r="QEZ6" s="67"/>
      <c r="QFA6" s="67"/>
      <c r="QFB6" s="67"/>
      <c r="QFC6" s="67"/>
      <c r="QFD6" s="67"/>
      <c r="QFE6" s="67"/>
      <c r="QFF6" s="67"/>
      <c r="QFG6" s="67"/>
      <c r="QFH6" s="67"/>
      <c r="QFI6" s="67"/>
      <c r="QFJ6" s="67"/>
      <c r="QFK6" s="67"/>
      <c r="QFL6" s="67"/>
      <c r="QFM6" s="67"/>
      <c r="QFN6" s="67"/>
      <c r="QFO6" s="67"/>
      <c r="QFP6" s="67"/>
      <c r="QFQ6" s="67"/>
      <c r="QFR6" s="67"/>
      <c r="QFS6" s="67"/>
      <c r="QFT6" s="67"/>
      <c r="QFU6" s="67"/>
      <c r="QFV6" s="67"/>
      <c r="QFW6" s="67"/>
      <c r="QFX6" s="67"/>
      <c r="QFY6" s="67"/>
      <c r="QFZ6" s="67"/>
      <c r="QGA6" s="67"/>
      <c r="QGB6" s="67"/>
      <c r="QGC6" s="67"/>
      <c r="QGD6" s="67"/>
      <c r="QGE6" s="67"/>
      <c r="QGF6" s="67"/>
      <c r="QGG6" s="67"/>
      <c r="QGH6" s="67"/>
      <c r="QGI6" s="67"/>
      <c r="QGJ6" s="67"/>
      <c r="QGK6" s="67"/>
      <c r="QGL6" s="67"/>
      <c r="QGM6" s="67"/>
      <c r="QGN6" s="67"/>
      <c r="QGO6" s="67"/>
      <c r="QGP6" s="67"/>
      <c r="QGQ6" s="67"/>
      <c r="QGR6" s="67"/>
      <c r="QGS6" s="67"/>
      <c r="QGT6" s="67"/>
      <c r="QGU6" s="67"/>
      <c r="QGV6" s="67"/>
      <c r="QGW6" s="67"/>
      <c r="QGX6" s="67"/>
      <c r="QGY6" s="67"/>
      <c r="QGZ6" s="67"/>
      <c r="QHA6" s="67"/>
      <c r="QHB6" s="67"/>
      <c r="QHC6" s="67"/>
      <c r="QHD6" s="67"/>
      <c r="QHE6" s="67"/>
      <c r="QHF6" s="67"/>
      <c r="QHG6" s="67"/>
      <c r="QHH6" s="67"/>
      <c r="QHI6" s="67"/>
      <c r="QHJ6" s="67"/>
      <c r="QHK6" s="67"/>
      <c r="QHL6" s="67"/>
      <c r="QHM6" s="67"/>
      <c r="QHN6" s="67"/>
      <c r="QHO6" s="67"/>
      <c r="QHP6" s="67"/>
      <c r="QHQ6" s="67"/>
      <c r="QHR6" s="67"/>
      <c r="QHS6" s="67"/>
      <c r="QHT6" s="67"/>
      <c r="QHU6" s="67"/>
      <c r="QHV6" s="67"/>
      <c r="QHW6" s="67"/>
      <c r="QHX6" s="67"/>
      <c r="QHY6" s="67"/>
      <c r="QHZ6" s="67"/>
      <c r="QIA6" s="67"/>
      <c r="QIB6" s="67"/>
      <c r="QIC6" s="67"/>
      <c r="QID6" s="67"/>
      <c r="QIE6" s="67"/>
      <c r="QIF6" s="67"/>
      <c r="QIG6" s="67"/>
      <c r="QIH6" s="67"/>
      <c r="QII6" s="67"/>
      <c r="QIJ6" s="67"/>
      <c r="QIK6" s="67"/>
      <c r="QIL6" s="67"/>
      <c r="QIM6" s="67"/>
      <c r="QIN6" s="67"/>
      <c r="QIO6" s="67"/>
      <c r="QIP6" s="67"/>
      <c r="QIQ6" s="67"/>
      <c r="QIR6" s="67"/>
      <c r="QIS6" s="67"/>
      <c r="QIT6" s="67"/>
      <c r="QIU6" s="67"/>
      <c r="QIV6" s="67"/>
      <c r="QIW6" s="67"/>
      <c r="QIX6" s="67"/>
      <c r="QIY6" s="67"/>
      <c r="QIZ6" s="67"/>
      <c r="QJA6" s="67"/>
      <c r="QJB6" s="67"/>
      <c r="QJC6" s="67"/>
      <c r="QJD6" s="67"/>
      <c r="QJE6" s="67"/>
      <c r="QJF6" s="67"/>
      <c r="QJG6" s="67"/>
      <c r="QJH6" s="67"/>
      <c r="QJI6" s="67"/>
      <c r="QJJ6" s="67"/>
      <c r="QJK6" s="67"/>
      <c r="QJL6" s="67"/>
      <c r="QJM6" s="67"/>
      <c r="QJN6" s="67"/>
      <c r="QJO6" s="67"/>
      <c r="QJP6" s="67"/>
      <c r="QJQ6" s="67"/>
      <c r="QJR6" s="67"/>
      <c r="QJS6" s="67"/>
      <c r="QJT6" s="67"/>
      <c r="QJU6" s="67"/>
      <c r="QJV6" s="67"/>
      <c r="QJW6" s="67"/>
      <c r="QJX6" s="67"/>
      <c r="QJY6" s="67"/>
      <c r="QJZ6" s="67"/>
      <c r="QKA6" s="67"/>
      <c r="QKB6" s="67"/>
      <c r="QKC6" s="67"/>
      <c r="QKD6" s="67"/>
      <c r="QKE6" s="67"/>
      <c r="QKF6" s="67"/>
      <c r="QKG6" s="67"/>
      <c r="QKH6" s="67"/>
      <c r="QKI6" s="67"/>
      <c r="QKJ6" s="67"/>
      <c r="QKK6" s="67"/>
      <c r="QKL6" s="67"/>
      <c r="QKM6" s="67"/>
      <c r="QKN6" s="67"/>
      <c r="QKO6" s="67"/>
      <c r="QKP6" s="67"/>
      <c r="QKQ6" s="67"/>
      <c r="QKR6" s="67"/>
      <c r="QKS6" s="67"/>
      <c r="QKT6" s="67"/>
      <c r="QKU6" s="67"/>
      <c r="QKV6" s="67"/>
      <c r="QKW6" s="67"/>
      <c r="QKX6" s="67"/>
      <c r="QKY6" s="67"/>
      <c r="QKZ6" s="67"/>
      <c r="QLA6" s="67"/>
      <c r="QLB6" s="67"/>
      <c r="QLC6" s="67"/>
      <c r="QLD6" s="67"/>
      <c r="QLE6" s="67"/>
      <c r="QLF6" s="67"/>
      <c r="QLG6" s="67"/>
      <c r="QLH6" s="67"/>
      <c r="QLI6" s="67"/>
      <c r="QLJ6" s="67"/>
      <c r="QLK6" s="67"/>
      <c r="QLL6" s="67"/>
      <c r="QLM6" s="67"/>
      <c r="QLN6" s="67"/>
      <c r="QLO6" s="67"/>
      <c r="QLP6" s="67"/>
      <c r="QLQ6" s="67"/>
      <c r="QLR6" s="67"/>
      <c r="QLS6" s="67"/>
      <c r="QLT6" s="67"/>
      <c r="QLU6" s="67"/>
      <c r="QLV6" s="67"/>
      <c r="QLW6" s="67"/>
      <c r="QLX6" s="67"/>
      <c r="QLY6" s="67"/>
      <c r="QLZ6" s="67"/>
      <c r="QMA6" s="67"/>
      <c r="QMB6" s="67"/>
      <c r="QMC6" s="67"/>
      <c r="QMD6" s="67"/>
      <c r="QME6" s="67"/>
      <c r="QMF6" s="67"/>
      <c r="QMG6" s="67"/>
      <c r="QMH6" s="67"/>
      <c r="QMI6" s="67"/>
      <c r="QMJ6" s="67"/>
      <c r="QMK6" s="67"/>
      <c r="QML6" s="67"/>
      <c r="QMM6" s="67"/>
      <c r="QMN6" s="67"/>
      <c r="QMO6" s="67"/>
      <c r="QMP6" s="67"/>
      <c r="QMQ6" s="67"/>
      <c r="QMR6" s="67"/>
      <c r="QMS6" s="67"/>
      <c r="QMT6" s="67"/>
      <c r="QMU6" s="67"/>
      <c r="QMV6" s="67"/>
      <c r="QMW6" s="67"/>
      <c r="QMX6" s="67"/>
      <c r="QMY6" s="67"/>
      <c r="QMZ6" s="67"/>
      <c r="QNA6" s="67"/>
      <c r="QNB6" s="67"/>
      <c r="QNC6" s="67"/>
      <c r="QND6" s="67"/>
      <c r="QNE6" s="67"/>
      <c r="QNF6" s="67"/>
      <c r="QNG6" s="67"/>
      <c r="QNH6" s="67"/>
      <c r="QNI6" s="67"/>
      <c r="QNJ6" s="67"/>
      <c r="QNK6" s="67"/>
      <c r="QNL6" s="67"/>
      <c r="QNM6" s="67"/>
      <c r="QNN6" s="67"/>
      <c r="QNO6" s="67"/>
      <c r="QNP6" s="67"/>
      <c r="QNQ6" s="67"/>
      <c r="QNR6" s="67"/>
      <c r="QNS6" s="67"/>
      <c r="QNT6" s="67"/>
      <c r="QNU6" s="67"/>
      <c r="QNV6" s="67"/>
      <c r="QNW6" s="67"/>
      <c r="QNX6" s="67"/>
      <c r="QNY6" s="67"/>
      <c r="QNZ6" s="67"/>
      <c r="QOA6" s="67"/>
      <c r="QOB6" s="67"/>
      <c r="QOC6" s="67"/>
      <c r="QOD6" s="67"/>
      <c r="QOE6" s="67"/>
      <c r="QOF6" s="67"/>
      <c r="QOG6" s="67"/>
      <c r="QOH6" s="67"/>
      <c r="QOI6" s="67"/>
      <c r="QOJ6" s="67"/>
      <c r="QOK6" s="67"/>
      <c r="QOL6" s="67"/>
      <c r="QOM6" s="67"/>
      <c r="QON6" s="67"/>
      <c r="QOO6" s="67"/>
      <c r="QOP6" s="67"/>
      <c r="QOQ6" s="67"/>
      <c r="QOR6" s="67"/>
      <c r="QOS6" s="67"/>
      <c r="QOT6" s="67"/>
      <c r="QOU6" s="67"/>
      <c r="QOV6" s="67"/>
      <c r="QOW6" s="67"/>
      <c r="QOX6" s="67"/>
      <c r="QOY6" s="67"/>
      <c r="QOZ6" s="67"/>
      <c r="QPA6" s="67"/>
      <c r="QPB6" s="67"/>
      <c r="QPC6" s="67"/>
      <c r="QPD6" s="67"/>
      <c r="QPE6" s="67"/>
      <c r="QPF6" s="67"/>
      <c r="QPG6" s="67"/>
      <c r="QPH6" s="67"/>
      <c r="QPI6" s="67"/>
      <c r="QPJ6" s="67"/>
      <c r="QPK6" s="67"/>
      <c r="QPL6" s="67"/>
      <c r="QPM6" s="67"/>
      <c r="QPN6" s="67"/>
      <c r="QPO6" s="67"/>
      <c r="QPP6" s="67"/>
      <c r="QPQ6" s="67"/>
      <c r="QPR6" s="67"/>
      <c r="QPS6" s="67"/>
      <c r="QPT6" s="67"/>
      <c r="QPU6" s="67"/>
      <c r="QPV6" s="67"/>
      <c r="QPW6" s="67"/>
      <c r="QPX6" s="67"/>
      <c r="QPY6" s="67"/>
      <c r="QPZ6" s="67"/>
      <c r="QQA6" s="67"/>
      <c r="QQB6" s="67"/>
      <c r="QQC6" s="67"/>
      <c r="QQD6" s="67"/>
      <c r="QQE6" s="67"/>
      <c r="QQF6" s="67"/>
      <c r="QQG6" s="67"/>
      <c r="QQH6" s="67"/>
      <c r="QQI6" s="67"/>
      <c r="QQJ6" s="67"/>
      <c r="QQK6" s="67"/>
      <c r="QQL6" s="67"/>
      <c r="QQM6" s="67"/>
      <c r="QQN6" s="67"/>
      <c r="QQO6" s="67"/>
      <c r="QQP6" s="67"/>
      <c r="QQQ6" s="67"/>
      <c r="QQR6" s="67"/>
      <c r="QQS6" s="67"/>
      <c r="QQT6" s="67"/>
      <c r="QQU6" s="67"/>
      <c r="QQV6" s="67"/>
      <c r="QQW6" s="67"/>
      <c r="QQX6" s="67"/>
      <c r="QQY6" s="67"/>
      <c r="QQZ6" s="67"/>
      <c r="QRA6" s="67"/>
      <c r="QRB6" s="67"/>
      <c r="QRC6" s="67"/>
      <c r="QRD6" s="67"/>
      <c r="QRE6" s="67"/>
      <c r="QRF6" s="67"/>
      <c r="QRG6" s="67"/>
      <c r="QRH6" s="67"/>
      <c r="QRI6" s="67"/>
      <c r="QRJ6" s="67"/>
      <c r="QRK6" s="67"/>
      <c r="QRL6" s="67"/>
      <c r="QRM6" s="67"/>
      <c r="QRN6" s="67"/>
      <c r="QRO6" s="67"/>
      <c r="QRP6" s="67"/>
      <c r="QRQ6" s="67"/>
      <c r="QRR6" s="67"/>
      <c r="QRS6" s="67"/>
      <c r="QRT6" s="67"/>
      <c r="QRU6" s="67"/>
      <c r="QRV6" s="67"/>
      <c r="QRW6" s="67"/>
      <c r="QRX6" s="67"/>
      <c r="QRY6" s="67"/>
      <c r="QRZ6" s="67"/>
      <c r="QSA6" s="67"/>
      <c r="QSB6" s="67"/>
      <c r="QSC6" s="67"/>
      <c r="QSD6" s="67"/>
      <c r="QSE6" s="67"/>
      <c r="QSF6" s="67"/>
      <c r="QSG6" s="67"/>
      <c r="QSH6" s="67"/>
      <c r="QSI6" s="67"/>
      <c r="QSJ6" s="67"/>
      <c r="QSK6" s="67"/>
      <c r="QSL6" s="67"/>
      <c r="QSM6" s="67"/>
      <c r="QSN6" s="67"/>
      <c r="QSO6" s="67"/>
      <c r="QSP6" s="67"/>
      <c r="QSQ6" s="67"/>
      <c r="QSR6" s="67"/>
      <c r="QSS6" s="67"/>
      <c r="QST6" s="67"/>
      <c r="QSU6" s="67"/>
      <c r="QSV6" s="67"/>
      <c r="QSW6" s="67"/>
      <c r="QSX6" s="67"/>
      <c r="QSY6" s="67"/>
      <c r="QSZ6" s="67"/>
      <c r="QTA6" s="67"/>
      <c r="QTB6" s="67"/>
      <c r="QTC6" s="67"/>
      <c r="QTD6" s="67"/>
      <c r="QTE6" s="67"/>
      <c r="QTF6" s="67"/>
      <c r="QTG6" s="67"/>
      <c r="QTH6" s="67"/>
      <c r="QTI6" s="67"/>
      <c r="QTJ6" s="67"/>
      <c r="QTK6" s="67"/>
      <c r="QTL6" s="67"/>
      <c r="QTM6" s="67"/>
      <c r="QTN6" s="67"/>
      <c r="QTO6" s="67"/>
      <c r="QTP6" s="67"/>
      <c r="QTQ6" s="67"/>
      <c r="QTR6" s="67"/>
      <c r="QTS6" s="67"/>
      <c r="QTT6" s="67"/>
      <c r="QTU6" s="67"/>
      <c r="QTV6" s="67"/>
      <c r="QTW6" s="67"/>
      <c r="QTX6" s="67"/>
      <c r="QTY6" s="67"/>
      <c r="QTZ6" s="67"/>
      <c r="QUA6" s="67"/>
      <c r="QUB6" s="67"/>
      <c r="QUC6" s="67"/>
      <c r="QUD6" s="67"/>
      <c r="QUE6" s="67"/>
      <c r="QUF6" s="67"/>
      <c r="QUG6" s="67"/>
      <c r="QUH6" s="67"/>
      <c r="QUI6" s="67"/>
      <c r="QUJ6" s="67"/>
      <c r="QUK6" s="67"/>
      <c r="QUL6" s="67"/>
      <c r="QUM6" s="67"/>
      <c r="QUN6" s="67"/>
      <c r="QUO6" s="67"/>
      <c r="QUP6" s="67"/>
      <c r="QUQ6" s="67"/>
      <c r="QUR6" s="67"/>
      <c r="QUS6" s="67"/>
      <c r="QUT6" s="67"/>
      <c r="QUU6" s="67"/>
      <c r="QUV6" s="67"/>
      <c r="QUW6" s="67"/>
      <c r="QUX6" s="67"/>
      <c r="QUY6" s="67"/>
      <c r="QUZ6" s="67"/>
      <c r="QVA6" s="67"/>
      <c r="QVB6" s="67"/>
      <c r="QVC6" s="67"/>
      <c r="QVD6" s="67"/>
      <c r="QVE6" s="67"/>
      <c r="QVF6" s="67"/>
      <c r="QVG6" s="67"/>
      <c r="QVH6" s="67"/>
      <c r="QVI6" s="67"/>
      <c r="QVJ6" s="67"/>
      <c r="QVK6" s="67"/>
      <c r="QVL6" s="67"/>
      <c r="QVM6" s="67"/>
      <c r="QVN6" s="67"/>
      <c r="QVO6" s="67"/>
      <c r="QVP6" s="67"/>
      <c r="QVQ6" s="67"/>
      <c r="QVR6" s="67"/>
      <c r="QVS6" s="67"/>
      <c r="QVT6" s="67"/>
      <c r="QVU6" s="67"/>
      <c r="QVV6" s="67"/>
      <c r="QVW6" s="67"/>
      <c r="QVX6" s="67"/>
      <c r="QVY6" s="67"/>
      <c r="QVZ6" s="67"/>
      <c r="QWA6" s="67"/>
      <c r="QWB6" s="67"/>
      <c r="QWC6" s="67"/>
      <c r="QWD6" s="67"/>
      <c r="QWE6" s="67"/>
      <c r="QWF6" s="67"/>
      <c r="QWG6" s="67"/>
      <c r="QWH6" s="67"/>
      <c r="QWI6" s="67"/>
      <c r="QWJ6" s="67"/>
      <c r="QWK6" s="67"/>
      <c r="QWL6" s="67"/>
      <c r="QWM6" s="67"/>
      <c r="QWN6" s="67"/>
      <c r="QWO6" s="67"/>
      <c r="QWP6" s="67"/>
      <c r="QWQ6" s="67"/>
      <c r="QWR6" s="67"/>
      <c r="QWS6" s="67"/>
      <c r="QWT6" s="67"/>
      <c r="QWU6" s="67"/>
      <c r="QWV6" s="67"/>
      <c r="QWW6" s="67"/>
      <c r="QWX6" s="67"/>
      <c r="QWY6" s="67"/>
      <c r="QWZ6" s="67"/>
      <c r="QXA6" s="67"/>
      <c r="QXB6" s="67"/>
      <c r="QXC6" s="67"/>
      <c r="QXD6" s="67"/>
      <c r="QXE6" s="67"/>
      <c r="QXF6" s="67"/>
      <c r="QXG6" s="67"/>
      <c r="QXH6" s="67"/>
      <c r="QXI6" s="67"/>
      <c r="QXJ6" s="67"/>
      <c r="QXK6" s="67"/>
      <c r="QXL6" s="67"/>
      <c r="QXM6" s="67"/>
      <c r="QXN6" s="67"/>
      <c r="QXO6" s="67"/>
      <c r="QXP6" s="67"/>
      <c r="QXQ6" s="67"/>
      <c r="QXR6" s="67"/>
      <c r="QXS6" s="67"/>
      <c r="QXT6" s="67"/>
      <c r="QXU6" s="67"/>
      <c r="QXV6" s="67"/>
      <c r="QXW6" s="67"/>
      <c r="QXX6" s="67"/>
      <c r="QXY6" s="67"/>
      <c r="QXZ6" s="67"/>
      <c r="QYA6" s="67"/>
      <c r="QYB6" s="67"/>
      <c r="QYC6" s="67"/>
      <c r="QYD6" s="67"/>
      <c r="QYE6" s="67"/>
      <c r="QYF6" s="67"/>
      <c r="QYG6" s="67"/>
      <c r="QYH6" s="67"/>
      <c r="QYI6" s="67"/>
      <c r="QYJ6" s="67"/>
      <c r="QYK6" s="67"/>
      <c r="QYL6" s="67"/>
      <c r="QYM6" s="67"/>
      <c r="QYN6" s="67"/>
      <c r="QYO6" s="67"/>
      <c r="QYP6" s="67"/>
      <c r="QYQ6" s="67"/>
      <c r="QYR6" s="67"/>
      <c r="QYS6" s="67"/>
      <c r="QYT6" s="67"/>
      <c r="QYU6" s="67"/>
      <c r="QYV6" s="67"/>
      <c r="QYW6" s="67"/>
      <c r="QYX6" s="67"/>
      <c r="QYY6" s="67"/>
      <c r="QYZ6" s="67"/>
      <c r="QZA6" s="67"/>
      <c r="QZB6" s="67"/>
      <c r="QZC6" s="67"/>
      <c r="QZD6" s="67"/>
      <c r="QZE6" s="67"/>
      <c r="QZF6" s="67"/>
      <c r="QZG6" s="67"/>
      <c r="QZH6" s="67"/>
      <c r="QZI6" s="67"/>
      <c r="QZJ6" s="67"/>
      <c r="QZK6" s="67"/>
      <c r="QZL6" s="67"/>
      <c r="QZM6" s="67"/>
      <c r="QZN6" s="67"/>
      <c r="QZO6" s="67"/>
      <c r="QZP6" s="67"/>
      <c r="QZQ6" s="67"/>
      <c r="QZR6" s="67"/>
      <c r="QZS6" s="67"/>
      <c r="QZT6" s="67"/>
      <c r="QZU6" s="67"/>
      <c r="QZV6" s="67"/>
      <c r="QZW6" s="67"/>
      <c r="QZX6" s="67"/>
      <c r="QZY6" s="67"/>
      <c r="QZZ6" s="67"/>
      <c r="RAA6" s="67"/>
      <c r="RAB6" s="67"/>
      <c r="RAC6" s="67"/>
      <c r="RAD6" s="67"/>
      <c r="RAE6" s="67"/>
      <c r="RAF6" s="67"/>
      <c r="RAG6" s="67"/>
      <c r="RAH6" s="67"/>
      <c r="RAI6" s="67"/>
      <c r="RAJ6" s="67"/>
      <c r="RAK6" s="67"/>
      <c r="RAL6" s="67"/>
      <c r="RAM6" s="67"/>
      <c r="RAN6" s="67"/>
      <c r="RAO6" s="67"/>
      <c r="RAP6" s="67"/>
      <c r="RAQ6" s="67"/>
      <c r="RAR6" s="67"/>
      <c r="RAS6" s="67"/>
      <c r="RAT6" s="67"/>
      <c r="RAU6" s="67"/>
      <c r="RAV6" s="67"/>
      <c r="RAW6" s="67"/>
      <c r="RAX6" s="67"/>
      <c r="RAY6" s="67"/>
      <c r="RAZ6" s="67"/>
      <c r="RBA6" s="67"/>
      <c r="RBB6" s="67"/>
      <c r="RBC6" s="67"/>
      <c r="RBD6" s="67"/>
      <c r="RBE6" s="67"/>
      <c r="RBF6" s="67"/>
      <c r="RBG6" s="67"/>
      <c r="RBH6" s="67"/>
      <c r="RBI6" s="67"/>
      <c r="RBJ6" s="67"/>
      <c r="RBK6" s="67"/>
      <c r="RBL6" s="67"/>
      <c r="RBM6" s="67"/>
      <c r="RBN6" s="67"/>
      <c r="RBO6" s="67"/>
      <c r="RBP6" s="67"/>
      <c r="RBQ6" s="67"/>
      <c r="RBR6" s="67"/>
      <c r="RBS6" s="67"/>
      <c r="RBT6" s="67"/>
      <c r="RBU6" s="67"/>
      <c r="RBV6" s="67"/>
      <c r="RBW6" s="67"/>
      <c r="RBX6" s="67"/>
      <c r="RBY6" s="67"/>
      <c r="RBZ6" s="67"/>
      <c r="RCA6" s="67"/>
      <c r="RCB6" s="67"/>
      <c r="RCC6" s="67"/>
      <c r="RCD6" s="67"/>
      <c r="RCE6" s="67"/>
      <c r="RCF6" s="67"/>
      <c r="RCG6" s="67"/>
      <c r="RCH6" s="67"/>
      <c r="RCI6" s="67"/>
      <c r="RCJ6" s="67"/>
      <c r="RCK6" s="67"/>
      <c r="RCL6" s="67"/>
      <c r="RCM6" s="67"/>
      <c r="RCN6" s="67"/>
      <c r="RCO6" s="67"/>
      <c r="RCP6" s="67"/>
      <c r="RCQ6" s="67"/>
      <c r="RCR6" s="67"/>
      <c r="RCS6" s="67"/>
      <c r="RCT6" s="67"/>
      <c r="RCU6" s="67"/>
      <c r="RCV6" s="67"/>
      <c r="RCW6" s="67"/>
      <c r="RCX6" s="67"/>
      <c r="RCY6" s="67"/>
      <c r="RCZ6" s="67"/>
      <c r="RDA6" s="67"/>
      <c r="RDB6" s="67"/>
      <c r="RDC6" s="67"/>
      <c r="RDD6" s="67"/>
      <c r="RDE6" s="67"/>
      <c r="RDF6" s="67"/>
      <c r="RDG6" s="67"/>
      <c r="RDH6" s="67"/>
      <c r="RDI6" s="67"/>
      <c r="RDJ6" s="67"/>
      <c r="RDK6" s="67"/>
      <c r="RDL6" s="67"/>
      <c r="RDM6" s="67"/>
      <c r="RDN6" s="67"/>
      <c r="RDO6" s="67"/>
      <c r="RDP6" s="67"/>
      <c r="RDQ6" s="67"/>
      <c r="RDR6" s="67"/>
      <c r="RDS6" s="67"/>
      <c r="RDT6" s="67"/>
      <c r="RDU6" s="67"/>
      <c r="RDV6" s="67"/>
      <c r="RDW6" s="67"/>
      <c r="RDX6" s="67"/>
      <c r="RDY6" s="67"/>
      <c r="RDZ6" s="67"/>
      <c r="REA6" s="67"/>
      <c r="REB6" s="67"/>
      <c r="REC6" s="67"/>
      <c r="RED6" s="67"/>
      <c r="REE6" s="67"/>
      <c r="REF6" s="67"/>
      <c r="REG6" s="67"/>
      <c r="REH6" s="67"/>
      <c r="REI6" s="67"/>
      <c r="REJ6" s="67"/>
      <c r="REK6" s="67"/>
      <c r="REL6" s="67"/>
      <c r="REM6" s="67"/>
      <c r="REN6" s="67"/>
      <c r="REO6" s="67"/>
      <c r="REP6" s="67"/>
      <c r="REQ6" s="67"/>
      <c r="RER6" s="67"/>
      <c r="RES6" s="67"/>
      <c r="RET6" s="67"/>
      <c r="REU6" s="67"/>
      <c r="REV6" s="67"/>
      <c r="REW6" s="67"/>
      <c r="REX6" s="67"/>
      <c r="REY6" s="67"/>
      <c r="REZ6" s="67"/>
      <c r="RFA6" s="67"/>
      <c r="RFB6" s="67"/>
      <c r="RFC6" s="67"/>
      <c r="RFD6" s="67"/>
      <c r="RFE6" s="67"/>
      <c r="RFF6" s="67"/>
      <c r="RFG6" s="67"/>
      <c r="RFH6" s="67"/>
      <c r="RFI6" s="67"/>
      <c r="RFJ6" s="67"/>
      <c r="RFK6" s="67"/>
      <c r="RFL6" s="67"/>
      <c r="RFM6" s="67"/>
      <c r="RFN6" s="67"/>
      <c r="RFO6" s="67"/>
      <c r="RFP6" s="67"/>
      <c r="RFQ6" s="67"/>
      <c r="RFR6" s="67"/>
      <c r="RFS6" s="67"/>
      <c r="RFT6" s="67"/>
      <c r="RFU6" s="67"/>
      <c r="RFV6" s="67"/>
      <c r="RFW6" s="67"/>
      <c r="RFX6" s="67"/>
      <c r="RFY6" s="67"/>
      <c r="RFZ6" s="67"/>
      <c r="RGA6" s="67"/>
      <c r="RGB6" s="67"/>
      <c r="RGC6" s="67"/>
      <c r="RGD6" s="67"/>
      <c r="RGE6" s="67"/>
      <c r="RGF6" s="67"/>
      <c r="RGG6" s="67"/>
      <c r="RGH6" s="67"/>
      <c r="RGI6" s="67"/>
      <c r="RGJ6" s="67"/>
      <c r="RGK6" s="67"/>
      <c r="RGL6" s="67"/>
      <c r="RGM6" s="67"/>
      <c r="RGN6" s="67"/>
      <c r="RGO6" s="67"/>
      <c r="RGP6" s="67"/>
      <c r="RGQ6" s="67"/>
      <c r="RGR6" s="67"/>
      <c r="RGS6" s="67"/>
      <c r="RGT6" s="67"/>
      <c r="RGU6" s="67"/>
      <c r="RGV6" s="67"/>
      <c r="RGW6" s="67"/>
      <c r="RGX6" s="67"/>
      <c r="RGY6" s="67"/>
      <c r="RGZ6" s="67"/>
      <c r="RHA6" s="67"/>
      <c r="RHB6" s="67"/>
      <c r="RHC6" s="67"/>
      <c r="RHD6" s="67"/>
      <c r="RHE6" s="67"/>
      <c r="RHF6" s="67"/>
      <c r="RHG6" s="67"/>
      <c r="RHH6" s="67"/>
      <c r="RHI6" s="67"/>
      <c r="RHJ6" s="67"/>
      <c r="RHK6" s="67"/>
      <c r="RHL6" s="67"/>
      <c r="RHM6" s="67"/>
      <c r="RHN6" s="67"/>
      <c r="RHO6" s="67"/>
      <c r="RHP6" s="67"/>
      <c r="RHQ6" s="67"/>
      <c r="RHR6" s="67"/>
      <c r="RHS6" s="67"/>
      <c r="RHT6" s="67"/>
      <c r="RHU6" s="67"/>
      <c r="RHV6" s="67"/>
      <c r="RHW6" s="67"/>
      <c r="RHX6" s="67"/>
      <c r="RHY6" s="67"/>
      <c r="RHZ6" s="67"/>
      <c r="RIA6" s="67"/>
      <c r="RIB6" s="67"/>
      <c r="RIC6" s="67"/>
      <c r="RID6" s="67"/>
      <c r="RIE6" s="67"/>
      <c r="RIF6" s="67"/>
      <c r="RIG6" s="67"/>
      <c r="RIH6" s="67"/>
      <c r="RII6" s="67"/>
      <c r="RIJ6" s="67"/>
      <c r="RIK6" s="67"/>
      <c r="RIL6" s="67"/>
      <c r="RIM6" s="67"/>
      <c r="RIN6" s="67"/>
      <c r="RIO6" s="67"/>
      <c r="RIP6" s="67"/>
      <c r="RIQ6" s="67"/>
      <c r="RIR6" s="67"/>
      <c r="RIS6" s="67"/>
      <c r="RIT6" s="67"/>
      <c r="RIU6" s="67"/>
      <c r="RIV6" s="67"/>
      <c r="RIW6" s="67"/>
      <c r="RIX6" s="67"/>
      <c r="RIY6" s="67"/>
      <c r="RIZ6" s="67"/>
      <c r="RJA6" s="67"/>
      <c r="RJB6" s="67"/>
      <c r="RJC6" s="67"/>
      <c r="RJD6" s="67"/>
      <c r="RJE6" s="67"/>
      <c r="RJF6" s="67"/>
      <c r="RJG6" s="67"/>
      <c r="RJH6" s="67"/>
      <c r="RJI6" s="67"/>
      <c r="RJJ6" s="67"/>
      <c r="RJK6" s="67"/>
      <c r="RJL6" s="67"/>
      <c r="RJM6" s="67"/>
      <c r="RJN6" s="67"/>
      <c r="RJO6" s="67"/>
      <c r="RJP6" s="67"/>
      <c r="RJQ6" s="67"/>
      <c r="RJR6" s="67"/>
      <c r="RJS6" s="67"/>
      <c r="RJT6" s="67"/>
      <c r="RJU6" s="67"/>
      <c r="RJV6" s="67"/>
      <c r="RJW6" s="67"/>
      <c r="RJX6" s="67"/>
      <c r="RJY6" s="67"/>
      <c r="RJZ6" s="67"/>
      <c r="RKA6" s="67"/>
      <c r="RKB6" s="67"/>
      <c r="RKC6" s="67"/>
      <c r="RKD6" s="67"/>
      <c r="RKE6" s="67"/>
      <c r="RKF6" s="67"/>
      <c r="RKG6" s="67"/>
      <c r="RKH6" s="67"/>
      <c r="RKI6" s="67"/>
      <c r="RKJ6" s="67"/>
      <c r="RKK6" s="67"/>
      <c r="RKL6" s="67"/>
      <c r="RKM6" s="67"/>
      <c r="RKN6" s="67"/>
      <c r="RKO6" s="67"/>
      <c r="RKP6" s="67"/>
      <c r="RKQ6" s="67"/>
      <c r="RKR6" s="67"/>
      <c r="RKS6" s="67"/>
      <c r="RKT6" s="67"/>
      <c r="RKU6" s="67"/>
      <c r="RKV6" s="67"/>
      <c r="RKW6" s="67"/>
      <c r="RKX6" s="67"/>
      <c r="RKY6" s="67"/>
      <c r="RKZ6" s="67"/>
      <c r="RLA6" s="67"/>
      <c r="RLB6" s="67"/>
      <c r="RLC6" s="67"/>
      <c r="RLD6" s="67"/>
      <c r="RLE6" s="67"/>
      <c r="RLF6" s="67"/>
      <c r="RLG6" s="67"/>
      <c r="RLH6" s="67"/>
      <c r="RLI6" s="67"/>
      <c r="RLJ6" s="67"/>
      <c r="RLK6" s="67"/>
      <c r="RLL6" s="67"/>
      <c r="RLM6" s="67"/>
      <c r="RLN6" s="67"/>
      <c r="RLO6" s="67"/>
      <c r="RLP6" s="67"/>
      <c r="RLQ6" s="67"/>
      <c r="RLR6" s="67"/>
      <c r="RLS6" s="67"/>
      <c r="RLT6" s="67"/>
      <c r="RLU6" s="67"/>
      <c r="RLV6" s="67"/>
      <c r="RLW6" s="67"/>
      <c r="RLX6" s="67"/>
      <c r="RLY6" s="67"/>
      <c r="RLZ6" s="67"/>
      <c r="RMA6" s="67"/>
      <c r="RMB6" s="67"/>
      <c r="RMC6" s="67"/>
      <c r="RMD6" s="67"/>
      <c r="RME6" s="67"/>
      <c r="RMF6" s="67"/>
      <c r="RMG6" s="67"/>
      <c r="RMH6" s="67"/>
      <c r="RMI6" s="67"/>
      <c r="RMJ6" s="67"/>
      <c r="RMK6" s="67"/>
      <c r="RML6" s="67"/>
      <c r="RMM6" s="67"/>
      <c r="RMN6" s="67"/>
      <c r="RMO6" s="67"/>
      <c r="RMP6" s="67"/>
      <c r="RMQ6" s="67"/>
      <c r="RMR6" s="67"/>
      <c r="RMS6" s="67"/>
      <c r="RMT6" s="67"/>
      <c r="RMU6" s="67"/>
      <c r="RMV6" s="67"/>
      <c r="RMW6" s="67"/>
      <c r="RMX6" s="67"/>
      <c r="RMY6" s="67"/>
      <c r="RMZ6" s="67"/>
      <c r="RNA6" s="67"/>
      <c r="RNB6" s="67"/>
      <c r="RNC6" s="67"/>
      <c r="RND6" s="67"/>
      <c r="RNE6" s="67"/>
      <c r="RNF6" s="67"/>
      <c r="RNG6" s="67"/>
      <c r="RNH6" s="67"/>
      <c r="RNI6" s="67"/>
      <c r="RNJ6" s="67"/>
      <c r="RNK6" s="67"/>
      <c r="RNL6" s="67"/>
      <c r="RNM6" s="67"/>
      <c r="RNN6" s="67"/>
      <c r="RNO6" s="67"/>
      <c r="RNP6" s="67"/>
      <c r="RNQ6" s="67"/>
      <c r="RNR6" s="67"/>
      <c r="RNS6" s="67"/>
      <c r="RNT6" s="67"/>
      <c r="RNU6" s="67"/>
      <c r="RNV6" s="67"/>
      <c r="RNW6" s="67"/>
      <c r="RNX6" s="67"/>
      <c r="RNY6" s="67"/>
      <c r="RNZ6" s="67"/>
      <c r="ROA6" s="67"/>
      <c r="ROB6" s="67"/>
      <c r="ROC6" s="67"/>
      <c r="ROD6" s="67"/>
      <c r="ROE6" s="67"/>
      <c r="ROF6" s="67"/>
      <c r="ROG6" s="67"/>
      <c r="ROH6" s="67"/>
      <c r="ROI6" s="67"/>
      <c r="ROJ6" s="67"/>
      <c r="ROK6" s="67"/>
      <c r="ROL6" s="67"/>
      <c r="ROM6" s="67"/>
      <c r="RON6" s="67"/>
      <c r="ROO6" s="67"/>
      <c r="ROP6" s="67"/>
      <c r="ROQ6" s="67"/>
      <c r="ROR6" s="67"/>
      <c r="ROS6" s="67"/>
      <c r="ROT6" s="67"/>
      <c r="ROU6" s="67"/>
      <c r="ROV6" s="67"/>
      <c r="ROW6" s="67"/>
      <c r="ROX6" s="67"/>
      <c r="ROY6" s="67"/>
      <c r="ROZ6" s="67"/>
      <c r="RPA6" s="67"/>
      <c r="RPB6" s="67"/>
      <c r="RPC6" s="67"/>
      <c r="RPD6" s="67"/>
      <c r="RPE6" s="67"/>
      <c r="RPF6" s="67"/>
      <c r="RPG6" s="67"/>
      <c r="RPH6" s="67"/>
      <c r="RPI6" s="67"/>
      <c r="RPJ6" s="67"/>
      <c r="RPK6" s="67"/>
      <c r="RPL6" s="67"/>
      <c r="RPM6" s="67"/>
      <c r="RPN6" s="67"/>
      <c r="RPO6" s="67"/>
      <c r="RPP6" s="67"/>
      <c r="RPQ6" s="67"/>
      <c r="RPR6" s="67"/>
      <c r="RPS6" s="67"/>
      <c r="RPT6" s="67"/>
      <c r="RPU6" s="67"/>
      <c r="RPV6" s="67"/>
      <c r="RPW6" s="67"/>
      <c r="RPX6" s="67"/>
      <c r="RPY6" s="67"/>
      <c r="RPZ6" s="67"/>
      <c r="RQA6" s="67"/>
      <c r="RQB6" s="67"/>
      <c r="RQC6" s="67"/>
      <c r="RQD6" s="67"/>
      <c r="RQE6" s="67"/>
      <c r="RQF6" s="67"/>
      <c r="RQG6" s="67"/>
      <c r="RQH6" s="67"/>
      <c r="RQI6" s="67"/>
      <c r="RQJ6" s="67"/>
      <c r="RQK6" s="67"/>
      <c r="RQL6" s="67"/>
      <c r="RQM6" s="67"/>
      <c r="RQN6" s="67"/>
      <c r="RQO6" s="67"/>
      <c r="RQP6" s="67"/>
      <c r="RQQ6" s="67"/>
      <c r="RQR6" s="67"/>
      <c r="RQS6" s="67"/>
      <c r="RQT6" s="67"/>
      <c r="RQU6" s="67"/>
      <c r="RQV6" s="67"/>
      <c r="RQW6" s="67"/>
      <c r="RQX6" s="67"/>
      <c r="RQY6" s="67"/>
      <c r="RQZ6" s="67"/>
      <c r="RRA6" s="67"/>
      <c r="RRB6" s="67"/>
      <c r="RRC6" s="67"/>
      <c r="RRD6" s="67"/>
      <c r="RRE6" s="67"/>
      <c r="RRF6" s="67"/>
      <c r="RRG6" s="67"/>
      <c r="RRH6" s="67"/>
      <c r="RRI6" s="67"/>
      <c r="RRJ6" s="67"/>
      <c r="RRK6" s="67"/>
      <c r="RRL6" s="67"/>
      <c r="RRM6" s="67"/>
      <c r="RRN6" s="67"/>
      <c r="RRO6" s="67"/>
      <c r="RRP6" s="67"/>
      <c r="RRQ6" s="67"/>
      <c r="RRR6" s="67"/>
      <c r="RRS6" s="67"/>
      <c r="RRT6" s="67"/>
      <c r="RRU6" s="67"/>
      <c r="RRV6" s="67"/>
      <c r="RRW6" s="67"/>
      <c r="RRX6" s="67"/>
      <c r="RRY6" s="67"/>
      <c r="RRZ6" s="67"/>
      <c r="RSA6" s="67"/>
      <c r="RSB6" s="67"/>
      <c r="RSC6" s="67"/>
      <c r="RSD6" s="67"/>
      <c r="RSE6" s="67"/>
      <c r="RSF6" s="67"/>
      <c r="RSG6" s="67"/>
      <c r="RSH6" s="67"/>
      <c r="RSI6" s="67"/>
      <c r="RSJ6" s="67"/>
      <c r="RSK6" s="67"/>
      <c r="RSL6" s="67"/>
      <c r="RSM6" s="67"/>
      <c r="RSN6" s="67"/>
      <c r="RSO6" s="67"/>
      <c r="RSP6" s="67"/>
      <c r="RSQ6" s="67"/>
      <c r="RSR6" s="67"/>
      <c r="RSS6" s="67"/>
      <c r="RST6" s="67"/>
      <c r="RSU6" s="67"/>
      <c r="RSV6" s="67"/>
      <c r="RSW6" s="67"/>
      <c r="RSX6" s="67"/>
      <c r="RSY6" s="67"/>
      <c r="RSZ6" s="67"/>
      <c r="RTA6" s="67"/>
      <c r="RTB6" s="67"/>
      <c r="RTC6" s="67"/>
      <c r="RTD6" s="67"/>
      <c r="RTE6" s="67"/>
      <c r="RTF6" s="67"/>
      <c r="RTG6" s="67"/>
      <c r="RTH6" s="67"/>
      <c r="RTI6" s="67"/>
      <c r="RTJ6" s="67"/>
      <c r="RTK6" s="67"/>
      <c r="RTL6" s="67"/>
      <c r="RTM6" s="67"/>
      <c r="RTN6" s="67"/>
      <c r="RTO6" s="67"/>
      <c r="RTP6" s="67"/>
      <c r="RTQ6" s="67"/>
      <c r="RTR6" s="67"/>
      <c r="RTS6" s="67"/>
      <c r="RTT6" s="67"/>
      <c r="RTU6" s="67"/>
      <c r="RTV6" s="67"/>
      <c r="RTW6" s="67"/>
      <c r="RTX6" s="67"/>
      <c r="RTY6" s="67"/>
      <c r="RTZ6" s="67"/>
      <c r="RUA6" s="67"/>
      <c r="RUB6" s="67"/>
      <c r="RUC6" s="67"/>
      <c r="RUD6" s="67"/>
      <c r="RUE6" s="67"/>
      <c r="RUF6" s="67"/>
      <c r="RUG6" s="67"/>
      <c r="RUH6" s="67"/>
      <c r="RUI6" s="67"/>
      <c r="RUJ6" s="67"/>
      <c r="RUK6" s="67"/>
      <c r="RUL6" s="67"/>
      <c r="RUM6" s="67"/>
      <c r="RUN6" s="67"/>
      <c r="RUO6" s="67"/>
      <c r="RUP6" s="67"/>
      <c r="RUQ6" s="67"/>
      <c r="RUR6" s="67"/>
      <c r="RUS6" s="67"/>
      <c r="RUT6" s="67"/>
      <c r="RUU6" s="67"/>
      <c r="RUV6" s="67"/>
      <c r="RUW6" s="67"/>
      <c r="RUX6" s="67"/>
      <c r="RUY6" s="67"/>
      <c r="RUZ6" s="67"/>
      <c r="RVA6" s="67"/>
      <c r="RVB6" s="67"/>
      <c r="RVC6" s="67"/>
      <c r="RVD6" s="67"/>
      <c r="RVE6" s="67"/>
      <c r="RVF6" s="67"/>
      <c r="RVG6" s="67"/>
      <c r="RVH6" s="67"/>
      <c r="RVI6" s="67"/>
      <c r="RVJ6" s="67"/>
      <c r="RVK6" s="67"/>
      <c r="RVL6" s="67"/>
      <c r="RVM6" s="67"/>
      <c r="RVN6" s="67"/>
      <c r="RVO6" s="67"/>
      <c r="RVP6" s="67"/>
      <c r="RVQ6" s="67"/>
      <c r="RVR6" s="67"/>
      <c r="RVS6" s="67"/>
      <c r="RVT6" s="67"/>
      <c r="RVU6" s="67"/>
      <c r="RVV6" s="67"/>
      <c r="RVW6" s="67"/>
      <c r="RVX6" s="67"/>
      <c r="RVY6" s="67"/>
      <c r="RVZ6" s="67"/>
      <c r="RWA6" s="67"/>
      <c r="RWB6" s="67"/>
      <c r="RWC6" s="67"/>
      <c r="RWD6" s="67"/>
      <c r="RWE6" s="67"/>
      <c r="RWF6" s="67"/>
      <c r="RWG6" s="67"/>
      <c r="RWH6" s="67"/>
      <c r="RWI6" s="67"/>
      <c r="RWJ6" s="67"/>
      <c r="RWK6" s="67"/>
      <c r="RWL6" s="67"/>
      <c r="RWM6" s="67"/>
      <c r="RWN6" s="67"/>
      <c r="RWO6" s="67"/>
      <c r="RWP6" s="67"/>
      <c r="RWQ6" s="67"/>
      <c r="RWR6" s="67"/>
      <c r="RWS6" s="67"/>
      <c r="RWT6" s="67"/>
      <c r="RWU6" s="67"/>
      <c r="RWV6" s="67"/>
      <c r="RWW6" s="67"/>
      <c r="RWX6" s="67"/>
      <c r="RWY6" s="67"/>
      <c r="RWZ6" s="67"/>
      <c r="RXA6" s="67"/>
      <c r="RXB6" s="67"/>
      <c r="RXC6" s="67"/>
      <c r="RXD6" s="67"/>
      <c r="RXE6" s="67"/>
      <c r="RXF6" s="67"/>
      <c r="RXG6" s="67"/>
      <c r="RXH6" s="67"/>
      <c r="RXI6" s="67"/>
      <c r="RXJ6" s="67"/>
      <c r="RXK6" s="67"/>
      <c r="RXL6" s="67"/>
      <c r="RXM6" s="67"/>
      <c r="RXN6" s="67"/>
      <c r="RXO6" s="67"/>
      <c r="RXP6" s="67"/>
      <c r="RXQ6" s="67"/>
      <c r="RXR6" s="67"/>
      <c r="RXS6" s="67"/>
      <c r="RXT6" s="67"/>
      <c r="RXU6" s="67"/>
      <c r="RXV6" s="67"/>
      <c r="RXW6" s="67"/>
      <c r="RXX6" s="67"/>
      <c r="RXY6" s="67"/>
      <c r="RXZ6" s="67"/>
      <c r="RYA6" s="67"/>
      <c r="RYB6" s="67"/>
      <c r="RYC6" s="67"/>
      <c r="RYD6" s="67"/>
      <c r="RYE6" s="67"/>
      <c r="RYF6" s="67"/>
      <c r="RYG6" s="67"/>
      <c r="RYH6" s="67"/>
      <c r="RYI6" s="67"/>
      <c r="RYJ6" s="67"/>
      <c r="RYK6" s="67"/>
      <c r="RYL6" s="67"/>
      <c r="RYM6" s="67"/>
      <c r="RYN6" s="67"/>
      <c r="RYO6" s="67"/>
      <c r="RYP6" s="67"/>
      <c r="RYQ6" s="67"/>
      <c r="RYR6" s="67"/>
      <c r="RYS6" s="67"/>
      <c r="RYT6" s="67"/>
      <c r="RYU6" s="67"/>
      <c r="RYV6" s="67"/>
      <c r="RYW6" s="67"/>
      <c r="RYX6" s="67"/>
      <c r="RYY6" s="67"/>
      <c r="RYZ6" s="67"/>
      <c r="RZA6" s="67"/>
      <c r="RZB6" s="67"/>
      <c r="RZC6" s="67"/>
      <c r="RZD6" s="67"/>
      <c r="RZE6" s="67"/>
      <c r="RZF6" s="67"/>
      <c r="RZG6" s="67"/>
      <c r="RZH6" s="67"/>
      <c r="RZI6" s="67"/>
      <c r="RZJ6" s="67"/>
      <c r="RZK6" s="67"/>
      <c r="RZL6" s="67"/>
      <c r="RZM6" s="67"/>
      <c r="RZN6" s="67"/>
      <c r="RZO6" s="67"/>
      <c r="RZP6" s="67"/>
      <c r="RZQ6" s="67"/>
      <c r="RZR6" s="67"/>
      <c r="RZS6" s="67"/>
      <c r="RZT6" s="67"/>
      <c r="RZU6" s="67"/>
      <c r="RZV6" s="67"/>
      <c r="RZW6" s="67"/>
      <c r="RZX6" s="67"/>
      <c r="RZY6" s="67"/>
      <c r="RZZ6" s="67"/>
      <c r="SAA6" s="67"/>
      <c r="SAB6" s="67"/>
      <c r="SAC6" s="67"/>
      <c r="SAD6" s="67"/>
      <c r="SAE6" s="67"/>
      <c r="SAF6" s="67"/>
      <c r="SAG6" s="67"/>
      <c r="SAH6" s="67"/>
      <c r="SAI6" s="67"/>
      <c r="SAJ6" s="67"/>
      <c r="SAK6" s="67"/>
      <c r="SAL6" s="67"/>
      <c r="SAM6" s="67"/>
      <c r="SAN6" s="67"/>
      <c r="SAO6" s="67"/>
      <c r="SAP6" s="67"/>
      <c r="SAQ6" s="67"/>
      <c r="SAR6" s="67"/>
      <c r="SAS6" s="67"/>
      <c r="SAT6" s="67"/>
      <c r="SAU6" s="67"/>
      <c r="SAV6" s="67"/>
      <c r="SAW6" s="67"/>
      <c r="SAX6" s="67"/>
      <c r="SAY6" s="67"/>
      <c r="SAZ6" s="67"/>
      <c r="SBA6" s="67"/>
      <c r="SBB6" s="67"/>
      <c r="SBC6" s="67"/>
      <c r="SBD6" s="67"/>
      <c r="SBE6" s="67"/>
      <c r="SBF6" s="67"/>
      <c r="SBG6" s="67"/>
      <c r="SBH6" s="67"/>
      <c r="SBI6" s="67"/>
      <c r="SBJ6" s="67"/>
      <c r="SBK6" s="67"/>
      <c r="SBL6" s="67"/>
      <c r="SBM6" s="67"/>
      <c r="SBN6" s="67"/>
      <c r="SBO6" s="67"/>
      <c r="SBP6" s="67"/>
      <c r="SBQ6" s="67"/>
      <c r="SBR6" s="67"/>
      <c r="SBS6" s="67"/>
      <c r="SBT6" s="67"/>
      <c r="SBU6" s="67"/>
      <c r="SBV6" s="67"/>
      <c r="SBW6" s="67"/>
      <c r="SBX6" s="67"/>
      <c r="SBY6" s="67"/>
      <c r="SBZ6" s="67"/>
      <c r="SCA6" s="67"/>
      <c r="SCB6" s="67"/>
      <c r="SCC6" s="67"/>
      <c r="SCD6" s="67"/>
      <c r="SCE6" s="67"/>
      <c r="SCF6" s="67"/>
      <c r="SCG6" s="67"/>
      <c r="SCH6" s="67"/>
      <c r="SCI6" s="67"/>
      <c r="SCJ6" s="67"/>
      <c r="SCK6" s="67"/>
      <c r="SCL6" s="67"/>
      <c r="SCM6" s="67"/>
      <c r="SCN6" s="67"/>
      <c r="SCO6" s="67"/>
      <c r="SCP6" s="67"/>
      <c r="SCQ6" s="67"/>
      <c r="SCR6" s="67"/>
      <c r="SCS6" s="67"/>
      <c r="SCT6" s="67"/>
      <c r="SCU6" s="67"/>
      <c r="SCV6" s="67"/>
      <c r="SCW6" s="67"/>
      <c r="SCX6" s="67"/>
      <c r="SCY6" s="67"/>
      <c r="SCZ6" s="67"/>
      <c r="SDA6" s="67"/>
      <c r="SDB6" s="67"/>
      <c r="SDC6" s="67"/>
      <c r="SDD6" s="67"/>
      <c r="SDE6" s="67"/>
      <c r="SDF6" s="67"/>
      <c r="SDG6" s="67"/>
      <c r="SDH6" s="67"/>
      <c r="SDI6" s="67"/>
      <c r="SDJ6" s="67"/>
      <c r="SDK6" s="67"/>
      <c r="SDL6" s="67"/>
      <c r="SDM6" s="67"/>
      <c r="SDN6" s="67"/>
      <c r="SDO6" s="67"/>
      <c r="SDP6" s="67"/>
      <c r="SDQ6" s="67"/>
      <c r="SDR6" s="67"/>
      <c r="SDS6" s="67"/>
      <c r="SDT6" s="67"/>
      <c r="SDU6" s="67"/>
      <c r="SDV6" s="67"/>
      <c r="SDW6" s="67"/>
      <c r="SDX6" s="67"/>
      <c r="SDY6" s="67"/>
      <c r="SDZ6" s="67"/>
      <c r="SEA6" s="67"/>
      <c r="SEB6" s="67"/>
      <c r="SEC6" s="67"/>
      <c r="SED6" s="67"/>
      <c r="SEE6" s="67"/>
      <c r="SEF6" s="67"/>
      <c r="SEG6" s="67"/>
      <c r="SEH6" s="67"/>
      <c r="SEI6" s="67"/>
      <c r="SEJ6" s="67"/>
      <c r="SEK6" s="67"/>
      <c r="SEL6" s="67"/>
      <c r="SEM6" s="67"/>
      <c r="SEN6" s="67"/>
      <c r="SEO6" s="67"/>
      <c r="SEP6" s="67"/>
      <c r="SEQ6" s="67"/>
      <c r="SER6" s="67"/>
      <c r="SES6" s="67"/>
      <c r="SET6" s="67"/>
      <c r="SEU6" s="67"/>
      <c r="SEV6" s="67"/>
      <c r="SEW6" s="67"/>
      <c r="SEX6" s="67"/>
      <c r="SEY6" s="67"/>
      <c r="SEZ6" s="67"/>
      <c r="SFA6" s="67"/>
      <c r="SFB6" s="67"/>
      <c r="SFC6" s="67"/>
      <c r="SFD6" s="67"/>
      <c r="SFE6" s="67"/>
      <c r="SFF6" s="67"/>
      <c r="SFG6" s="67"/>
      <c r="SFH6" s="67"/>
      <c r="SFI6" s="67"/>
      <c r="SFJ6" s="67"/>
      <c r="SFK6" s="67"/>
      <c r="SFL6" s="67"/>
      <c r="SFM6" s="67"/>
      <c r="SFN6" s="67"/>
      <c r="SFO6" s="67"/>
      <c r="SFP6" s="67"/>
      <c r="SFQ6" s="67"/>
      <c r="SFR6" s="67"/>
      <c r="SFS6" s="67"/>
      <c r="SFT6" s="67"/>
      <c r="SFU6" s="67"/>
      <c r="SFV6" s="67"/>
      <c r="SFW6" s="67"/>
      <c r="SFX6" s="67"/>
      <c r="SFY6" s="67"/>
      <c r="SFZ6" s="67"/>
      <c r="SGA6" s="67"/>
      <c r="SGB6" s="67"/>
      <c r="SGC6" s="67"/>
      <c r="SGD6" s="67"/>
      <c r="SGE6" s="67"/>
      <c r="SGF6" s="67"/>
      <c r="SGG6" s="67"/>
      <c r="SGH6" s="67"/>
      <c r="SGI6" s="67"/>
      <c r="SGJ6" s="67"/>
      <c r="SGK6" s="67"/>
      <c r="SGL6" s="67"/>
      <c r="SGM6" s="67"/>
      <c r="SGN6" s="67"/>
      <c r="SGO6" s="67"/>
      <c r="SGP6" s="67"/>
      <c r="SGQ6" s="67"/>
      <c r="SGR6" s="67"/>
      <c r="SGS6" s="67"/>
      <c r="SGT6" s="67"/>
      <c r="SGU6" s="67"/>
      <c r="SGV6" s="67"/>
      <c r="SGW6" s="67"/>
      <c r="SGX6" s="67"/>
      <c r="SGY6" s="67"/>
      <c r="SGZ6" s="67"/>
      <c r="SHA6" s="67"/>
      <c r="SHB6" s="67"/>
      <c r="SHC6" s="67"/>
      <c r="SHD6" s="67"/>
      <c r="SHE6" s="67"/>
      <c r="SHF6" s="67"/>
      <c r="SHG6" s="67"/>
      <c r="SHH6" s="67"/>
      <c r="SHI6" s="67"/>
      <c r="SHJ6" s="67"/>
      <c r="SHK6" s="67"/>
      <c r="SHL6" s="67"/>
      <c r="SHM6" s="67"/>
      <c r="SHN6" s="67"/>
      <c r="SHO6" s="67"/>
      <c r="SHP6" s="67"/>
      <c r="SHQ6" s="67"/>
      <c r="SHR6" s="67"/>
      <c r="SHS6" s="67"/>
      <c r="SHT6" s="67"/>
      <c r="SHU6" s="67"/>
      <c r="SHV6" s="67"/>
      <c r="SHW6" s="67"/>
      <c r="SHX6" s="67"/>
      <c r="SHY6" s="67"/>
      <c r="SHZ6" s="67"/>
      <c r="SIA6" s="67"/>
      <c r="SIB6" s="67"/>
      <c r="SIC6" s="67"/>
      <c r="SID6" s="67"/>
      <c r="SIE6" s="67"/>
      <c r="SIF6" s="67"/>
      <c r="SIG6" s="67"/>
      <c r="SIH6" s="67"/>
      <c r="SII6" s="67"/>
      <c r="SIJ6" s="67"/>
      <c r="SIK6" s="67"/>
      <c r="SIL6" s="67"/>
      <c r="SIM6" s="67"/>
      <c r="SIN6" s="67"/>
      <c r="SIO6" s="67"/>
      <c r="SIP6" s="67"/>
      <c r="SIQ6" s="67"/>
      <c r="SIR6" s="67"/>
      <c r="SIS6" s="67"/>
      <c r="SIT6" s="67"/>
      <c r="SIU6" s="67"/>
      <c r="SIV6" s="67"/>
      <c r="SIW6" s="67"/>
      <c r="SIX6" s="67"/>
      <c r="SIY6" s="67"/>
      <c r="SIZ6" s="67"/>
      <c r="SJA6" s="67"/>
      <c r="SJB6" s="67"/>
      <c r="SJC6" s="67"/>
      <c r="SJD6" s="67"/>
      <c r="SJE6" s="67"/>
      <c r="SJF6" s="67"/>
      <c r="SJG6" s="67"/>
      <c r="SJH6" s="67"/>
      <c r="SJI6" s="67"/>
      <c r="SJJ6" s="67"/>
      <c r="SJK6" s="67"/>
      <c r="SJL6" s="67"/>
      <c r="SJM6" s="67"/>
      <c r="SJN6" s="67"/>
      <c r="SJO6" s="67"/>
      <c r="SJP6" s="67"/>
      <c r="SJQ6" s="67"/>
      <c r="SJR6" s="67"/>
      <c r="SJS6" s="67"/>
      <c r="SJT6" s="67"/>
      <c r="SJU6" s="67"/>
      <c r="SJV6" s="67"/>
      <c r="SJW6" s="67"/>
      <c r="SJX6" s="67"/>
      <c r="SJY6" s="67"/>
      <c r="SJZ6" s="67"/>
      <c r="SKA6" s="67"/>
      <c r="SKB6" s="67"/>
      <c r="SKC6" s="67"/>
      <c r="SKD6" s="67"/>
      <c r="SKE6" s="67"/>
      <c r="SKF6" s="67"/>
      <c r="SKG6" s="67"/>
      <c r="SKH6" s="67"/>
      <c r="SKI6" s="67"/>
      <c r="SKJ6" s="67"/>
      <c r="SKK6" s="67"/>
      <c r="SKL6" s="67"/>
      <c r="SKM6" s="67"/>
      <c r="SKN6" s="67"/>
      <c r="SKO6" s="67"/>
      <c r="SKP6" s="67"/>
      <c r="SKQ6" s="67"/>
      <c r="SKR6" s="67"/>
      <c r="SKS6" s="67"/>
      <c r="SKT6" s="67"/>
      <c r="SKU6" s="67"/>
      <c r="SKV6" s="67"/>
      <c r="SKW6" s="67"/>
      <c r="SKX6" s="67"/>
      <c r="SKY6" s="67"/>
      <c r="SKZ6" s="67"/>
      <c r="SLA6" s="67"/>
      <c r="SLB6" s="67"/>
      <c r="SLC6" s="67"/>
      <c r="SLD6" s="67"/>
      <c r="SLE6" s="67"/>
      <c r="SLF6" s="67"/>
      <c r="SLG6" s="67"/>
      <c r="SLH6" s="67"/>
      <c r="SLI6" s="67"/>
      <c r="SLJ6" s="67"/>
      <c r="SLK6" s="67"/>
      <c r="SLL6" s="67"/>
      <c r="SLM6" s="67"/>
      <c r="SLN6" s="67"/>
      <c r="SLO6" s="67"/>
      <c r="SLP6" s="67"/>
      <c r="SLQ6" s="67"/>
      <c r="SLR6" s="67"/>
      <c r="SLS6" s="67"/>
      <c r="SLT6" s="67"/>
      <c r="SLU6" s="67"/>
      <c r="SLV6" s="67"/>
      <c r="SLW6" s="67"/>
      <c r="SLX6" s="67"/>
      <c r="SLY6" s="67"/>
      <c r="SLZ6" s="67"/>
      <c r="SMA6" s="67"/>
      <c r="SMB6" s="67"/>
      <c r="SMC6" s="67"/>
      <c r="SMD6" s="67"/>
      <c r="SME6" s="67"/>
      <c r="SMF6" s="67"/>
      <c r="SMG6" s="67"/>
      <c r="SMH6" s="67"/>
      <c r="SMI6" s="67"/>
      <c r="SMJ6" s="67"/>
      <c r="SMK6" s="67"/>
      <c r="SML6" s="67"/>
      <c r="SMM6" s="67"/>
      <c r="SMN6" s="67"/>
      <c r="SMO6" s="67"/>
      <c r="SMP6" s="67"/>
      <c r="SMQ6" s="67"/>
      <c r="SMR6" s="67"/>
      <c r="SMS6" s="67"/>
      <c r="SMT6" s="67"/>
      <c r="SMU6" s="67"/>
      <c r="SMV6" s="67"/>
      <c r="SMW6" s="67"/>
      <c r="SMX6" s="67"/>
      <c r="SMY6" s="67"/>
      <c r="SMZ6" s="67"/>
      <c r="SNA6" s="67"/>
      <c r="SNB6" s="67"/>
      <c r="SNC6" s="67"/>
      <c r="SND6" s="67"/>
      <c r="SNE6" s="67"/>
      <c r="SNF6" s="67"/>
      <c r="SNG6" s="67"/>
      <c r="SNH6" s="67"/>
      <c r="SNI6" s="67"/>
      <c r="SNJ6" s="67"/>
      <c r="SNK6" s="67"/>
      <c r="SNL6" s="67"/>
      <c r="SNM6" s="67"/>
      <c r="SNN6" s="67"/>
      <c r="SNO6" s="67"/>
      <c r="SNP6" s="67"/>
      <c r="SNQ6" s="67"/>
      <c r="SNR6" s="67"/>
      <c r="SNS6" s="67"/>
      <c r="SNT6" s="67"/>
      <c r="SNU6" s="67"/>
      <c r="SNV6" s="67"/>
      <c r="SNW6" s="67"/>
      <c r="SNX6" s="67"/>
      <c r="SNY6" s="67"/>
      <c r="SNZ6" s="67"/>
      <c r="SOA6" s="67"/>
      <c r="SOB6" s="67"/>
      <c r="SOC6" s="67"/>
      <c r="SOD6" s="67"/>
      <c r="SOE6" s="67"/>
      <c r="SOF6" s="67"/>
      <c r="SOG6" s="67"/>
      <c r="SOH6" s="67"/>
      <c r="SOI6" s="67"/>
      <c r="SOJ6" s="67"/>
      <c r="SOK6" s="67"/>
      <c r="SOL6" s="67"/>
      <c r="SOM6" s="67"/>
      <c r="SON6" s="67"/>
      <c r="SOO6" s="67"/>
      <c r="SOP6" s="67"/>
      <c r="SOQ6" s="67"/>
      <c r="SOR6" s="67"/>
      <c r="SOS6" s="67"/>
      <c r="SOT6" s="67"/>
      <c r="SOU6" s="67"/>
      <c r="SOV6" s="67"/>
      <c r="SOW6" s="67"/>
      <c r="SOX6" s="67"/>
      <c r="SOY6" s="67"/>
      <c r="SOZ6" s="67"/>
      <c r="SPA6" s="67"/>
      <c r="SPB6" s="67"/>
      <c r="SPC6" s="67"/>
      <c r="SPD6" s="67"/>
      <c r="SPE6" s="67"/>
      <c r="SPF6" s="67"/>
      <c r="SPG6" s="67"/>
      <c r="SPH6" s="67"/>
      <c r="SPI6" s="67"/>
      <c r="SPJ6" s="67"/>
      <c r="SPK6" s="67"/>
      <c r="SPL6" s="67"/>
      <c r="SPM6" s="67"/>
      <c r="SPN6" s="67"/>
      <c r="SPO6" s="67"/>
      <c r="SPP6" s="67"/>
      <c r="SPQ6" s="67"/>
      <c r="SPR6" s="67"/>
      <c r="SPS6" s="67"/>
      <c r="SPT6" s="67"/>
      <c r="SPU6" s="67"/>
      <c r="SPV6" s="67"/>
      <c r="SPW6" s="67"/>
      <c r="SPX6" s="67"/>
      <c r="SPY6" s="67"/>
      <c r="SPZ6" s="67"/>
      <c r="SQA6" s="67"/>
      <c r="SQB6" s="67"/>
      <c r="SQC6" s="67"/>
      <c r="SQD6" s="67"/>
      <c r="SQE6" s="67"/>
      <c r="SQF6" s="67"/>
      <c r="SQG6" s="67"/>
      <c r="SQH6" s="67"/>
      <c r="SQI6" s="67"/>
      <c r="SQJ6" s="67"/>
      <c r="SQK6" s="67"/>
      <c r="SQL6" s="67"/>
      <c r="SQM6" s="67"/>
      <c r="SQN6" s="67"/>
      <c r="SQO6" s="67"/>
      <c r="SQP6" s="67"/>
      <c r="SQQ6" s="67"/>
      <c r="SQR6" s="67"/>
      <c r="SQS6" s="67"/>
      <c r="SQT6" s="67"/>
      <c r="SQU6" s="67"/>
      <c r="SQV6" s="67"/>
      <c r="SQW6" s="67"/>
      <c r="SQX6" s="67"/>
      <c r="SQY6" s="67"/>
      <c r="SQZ6" s="67"/>
      <c r="SRA6" s="67"/>
      <c r="SRB6" s="67"/>
      <c r="SRC6" s="67"/>
      <c r="SRD6" s="67"/>
      <c r="SRE6" s="67"/>
      <c r="SRF6" s="67"/>
      <c r="SRG6" s="67"/>
      <c r="SRH6" s="67"/>
      <c r="SRI6" s="67"/>
      <c r="SRJ6" s="67"/>
      <c r="SRK6" s="67"/>
      <c r="SRL6" s="67"/>
      <c r="SRM6" s="67"/>
      <c r="SRN6" s="67"/>
      <c r="SRO6" s="67"/>
      <c r="SRP6" s="67"/>
      <c r="SRQ6" s="67"/>
      <c r="SRR6" s="67"/>
      <c r="SRS6" s="67"/>
      <c r="SRT6" s="67"/>
      <c r="SRU6" s="67"/>
      <c r="SRV6" s="67"/>
      <c r="SRW6" s="67"/>
      <c r="SRX6" s="67"/>
      <c r="SRY6" s="67"/>
      <c r="SRZ6" s="67"/>
      <c r="SSA6" s="67"/>
      <c r="SSB6" s="67"/>
      <c r="SSC6" s="67"/>
      <c r="SSD6" s="67"/>
      <c r="SSE6" s="67"/>
      <c r="SSF6" s="67"/>
      <c r="SSG6" s="67"/>
      <c r="SSH6" s="67"/>
      <c r="SSI6" s="67"/>
      <c r="SSJ6" s="67"/>
      <c r="SSK6" s="67"/>
      <c r="SSL6" s="67"/>
      <c r="SSM6" s="67"/>
      <c r="SSN6" s="67"/>
      <c r="SSO6" s="67"/>
      <c r="SSP6" s="67"/>
      <c r="SSQ6" s="67"/>
      <c r="SSR6" s="67"/>
      <c r="SSS6" s="67"/>
      <c r="SST6" s="67"/>
      <c r="SSU6" s="67"/>
      <c r="SSV6" s="67"/>
      <c r="SSW6" s="67"/>
      <c r="SSX6" s="67"/>
      <c r="SSY6" s="67"/>
      <c r="SSZ6" s="67"/>
      <c r="STA6" s="67"/>
      <c r="STB6" s="67"/>
      <c r="STC6" s="67"/>
      <c r="STD6" s="67"/>
      <c r="STE6" s="67"/>
      <c r="STF6" s="67"/>
      <c r="STG6" s="67"/>
      <c r="STH6" s="67"/>
      <c r="STI6" s="67"/>
      <c r="STJ6" s="67"/>
      <c r="STK6" s="67"/>
      <c r="STL6" s="67"/>
      <c r="STM6" s="67"/>
      <c r="STN6" s="67"/>
      <c r="STO6" s="67"/>
      <c r="STP6" s="67"/>
      <c r="STQ6" s="67"/>
      <c r="STR6" s="67"/>
      <c r="STS6" s="67"/>
      <c r="STT6" s="67"/>
      <c r="STU6" s="67"/>
      <c r="STV6" s="67"/>
      <c r="STW6" s="67"/>
      <c r="STX6" s="67"/>
      <c r="STY6" s="67"/>
      <c r="STZ6" s="67"/>
      <c r="SUA6" s="67"/>
      <c r="SUB6" s="67"/>
      <c r="SUC6" s="67"/>
      <c r="SUD6" s="67"/>
      <c r="SUE6" s="67"/>
      <c r="SUF6" s="67"/>
      <c r="SUG6" s="67"/>
      <c r="SUH6" s="67"/>
      <c r="SUI6" s="67"/>
      <c r="SUJ6" s="67"/>
      <c r="SUK6" s="67"/>
      <c r="SUL6" s="67"/>
      <c r="SUM6" s="67"/>
      <c r="SUN6" s="67"/>
      <c r="SUO6" s="67"/>
      <c r="SUP6" s="67"/>
      <c r="SUQ6" s="67"/>
      <c r="SUR6" s="67"/>
      <c r="SUS6" s="67"/>
      <c r="SUT6" s="67"/>
      <c r="SUU6" s="67"/>
      <c r="SUV6" s="67"/>
      <c r="SUW6" s="67"/>
      <c r="SUX6" s="67"/>
      <c r="SUY6" s="67"/>
      <c r="SUZ6" s="67"/>
      <c r="SVA6" s="67"/>
      <c r="SVB6" s="67"/>
      <c r="SVC6" s="67"/>
      <c r="SVD6" s="67"/>
      <c r="SVE6" s="67"/>
      <c r="SVF6" s="67"/>
      <c r="SVG6" s="67"/>
      <c r="SVH6" s="67"/>
      <c r="SVI6" s="67"/>
      <c r="SVJ6" s="67"/>
      <c r="SVK6" s="67"/>
      <c r="SVL6" s="67"/>
      <c r="SVM6" s="67"/>
      <c r="SVN6" s="67"/>
      <c r="SVO6" s="67"/>
      <c r="SVP6" s="67"/>
      <c r="SVQ6" s="67"/>
      <c r="SVR6" s="67"/>
      <c r="SVS6" s="67"/>
      <c r="SVT6" s="67"/>
      <c r="SVU6" s="67"/>
      <c r="SVV6" s="67"/>
      <c r="SVW6" s="67"/>
      <c r="SVX6" s="67"/>
      <c r="SVY6" s="67"/>
      <c r="SVZ6" s="67"/>
      <c r="SWA6" s="67"/>
      <c r="SWB6" s="67"/>
      <c r="SWC6" s="67"/>
      <c r="SWD6" s="67"/>
      <c r="SWE6" s="67"/>
      <c r="SWF6" s="67"/>
      <c r="SWG6" s="67"/>
      <c r="SWH6" s="67"/>
      <c r="SWI6" s="67"/>
      <c r="SWJ6" s="67"/>
      <c r="SWK6" s="67"/>
      <c r="SWL6" s="67"/>
      <c r="SWM6" s="67"/>
      <c r="SWN6" s="67"/>
      <c r="SWO6" s="67"/>
      <c r="SWP6" s="67"/>
      <c r="SWQ6" s="67"/>
      <c r="SWR6" s="67"/>
      <c r="SWS6" s="67"/>
      <c r="SWT6" s="67"/>
      <c r="SWU6" s="67"/>
      <c r="SWV6" s="67"/>
      <c r="SWW6" s="67"/>
      <c r="SWX6" s="67"/>
      <c r="SWY6" s="67"/>
      <c r="SWZ6" s="67"/>
      <c r="SXA6" s="67"/>
      <c r="SXB6" s="67"/>
      <c r="SXC6" s="67"/>
      <c r="SXD6" s="67"/>
      <c r="SXE6" s="67"/>
      <c r="SXF6" s="67"/>
      <c r="SXG6" s="67"/>
      <c r="SXH6" s="67"/>
      <c r="SXI6" s="67"/>
      <c r="SXJ6" s="67"/>
      <c r="SXK6" s="67"/>
      <c r="SXL6" s="67"/>
      <c r="SXM6" s="67"/>
      <c r="SXN6" s="67"/>
      <c r="SXO6" s="67"/>
      <c r="SXP6" s="67"/>
      <c r="SXQ6" s="67"/>
      <c r="SXR6" s="67"/>
      <c r="SXS6" s="67"/>
      <c r="SXT6" s="67"/>
      <c r="SXU6" s="67"/>
      <c r="SXV6" s="67"/>
      <c r="SXW6" s="67"/>
      <c r="SXX6" s="67"/>
      <c r="SXY6" s="67"/>
      <c r="SXZ6" s="67"/>
      <c r="SYA6" s="67"/>
      <c r="SYB6" s="67"/>
      <c r="SYC6" s="67"/>
      <c r="SYD6" s="67"/>
      <c r="SYE6" s="67"/>
      <c r="SYF6" s="67"/>
      <c r="SYG6" s="67"/>
      <c r="SYH6" s="67"/>
      <c r="SYI6" s="67"/>
      <c r="SYJ6" s="67"/>
      <c r="SYK6" s="67"/>
      <c r="SYL6" s="67"/>
      <c r="SYM6" s="67"/>
      <c r="SYN6" s="67"/>
      <c r="SYO6" s="67"/>
      <c r="SYP6" s="67"/>
      <c r="SYQ6" s="67"/>
      <c r="SYR6" s="67"/>
      <c r="SYS6" s="67"/>
      <c r="SYT6" s="67"/>
      <c r="SYU6" s="67"/>
      <c r="SYV6" s="67"/>
      <c r="SYW6" s="67"/>
      <c r="SYX6" s="67"/>
      <c r="SYY6" s="67"/>
      <c r="SYZ6" s="67"/>
      <c r="SZA6" s="67"/>
      <c r="SZB6" s="67"/>
      <c r="SZC6" s="67"/>
      <c r="SZD6" s="67"/>
      <c r="SZE6" s="67"/>
      <c r="SZF6" s="67"/>
      <c r="SZG6" s="67"/>
      <c r="SZH6" s="67"/>
      <c r="SZI6" s="67"/>
      <c r="SZJ6" s="67"/>
      <c r="SZK6" s="67"/>
      <c r="SZL6" s="67"/>
      <c r="SZM6" s="67"/>
      <c r="SZN6" s="67"/>
      <c r="SZO6" s="67"/>
      <c r="SZP6" s="67"/>
      <c r="SZQ6" s="67"/>
      <c r="SZR6" s="67"/>
      <c r="SZS6" s="67"/>
      <c r="SZT6" s="67"/>
      <c r="SZU6" s="67"/>
      <c r="SZV6" s="67"/>
      <c r="SZW6" s="67"/>
      <c r="SZX6" s="67"/>
      <c r="SZY6" s="67"/>
      <c r="SZZ6" s="67"/>
      <c r="TAA6" s="67"/>
      <c r="TAB6" s="67"/>
      <c r="TAC6" s="67"/>
      <c r="TAD6" s="67"/>
      <c r="TAE6" s="67"/>
      <c r="TAF6" s="67"/>
      <c r="TAG6" s="67"/>
      <c r="TAH6" s="67"/>
      <c r="TAI6" s="67"/>
      <c r="TAJ6" s="67"/>
      <c r="TAK6" s="67"/>
      <c r="TAL6" s="67"/>
      <c r="TAM6" s="67"/>
      <c r="TAN6" s="67"/>
      <c r="TAO6" s="67"/>
      <c r="TAP6" s="67"/>
      <c r="TAQ6" s="67"/>
      <c r="TAR6" s="67"/>
      <c r="TAS6" s="67"/>
      <c r="TAT6" s="67"/>
      <c r="TAU6" s="67"/>
      <c r="TAV6" s="67"/>
      <c r="TAW6" s="67"/>
      <c r="TAX6" s="67"/>
      <c r="TAY6" s="67"/>
      <c r="TAZ6" s="67"/>
      <c r="TBA6" s="67"/>
      <c r="TBB6" s="67"/>
      <c r="TBC6" s="67"/>
      <c r="TBD6" s="67"/>
      <c r="TBE6" s="67"/>
      <c r="TBF6" s="67"/>
      <c r="TBG6" s="67"/>
      <c r="TBH6" s="67"/>
      <c r="TBI6" s="67"/>
      <c r="TBJ6" s="67"/>
      <c r="TBK6" s="67"/>
      <c r="TBL6" s="67"/>
      <c r="TBM6" s="67"/>
      <c r="TBN6" s="67"/>
      <c r="TBO6" s="67"/>
      <c r="TBP6" s="67"/>
      <c r="TBQ6" s="67"/>
      <c r="TBR6" s="67"/>
      <c r="TBS6" s="67"/>
      <c r="TBT6" s="67"/>
      <c r="TBU6" s="67"/>
      <c r="TBV6" s="67"/>
      <c r="TBW6" s="67"/>
      <c r="TBX6" s="67"/>
      <c r="TBY6" s="67"/>
      <c r="TBZ6" s="67"/>
      <c r="TCA6" s="67"/>
      <c r="TCB6" s="67"/>
      <c r="TCC6" s="67"/>
      <c r="TCD6" s="67"/>
      <c r="TCE6" s="67"/>
      <c r="TCF6" s="67"/>
      <c r="TCG6" s="67"/>
      <c r="TCH6" s="67"/>
      <c r="TCI6" s="67"/>
      <c r="TCJ6" s="67"/>
      <c r="TCK6" s="67"/>
      <c r="TCL6" s="67"/>
      <c r="TCM6" s="67"/>
      <c r="TCN6" s="67"/>
      <c r="TCO6" s="67"/>
      <c r="TCP6" s="67"/>
      <c r="TCQ6" s="67"/>
      <c r="TCR6" s="67"/>
      <c r="TCS6" s="67"/>
      <c r="TCT6" s="67"/>
      <c r="TCU6" s="67"/>
      <c r="TCV6" s="67"/>
      <c r="TCW6" s="67"/>
      <c r="TCX6" s="67"/>
      <c r="TCY6" s="67"/>
      <c r="TCZ6" s="67"/>
      <c r="TDA6" s="67"/>
      <c r="TDB6" s="67"/>
      <c r="TDC6" s="67"/>
      <c r="TDD6" s="67"/>
      <c r="TDE6" s="67"/>
      <c r="TDF6" s="67"/>
      <c r="TDG6" s="67"/>
      <c r="TDH6" s="67"/>
      <c r="TDI6" s="67"/>
      <c r="TDJ6" s="67"/>
      <c r="TDK6" s="67"/>
      <c r="TDL6" s="67"/>
      <c r="TDM6" s="67"/>
      <c r="TDN6" s="67"/>
      <c r="TDO6" s="67"/>
      <c r="TDP6" s="67"/>
      <c r="TDQ6" s="67"/>
      <c r="TDR6" s="67"/>
      <c r="TDS6" s="67"/>
      <c r="TDT6" s="67"/>
      <c r="TDU6" s="67"/>
      <c r="TDV6" s="67"/>
      <c r="TDW6" s="67"/>
      <c r="TDX6" s="67"/>
      <c r="TDY6" s="67"/>
      <c r="TDZ6" s="67"/>
      <c r="TEA6" s="67"/>
      <c r="TEB6" s="67"/>
      <c r="TEC6" s="67"/>
      <c r="TED6" s="67"/>
      <c r="TEE6" s="67"/>
      <c r="TEF6" s="67"/>
      <c r="TEG6" s="67"/>
      <c r="TEH6" s="67"/>
      <c r="TEI6" s="67"/>
      <c r="TEJ6" s="67"/>
      <c r="TEK6" s="67"/>
      <c r="TEL6" s="67"/>
      <c r="TEM6" s="67"/>
      <c r="TEN6" s="67"/>
      <c r="TEO6" s="67"/>
      <c r="TEP6" s="67"/>
      <c r="TEQ6" s="67"/>
      <c r="TER6" s="67"/>
      <c r="TES6" s="67"/>
      <c r="TET6" s="67"/>
      <c r="TEU6" s="67"/>
      <c r="TEV6" s="67"/>
      <c r="TEW6" s="67"/>
      <c r="TEX6" s="67"/>
      <c r="TEY6" s="67"/>
      <c r="TEZ6" s="67"/>
      <c r="TFA6" s="67"/>
      <c r="TFB6" s="67"/>
      <c r="TFC6" s="67"/>
      <c r="TFD6" s="67"/>
      <c r="TFE6" s="67"/>
      <c r="TFF6" s="67"/>
      <c r="TFG6" s="67"/>
      <c r="TFH6" s="67"/>
      <c r="TFI6" s="67"/>
      <c r="TFJ6" s="67"/>
      <c r="TFK6" s="67"/>
      <c r="TFL6" s="67"/>
      <c r="TFM6" s="67"/>
      <c r="TFN6" s="67"/>
      <c r="TFO6" s="67"/>
      <c r="TFP6" s="67"/>
      <c r="TFQ6" s="67"/>
      <c r="TFR6" s="67"/>
      <c r="TFS6" s="67"/>
      <c r="TFT6" s="67"/>
      <c r="TFU6" s="67"/>
      <c r="TFV6" s="67"/>
      <c r="TFW6" s="67"/>
      <c r="TFX6" s="67"/>
      <c r="TFY6" s="67"/>
      <c r="TFZ6" s="67"/>
      <c r="TGA6" s="67"/>
      <c r="TGB6" s="67"/>
      <c r="TGC6" s="67"/>
      <c r="TGD6" s="67"/>
      <c r="TGE6" s="67"/>
      <c r="TGF6" s="67"/>
      <c r="TGG6" s="67"/>
      <c r="TGH6" s="67"/>
      <c r="TGI6" s="67"/>
      <c r="TGJ6" s="67"/>
      <c r="TGK6" s="67"/>
      <c r="TGL6" s="67"/>
      <c r="TGM6" s="67"/>
      <c r="TGN6" s="67"/>
      <c r="TGO6" s="67"/>
      <c r="TGP6" s="67"/>
      <c r="TGQ6" s="67"/>
      <c r="TGR6" s="67"/>
      <c r="TGS6" s="67"/>
      <c r="TGT6" s="67"/>
      <c r="TGU6" s="67"/>
      <c r="TGV6" s="67"/>
      <c r="TGW6" s="67"/>
      <c r="TGX6" s="67"/>
      <c r="TGY6" s="67"/>
      <c r="TGZ6" s="67"/>
      <c r="THA6" s="67"/>
      <c r="THB6" s="67"/>
      <c r="THC6" s="67"/>
      <c r="THD6" s="67"/>
      <c r="THE6" s="67"/>
      <c r="THF6" s="67"/>
      <c r="THG6" s="67"/>
      <c r="THH6" s="67"/>
      <c r="THI6" s="67"/>
      <c r="THJ6" s="67"/>
      <c r="THK6" s="67"/>
      <c r="THL6" s="67"/>
      <c r="THM6" s="67"/>
      <c r="THN6" s="67"/>
      <c r="THO6" s="67"/>
      <c r="THP6" s="67"/>
      <c r="THQ6" s="67"/>
      <c r="THR6" s="67"/>
      <c r="THS6" s="67"/>
      <c r="THT6" s="67"/>
      <c r="THU6" s="67"/>
      <c r="THV6" s="67"/>
      <c r="THW6" s="67"/>
      <c r="THX6" s="67"/>
      <c r="THY6" s="67"/>
      <c r="THZ6" s="67"/>
      <c r="TIA6" s="67"/>
      <c r="TIB6" s="67"/>
      <c r="TIC6" s="67"/>
      <c r="TID6" s="67"/>
      <c r="TIE6" s="67"/>
      <c r="TIF6" s="67"/>
      <c r="TIG6" s="67"/>
      <c r="TIH6" s="67"/>
      <c r="TII6" s="67"/>
      <c r="TIJ6" s="67"/>
      <c r="TIK6" s="67"/>
      <c r="TIL6" s="67"/>
      <c r="TIM6" s="67"/>
      <c r="TIN6" s="67"/>
      <c r="TIO6" s="67"/>
      <c r="TIP6" s="67"/>
      <c r="TIQ6" s="67"/>
      <c r="TIR6" s="67"/>
      <c r="TIS6" s="67"/>
      <c r="TIT6" s="67"/>
      <c r="TIU6" s="67"/>
      <c r="TIV6" s="67"/>
      <c r="TIW6" s="67"/>
      <c r="TIX6" s="67"/>
      <c r="TIY6" s="67"/>
      <c r="TIZ6" s="67"/>
      <c r="TJA6" s="67"/>
      <c r="TJB6" s="67"/>
      <c r="TJC6" s="67"/>
      <c r="TJD6" s="67"/>
      <c r="TJE6" s="67"/>
      <c r="TJF6" s="67"/>
      <c r="TJG6" s="67"/>
      <c r="TJH6" s="67"/>
      <c r="TJI6" s="67"/>
      <c r="TJJ6" s="67"/>
      <c r="TJK6" s="67"/>
      <c r="TJL6" s="67"/>
      <c r="TJM6" s="67"/>
      <c r="TJN6" s="67"/>
      <c r="TJO6" s="67"/>
      <c r="TJP6" s="67"/>
      <c r="TJQ6" s="67"/>
      <c r="TJR6" s="67"/>
      <c r="TJS6" s="67"/>
      <c r="TJT6" s="67"/>
      <c r="TJU6" s="67"/>
      <c r="TJV6" s="67"/>
      <c r="TJW6" s="67"/>
      <c r="TJX6" s="67"/>
      <c r="TJY6" s="67"/>
      <c r="TJZ6" s="67"/>
      <c r="TKA6" s="67"/>
      <c r="TKB6" s="67"/>
      <c r="TKC6" s="67"/>
      <c r="TKD6" s="67"/>
      <c r="TKE6" s="67"/>
      <c r="TKF6" s="67"/>
      <c r="TKG6" s="67"/>
      <c r="TKH6" s="67"/>
      <c r="TKI6" s="67"/>
      <c r="TKJ6" s="67"/>
      <c r="TKK6" s="67"/>
      <c r="TKL6" s="67"/>
      <c r="TKM6" s="67"/>
      <c r="TKN6" s="67"/>
      <c r="TKO6" s="67"/>
      <c r="TKP6" s="67"/>
      <c r="TKQ6" s="67"/>
      <c r="TKR6" s="67"/>
      <c r="TKS6" s="67"/>
      <c r="TKT6" s="67"/>
      <c r="TKU6" s="67"/>
      <c r="TKV6" s="67"/>
      <c r="TKW6" s="67"/>
      <c r="TKX6" s="67"/>
      <c r="TKY6" s="67"/>
      <c r="TKZ6" s="67"/>
      <c r="TLA6" s="67"/>
      <c r="TLB6" s="67"/>
      <c r="TLC6" s="67"/>
      <c r="TLD6" s="67"/>
      <c r="TLE6" s="67"/>
      <c r="TLF6" s="67"/>
      <c r="TLG6" s="67"/>
      <c r="TLH6" s="67"/>
      <c r="TLI6" s="67"/>
      <c r="TLJ6" s="67"/>
      <c r="TLK6" s="67"/>
      <c r="TLL6" s="67"/>
      <c r="TLM6" s="67"/>
      <c r="TLN6" s="67"/>
      <c r="TLO6" s="67"/>
      <c r="TLP6" s="67"/>
      <c r="TLQ6" s="67"/>
      <c r="TLR6" s="67"/>
      <c r="TLS6" s="67"/>
      <c r="TLT6" s="67"/>
      <c r="TLU6" s="67"/>
      <c r="TLV6" s="67"/>
      <c r="TLW6" s="67"/>
      <c r="TLX6" s="67"/>
      <c r="TLY6" s="67"/>
      <c r="TLZ6" s="67"/>
      <c r="TMA6" s="67"/>
      <c r="TMB6" s="67"/>
      <c r="TMC6" s="67"/>
      <c r="TMD6" s="67"/>
      <c r="TME6" s="67"/>
      <c r="TMF6" s="67"/>
      <c r="TMG6" s="67"/>
      <c r="TMH6" s="67"/>
      <c r="TMI6" s="67"/>
      <c r="TMJ6" s="67"/>
      <c r="TMK6" s="67"/>
      <c r="TML6" s="67"/>
      <c r="TMM6" s="67"/>
      <c r="TMN6" s="67"/>
      <c r="TMO6" s="67"/>
      <c r="TMP6" s="67"/>
      <c r="TMQ6" s="67"/>
      <c r="TMR6" s="67"/>
      <c r="TMS6" s="67"/>
      <c r="TMT6" s="67"/>
      <c r="TMU6" s="67"/>
      <c r="TMV6" s="67"/>
      <c r="TMW6" s="67"/>
      <c r="TMX6" s="67"/>
      <c r="TMY6" s="67"/>
      <c r="TMZ6" s="67"/>
      <c r="TNA6" s="67"/>
      <c r="TNB6" s="67"/>
      <c r="TNC6" s="67"/>
      <c r="TND6" s="67"/>
      <c r="TNE6" s="67"/>
      <c r="TNF6" s="67"/>
      <c r="TNG6" s="67"/>
      <c r="TNH6" s="67"/>
      <c r="TNI6" s="67"/>
      <c r="TNJ6" s="67"/>
      <c r="TNK6" s="67"/>
      <c r="TNL6" s="67"/>
      <c r="TNM6" s="67"/>
      <c r="TNN6" s="67"/>
      <c r="TNO6" s="67"/>
      <c r="TNP6" s="67"/>
      <c r="TNQ6" s="67"/>
      <c r="TNR6" s="67"/>
      <c r="TNS6" s="67"/>
      <c r="TNT6" s="67"/>
      <c r="TNU6" s="67"/>
      <c r="TNV6" s="67"/>
      <c r="TNW6" s="67"/>
      <c r="TNX6" s="67"/>
      <c r="TNY6" s="67"/>
      <c r="TNZ6" s="67"/>
      <c r="TOA6" s="67"/>
      <c r="TOB6" s="67"/>
      <c r="TOC6" s="67"/>
      <c r="TOD6" s="67"/>
      <c r="TOE6" s="67"/>
      <c r="TOF6" s="67"/>
      <c r="TOG6" s="67"/>
      <c r="TOH6" s="67"/>
      <c r="TOI6" s="67"/>
      <c r="TOJ6" s="67"/>
      <c r="TOK6" s="67"/>
      <c r="TOL6" s="67"/>
      <c r="TOM6" s="67"/>
      <c r="TON6" s="67"/>
      <c r="TOO6" s="67"/>
      <c r="TOP6" s="67"/>
      <c r="TOQ6" s="67"/>
      <c r="TOR6" s="67"/>
      <c r="TOS6" s="67"/>
      <c r="TOT6" s="67"/>
      <c r="TOU6" s="67"/>
      <c r="TOV6" s="67"/>
      <c r="TOW6" s="67"/>
      <c r="TOX6" s="67"/>
      <c r="TOY6" s="67"/>
      <c r="TOZ6" s="67"/>
      <c r="TPA6" s="67"/>
      <c r="TPB6" s="67"/>
      <c r="TPC6" s="67"/>
      <c r="TPD6" s="67"/>
      <c r="TPE6" s="67"/>
      <c r="TPF6" s="67"/>
      <c r="TPG6" s="67"/>
      <c r="TPH6" s="67"/>
      <c r="TPI6" s="67"/>
      <c r="TPJ6" s="67"/>
      <c r="TPK6" s="67"/>
      <c r="TPL6" s="67"/>
      <c r="TPM6" s="67"/>
      <c r="TPN6" s="67"/>
      <c r="TPO6" s="67"/>
      <c r="TPP6" s="67"/>
      <c r="TPQ6" s="67"/>
      <c r="TPR6" s="67"/>
      <c r="TPS6" s="67"/>
      <c r="TPT6" s="67"/>
      <c r="TPU6" s="67"/>
      <c r="TPV6" s="67"/>
      <c r="TPW6" s="67"/>
      <c r="TPX6" s="67"/>
      <c r="TPY6" s="67"/>
      <c r="TPZ6" s="67"/>
      <c r="TQA6" s="67"/>
      <c r="TQB6" s="67"/>
      <c r="TQC6" s="67"/>
      <c r="TQD6" s="67"/>
      <c r="TQE6" s="67"/>
      <c r="TQF6" s="67"/>
      <c r="TQG6" s="67"/>
      <c r="TQH6" s="67"/>
      <c r="TQI6" s="67"/>
      <c r="TQJ6" s="67"/>
      <c r="TQK6" s="67"/>
      <c r="TQL6" s="67"/>
      <c r="TQM6" s="67"/>
      <c r="TQN6" s="67"/>
      <c r="TQO6" s="67"/>
      <c r="TQP6" s="67"/>
      <c r="TQQ6" s="67"/>
      <c r="TQR6" s="67"/>
      <c r="TQS6" s="67"/>
      <c r="TQT6" s="67"/>
      <c r="TQU6" s="67"/>
      <c r="TQV6" s="67"/>
      <c r="TQW6" s="67"/>
      <c r="TQX6" s="67"/>
      <c r="TQY6" s="67"/>
      <c r="TQZ6" s="67"/>
      <c r="TRA6" s="67"/>
      <c r="TRB6" s="67"/>
      <c r="TRC6" s="67"/>
      <c r="TRD6" s="67"/>
      <c r="TRE6" s="67"/>
      <c r="TRF6" s="67"/>
      <c r="TRG6" s="67"/>
      <c r="TRH6" s="67"/>
      <c r="TRI6" s="67"/>
      <c r="TRJ6" s="67"/>
      <c r="TRK6" s="67"/>
      <c r="TRL6" s="67"/>
      <c r="TRM6" s="67"/>
      <c r="TRN6" s="67"/>
      <c r="TRO6" s="67"/>
      <c r="TRP6" s="67"/>
      <c r="TRQ6" s="67"/>
      <c r="TRR6" s="67"/>
      <c r="TRS6" s="67"/>
      <c r="TRT6" s="67"/>
      <c r="TRU6" s="67"/>
      <c r="TRV6" s="67"/>
      <c r="TRW6" s="67"/>
      <c r="TRX6" s="67"/>
      <c r="TRY6" s="67"/>
      <c r="TRZ6" s="67"/>
      <c r="TSA6" s="67"/>
      <c r="TSB6" s="67"/>
      <c r="TSC6" s="67"/>
      <c r="TSD6" s="67"/>
      <c r="TSE6" s="67"/>
      <c r="TSF6" s="67"/>
      <c r="TSG6" s="67"/>
      <c r="TSH6" s="67"/>
      <c r="TSI6" s="67"/>
      <c r="TSJ6" s="67"/>
      <c r="TSK6" s="67"/>
      <c r="TSL6" s="67"/>
      <c r="TSM6" s="67"/>
      <c r="TSN6" s="67"/>
      <c r="TSO6" s="67"/>
      <c r="TSP6" s="67"/>
      <c r="TSQ6" s="67"/>
      <c r="TSR6" s="67"/>
      <c r="TSS6" s="67"/>
      <c r="TST6" s="67"/>
      <c r="TSU6" s="67"/>
      <c r="TSV6" s="67"/>
      <c r="TSW6" s="67"/>
      <c r="TSX6" s="67"/>
      <c r="TSY6" s="67"/>
      <c r="TSZ6" s="67"/>
      <c r="TTA6" s="67"/>
      <c r="TTB6" s="67"/>
      <c r="TTC6" s="67"/>
      <c r="TTD6" s="67"/>
      <c r="TTE6" s="67"/>
      <c r="TTF6" s="67"/>
      <c r="TTG6" s="67"/>
      <c r="TTH6" s="67"/>
      <c r="TTI6" s="67"/>
      <c r="TTJ6" s="67"/>
      <c r="TTK6" s="67"/>
      <c r="TTL6" s="67"/>
      <c r="TTM6" s="67"/>
      <c r="TTN6" s="67"/>
      <c r="TTO6" s="67"/>
      <c r="TTP6" s="67"/>
      <c r="TTQ6" s="67"/>
      <c r="TTR6" s="67"/>
      <c r="TTS6" s="67"/>
      <c r="TTT6" s="67"/>
      <c r="TTU6" s="67"/>
      <c r="TTV6" s="67"/>
      <c r="TTW6" s="67"/>
      <c r="TTX6" s="67"/>
      <c r="TTY6" s="67"/>
      <c r="TTZ6" s="67"/>
      <c r="TUA6" s="67"/>
      <c r="TUB6" s="67"/>
      <c r="TUC6" s="67"/>
      <c r="TUD6" s="67"/>
      <c r="TUE6" s="67"/>
      <c r="TUF6" s="67"/>
      <c r="TUG6" s="67"/>
      <c r="TUH6" s="67"/>
      <c r="TUI6" s="67"/>
      <c r="TUJ6" s="67"/>
      <c r="TUK6" s="67"/>
      <c r="TUL6" s="67"/>
      <c r="TUM6" s="67"/>
      <c r="TUN6" s="67"/>
      <c r="TUO6" s="67"/>
      <c r="TUP6" s="67"/>
      <c r="TUQ6" s="67"/>
      <c r="TUR6" s="67"/>
      <c r="TUS6" s="67"/>
      <c r="TUT6" s="67"/>
      <c r="TUU6" s="67"/>
      <c r="TUV6" s="67"/>
      <c r="TUW6" s="67"/>
      <c r="TUX6" s="67"/>
      <c r="TUY6" s="67"/>
      <c r="TUZ6" s="67"/>
      <c r="TVA6" s="67"/>
      <c r="TVB6" s="67"/>
      <c r="TVC6" s="67"/>
      <c r="TVD6" s="67"/>
      <c r="TVE6" s="67"/>
      <c r="TVF6" s="67"/>
      <c r="TVG6" s="67"/>
      <c r="TVH6" s="67"/>
      <c r="TVI6" s="67"/>
      <c r="TVJ6" s="67"/>
      <c r="TVK6" s="67"/>
      <c r="TVL6" s="67"/>
      <c r="TVM6" s="67"/>
      <c r="TVN6" s="67"/>
      <c r="TVO6" s="67"/>
      <c r="TVP6" s="67"/>
      <c r="TVQ6" s="67"/>
      <c r="TVR6" s="67"/>
      <c r="TVS6" s="67"/>
      <c r="TVT6" s="67"/>
      <c r="TVU6" s="67"/>
      <c r="TVV6" s="67"/>
      <c r="TVW6" s="67"/>
      <c r="TVX6" s="67"/>
      <c r="TVY6" s="67"/>
      <c r="TVZ6" s="67"/>
      <c r="TWA6" s="67"/>
      <c r="TWB6" s="67"/>
      <c r="TWC6" s="67"/>
      <c r="TWD6" s="67"/>
      <c r="TWE6" s="67"/>
      <c r="TWF6" s="67"/>
      <c r="TWG6" s="67"/>
      <c r="TWH6" s="67"/>
      <c r="TWI6" s="67"/>
      <c r="TWJ6" s="67"/>
      <c r="TWK6" s="67"/>
      <c r="TWL6" s="67"/>
      <c r="TWM6" s="67"/>
      <c r="TWN6" s="67"/>
      <c r="TWO6" s="67"/>
      <c r="TWP6" s="67"/>
      <c r="TWQ6" s="67"/>
      <c r="TWR6" s="67"/>
      <c r="TWS6" s="67"/>
      <c r="TWT6" s="67"/>
      <c r="TWU6" s="67"/>
      <c r="TWV6" s="67"/>
      <c r="TWW6" s="67"/>
      <c r="TWX6" s="67"/>
      <c r="TWY6" s="67"/>
      <c r="TWZ6" s="67"/>
      <c r="TXA6" s="67"/>
      <c r="TXB6" s="67"/>
      <c r="TXC6" s="67"/>
      <c r="TXD6" s="67"/>
      <c r="TXE6" s="67"/>
      <c r="TXF6" s="67"/>
      <c r="TXG6" s="67"/>
      <c r="TXH6" s="67"/>
      <c r="TXI6" s="67"/>
      <c r="TXJ6" s="67"/>
      <c r="TXK6" s="67"/>
      <c r="TXL6" s="67"/>
      <c r="TXM6" s="67"/>
      <c r="TXN6" s="67"/>
      <c r="TXO6" s="67"/>
      <c r="TXP6" s="67"/>
      <c r="TXQ6" s="67"/>
      <c r="TXR6" s="67"/>
      <c r="TXS6" s="67"/>
      <c r="TXT6" s="67"/>
      <c r="TXU6" s="67"/>
      <c r="TXV6" s="67"/>
      <c r="TXW6" s="67"/>
      <c r="TXX6" s="67"/>
      <c r="TXY6" s="67"/>
      <c r="TXZ6" s="67"/>
      <c r="TYA6" s="67"/>
      <c r="TYB6" s="67"/>
      <c r="TYC6" s="67"/>
      <c r="TYD6" s="67"/>
      <c r="TYE6" s="67"/>
      <c r="TYF6" s="67"/>
      <c r="TYG6" s="67"/>
      <c r="TYH6" s="67"/>
      <c r="TYI6" s="67"/>
      <c r="TYJ6" s="67"/>
      <c r="TYK6" s="67"/>
      <c r="TYL6" s="67"/>
      <c r="TYM6" s="67"/>
      <c r="TYN6" s="67"/>
      <c r="TYO6" s="67"/>
      <c r="TYP6" s="67"/>
      <c r="TYQ6" s="67"/>
      <c r="TYR6" s="67"/>
      <c r="TYS6" s="67"/>
      <c r="TYT6" s="67"/>
      <c r="TYU6" s="67"/>
      <c r="TYV6" s="67"/>
      <c r="TYW6" s="67"/>
      <c r="TYX6" s="67"/>
      <c r="TYY6" s="67"/>
      <c r="TYZ6" s="67"/>
      <c r="TZA6" s="67"/>
      <c r="TZB6" s="67"/>
      <c r="TZC6" s="67"/>
      <c r="TZD6" s="67"/>
      <c r="TZE6" s="67"/>
      <c r="TZF6" s="67"/>
      <c r="TZG6" s="67"/>
      <c r="TZH6" s="67"/>
      <c r="TZI6" s="67"/>
      <c r="TZJ6" s="67"/>
      <c r="TZK6" s="67"/>
      <c r="TZL6" s="67"/>
      <c r="TZM6" s="67"/>
      <c r="TZN6" s="67"/>
      <c r="TZO6" s="67"/>
      <c r="TZP6" s="67"/>
      <c r="TZQ6" s="67"/>
      <c r="TZR6" s="67"/>
      <c r="TZS6" s="67"/>
      <c r="TZT6" s="67"/>
      <c r="TZU6" s="67"/>
      <c r="TZV6" s="67"/>
      <c r="TZW6" s="67"/>
      <c r="TZX6" s="67"/>
      <c r="TZY6" s="67"/>
      <c r="TZZ6" s="67"/>
      <c r="UAA6" s="67"/>
      <c r="UAB6" s="67"/>
      <c r="UAC6" s="67"/>
      <c r="UAD6" s="67"/>
      <c r="UAE6" s="67"/>
      <c r="UAF6" s="67"/>
      <c r="UAG6" s="67"/>
      <c r="UAH6" s="67"/>
      <c r="UAI6" s="67"/>
      <c r="UAJ6" s="67"/>
      <c r="UAK6" s="67"/>
      <c r="UAL6" s="67"/>
      <c r="UAM6" s="67"/>
      <c r="UAN6" s="67"/>
      <c r="UAO6" s="67"/>
      <c r="UAP6" s="67"/>
      <c r="UAQ6" s="67"/>
      <c r="UAR6" s="67"/>
      <c r="UAS6" s="67"/>
      <c r="UAT6" s="67"/>
      <c r="UAU6" s="67"/>
      <c r="UAV6" s="67"/>
      <c r="UAW6" s="67"/>
      <c r="UAX6" s="67"/>
      <c r="UAY6" s="67"/>
      <c r="UAZ6" s="67"/>
      <c r="UBA6" s="67"/>
      <c r="UBB6" s="67"/>
      <c r="UBC6" s="67"/>
      <c r="UBD6" s="67"/>
      <c r="UBE6" s="67"/>
      <c r="UBF6" s="67"/>
      <c r="UBG6" s="67"/>
      <c r="UBH6" s="67"/>
      <c r="UBI6" s="67"/>
      <c r="UBJ6" s="67"/>
      <c r="UBK6" s="67"/>
      <c r="UBL6" s="67"/>
      <c r="UBM6" s="67"/>
      <c r="UBN6" s="67"/>
      <c r="UBO6" s="67"/>
      <c r="UBP6" s="67"/>
      <c r="UBQ6" s="67"/>
      <c r="UBR6" s="67"/>
      <c r="UBS6" s="67"/>
      <c r="UBT6" s="67"/>
      <c r="UBU6" s="67"/>
      <c r="UBV6" s="67"/>
      <c r="UBW6" s="67"/>
      <c r="UBX6" s="67"/>
      <c r="UBY6" s="67"/>
      <c r="UBZ6" s="67"/>
      <c r="UCA6" s="67"/>
      <c r="UCB6" s="67"/>
      <c r="UCC6" s="67"/>
      <c r="UCD6" s="67"/>
      <c r="UCE6" s="67"/>
      <c r="UCF6" s="67"/>
      <c r="UCG6" s="67"/>
      <c r="UCH6" s="67"/>
      <c r="UCI6" s="67"/>
      <c r="UCJ6" s="67"/>
      <c r="UCK6" s="67"/>
      <c r="UCL6" s="67"/>
      <c r="UCM6" s="67"/>
      <c r="UCN6" s="67"/>
      <c r="UCO6" s="67"/>
      <c r="UCP6" s="67"/>
      <c r="UCQ6" s="67"/>
      <c r="UCR6" s="67"/>
      <c r="UCS6" s="67"/>
      <c r="UCT6" s="67"/>
      <c r="UCU6" s="67"/>
      <c r="UCV6" s="67"/>
      <c r="UCW6" s="67"/>
      <c r="UCX6" s="67"/>
      <c r="UCY6" s="67"/>
      <c r="UCZ6" s="67"/>
      <c r="UDA6" s="67"/>
      <c r="UDB6" s="67"/>
      <c r="UDC6" s="67"/>
      <c r="UDD6" s="67"/>
      <c r="UDE6" s="67"/>
      <c r="UDF6" s="67"/>
      <c r="UDG6" s="67"/>
      <c r="UDH6" s="67"/>
      <c r="UDI6" s="67"/>
      <c r="UDJ6" s="67"/>
      <c r="UDK6" s="67"/>
      <c r="UDL6" s="67"/>
      <c r="UDM6" s="67"/>
      <c r="UDN6" s="67"/>
      <c r="UDO6" s="67"/>
      <c r="UDP6" s="67"/>
      <c r="UDQ6" s="67"/>
      <c r="UDR6" s="67"/>
      <c r="UDS6" s="67"/>
      <c r="UDT6" s="67"/>
      <c r="UDU6" s="67"/>
      <c r="UDV6" s="67"/>
      <c r="UDW6" s="67"/>
      <c r="UDX6" s="67"/>
      <c r="UDY6" s="67"/>
      <c r="UDZ6" s="67"/>
      <c r="UEA6" s="67"/>
      <c r="UEB6" s="67"/>
      <c r="UEC6" s="67"/>
      <c r="UED6" s="67"/>
      <c r="UEE6" s="67"/>
      <c r="UEF6" s="67"/>
      <c r="UEG6" s="67"/>
      <c r="UEH6" s="67"/>
      <c r="UEI6" s="67"/>
      <c r="UEJ6" s="67"/>
      <c r="UEK6" s="67"/>
      <c r="UEL6" s="67"/>
      <c r="UEM6" s="67"/>
      <c r="UEN6" s="67"/>
      <c r="UEO6" s="67"/>
      <c r="UEP6" s="67"/>
      <c r="UEQ6" s="67"/>
      <c r="UER6" s="67"/>
      <c r="UES6" s="67"/>
      <c r="UET6" s="67"/>
      <c r="UEU6" s="67"/>
      <c r="UEV6" s="67"/>
      <c r="UEW6" s="67"/>
      <c r="UEX6" s="67"/>
      <c r="UEY6" s="67"/>
      <c r="UEZ6" s="67"/>
      <c r="UFA6" s="67"/>
      <c r="UFB6" s="67"/>
      <c r="UFC6" s="67"/>
      <c r="UFD6" s="67"/>
      <c r="UFE6" s="67"/>
      <c r="UFF6" s="67"/>
      <c r="UFG6" s="67"/>
      <c r="UFH6" s="67"/>
      <c r="UFI6" s="67"/>
      <c r="UFJ6" s="67"/>
      <c r="UFK6" s="67"/>
      <c r="UFL6" s="67"/>
      <c r="UFM6" s="67"/>
      <c r="UFN6" s="67"/>
      <c r="UFO6" s="67"/>
      <c r="UFP6" s="67"/>
      <c r="UFQ6" s="67"/>
      <c r="UFR6" s="67"/>
      <c r="UFS6" s="67"/>
      <c r="UFT6" s="67"/>
      <c r="UFU6" s="67"/>
      <c r="UFV6" s="67"/>
      <c r="UFW6" s="67"/>
      <c r="UFX6" s="67"/>
      <c r="UFY6" s="67"/>
      <c r="UFZ6" s="67"/>
      <c r="UGA6" s="67"/>
      <c r="UGB6" s="67"/>
      <c r="UGC6" s="67"/>
      <c r="UGD6" s="67"/>
      <c r="UGE6" s="67"/>
      <c r="UGF6" s="67"/>
      <c r="UGG6" s="67"/>
      <c r="UGH6" s="67"/>
      <c r="UGI6" s="67"/>
      <c r="UGJ6" s="67"/>
      <c r="UGK6" s="67"/>
      <c r="UGL6" s="67"/>
      <c r="UGM6" s="67"/>
      <c r="UGN6" s="67"/>
      <c r="UGO6" s="67"/>
      <c r="UGP6" s="67"/>
      <c r="UGQ6" s="67"/>
      <c r="UGR6" s="67"/>
      <c r="UGS6" s="67"/>
      <c r="UGT6" s="67"/>
      <c r="UGU6" s="67"/>
      <c r="UGV6" s="67"/>
      <c r="UGW6" s="67"/>
      <c r="UGX6" s="67"/>
      <c r="UGY6" s="67"/>
      <c r="UGZ6" s="67"/>
      <c r="UHA6" s="67"/>
      <c r="UHB6" s="67"/>
      <c r="UHC6" s="67"/>
      <c r="UHD6" s="67"/>
      <c r="UHE6" s="67"/>
      <c r="UHF6" s="67"/>
      <c r="UHG6" s="67"/>
      <c r="UHH6" s="67"/>
      <c r="UHI6" s="67"/>
      <c r="UHJ6" s="67"/>
      <c r="UHK6" s="67"/>
      <c r="UHL6" s="67"/>
      <c r="UHM6" s="67"/>
      <c r="UHN6" s="67"/>
      <c r="UHO6" s="67"/>
      <c r="UHP6" s="67"/>
      <c r="UHQ6" s="67"/>
      <c r="UHR6" s="67"/>
      <c r="UHS6" s="67"/>
      <c r="UHT6" s="67"/>
      <c r="UHU6" s="67"/>
      <c r="UHV6" s="67"/>
      <c r="UHW6" s="67"/>
      <c r="UHX6" s="67"/>
      <c r="UHY6" s="67"/>
      <c r="UHZ6" s="67"/>
      <c r="UIA6" s="67"/>
      <c r="UIB6" s="67"/>
      <c r="UIC6" s="67"/>
      <c r="UID6" s="67"/>
      <c r="UIE6" s="67"/>
      <c r="UIF6" s="67"/>
      <c r="UIG6" s="67"/>
      <c r="UIH6" s="67"/>
      <c r="UII6" s="67"/>
      <c r="UIJ6" s="67"/>
      <c r="UIK6" s="67"/>
      <c r="UIL6" s="67"/>
      <c r="UIM6" s="67"/>
      <c r="UIN6" s="67"/>
      <c r="UIO6" s="67"/>
      <c r="UIP6" s="67"/>
      <c r="UIQ6" s="67"/>
      <c r="UIR6" s="67"/>
      <c r="UIS6" s="67"/>
      <c r="UIT6" s="67"/>
      <c r="UIU6" s="67"/>
      <c r="UIV6" s="67"/>
      <c r="UIW6" s="67"/>
      <c r="UIX6" s="67"/>
      <c r="UIY6" s="67"/>
      <c r="UIZ6" s="67"/>
      <c r="UJA6" s="67"/>
      <c r="UJB6" s="67"/>
      <c r="UJC6" s="67"/>
      <c r="UJD6" s="67"/>
      <c r="UJE6" s="67"/>
      <c r="UJF6" s="67"/>
      <c r="UJG6" s="67"/>
      <c r="UJH6" s="67"/>
      <c r="UJI6" s="67"/>
      <c r="UJJ6" s="67"/>
      <c r="UJK6" s="67"/>
      <c r="UJL6" s="67"/>
      <c r="UJM6" s="67"/>
      <c r="UJN6" s="67"/>
      <c r="UJO6" s="67"/>
      <c r="UJP6" s="67"/>
      <c r="UJQ6" s="67"/>
      <c r="UJR6" s="67"/>
      <c r="UJS6" s="67"/>
      <c r="UJT6" s="67"/>
      <c r="UJU6" s="67"/>
      <c r="UJV6" s="67"/>
      <c r="UJW6" s="67"/>
      <c r="UJX6" s="67"/>
      <c r="UJY6" s="67"/>
      <c r="UJZ6" s="67"/>
      <c r="UKA6" s="67"/>
      <c r="UKB6" s="67"/>
      <c r="UKC6" s="67"/>
      <c r="UKD6" s="67"/>
      <c r="UKE6" s="67"/>
      <c r="UKF6" s="67"/>
      <c r="UKG6" s="67"/>
      <c r="UKH6" s="67"/>
      <c r="UKI6" s="67"/>
      <c r="UKJ6" s="67"/>
      <c r="UKK6" s="67"/>
      <c r="UKL6" s="67"/>
      <c r="UKM6" s="67"/>
      <c r="UKN6" s="67"/>
      <c r="UKO6" s="67"/>
      <c r="UKP6" s="67"/>
      <c r="UKQ6" s="67"/>
      <c r="UKR6" s="67"/>
      <c r="UKS6" s="67"/>
      <c r="UKT6" s="67"/>
      <c r="UKU6" s="67"/>
      <c r="UKV6" s="67"/>
      <c r="UKW6" s="67"/>
      <c r="UKX6" s="67"/>
      <c r="UKY6" s="67"/>
      <c r="UKZ6" s="67"/>
      <c r="ULA6" s="67"/>
      <c r="ULB6" s="67"/>
      <c r="ULC6" s="67"/>
      <c r="ULD6" s="67"/>
      <c r="ULE6" s="67"/>
      <c r="ULF6" s="67"/>
      <c r="ULG6" s="67"/>
      <c r="ULH6" s="67"/>
      <c r="ULI6" s="67"/>
      <c r="ULJ6" s="67"/>
      <c r="ULK6" s="67"/>
      <c r="ULL6" s="67"/>
      <c r="ULM6" s="67"/>
      <c r="ULN6" s="67"/>
      <c r="ULO6" s="67"/>
      <c r="ULP6" s="67"/>
      <c r="ULQ6" s="67"/>
      <c r="ULR6" s="67"/>
      <c r="ULS6" s="67"/>
      <c r="ULT6" s="67"/>
      <c r="ULU6" s="67"/>
      <c r="ULV6" s="67"/>
      <c r="ULW6" s="67"/>
      <c r="ULX6" s="67"/>
      <c r="ULY6" s="67"/>
      <c r="ULZ6" s="67"/>
      <c r="UMA6" s="67"/>
      <c r="UMB6" s="67"/>
      <c r="UMC6" s="67"/>
      <c r="UMD6" s="67"/>
      <c r="UME6" s="67"/>
      <c r="UMF6" s="67"/>
      <c r="UMG6" s="67"/>
      <c r="UMH6" s="67"/>
      <c r="UMI6" s="67"/>
      <c r="UMJ6" s="67"/>
      <c r="UMK6" s="67"/>
      <c r="UML6" s="67"/>
      <c r="UMM6" s="67"/>
      <c r="UMN6" s="67"/>
      <c r="UMO6" s="67"/>
      <c r="UMP6" s="67"/>
      <c r="UMQ6" s="67"/>
      <c r="UMR6" s="67"/>
      <c r="UMS6" s="67"/>
      <c r="UMT6" s="67"/>
      <c r="UMU6" s="67"/>
      <c r="UMV6" s="67"/>
      <c r="UMW6" s="67"/>
      <c r="UMX6" s="67"/>
      <c r="UMY6" s="67"/>
      <c r="UMZ6" s="67"/>
      <c r="UNA6" s="67"/>
      <c r="UNB6" s="67"/>
      <c r="UNC6" s="67"/>
      <c r="UND6" s="67"/>
      <c r="UNE6" s="67"/>
      <c r="UNF6" s="67"/>
      <c r="UNG6" s="67"/>
      <c r="UNH6" s="67"/>
      <c r="UNI6" s="67"/>
      <c r="UNJ6" s="67"/>
      <c r="UNK6" s="67"/>
      <c r="UNL6" s="67"/>
      <c r="UNM6" s="67"/>
      <c r="UNN6" s="67"/>
      <c r="UNO6" s="67"/>
      <c r="UNP6" s="67"/>
      <c r="UNQ6" s="67"/>
      <c r="UNR6" s="67"/>
      <c r="UNS6" s="67"/>
      <c r="UNT6" s="67"/>
      <c r="UNU6" s="67"/>
      <c r="UNV6" s="67"/>
      <c r="UNW6" s="67"/>
      <c r="UNX6" s="67"/>
      <c r="UNY6" s="67"/>
      <c r="UNZ6" s="67"/>
      <c r="UOA6" s="67"/>
      <c r="UOB6" s="67"/>
      <c r="UOC6" s="67"/>
      <c r="UOD6" s="67"/>
      <c r="UOE6" s="67"/>
      <c r="UOF6" s="67"/>
      <c r="UOG6" s="67"/>
      <c r="UOH6" s="67"/>
      <c r="UOI6" s="67"/>
      <c r="UOJ6" s="67"/>
      <c r="UOK6" s="67"/>
      <c r="UOL6" s="67"/>
      <c r="UOM6" s="67"/>
      <c r="UON6" s="67"/>
      <c r="UOO6" s="67"/>
      <c r="UOP6" s="67"/>
      <c r="UOQ6" s="67"/>
      <c r="UOR6" s="67"/>
      <c r="UOS6" s="67"/>
      <c r="UOT6" s="67"/>
      <c r="UOU6" s="67"/>
      <c r="UOV6" s="67"/>
      <c r="UOW6" s="67"/>
      <c r="UOX6" s="67"/>
      <c r="UOY6" s="67"/>
      <c r="UOZ6" s="67"/>
      <c r="UPA6" s="67"/>
      <c r="UPB6" s="67"/>
      <c r="UPC6" s="67"/>
      <c r="UPD6" s="67"/>
      <c r="UPE6" s="67"/>
      <c r="UPF6" s="67"/>
      <c r="UPG6" s="67"/>
      <c r="UPH6" s="67"/>
      <c r="UPI6" s="67"/>
      <c r="UPJ6" s="67"/>
      <c r="UPK6" s="67"/>
      <c r="UPL6" s="67"/>
      <c r="UPM6" s="67"/>
      <c r="UPN6" s="67"/>
      <c r="UPO6" s="67"/>
      <c r="UPP6" s="67"/>
      <c r="UPQ6" s="67"/>
      <c r="UPR6" s="67"/>
      <c r="UPS6" s="67"/>
      <c r="UPT6" s="67"/>
      <c r="UPU6" s="67"/>
      <c r="UPV6" s="67"/>
      <c r="UPW6" s="67"/>
      <c r="UPX6" s="67"/>
      <c r="UPY6" s="67"/>
      <c r="UPZ6" s="67"/>
      <c r="UQA6" s="67"/>
      <c r="UQB6" s="67"/>
      <c r="UQC6" s="67"/>
      <c r="UQD6" s="67"/>
      <c r="UQE6" s="67"/>
      <c r="UQF6" s="67"/>
      <c r="UQG6" s="67"/>
      <c r="UQH6" s="67"/>
      <c r="UQI6" s="67"/>
      <c r="UQJ6" s="67"/>
      <c r="UQK6" s="67"/>
      <c r="UQL6" s="67"/>
      <c r="UQM6" s="67"/>
      <c r="UQN6" s="67"/>
      <c r="UQO6" s="67"/>
      <c r="UQP6" s="67"/>
      <c r="UQQ6" s="67"/>
      <c r="UQR6" s="67"/>
      <c r="UQS6" s="67"/>
      <c r="UQT6" s="67"/>
      <c r="UQU6" s="67"/>
      <c r="UQV6" s="67"/>
      <c r="UQW6" s="67"/>
      <c r="UQX6" s="67"/>
      <c r="UQY6" s="67"/>
      <c r="UQZ6" s="67"/>
      <c r="URA6" s="67"/>
      <c r="URB6" s="67"/>
      <c r="URC6" s="67"/>
      <c r="URD6" s="67"/>
      <c r="URE6" s="67"/>
      <c r="URF6" s="67"/>
      <c r="URG6" s="67"/>
      <c r="URH6" s="67"/>
      <c r="URI6" s="67"/>
      <c r="URJ6" s="67"/>
      <c r="URK6" s="67"/>
      <c r="URL6" s="67"/>
      <c r="URM6" s="67"/>
      <c r="URN6" s="67"/>
      <c r="URO6" s="67"/>
      <c r="URP6" s="67"/>
      <c r="URQ6" s="67"/>
      <c r="URR6" s="67"/>
      <c r="URS6" s="67"/>
      <c r="URT6" s="67"/>
      <c r="URU6" s="67"/>
      <c r="URV6" s="67"/>
      <c r="URW6" s="67"/>
      <c r="URX6" s="67"/>
      <c r="URY6" s="67"/>
      <c r="URZ6" s="67"/>
      <c r="USA6" s="67"/>
      <c r="USB6" s="67"/>
      <c r="USC6" s="67"/>
      <c r="USD6" s="67"/>
      <c r="USE6" s="67"/>
      <c r="USF6" s="67"/>
      <c r="USG6" s="67"/>
      <c r="USH6" s="67"/>
      <c r="USI6" s="67"/>
      <c r="USJ6" s="67"/>
      <c r="USK6" s="67"/>
      <c r="USL6" s="67"/>
      <c r="USM6" s="67"/>
      <c r="USN6" s="67"/>
      <c r="USO6" s="67"/>
      <c r="USP6" s="67"/>
      <c r="USQ6" s="67"/>
      <c r="USR6" s="67"/>
      <c r="USS6" s="67"/>
      <c r="UST6" s="67"/>
      <c r="USU6" s="67"/>
      <c r="USV6" s="67"/>
      <c r="USW6" s="67"/>
      <c r="USX6" s="67"/>
      <c r="USY6" s="67"/>
      <c r="USZ6" s="67"/>
      <c r="UTA6" s="67"/>
      <c r="UTB6" s="67"/>
      <c r="UTC6" s="67"/>
      <c r="UTD6" s="67"/>
      <c r="UTE6" s="67"/>
      <c r="UTF6" s="67"/>
      <c r="UTG6" s="67"/>
      <c r="UTH6" s="67"/>
      <c r="UTI6" s="67"/>
      <c r="UTJ6" s="67"/>
      <c r="UTK6" s="67"/>
      <c r="UTL6" s="67"/>
      <c r="UTM6" s="67"/>
      <c r="UTN6" s="67"/>
      <c r="UTO6" s="67"/>
      <c r="UTP6" s="67"/>
      <c r="UTQ6" s="67"/>
      <c r="UTR6" s="67"/>
      <c r="UTS6" s="67"/>
      <c r="UTT6" s="67"/>
      <c r="UTU6" s="67"/>
      <c r="UTV6" s="67"/>
      <c r="UTW6" s="67"/>
      <c r="UTX6" s="67"/>
      <c r="UTY6" s="67"/>
      <c r="UTZ6" s="67"/>
      <c r="UUA6" s="67"/>
      <c r="UUB6" s="67"/>
      <c r="UUC6" s="67"/>
      <c r="UUD6" s="67"/>
      <c r="UUE6" s="67"/>
      <c r="UUF6" s="67"/>
      <c r="UUG6" s="67"/>
      <c r="UUH6" s="67"/>
      <c r="UUI6" s="67"/>
      <c r="UUJ6" s="67"/>
      <c r="UUK6" s="67"/>
      <c r="UUL6" s="67"/>
      <c r="UUM6" s="67"/>
      <c r="UUN6" s="67"/>
      <c r="UUO6" s="67"/>
      <c r="UUP6" s="67"/>
      <c r="UUQ6" s="67"/>
      <c r="UUR6" s="67"/>
      <c r="UUS6" s="67"/>
      <c r="UUT6" s="67"/>
      <c r="UUU6" s="67"/>
      <c r="UUV6" s="67"/>
      <c r="UUW6" s="67"/>
      <c r="UUX6" s="67"/>
      <c r="UUY6" s="67"/>
      <c r="UUZ6" s="67"/>
      <c r="UVA6" s="67"/>
      <c r="UVB6" s="67"/>
      <c r="UVC6" s="67"/>
      <c r="UVD6" s="67"/>
      <c r="UVE6" s="67"/>
      <c r="UVF6" s="67"/>
      <c r="UVG6" s="67"/>
      <c r="UVH6" s="67"/>
      <c r="UVI6" s="67"/>
      <c r="UVJ6" s="67"/>
      <c r="UVK6" s="67"/>
      <c r="UVL6" s="67"/>
      <c r="UVM6" s="67"/>
      <c r="UVN6" s="67"/>
      <c r="UVO6" s="67"/>
      <c r="UVP6" s="67"/>
      <c r="UVQ6" s="67"/>
      <c r="UVR6" s="67"/>
      <c r="UVS6" s="67"/>
      <c r="UVT6" s="67"/>
      <c r="UVU6" s="67"/>
      <c r="UVV6" s="67"/>
      <c r="UVW6" s="67"/>
      <c r="UVX6" s="67"/>
      <c r="UVY6" s="67"/>
      <c r="UVZ6" s="67"/>
      <c r="UWA6" s="67"/>
      <c r="UWB6" s="67"/>
      <c r="UWC6" s="67"/>
      <c r="UWD6" s="67"/>
      <c r="UWE6" s="67"/>
      <c r="UWF6" s="67"/>
      <c r="UWG6" s="67"/>
      <c r="UWH6" s="67"/>
      <c r="UWI6" s="67"/>
      <c r="UWJ6" s="67"/>
      <c r="UWK6" s="67"/>
      <c r="UWL6" s="67"/>
      <c r="UWM6" s="67"/>
      <c r="UWN6" s="67"/>
      <c r="UWO6" s="67"/>
      <c r="UWP6" s="67"/>
      <c r="UWQ6" s="67"/>
      <c r="UWR6" s="67"/>
      <c r="UWS6" s="67"/>
      <c r="UWT6" s="67"/>
      <c r="UWU6" s="67"/>
      <c r="UWV6" s="67"/>
      <c r="UWW6" s="67"/>
      <c r="UWX6" s="67"/>
      <c r="UWY6" s="67"/>
      <c r="UWZ6" s="67"/>
      <c r="UXA6" s="67"/>
      <c r="UXB6" s="67"/>
      <c r="UXC6" s="67"/>
      <c r="UXD6" s="67"/>
      <c r="UXE6" s="67"/>
      <c r="UXF6" s="67"/>
      <c r="UXG6" s="67"/>
      <c r="UXH6" s="67"/>
      <c r="UXI6" s="67"/>
      <c r="UXJ6" s="67"/>
      <c r="UXK6" s="67"/>
      <c r="UXL6" s="67"/>
      <c r="UXM6" s="67"/>
      <c r="UXN6" s="67"/>
      <c r="UXO6" s="67"/>
      <c r="UXP6" s="67"/>
      <c r="UXQ6" s="67"/>
      <c r="UXR6" s="67"/>
      <c r="UXS6" s="67"/>
      <c r="UXT6" s="67"/>
      <c r="UXU6" s="67"/>
      <c r="UXV6" s="67"/>
      <c r="UXW6" s="67"/>
      <c r="UXX6" s="67"/>
      <c r="UXY6" s="67"/>
      <c r="UXZ6" s="67"/>
      <c r="UYA6" s="67"/>
      <c r="UYB6" s="67"/>
      <c r="UYC6" s="67"/>
      <c r="UYD6" s="67"/>
      <c r="UYE6" s="67"/>
      <c r="UYF6" s="67"/>
      <c r="UYG6" s="67"/>
      <c r="UYH6" s="67"/>
      <c r="UYI6" s="67"/>
      <c r="UYJ6" s="67"/>
      <c r="UYK6" s="67"/>
      <c r="UYL6" s="67"/>
      <c r="UYM6" s="67"/>
      <c r="UYN6" s="67"/>
      <c r="UYO6" s="67"/>
      <c r="UYP6" s="67"/>
      <c r="UYQ6" s="67"/>
      <c r="UYR6" s="67"/>
      <c r="UYS6" s="67"/>
      <c r="UYT6" s="67"/>
      <c r="UYU6" s="67"/>
      <c r="UYV6" s="67"/>
      <c r="UYW6" s="67"/>
      <c r="UYX6" s="67"/>
      <c r="UYY6" s="67"/>
      <c r="UYZ6" s="67"/>
      <c r="UZA6" s="67"/>
      <c r="UZB6" s="67"/>
      <c r="UZC6" s="67"/>
      <c r="UZD6" s="67"/>
      <c r="UZE6" s="67"/>
      <c r="UZF6" s="67"/>
      <c r="UZG6" s="67"/>
      <c r="UZH6" s="67"/>
      <c r="UZI6" s="67"/>
      <c r="UZJ6" s="67"/>
      <c r="UZK6" s="67"/>
      <c r="UZL6" s="67"/>
      <c r="UZM6" s="67"/>
      <c r="UZN6" s="67"/>
      <c r="UZO6" s="67"/>
      <c r="UZP6" s="67"/>
      <c r="UZQ6" s="67"/>
      <c r="UZR6" s="67"/>
      <c r="UZS6" s="67"/>
      <c r="UZT6" s="67"/>
      <c r="UZU6" s="67"/>
      <c r="UZV6" s="67"/>
      <c r="UZW6" s="67"/>
      <c r="UZX6" s="67"/>
      <c r="UZY6" s="67"/>
      <c r="UZZ6" s="67"/>
      <c r="VAA6" s="67"/>
      <c r="VAB6" s="67"/>
      <c r="VAC6" s="67"/>
      <c r="VAD6" s="67"/>
      <c r="VAE6" s="67"/>
      <c r="VAF6" s="67"/>
      <c r="VAG6" s="67"/>
      <c r="VAH6" s="67"/>
      <c r="VAI6" s="67"/>
      <c r="VAJ6" s="67"/>
      <c r="VAK6" s="67"/>
      <c r="VAL6" s="67"/>
      <c r="VAM6" s="67"/>
      <c r="VAN6" s="67"/>
      <c r="VAO6" s="67"/>
      <c r="VAP6" s="67"/>
      <c r="VAQ6" s="67"/>
      <c r="VAR6" s="67"/>
      <c r="VAS6" s="67"/>
      <c r="VAT6" s="67"/>
      <c r="VAU6" s="67"/>
      <c r="VAV6" s="67"/>
      <c r="VAW6" s="67"/>
      <c r="VAX6" s="67"/>
      <c r="VAY6" s="67"/>
      <c r="VAZ6" s="67"/>
      <c r="VBA6" s="67"/>
      <c r="VBB6" s="67"/>
      <c r="VBC6" s="67"/>
      <c r="VBD6" s="67"/>
      <c r="VBE6" s="67"/>
      <c r="VBF6" s="67"/>
      <c r="VBG6" s="67"/>
      <c r="VBH6" s="67"/>
      <c r="VBI6" s="67"/>
      <c r="VBJ6" s="67"/>
      <c r="VBK6" s="67"/>
      <c r="VBL6" s="67"/>
      <c r="VBM6" s="67"/>
      <c r="VBN6" s="67"/>
      <c r="VBO6" s="67"/>
      <c r="VBP6" s="67"/>
      <c r="VBQ6" s="67"/>
      <c r="VBR6" s="67"/>
      <c r="VBS6" s="67"/>
      <c r="VBT6" s="67"/>
      <c r="VBU6" s="67"/>
      <c r="VBV6" s="67"/>
      <c r="VBW6" s="67"/>
      <c r="VBX6" s="67"/>
      <c r="VBY6" s="67"/>
      <c r="VBZ6" s="67"/>
      <c r="VCA6" s="67"/>
      <c r="VCB6" s="67"/>
      <c r="VCC6" s="67"/>
      <c r="VCD6" s="67"/>
      <c r="VCE6" s="67"/>
      <c r="VCF6" s="67"/>
      <c r="VCG6" s="67"/>
      <c r="VCH6" s="67"/>
      <c r="VCI6" s="67"/>
      <c r="VCJ6" s="67"/>
      <c r="VCK6" s="67"/>
      <c r="VCL6" s="67"/>
      <c r="VCM6" s="67"/>
      <c r="VCN6" s="67"/>
      <c r="VCO6" s="67"/>
      <c r="VCP6" s="67"/>
      <c r="VCQ6" s="67"/>
      <c r="VCR6" s="67"/>
      <c r="VCS6" s="67"/>
      <c r="VCT6" s="67"/>
      <c r="VCU6" s="67"/>
      <c r="VCV6" s="67"/>
      <c r="VCW6" s="67"/>
      <c r="VCX6" s="67"/>
      <c r="VCY6" s="67"/>
      <c r="VCZ6" s="67"/>
      <c r="VDA6" s="67"/>
      <c r="VDB6" s="67"/>
      <c r="VDC6" s="67"/>
      <c r="VDD6" s="67"/>
      <c r="VDE6" s="67"/>
      <c r="VDF6" s="67"/>
      <c r="VDG6" s="67"/>
      <c r="VDH6" s="67"/>
      <c r="VDI6" s="67"/>
      <c r="VDJ6" s="67"/>
      <c r="VDK6" s="67"/>
      <c r="VDL6" s="67"/>
      <c r="VDM6" s="67"/>
      <c r="VDN6" s="67"/>
      <c r="VDO6" s="67"/>
      <c r="VDP6" s="67"/>
      <c r="VDQ6" s="67"/>
      <c r="VDR6" s="67"/>
      <c r="VDS6" s="67"/>
      <c r="VDT6" s="67"/>
      <c r="VDU6" s="67"/>
      <c r="VDV6" s="67"/>
      <c r="VDW6" s="67"/>
      <c r="VDX6" s="67"/>
      <c r="VDY6" s="67"/>
      <c r="VDZ6" s="67"/>
      <c r="VEA6" s="67"/>
      <c r="VEB6" s="67"/>
      <c r="VEC6" s="67"/>
      <c r="VED6" s="67"/>
      <c r="VEE6" s="67"/>
      <c r="VEF6" s="67"/>
      <c r="VEG6" s="67"/>
      <c r="VEH6" s="67"/>
      <c r="VEI6" s="67"/>
      <c r="VEJ6" s="67"/>
      <c r="VEK6" s="67"/>
      <c r="VEL6" s="67"/>
      <c r="VEM6" s="67"/>
      <c r="VEN6" s="67"/>
      <c r="VEO6" s="67"/>
      <c r="VEP6" s="67"/>
      <c r="VEQ6" s="67"/>
      <c r="VER6" s="67"/>
      <c r="VES6" s="67"/>
      <c r="VET6" s="67"/>
      <c r="VEU6" s="67"/>
      <c r="VEV6" s="67"/>
      <c r="VEW6" s="67"/>
      <c r="VEX6" s="67"/>
      <c r="VEY6" s="67"/>
      <c r="VEZ6" s="67"/>
      <c r="VFA6" s="67"/>
      <c r="VFB6" s="67"/>
      <c r="VFC6" s="67"/>
      <c r="VFD6" s="67"/>
      <c r="VFE6" s="67"/>
      <c r="VFF6" s="67"/>
      <c r="VFG6" s="67"/>
      <c r="VFH6" s="67"/>
      <c r="VFI6" s="67"/>
      <c r="VFJ6" s="67"/>
      <c r="VFK6" s="67"/>
      <c r="VFL6" s="67"/>
      <c r="VFM6" s="67"/>
      <c r="VFN6" s="67"/>
      <c r="VFO6" s="67"/>
      <c r="VFP6" s="67"/>
      <c r="VFQ6" s="67"/>
      <c r="VFR6" s="67"/>
      <c r="VFS6" s="67"/>
      <c r="VFT6" s="67"/>
      <c r="VFU6" s="67"/>
      <c r="VFV6" s="67"/>
      <c r="VFW6" s="67"/>
      <c r="VFX6" s="67"/>
      <c r="VFY6" s="67"/>
      <c r="VFZ6" s="67"/>
      <c r="VGA6" s="67"/>
      <c r="VGB6" s="67"/>
      <c r="VGC6" s="67"/>
      <c r="VGD6" s="67"/>
      <c r="VGE6" s="67"/>
      <c r="VGF6" s="67"/>
      <c r="VGG6" s="67"/>
      <c r="VGH6" s="67"/>
      <c r="VGI6" s="67"/>
      <c r="VGJ6" s="67"/>
      <c r="VGK6" s="67"/>
      <c r="VGL6" s="67"/>
      <c r="VGM6" s="67"/>
      <c r="VGN6" s="67"/>
      <c r="VGO6" s="67"/>
      <c r="VGP6" s="67"/>
      <c r="VGQ6" s="67"/>
      <c r="VGR6" s="67"/>
      <c r="VGS6" s="67"/>
      <c r="VGT6" s="67"/>
      <c r="VGU6" s="67"/>
      <c r="VGV6" s="67"/>
      <c r="VGW6" s="67"/>
      <c r="VGX6" s="67"/>
      <c r="VGY6" s="67"/>
      <c r="VGZ6" s="67"/>
      <c r="VHA6" s="67"/>
      <c r="VHB6" s="67"/>
      <c r="VHC6" s="67"/>
      <c r="VHD6" s="67"/>
      <c r="VHE6" s="67"/>
      <c r="VHF6" s="67"/>
      <c r="VHG6" s="67"/>
      <c r="VHH6" s="67"/>
      <c r="VHI6" s="67"/>
      <c r="VHJ6" s="67"/>
      <c r="VHK6" s="67"/>
      <c r="VHL6" s="67"/>
      <c r="VHM6" s="67"/>
      <c r="VHN6" s="67"/>
      <c r="VHO6" s="67"/>
      <c r="VHP6" s="67"/>
      <c r="VHQ6" s="67"/>
      <c r="VHR6" s="67"/>
      <c r="VHS6" s="67"/>
      <c r="VHT6" s="67"/>
      <c r="VHU6" s="67"/>
      <c r="VHV6" s="67"/>
      <c r="VHW6" s="67"/>
      <c r="VHX6" s="67"/>
      <c r="VHY6" s="67"/>
      <c r="VHZ6" s="67"/>
      <c r="VIA6" s="67"/>
      <c r="VIB6" s="67"/>
      <c r="VIC6" s="67"/>
      <c r="VID6" s="67"/>
      <c r="VIE6" s="67"/>
      <c r="VIF6" s="67"/>
      <c r="VIG6" s="67"/>
      <c r="VIH6" s="67"/>
      <c r="VII6" s="67"/>
      <c r="VIJ6" s="67"/>
      <c r="VIK6" s="67"/>
      <c r="VIL6" s="67"/>
      <c r="VIM6" s="67"/>
      <c r="VIN6" s="67"/>
      <c r="VIO6" s="67"/>
      <c r="VIP6" s="67"/>
      <c r="VIQ6" s="67"/>
      <c r="VIR6" s="67"/>
      <c r="VIS6" s="67"/>
      <c r="VIT6" s="67"/>
      <c r="VIU6" s="67"/>
      <c r="VIV6" s="67"/>
      <c r="VIW6" s="67"/>
      <c r="VIX6" s="67"/>
      <c r="VIY6" s="67"/>
      <c r="VIZ6" s="67"/>
      <c r="VJA6" s="67"/>
      <c r="VJB6" s="67"/>
      <c r="VJC6" s="67"/>
      <c r="VJD6" s="67"/>
      <c r="VJE6" s="67"/>
      <c r="VJF6" s="67"/>
      <c r="VJG6" s="67"/>
      <c r="VJH6" s="67"/>
      <c r="VJI6" s="67"/>
      <c r="VJJ6" s="67"/>
      <c r="VJK6" s="67"/>
      <c r="VJL6" s="67"/>
      <c r="VJM6" s="67"/>
      <c r="VJN6" s="67"/>
      <c r="VJO6" s="67"/>
      <c r="VJP6" s="67"/>
      <c r="VJQ6" s="67"/>
      <c r="VJR6" s="67"/>
      <c r="VJS6" s="67"/>
      <c r="VJT6" s="67"/>
      <c r="VJU6" s="67"/>
      <c r="VJV6" s="67"/>
      <c r="VJW6" s="67"/>
      <c r="VJX6" s="67"/>
      <c r="VJY6" s="67"/>
      <c r="VJZ6" s="67"/>
      <c r="VKA6" s="67"/>
      <c r="VKB6" s="67"/>
      <c r="VKC6" s="67"/>
      <c r="VKD6" s="67"/>
      <c r="VKE6" s="67"/>
      <c r="VKF6" s="67"/>
      <c r="VKG6" s="67"/>
      <c r="VKH6" s="67"/>
      <c r="VKI6" s="67"/>
      <c r="VKJ6" s="67"/>
      <c r="VKK6" s="67"/>
      <c r="VKL6" s="67"/>
      <c r="VKM6" s="67"/>
      <c r="VKN6" s="67"/>
      <c r="VKO6" s="67"/>
      <c r="VKP6" s="67"/>
      <c r="VKQ6" s="67"/>
      <c r="VKR6" s="67"/>
      <c r="VKS6" s="67"/>
      <c r="VKT6" s="67"/>
      <c r="VKU6" s="67"/>
      <c r="VKV6" s="67"/>
      <c r="VKW6" s="67"/>
      <c r="VKX6" s="67"/>
      <c r="VKY6" s="67"/>
      <c r="VKZ6" s="67"/>
      <c r="VLA6" s="67"/>
      <c r="VLB6" s="67"/>
      <c r="VLC6" s="67"/>
      <c r="VLD6" s="67"/>
      <c r="VLE6" s="67"/>
      <c r="VLF6" s="67"/>
      <c r="VLG6" s="67"/>
      <c r="VLH6" s="67"/>
      <c r="VLI6" s="67"/>
      <c r="VLJ6" s="67"/>
      <c r="VLK6" s="67"/>
      <c r="VLL6" s="67"/>
      <c r="VLM6" s="67"/>
      <c r="VLN6" s="67"/>
      <c r="VLO6" s="67"/>
      <c r="VLP6" s="67"/>
      <c r="VLQ6" s="67"/>
      <c r="VLR6" s="67"/>
      <c r="VLS6" s="67"/>
      <c r="VLT6" s="67"/>
      <c r="VLU6" s="67"/>
      <c r="VLV6" s="67"/>
      <c r="VLW6" s="67"/>
      <c r="VLX6" s="67"/>
      <c r="VLY6" s="67"/>
      <c r="VLZ6" s="67"/>
      <c r="VMA6" s="67"/>
      <c r="VMB6" s="67"/>
      <c r="VMC6" s="67"/>
      <c r="VMD6" s="67"/>
      <c r="VME6" s="67"/>
      <c r="VMF6" s="67"/>
      <c r="VMG6" s="67"/>
      <c r="VMH6" s="67"/>
      <c r="VMI6" s="67"/>
      <c r="VMJ6" s="67"/>
      <c r="VMK6" s="67"/>
      <c r="VML6" s="67"/>
      <c r="VMM6" s="67"/>
      <c r="VMN6" s="67"/>
      <c r="VMO6" s="67"/>
      <c r="VMP6" s="67"/>
      <c r="VMQ6" s="67"/>
      <c r="VMR6" s="67"/>
      <c r="VMS6" s="67"/>
      <c r="VMT6" s="67"/>
      <c r="VMU6" s="67"/>
      <c r="VMV6" s="67"/>
      <c r="VMW6" s="67"/>
      <c r="VMX6" s="67"/>
      <c r="VMY6" s="67"/>
      <c r="VMZ6" s="67"/>
      <c r="VNA6" s="67"/>
      <c r="VNB6" s="67"/>
      <c r="VNC6" s="67"/>
      <c r="VND6" s="67"/>
      <c r="VNE6" s="67"/>
      <c r="VNF6" s="67"/>
      <c r="VNG6" s="67"/>
      <c r="VNH6" s="67"/>
      <c r="VNI6" s="67"/>
      <c r="VNJ6" s="67"/>
      <c r="VNK6" s="67"/>
      <c r="VNL6" s="67"/>
      <c r="VNM6" s="67"/>
      <c r="VNN6" s="67"/>
      <c r="VNO6" s="67"/>
      <c r="VNP6" s="67"/>
      <c r="VNQ6" s="67"/>
      <c r="VNR6" s="67"/>
      <c r="VNS6" s="67"/>
      <c r="VNT6" s="67"/>
      <c r="VNU6" s="67"/>
      <c r="VNV6" s="67"/>
      <c r="VNW6" s="67"/>
      <c r="VNX6" s="67"/>
      <c r="VNY6" s="67"/>
      <c r="VNZ6" s="67"/>
      <c r="VOA6" s="67"/>
      <c r="VOB6" s="67"/>
      <c r="VOC6" s="67"/>
      <c r="VOD6" s="67"/>
      <c r="VOE6" s="67"/>
      <c r="VOF6" s="67"/>
      <c r="VOG6" s="67"/>
      <c r="VOH6" s="67"/>
      <c r="VOI6" s="67"/>
      <c r="VOJ6" s="67"/>
      <c r="VOK6" s="67"/>
      <c r="VOL6" s="67"/>
      <c r="VOM6" s="67"/>
      <c r="VON6" s="67"/>
      <c r="VOO6" s="67"/>
      <c r="VOP6" s="67"/>
      <c r="VOQ6" s="67"/>
      <c r="VOR6" s="67"/>
      <c r="VOS6" s="67"/>
      <c r="VOT6" s="67"/>
      <c r="VOU6" s="67"/>
      <c r="VOV6" s="67"/>
      <c r="VOW6" s="67"/>
      <c r="VOX6" s="67"/>
      <c r="VOY6" s="67"/>
      <c r="VOZ6" s="67"/>
      <c r="VPA6" s="67"/>
      <c r="VPB6" s="67"/>
      <c r="VPC6" s="67"/>
      <c r="VPD6" s="67"/>
      <c r="VPE6" s="67"/>
      <c r="VPF6" s="67"/>
      <c r="VPG6" s="67"/>
      <c r="VPH6" s="67"/>
      <c r="VPI6" s="67"/>
      <c r="VPJ6" s="67"/>
      <c r="VPK6" s="67"/>
      <c r="VPL6" s="67"/>
      <c r="VPM6" s="67"/>
      <c r="VPN6" s="67"/>
      <c r="VPO6" s="67"/>
      <c r="VPP6" s="67"/>
      <c r="VPQ6" s="67"/>
      <c r="VPR6" s="67"/>
      <c r="VPS6" s="67"/>
      <c r="VPT6" s="67"/>
      <c r="VPU6" s="67"/>
      <c r="VPV6" s="67"/>
      <c r="VPW6" s="67"/>
      <c r="VPX6" s="67"/>
      <c r="VPY6" s="67"/>
      <c r="VPZ6" s="67"/>
      <c r="VQA6" s="67"/>
      <c r="VQB6" s="67"/>
      <c r="VQC6" s="67"/>
      <c r="VQD6" s="67"/>
      <c r="VQE6" s="67"/>
      <c r="VQF6" s="67"/>
      <c r="VQG6" s="67"/>
      <c r="VQH6" s="67"/>
      <c r="VQI6" s="67"/>
      <c r="VQJ6" s="67"/>
      <c r="VQK6" s="67"/>
      <c r="VQL6" s="67"/>
      <c r="VQM6" s="67"/>
      <c r="VQN6" s="67"/>
      <c r="VQO6" s="67"/>
      <c r="VQP6" s="67"/>
      <c r="VQQ6" s="67"/>
      <c r="VQR6" s="67"/>
      <c r="VQS6" s="67"/>
      <c r="VQT6" s="67"/>
      <c r="VQU6" s="67"/>
      <c r="VQV6" s="67"/>
      <c r="VQW6" s="67"/>
      <c r="VQX6" s="67"/>
      <c r="VQY6" s="67"/>
      <c r="VQZ6" s="67"/>
      <c r="VRA6" s="67"/>
      <c r="VRB6" s="67"/>
      <c r="VRC6" s="67"/>
      <c r="VRD6" s="67"/>
      <c r="VRE6" s="67"/>
      <c r="VRF6" s="67"/>
      <c r="VRG6" s="67"/>
      <c r="VRH6" s="67"/>
      <c r="VRI6" s="67"/>
      <c r="VRJ6" s="67"/>
      <c r="VRK6" s="67"/>
      <c r="VRL6" s="67"/>
      <c r="VRM6" s="67"/>
      <c r="VRN6" s="67"/>
      <c r="VRO6" s="67"/>
      <c r="VRP6" s="67"/>
      <c r="VRQ6" s="67"/>
      <c r="VRR6" s="67"/>
      <c r="VRS6" s="67"/>
      <c r="VRT6" s="67"/>
      <c r="VRU6" s="67"/>
      <c r="VRV6" s="67"/>
      <c r="VRW6" s="67"/>
      <c r="VRX6" s="67"/>
      <c r="VRY6" s="67"/>
      <c r="VRZ6" s="67"/>
      <c r="VSA6" s="67"/>
      <c r="VSB6" s="67"/>
      <c r="VSC6" s="67"/>
      <c r="VSD6" s="67"/>
      <c r="VSE6" s="67"/>
      <c r="VSF6" s="67"/>
      <c r="VSG6" s="67"/>
      <c r="VSH6" s="67"/>
      <c r="VSI6" s="67"/>
      <c r="VSJ6" s="67"/>
      <c r="VSK6" s="67"/>
      <c r="VSL6" s="67"/>
      <c r="VSM6" s="67"/>
      <c r="VSN6" s="67"/>
      <c r="VSO6" s="67"/>
      <c r="VSP6" s="67"/>
      <c r="VSQ6" s="67"/>
      <c r="VSR6" s="67"/>
      <c r="VSS6" s="67"/>
      <c r="VST6" s="67"/>
      <c r="VSU6" s="67"/>
      <c r="VSV6" s="67"/>
      <c r="VSW6" s="67"/>
      <c r="VSX6" s="67"/>
      <c r="VSY6" s="67"/>
      <c r="VSZ6" s="67"/>
      <c r="VTA6" s="67"/>
      <c r="VTB6" s="67"/>
      <c r="VTC6" s="67"/>
      <c r="VTD6" s="67"/>
      <c r="VTE6" s="67"/>
      <c r="VTF6" s="67"/>
      <c r="VTG6" s="67"/>
      <c r="VTH6" s="67"/>
      <c r="VTI6" s="67"/>
      <c r="VTJ6" s="67"/>
      <c r="VTK6" s="67"/>
      <c r="VTL6" s="67"/>
      <c r="VTM6" s="67"/>
      <c r="VTN6" s="67"/>
      <c r="VTO6" s="67"/>
      <c r="VTP6" s="67"/>
      <c r="VTQ6" s="67"/>
      <c r="VTR6" s="67"/>
      <c r="VTS6" s="67"/>
      <c r="VTT6" s="67"/>
      <c r="VTU6" s="67"/>
      <c r="VTV6" s="67"/>
      <c r="VTW6" s="67"/>
      <c r="VTX6" s="67"/>
      <c r="VTY6" s="67"/>
      <c r="VTZ6" s="67"/>
      <c r="VUA6" s="67"/>
      <c r="VUB6" s="67"/>
      <c r="VUC6" s="67"/>
      <c r="VUD6" s="67"/>
      <c r="VUE6" s="67"/>
      <c r="VUF6" s="67"/>
      <c r="VUG6" s="67"/>
      <c r="VUH6" s="67"/>
      <c r="VUI6" s="67"/>
      <c r="VUJ6" s="67"/>
      <c r="VUK6" s="67"/>
      <c r="VUL6" s="67"/>
      <c r="VUM6" s="67"/>
      <c r="VUN6" s="67"/>
      <c r="VUO6" s="67"/>
      <c r="VUP6" s="67"/>
      <c r="VUQ6" s="67"/>
      <c r="VUR6" s="67"/>
      <c r="VUS6" s="67"/>
      <c r="VUT6" s="67"/>
      <c r="VUU6" s="67"/>
      <c r="VUV6" s="67"/>
      <c r="VUW6" s="67"/>
      <c r="VUX6" s="67"/>
      <c r="VUY6" s="67"/>
      <c r="VUZ6" s="67"/>
      <c r="VVA6" s="67"/>
      <c r="VVB6" s="67"/>
      <c r="VVC6" s="67"/>
      <c r="VVD6" s="67"/>
      <c r="VVE6" s="67"/>
      <c r="VVF6" s="67"/>
      <c r="VVG6" s="67"/>
      <c r="VVH6" s="67"/>
      <c r="VVI6" s="67"/>
      <c r="VVJ6" s="67"/>
      <c r="VVK6" s="67"/>
      <c r="VVL6" s="67"/>
      <c r="VVM6" s="67"/>
      <c r="VVN6" s="67"/>
      <c r="VVO6" s="67"/>
      <c r="VVP6" s="67"/>
      <c r="VVQ6" s="67"/>
      <c r="VVR6" s="67"/>
      <c r="VVS6" s="67"/>
      <c r="VVT6" s="67"/>
      <c r="VVU6" s="67"/>
      <c r="VVV6" s="67"/>
      <c r="VVW6" s="67"/>
      <c r="VVX6" s="67"/>
      <c r="VVY6" s="67"/>
      <c r="VVZ6" s="67"/>
      <c r="VWA6" s="67"/>
      <c r="VWB6" s="67"/>
      <c r="VWC6" s="67"/>
      <c r="VWD6" s="67"/>
      <c r="VWE6" s="67"/>
      <c r="VWF6" s="67"/>
      <c r="VWG6" s="67"/>
      <c r="VWH6" s="67"/>
      <c r="VWI6" s="67"/>
      <c r="VWJ6" s="67"/>
      <c r="VWK6" s="67"/>
      <c r="VWL6" s="67"/>
      <c r="VWM6" s="67"/>
      <c r="VWN6" s="67"/>
      <c r="VWO6" s="67"/>
      <c r="VWP6" s="67"/>
      <c r="VWQ6" s="67"/>
      <c r="VWR6" s="67"/>
      <c r="VWS6" s="67"/>
      <c r="VWT6" s="67"/>
      <c r="VWU6" s="67"/>
      <c r="VWV6" s="67"/>
      <c r="VWW6" s="67"/>
      <c r="VWX6" s="67"/>
      <c r="VWY6" s="67"/>
      <c r="VWZ6" s="67"/>
      <c r="VXA6" s="67"/>
      <c r="VXB6" s="67"/>
      <c r="VXC6" s="67"/>
      <c r="VXD6" s="67"/>
      <c r="VXE6" s="67"/>
      <c r="VXF6" s="67"/>
      <c r="VXG6" s="67"/>
      <c r="VXH6" s="67"/>
      <c r="VXI6" s="67"/>
      <c r="VXJ6" s="67"/>
      <c r="VXK6" s="67"/>
      <c r="VXL6" s="67"/>
      <c r="VXM6" s="67"/>
      <c r="VXN6" s="67"/>
      <c r="VXO6" s="67"/>
      <c r="VXP6" s="67"/>
      <c r="VXQ6" s="67"/>
      <c r="VXR6" s="67"/>
      <c r="VXS6" s="67"/>
      <c r="VXT6" s="67"/>
      <c r="VXU6" s="67"/>
      <c r="VXV6" s="67"/>
      <c r="VXW6" s="67"/>
      <c r="VXX6" s="67"/>
      <c r="VXY6" s="67"/>
      <c r="VXZ6" s="67"/>
      <c r="VYA6" s="67"/>
      <c r="VYB6" s="67"/>
      <c r="VYC6" s="67"/>
      <c r="VYD6" s="67"/>
      <c r="VYE6" s="67"/>
      <c r="VYF6" s="67"/>
      <c r="VYG6" s="67"/>
      <c r="VYH6" s="67"/>
      <c r="VYI6" s="67"/>
      <c r="VYJ6" s="67"/>
      <c r="VYK6" s="67"/>
      <c r="VYL6" s="67"/>
      <c r="VYM6" s="67"/>
      <c r="VYN6" s="67"/>
      <c r="VYO6" s="67"/>
      <c r="VYP6" s="67"/>
      <c r="VYQ6" s="67"/>
      <c r="VYR6" s="67"/>
      <c r="VYS6" s="67"/>
      <c r="VYT6" s="67"/>
      <c r="VYU6" s="67"/>
      <c r="VYV6" s="67"/>
      <c r="VYW6" s="67"/>
      <c r="VYX6" s="67"/>
      <c r="VYY6" s="67"/>
      <c r="VYZ6" s="67"/>
      <c r="VZA6" s="67"/>
      <c r="VZB6" s="67"/>
      <c r="VZC6" s="67"/>
      <c r="VZD6" s="67"/>
      <c r="VZE6" s="67"/>
      <c r="VZF6" s="67"/>
      <c r="VZG6" s="67"/>
      <c r="VZH6" s="67"/>
      <c r="VZI6" s="67"/>
      <c r="VZJ6" s="67"/>
      <c r="VZK6" s="67"/>
      <c r="VZL6" s="67"/>
      <c r="VZM6" s="67"/>
      <c r="VZN6" s="67"/>
      <c r="VZO6" s="67"/>
      <c r="VZP6" s="67"/>
      <c r="VZQ6" s="67"/>
      <c r="VZR6" s="67"/>
      <c r="VZS6" s="67"/>
      <c r="VZT6" s="67"/>
      <c r="VZU6" s="67"/>
      <c r="VZV6" s="67"/>
      <c r="VZW6" s="67"/>
      <c r="VZX6" s="67"/>
      <c r="VZY6" s="67"/>
      <c r="VZZ6" s="67"/>
      <c r="WAA6" s="67"/>
      <c r="WAB6" s="67"/>
      <c r="WAC6" s="67"/>
      <c r="WAD6" s="67"/>
      <c r="WAE6" s="67"/>
      <c r="WAF6" s="67"/>
      <c r="WAG6" s="67"/>
      <c r="WAH6" s="67"/>
      <c r="WAI6" s="67"/>
      <c r="WAJ6" s="67"/>
      <c r="WAK6" s="67"/>
      <c r="WAL6" s="67"/>
      <c r="WAM6" s="67"/>
      <c r="WAN6" s="67"/>
      <c r="WAO6" s="67"/>
      <c r="WAP6" s="67"/>
      <c r="WAQ6" s="67"/>
      <c r="WAR6" s="67"/>
      <c r="WAS6" s="67"/>
      <c r="WAT6" s="67"/>
      <c r="WAU6" s="67"/>
      <c r="WAV6" s="67"/>
      <c r="WAW6" s="67"/>
      <c r="WAX6" s="67"/>
      <c r="WAY6" s="67"/>
      <c r="WAZ6" s="67"/>
      <c r="WBA6" s="67"/>
      <c r="WBB6" s="67"/>
      <c r="WBC6" s="67"/>
      <c r="WBD6" s="67"/>
      <c r="WBE6" s="67"/>
      <c r="WBF6" s="67"/>
      <c r="WBG6" s="67"/>
      <c r="WBH6" s="67"/>
      <c r="WBI6" s="67"/>
      <c r="WBJ6" s="67"/>
      <c r="WBK6" s="67"/>
      <c r="WBL6" s="67"/>
      <c r="WBM6" s="67"/>
      <c r="WBN6" s="67"/>
      <c r="WBO6" s="67"/>
      <c r="WBP6" s="67"/>
      <c r="WBQ6" s="67"/>
      <c r="WBR6" s="67"/>
      <c r="WBS6" s="67"/>
      <c r="WBT6" s="67"/>
      <c r="WBU6" s="67"/>
      <c r="WBV6" s="67"/>
      <c r="WBW6" s="67"/>
      <c r="WBX6" s="67"/>
      <c r="WBY6" s="67"/>
      <c r="WBZ6" s="67"/>
      <c r="WCA6" s="67"/>
      <c r="WCB6" s="67"/>
      <c r="WCC6" s="67"/>
      <c r="WCD6" s="67"/>
      <c r="WCE6" s="67"/>
      <c r="WCF6" s="67"/>
      <c r="WCG6" s="67"/>
      <c r="WCH6" s="67"/>
      <c r="WCI6" s="67"/>
      <c r="WCJ6" s="67"/>
      <c r="WCK6" s="67"/>
      <c r="WCL6" s="67"/>
      <c r="WCM6" s="67"/>
      <c r="WCN6" s="67"/>
      <c r="WCO6" s="67"/>
      <c r="WCP6" s="67"/>
      <c r="WCQ6" s="67"/>
      <c r="WCR6" s="67"/>
      <c r="WCS6" s="67"/>
      <c r="WCT6" s="67"/>
      <c r="WCU6" s="67"/>
      <c r="WCV6" s="67"/>
      <c r="WCW6" s="67"/>
      <c r="WCX6" s="67"/>
      <c r="WCY6" s="67"/>
      <c r="WCZ6" s="67"/>
      <c r="WDA6" s="67"/>
      <c r="WDB6" s="67"/>
      <c r="WDC6" s="67"/>
      <c r="WDD6" s="67"/>
      <c r="WDE6" s="67"/>
      <c r="WDF6" s="67"/>
      <c r="WDG6" s="67"/>
      <c r="WDH6" s="67"/>
      <c r="WDI6" s="67"/>
      <c r="WDJ6" s="67"/>
      <c r="WDK6" s="67"/>
      <c r="WDL6" s="67"/>
      <c r="WDM6" s="67"/>
      <c r="WDN6" s="67"/>
      <c r="WDO6" s="67"/>
      <c r="WDP6" s="67"/>
      <c r="WDQ6" s="67"/>
      <c r="WDR6" s="67"/>
      <c r="WDS6" s="67"/>
      <c r="WDT6" s="67"/>
      <c r="WDU6" s="67"/>
      <c r="WDV6" s="67"/>
      <c r="WDW6" s="67"/>
      <c r="WDX6" s="67"/>
      <c r="WDY6" s="67"/>
      <c r="WDZ6" s="67"/>
      <c r="WEA6" s="67"/>
      <c r="WEB6" s="67"/>
      <c r="WEC6" s="67"/>
      <c r="WED6" s="67"/>
      <c r="WEE6" s="67"/>
      <c r="WEF6" s="67"/>
      <c r="WEG6" s="67"/>
      <c r="WEH6" s="67"/>
      <c r="WEI6" s="67"/>
      <c r="WEJ6" s="67"/>
      <c r="WEK6" s="67"/>
      <c r="WEL6" s="67"/>
      <c r="WEM6" s="67"/>
      <c r="WEN6" s="67"/>
      <c r="WEO6" s="67"/>
      <c r="WEP6" s="67"/>
      <c r="WEQ6" s="67"/>
      <c r="WER6" s="67"/>
      <c r="WES6" s="67"/>
      <c r="WET6" s="67"/>
      <c r="WEU6" s="67"/>
      <c r="WEV6" s="67"/>
      <c r="WEW6" s="67"/>
      <c r="WEX6" s="67"/>
      <c r="WEY6" s="67"/>
      <c r="WEZ6" s="67"/>
      <c r="WFA6" s="67"/>
      <c r="WFB6" s="67"/>
      <c r="WFC6" s="67"/>
      <c r="WFD6" s="67"/>
      <c r="WFE6" s="67"/>
      <c r="WFF6" s="67"/>
      <c r="WFG6" s="67"/>
      <c r="WFH6" s="67"/>
      <c r="WFI6" s="67"/>
      <c r="WFJ6" s="67"/>
      <c r="WFK6" s="67"/>
      <c r="WFL6" s="67"/>
      <c r="WFM6" s="67"/>
      <c r="WFN6" s="67"/>
      <c r="WFO6" s="67"/>
      <c r="WFP6" s="67"/>
      <c r="WFQ6" s="67"/>
      <c r="WFR6" s="67"/>
      <c r="WFS6" s="67"/>
      <c r="WFT6" s="67"/>
      <c r="WFU6" s="67"/>
      <c r="WFV6" s="67"/>
      <c r="WFW6" s="67"/>
      <c r="WFX6" s="67"/>
      <c r="WFY6" s="67"/>
      <c r="WFZ6" s="67"/>
      <c r="WGA6" s="67"/>
      <c r="WGB6" s="67"/>
      <c r="WGC6" s="67"/>
      <c r="WGD6" s="67"/>
      <c r="WGE6" s="67"/>
      <c r="WGF6" s="67"/>
      <c r="WGG6" s="67"/>
      <c r="WGH6" s="67"/>
      <c r="WGI6" s="67"/>
      <c r="WGJ6" s="67"/>
      <c r="WGK6" s="67"/>
      <c r="WGL6" s="67"/>
      <c r="WGM6" s="67"/>
      <c r="WGN6" s="67"/>
      <c r="WGO6" s="67"/>
      <c r="WGP6" s="67"/>
      <c r="WGQ6" s="67"/>
      <c r="WGR6" s="67"/>
      <c r="WGS6" s="67"/>
      <c r="WGT6" s="67"/>
      <c r="WGU6" s="67"/>
      <c r="WGV6" s="67"/>
      <c r="WGW6" s="67"/>
      <c r="WGX6" s="67"/>
      <c r="WGY6" s="67"/>
      <c r="WGZ6" s="67"/>
      <c r="WHA6" s="67"/>
      <c r="WHB6" s="67"/>
      <c r="WHC6" s="67"/>
      <c r="WHD6" s="67"/>
      <c r="WHE6" s="67"/>
      <c r="WHF6" s="67"/>
      <c r="WHG6" s="67"/>
      <c r="WHH6" s="67"/>
      <c r="WHI6" s="67"/>
      <c r="WHJ6" s="67"/>
      <c r="WHK6" s="67"/>
      <c r="WHL6" s="67"/>
      <c r="WHM6" s="67"/>
      <c r="WHN6" s="67"/>
      <c r="WHO6" s="67"/>
      <c r="WHP6" s="67"/>
      <c r="WHQ6" s="67"/>
      <c r="WHR6" s="67"/>
      <c r="WHS6" s="67"/>
      <c r="WHT6" s="67"/>
      <c r="WHU6" s="67"/>
      <c r="WHV6" s="67"/>
      <c r="WHW6" s="67"/>
      <c r="WHX6" s="67"/>
      <c r="WHY6" s="67"/>
      <c r="WHZ6" s="67"/>
      <c r="WIA6" s="67"/>
      <c r="WIB6" s="67"/>
      <c r="WIC6" s="67"/>
      <c r="WID6" s="67"/>
      <c r="WIE6" s="67"/>
      <c r="WIF6" s="67"/>
      <c r="WIG6" s="67"/>
      <c r="WIH6" s="67"/>
      <c r="WII6" s="67"/>
      <c r="WIJ6" s="67"/>
      <c r="WIK6" s="67"/>
      <c r="WIL6" s="67"/>
      <c r="WIM6" s="67"/>
      <c r="WIN6" s="67"/>
      <c r="WIO6" s="67"/>
      <c r="WIP6" s="67"/>
      <c r="WIQ6" s="67"/>
      <c r="WIR6" s="67"/>
      <c r="WIS6" s="67"/>
      <c r="WIT6" s="67"/>
      <c r="WIU6" s="67"/>
      <c r="WIV6" s="67"/>
      <c r="WIW6" s="67"/>
      <c r="WIX6" s="67"/>
      <c r="WIY6" s="67"/>
      <c r="WIZ6" s="67"/>
      <c r="WJA6" s="67"/>
      <c r="WJB6" s="67"/>
      <c r="WJC6" s="67"/>
      <c r="WJD6" s="67"/>
      <c r="WJE6" s="67"/>
      <c r="WJF6" s="67"/>
      <c r="WJG6" s="67"/>
      <c r="WJH6" s="67"/>
      <c r="WJI6" s="67"/>
      <c r="WJJ6" s="67"/>
      <c r="WJK6" s="67"/>
      <c r="WJL6" s="67"/>
      <c r="WJM6" s="67"/>
      <c r="WJN6" s="67"/>
      <c r="WJO6" s="67"/>
      <c r="WJP6" s="67"/>
      <c r="WJQ6" s="67"/>
      <c r="WJR6" s="67"/>
      <c r="WJS6" s="67"/>
      <c r="WJT6" s="67"/>
      <c r="WJU6" s="67"/>
      <c r="WJV6" s="67"/>
      <c r="WJW6" s="67"/>
      <c r="WJX6" s="67"/>
      <c r="WJY6" s="67"/>
      <c r="WJZ6" s="67"/>
      <c r="WKA6" s="67"/>
      <c r="WKB6" s="67"/>
      <c r="WKC6" s="67"/>
      <c r="WKD6" s="67"/>
      <c r="WKE6" s="67"/>
      <c r="WKF6" s="67"/>
      <c r="WKG6" s="67"/>
      <c r="WKH6" s="67"/>
      <c r="WKI6" s="67"/>
      <c r="WKJ6" s="67"/>
      <c r="WKK6" s="67"/>
      <c r="WKL6" s="67"/>
      <c r="WKM6" s="67"/>
      <c r="WKN6" s="67"/>
      <c r="WKO6" s="67"/>
      <c r="WKP6" s="67"/>
      <c r="WKQ6" s="67"/>
      <c r="WKR6" s="67"/>
      <c r="WKS6" s="67"/>
      <c r="WKT6" s="67"/>
      <c r="WKU6" s="67"/>
      <c r="WKV6" s="67"/>
      <c r="WKW6" s="67"/>
      <c r="WKX6" s="67"/>
      <c r="WKY6" s="67"/>
      <c r="WKZ6" s="67"/>
      <c r="WLA6" s="67"/>
      <c r="WLB6" s="67"/>
      <c r="WLC6" s="67"/>
      <c r="WLD6" s="67"/>
      <c r="WLE6" s="67"/>
      <c r="WLF6" s="67"/>
      <c r="WLG6" s="67"/>
      <c r="WLH6" s="67"/>
      <c r="WLI6" s="67"/>
      <c r="WLJ6" s="67"/>
      <c r="WLK6" s="67"/>
      <c r="WLL6" s="67"/>
      <c r="WLM6" s="67"/>
      <c r="WLN6" s="67"/>
      <c r="WLO6" s="67"/>
      <c r="WLP6" s="67"/>
      <c r="WLQ6" s="67"/>
      <c r="WLR6" s="67"/>
      <c r="WLS6" s="67"/>
      <c r="WLT6" s="67"/>
      <c r="WLU6" s="67"/>
      <c r="WLV6" s="67"/>
      <c r="WLW6" s="67"/>
      <c r="WLX6" s="67"/>
      <c r="WLY6" s="67"/>
      <c r="WLZ6" s="67"/>
      <c r="WMA6" s="67"/>
      <c r="WMB6" s="67"/>
      <c r="WMC6" s="67"/>
      <c r="WMD6" s="67"/>
      <c r="WME6" s="67"/>
      <c r="WMF6" s="67"/>
      <c r="WMG6" s="67"/>
      <c r="WMH6" s="67"/>
      <c r="WMI6" s="67"/>
      <c r="WMJ6" s="67"/>
      <c r="WMK6" s="67"/>
      <c r="WML6" s="67"/>
      <c r="WMM6" s="67"/>
      <c r="WMN6" s="67"/>
      <c r="WMO6" s="67"/>
      <c r="WMP6" s="67"/>
      <c r="WMQ6" s="67"/>
      <c r="WMR6" s="67"/>
      <c r="WMS6" s="67"/>
      <c r="WMT6" s="67"/>
      <c r="WMU6" s="67"/>
      <c r="WMV6" s="67"/>
      <c r="WMW6" s="67"/>
      <c r="WMX6" s="67"/>
      <c r="WMY6" s="67"/>
      <c r="WMZ6" s="67"/>
      <c r="WNA6" s="67"/>
      <c r="WNB6" s="67"/>
      <c r="WNC6" s="67"/>
      <c r="WND6" s="67"/>
      <c r="WNE6" s="67"/>
      <c r="WNF6" s="67"/>
      <c r="WNG6" s="67"/>
      <c r="WNH6" s="67"/>
      <c r="WNI6" s="67"/>
      <c r="WNJ6" s="67"/>
      <c r="WNK6" s="67"/>
      <c r="WNL6" s="67"/>
      <c r="WNM6" s="67"/>
      <c r="WNN6" s="67"/>
      <c r="WNO6" s="67"/>
      <c r="WNP6" s="67"/>
      <c r="WNQ6" s="67"/>
      <c r="WNR6" s="67"/>
      <c r="WNS6" s="67"/>
      <c r="WNT6" s="67"/>
      <c r="WNU6" s="67"/>
      <c r="WNV6" s="67"/>
      <c r="WNW6" s="67"/>
      <c r="WNX6" s="67"/>
      <c r="WNY6" s="67"/>
      <c r="WNZ6" s="67"/>
      <c r="WOA6" s="67"/>
      <c r="WOB6" s="67"/>
      <c r="WOC6" s="67"/>
      <c r="WOD6" s="67"/>
      <c r="WOE6" s="67"/>
      <c r="WOF6" s="67"/>
      <c r="WOG6" s="67"/>
      <c r="WOH6" s="67"/>
      <c r="WOI6" s="67"/>
      <c r="WOJ6" s="67"/>
      <c r="WOK6" s="67"/>
      <c r="WOL6" s="67"/>
      <c r="WOM6" s="67"/>
      <c r="WON6" s="67"/>
      <c r="WOO6" s="67"/>
      <c r="WOP6" s="67"/>
      <c r="WOQ6" s="67"/>
      <c r="WOR6" s="67"/>
      <c r="WOS6" s="67"/>
      <c r="WOT6" s="67"/>
      <c r="WOU6" s="67"/>
      <c r="WOV6" s="67"/>
      <c r="WOW6" s="67"/>
      <c r="WOX6" s="67"/>
      <c r="WOY6" s="67"/>
      <c r="WOZ6" s="67"/>
      <c r="WPA6" s="67"/>
      <c r="WPB6" s="67"/>
      <c r="WPC6" s="67"/>
      <c r="WPD6" s="67"/>
      <c r="WPE6" s="67"/>
      <c r="WPF6" s="67"/>
      <c r="WPG6" s="67"/>
      <c r="WPH6" s="67"/>
      <c r="WPI6" s="67"/>
      <c r="WPJ6" s="67"/>
      <c r="WPK6" s="67"/>
      <c r="WPL6" s="67"/>
      <c r="WPM6" s="67"/>
      <c r="WPN6" s="67"/>
      <c r="WPO6" s="67"/>
      <c r="WPP6" s="67"/>
      <c r="WPQ6" s="67"/>
      <c r="WPR6" s="67"/>
      <c r="WPS6" s="67"/>
      <c r="WPT6" s="67"/>
      <c r="WPU6" s="67"/>
      <c r="WPV6" s="67"/>
      <c r="WPW6" s="67"/>
      <c r="WPX6" s="67"/>
      <c r="WPY6" s="67"/>
      <c r="WPZ6" s="67"/>
      <c r="WQA6" s="67"/>
      <c r="WQB6" s="67"/>
      <c r="WQC6" s="67"/>
      <c r="WQD6" s="67"/>
      <c r="WQE6" s="67"/>
      <c r="WQF6" s="67"/>
      <c r="WQG6" s="67"/>
      <c r="WQH6" s="67"/>
      <c r="WQI6" s="67"/>
      <c r="WQJ6" s="67"/>
      <c r="WQK6" s="67"/>
      <c r="WQL6" s="67"/>
      <c r="WQM6" s="67"/>
      <c r="WQN6" s="67"/>
      <c r="WQO6" s="67"/>
      <c r="WQP6" s="67"/>
      <c r="WQQ6" s="67"/>
      <c r="WQR6" s="67"/>
      <c r="WQS6" s="67"/>
      <c r="WQT6" s="67"/>
      <c r="WQU6" s="67"/>
      <c r="WQV6" s="67"/>
      <c r="WQW6" s="67"/>
      <c r="WQX6" s="67"/>
      <c r="WQY6" s="67"/>
      <c r="WQZ6" s="67"/>
      <c r="WRA6" s="67"/>
      <c r="WRB6" s="67"/>
      <c r="WRC6" s="67"/>
      <c r="WRD6" s="67"/>
      <c r="WRE6" s="67"/>
      <c r="WRF6" s="67"/>
      <c r="WRG6" s="67"/>
      <c r="WRH6" s="67"/>
      <c r="WRI6" s="67"/>
      <c r="WRJ6" s="67"/>
      <c r="WRK6" s="67"/>
      <c r="WRL6" s="67"/>
      <c r="WRM6" s="67"/>
      <c r="WRN6" s="67"/>
      <c r="WRO6" s="67"/>
      <c r="WRP6" s="67"/>
      <c r="WRQ6" s="67"/>
      <c r="WRR6" s="67"/>
      <c r="WRS6" s="67"/>
      <c r="WRT6" s="67"/>
      <c r="WRU6" s="67"/>
      <c r="WRV6" s="67"/>
      <c r="WRW6" s="67"/>
      <c r="WRX6" s="67"/>
      <c r="WRY6" s="67"/>
      <c r="WRZ6" s="67"/>
      <c r="WSA6" s="67"/>
      <c r="WSB6" s="67"/>
      <c r="WSC6" s="67"/>
      <c r="WSD6" s="67"/>
      <c r="WSE6" s="67"/>
      <c r="WSF6" s="67"/>
      <c r="WSG6" s="67"/>
      <c r="WSH6" s="67"/>
      <c r="WSI6" s="67"/>
      <c r="WSJ6" s="67"/>
      <c r="WSK6" s="67"/>
      <c r="WSL6" s="67"/>
      <c r="WSM6" s="67"/>
      <c r="WSN6" s="67"/>
      <c r="WSO6" s="67"/>
      <c r="WSP6" s="67"/>
      <c r="WSQ6" s="67"/>
      <c r="WSR6" s="67"/>
      <c r="WSS6" s="67"/>
      <c r="WST6" s="67"/>
      <c r="WSU6" s="67"/>
      <c r="WSV6" s="67"/>
      <c r="WSW6" s="67"/>
      <c r="WSX6" s="67"/>
      <c r="WSY6" s="67"/>
      <c r="WSZ6" s="67"/>
      <c r="WTA6" s="67"/>
      <c r="WTB6" s="67"/>
      <c r="WTC6" s="67"/>
      <c r="WTD6" s="67"/>
      <c r="WTE6" s="67"/>
      <c r="WTF6" s="67"/>
      <c r="WTG6" s="67"/>
      <c r="WTH6" s="67"/>
      <c r="WTI6" s="67"/>
      <c r="WTJ6" s="67"/>
      <c r="WTK6" s="67"/>
      <c r="WTL6" s="67"/>
      <c r="WTM6" s="67"/>
      <c r="WTN6" s="67"/>
      <c r="WTO6" s="67"/>
      <c r="WTP6" s="67"/>
      <c r="WTQ6" s="67"/>
      <c r="WTR6" s="67"/>
      <c r="WTS6" s="67"/>
      <c r="WTT6" s="67"/>
      <c r="WTU6" s="67"/>
      <c r="WTV6" s="67"/>
      <c r="WTW6" s="67"/>
      <c r="WTX6" s="67"/>
      <c r="WTY6" s="67"/>
      <c r="WTZ6" s="67"/>
      <c r="WUA6" s="67"/>
      <c r="WUB6" s="67"/>
      <c r="WUC6" s="67"/>
      <c r="WUD6" s="67"/>
      <c r="WUE6" s="67"/>
      <c r="WUF6" s="67"/>
      <c r="WUG6" s="67"/>
      <c r="WUH6" s="67"/>
      <c r="WUI6" s="67"/>
      <c r="WUJ6" s="67"/>
      <c r="WUK6" s="67"/>
      <c r="WUL6" s="67"/>
      <c r="WUM6" s="67"/>
      <c r="WUN6" s="67"/>
      <c r="WUO6" s="67"/>
      <c r="WUP6" s="67"/>
      <c r="WUQ6" s="67"/>
      <c r="WUR6" s="67"/>
      <c r="WUS6" s="67"/>
      <c r="WUT6" s="67"/>
      <c r="WUU6" s="67"/>
      <c r="WUV6" s="67"/>
      <c r="WUW6" s="67"/>
      <c r="WUX6" s="67"/>
      <c r="WUY6" s="67"/>
      <c r="WUZ6" s="67"/>
      <c r="WVA6" s="67"/>
      <c r="WVB6" s="67"/>
      <c r="WVC6" s="67"/>
      <c r="WVD6" s="67"/>
      <c r="WVE6" s="67"/>
      <c r="WVF6" s="67"/>
      <c r="WVG6" s="67"/>
      <c r="WVH6" s="67"/>
      <c r="WVI6" s="67"/>
      <c r="WVJ6" s="67"/>
      <c r="WVK6" s="67"/>
      <c r="WVL6" s="67"/>
      <c r="WVM6" s="67"/>
      <c r="WVN6" s="67"/>
      <c r="WVO6" s="67"/>
      <c r="WVP6" s="67"/>
      <c r="WVQ6" s="67"/>
      <c r="WVR6" s="67"/>
      <c r="WVS6" s="67"/>
      <c r="WVT6" s="67"/>
      <c r="WVU6" s="67"/>
      <c r="WVV6" s="67"/>
      <c r="WVW6" s="67"/>
      <c r="WVX6" s="67"/>
      <c r="WVY6" s="67"/>
      <c r="WVZ6" s="67"/>
      <c r="WWA6" s="67"/>
      <c r="WWB6" s="67"/>
      <c r="WWC6" s="67"/>
      <c r="WWD6" s="67"/>
      <c r="WWE6" s="67"/>
      <c r="WWF6" s="67"/>
      <c r="WWG6" s="67"/>
      <c r="WWH6" s="67"/>
      <c r="WWI6" s="67"/>
      <c r="WWJ6" s="67"/>
      <c r="WWK6" s="67"/>
      <c r="WWL6" s="67"/>
      <c r="WWM6" s="67"/>
      <c r="WWN6" s="67"/>
      <c r="WWO6" s="67"/>
      <c r="WWP6" s="67"/>
      <c r="WWQ6" s="67"/>
      <c r="WWR6" s="67"/>
      <c r="WWS6" s="67"/>
      <c r="WWT6" s="67"/>
      <c r="WWU6" s="67"/>
      <c r="WWV6" s="67"/>
      <c r="WWW6" s="67"/>
      <c r="WWX6" s="67"/>
      <c r="WWY6" s="67"/>
      <c r="WWZ6" s="67"/>
      <c r="WXA6" s="67"/>
      <c r="WXB6" s="67"/>
      <c r="WXC6" s="67"/>
      <c r="WXD6" s="67"/>
      <c r="WXE6" s="67"/>
      <c r="WXF6" s="67"/>
      <c r="WXG6" s="67"/>
      <c r="WXH6" s="67"/>
      <c r="WXI6" s="67"/>
      <c r="WXJ6" s="67"/>
      <c r="WXK6" s="67"/>
      <c r="WXL6" s="67"/>
      <c r="WXM6" s="67"/>
      <c r="WXN6" s="67"/>
      <c r="WXO6" s="67"/>
      <c r="WXP6" s="67"/>
      <c r="WXQ6" s="67"/>
      <c r="WXR6" s="67"/>
      <c r="WXS6" s="67"/>
      <c r="WXT6" s="67"/>
      <c r="WXU6" s="67"/>
      <c r="WXV6" s="67"/>
      <c r="WXW6" s="67"/>
      <c r="WXX6" s="67"/>
      <c r="WXY6" s="67"/>
      <c r="WXZ6" s="67"/>
      <c r="WYA6" s="67"/>
      <c r="WYB6" s="67"/>
      <c r="WYC6" s="67"/>
      <c r="WYD6" s="67"/>
      <c r="WYE6" s="67"/>
      <c r="WYF6" s="67"/>
      <c r="WYG6" s="67"/>
      <c r="WYH6" s="67"/>
      <c r="WYI6" s="67"/>
      <c r="WYJ6" s="67"/>
      <c r="WYK6" s="67"/>
      <c r="WYL6" s="67"/>
      <c r="WYM6" s="67"/>
      <c r="WYN6" s="67"/>
      <c r="WYO6" s="67"/>
      <c r="WYP6" s="67"/>
      <c r="WYQ6" s="67"/>
      <c r="WYR6" s="67"/>
      <c r="WYS6" s="67"/>
      <c r="WYT6" s="67"/>
      <c r="WYU6" s="67"/>
      <c r="WYV6" s="67"/>
      <c r="WYW6" s="67"/>
      <c r="WYX6" s="67"/>
      <c r="WYY6" s="67"/>
      <c r="WYZ6" s="67"/>
      <c r="WZA6" s="67"/>
      <c r="WZB6" s="67"/>
      <c r="WZC6" s="67"/>
      <c r="WZD6" s="67"/>
      <c r="WZE6" s="67"/>
      <c r="WZF6" s="67"/>
      <c r="WZG6" s="67"/>
      <c r="WZH6" s="67"/>
      <c r="WZI6" s="67"/>
      <c r="WZJ6" s="67"/>
      <c r="WZK6" s="67"/>
      <c r="WZL6" s="67"/>
      <c r="WZM6" s="67"/>
      <c r="WZN6" s="67"/>
      <c r="WZO6" s="67"/>
      <c r="WZP6" s="67"/>
      <c r="WZQ6" s="67"/>
      <c r="WZR6" s="67"/>
      <c r="WZS6" s="67"/>
      <c r="WZT6" s="67"/>
      <c r="WZU6" s="67"/>
      <c r="WZV6" s="67"/>
      <c r="WZW6" s="67"/>
      <c r="WZX6" s="67"/>
      <c r="WZY6" s="67"/>
      <c r="WZZ6" s="67"/>
      <c r="XAA6" s="67"/>
      <c r="XAB6" s="67"/>
      <c r="XAC6" s="67"/>
      <c r="XAD6" s="67"/>
      <c r="XAE6" s="67"/>
      <c r="XAF6" s="67"/>
      <c r="XAG6" s="67"/>
      <c r="XAH6" s="67"/>
      <c r="XAI6" s="67"/>
      <c r="XAJ6" s="67"/>
      <c r="XAK6" s="67"/>
      <c r="XAL6" s="67"/>
      <c r="XAM6" s="67"/>
      <c r="XAN6" s="67"/>
      <c r="XAO6" s="67"/>
      <c r="XAP6" s="67"/>
      <c r="XAQ6" s="67"/>
      <c r="XAR6" s="67"/>
      <c r="XAS6" s="67"/>
      <c r="XAT6" s="67"/>
      <c r="XAU6" s="67"/>
      <c r="XAV6" s="67"/>
      <c r="XAW6" s="67"/>
      <c r="XAX6" s="67"/>
      <c r="XAY6" s="67"/>
      <c r="XAZ6" s="67"/>
      <c r="XBA6" s="67"/>
      <c r="XBB6" s="67"/>
      <c r="XBC6" s="67"/>
      <c r="XBD6" s="67"/>
      <c r="XBE6" s="67"/>
      <c r="XBF6" s="67"/>
      <c r="XBG6" s="67"/>
      <c r="XBH6" s="67"/>
      <c r="XBI6" s="67"/>
      <c r="XBJ6" s="67"/>
      <c r="XBK6" s="67"/>
      <c r="XBL6" s="67"/>
      <c r="XBM6" s="67"/>
      <c r="XBN6" s="67"/>
      <c r="XBO6" s="67"/>
      <c r="XBP6" s="67"/>
      <c r="XBQ6" s="67"/>
      <c r="XBR6" s="67"/>
      <c r="XBS6" s="67"/>
      <c r="XBT6" s="67"/>
      <c r="XBU6" s="67"/>
      <c r="XBV6" s="67"/>
      <c r="XBW6" s="67"/>
      <c r="XBX6" s="67"/>
      <c r="XBY6" s="67"/>
      <c r="XBZ6" s="67"/>
      <c r="XCA6" s="67"/>
      <c r="XCB6" s="67"/>
      <c r="XCC6" s="67"/>
      <c r="XCD6" s="67"/>
      <c r="XCE6" s="67"/>
      <c r="XCF6" s="67"/>
      <c r="XCG6" s="67"/>
      <c r="XCH6" s="67"/>
      <c r="XCI6" s="67"/>
      <c r="XCJ6" s="67"/>
      <c r="XCK6" s="67"/>
      <c r="XCL6" s="67"/>
      <c r="XCM6" s="67"/>
      <c r="XCN6" s="67"/>
      <c r="XCO6" s="67"/>
      <c r="XCP6" s="67"/>
      <c r="XCQ6" s="67"/>
      <c r="XCR6" s="67"/>
      <c r="XCS6" s="67"/>
      <c r="XCT6" s="67"/>
      <c r="XCU6" s="67"/>
      <c r="XCV6" s="67"/>
      <c r="XCW6" s="67"/>
      <c r="XCX6" s="67"/>
      <c r="XCY6" s="67"/>
      <c r="XCZ6" s="67"/>
      <c r="XDA6" s="67"/>
      <c r="XDB6" s="67"/>
      <c r="XDC6" s="67"/>
      <c r="XDD6" s="67"/>
      <c r="XDE6" s="67"/>
      <c r="XDF6" s="67"/>
      <c r="XDG6" s="67"/>
      <c r="XDH6" s="67"/>
      <c r="XDI6" s="67"/>
      <c r="XDJ6" s="67"/>
      <c r="XDK6" s="67"/>
      <c r="XDL6" s="67"/>
      <c r="XDM6" s="67"/>
      <c r="XDN6" s="67"/>
      <c r="XDO6" s="67"/>
      <c r="XDP6" s="67"/>
      <c r="XDQ6" s="67"/>
      <c r="XDR6" s="67"/>
      <c r="XDS6" s="67"/>
      <c r="XDT6" s="67"/>
      <c r="XDU6" s="67"/>
      <c r="XDV6" s="67"/>
      <c r="XDW6" s="67"/>
      <c r="XDX6" s="67"/>
      <c r="XDY6" s="67"/>
      <c r="XDZ6" s="67"/>
      <c r="XEA6" s="67"/>
      <c r="XEB6" s="67"/>
      <c r="XEC6" s="67"/>
      <c r="XED6" s="67"/>
      <c r="XEE6" s="67"/>
      <c r="XEF6" s="67"/>
      <c r="XEG6" s="67"/>
      <c r="XEH6" s="67"/>
      <c r="XEI6" s="67"/>
      <c r="XEJ6" s="67"/>
      <c r="XEK6" s="67"/>
      <c r="XEL6" s="67"/>
      <c r="XEM6" s="67"/>
      <c r="XEN6" s="67"/>
      <c r="XEO6" s="67"/>
      <c r="XEP6" s="67"/>
      <c r="XEQ6" s="67"/>
      <c r="XER6" s="67"/>
      <c r="XES6" s="67"/>
      <c r="XET6" s="67"/>
      <c r="XEU6" s="67"/>
      <c r="XEV6" s="67"/>
      <c r="XEW6" s="67"/>
      <c r="XEX6" s="67"/>
      <c r="XEY6" s="67"/>
      <c r="XEZ6" s="67"/>
      <c r="XFA6" s="67"/>
      <c r="XFB6" s="67"/>
      <c r="XFC6" s="67"/>
      <c r="XFD6" s="67"/>
    </row>
    <row r="7" spans="1:16384" ht="16.5">
      <c r="A7" s="23">
        <f t="shared" si="0"/>
        <v>4</v>
      </c>
      <c r="B7" s="24" t="s">
        <v>78</v>
      </c>
      <c r="C7" s="24" t="s">
        <v>592</v>
      </c>
      <c r="D7" s="25" t="s">
        <v>79</v>
      </c>
      <c r="E7" s="25" t="s">
        <v>80</v>
      </c>
      <c r="F7" s="16">
        <v>1693002.1</v>
      </c>
      <c r="G7" s="16">
        <v>500000</v>
      </c>
      <c r="H7" s="16">
        <v>1978085.65</v>
      </c>
      <c r="I7" s="16">
        <v>500000</v>
      </c>
      <c r="J7" s="31">
        <v>1783662.05</v>
      </c>
      <c r="K7" s="31">
        <v>759022.6</v>
      </c>
      <c r="L7" s="31">
        <v>1783662.05</v>
      </c>
      <c r="M7" s="31">
        <v>0</v>
      </c>
      <c r="N7" s="31">
        <v>2542684.65</v>
      </c>
      <c r="O7" s="31">
        <v>109917</v>
      </c>
      <c r="P7" s="31">
        <v>2542684.65</v>
      </c>
      <c r="Q7" s="31">
        <v>600000</v>
      </c>
      <c r="R7" s="31">
        <v>2052601.65</v>
      </c>
      <c r="S7" s="31">
        <v>623161</v>
      </c>
      <c r="T7" s="31">
        <v>2052601.65</v>
      </c>
      <c r="U7" s="31">
        <v>0</v>
      </c>
      <c r="V7" s="31">
        <v>2675762.65</v>
      </c>
      <c r="W7" s="31">
        <v>325371.2</v>
      </c>
      <c r="X7" s="31">
        <v>2675762.65</v>
      </c>
      <c r="Y7" s="31">
        <v>700000</v>
      </c>
      <c r="Z7" s="31">
        <v>2301133.85</v>
      </c>
      <c r="AA7" s="31">
        <v>928303.45</v>
      </c>
      <c r="AB7" s="31">
        <v>2301133.85</v>
      </c>
      <c r="AC7" s="31">
        <v>0</v>
      </c>
      <c r="AD7" s="31">
        <v>3229437.3</v>
      </c>
      <c r="AE7" s="31">
        <v>498125.35</v>
      </c>
      <c r="AF7" s="31">
        <v>3229437.3</v>
      </c>
      <c r="AG7" s="31">
        <v>1000000</v>
      </c>
      <c r="AH7" s="31">
        <v>2727562.65</v>
      </c>
      <c r="AI7" s="31">
        <v>0</v>
      </c>
      <c r="AJ7" s="31">
        <v>2727562.65</v>
      </c>
      <c r="AK7" s="31">
        <v>0</v>
      </c>
      <c r="AL7" s="31">
        <v>2727562.65</v>
      </c>
      <c r="AM7" s="31">
        <v>257429.8</v>
      </c>
      <c r="AN7" s="31">
        <v>2727562.65</v>
      </c>
      <c r="AO7" s="31">
        <v>700000</v>
      </c>
      <c r="AP7" s="31">
        <v>2284992.4500000002</v>
      </c>
      <c r="AQ7" s="42">
        <v>581132.25</v>
      </c>
      <c r="AR7" s="42">
        <v>2284992.4500000002</v>
      </c>
      <c r="AS7" s="42">
        <v>400000</v>
      </c>
      <c r="AT7" s="42">
        <v>2466124.7000000002</v>
      </c>
      <c r="AU7" s="42">
        <v>0</v>
      </c>
      <c r="AV7" s="42">
        <v>2466124.7000000002</v>
      </c>
      <c r="AW7" s="42">
        <v>0</v>
      </c>
      <c r="AX7" s="42">
        <v>2466124.7000000002</v>
      </c>
      <c r="AY7" s="42">
        <f>VLOOKUP(B7,[4]应付账款明细表!$A$4:$AW$439,49,0)</f>
        <v>1664346.55</v>
      </c>
      <c r="AZ7" s="42">
        <v>2466124.7000000002</v>
      </c>
      <c r="BA7" s="50">
        <f>VLOOKUP(B7,[4]应付账款明细表!$A$4:$AY$439,51)</f>
        <v>200000</v>
      </c>
      <c r="BB7" s="50">
        <f>VLOOKUP(B7,[4]应付账款明细表!$A$4:$AZ$439,52,0)</f>
        <v>3930471.25</v>
      </c>
      <c r="BC7" s="50"/>
      <c r="BD7" s="50">
        <f>VLOOKUP(B7,[4]应付账款明细表!$A$4:$BB$440,54,0)</f>
        <v>3930471.25</v>
      </c>
      <c r="BE7" s="50"/>
      <c r="BF7" s="63"/>
      <c r="BG7" s="63">
        <v>1000000</v>
      </c>
      <c r="BH7" s="63">
        <v>1000000</v>
      </c>
      <c r="BI7" s="54">
        <f t="shared" si="1"/>
        <v>5746809.2000000002</v>
      </c>
      <c r="BJ7" s="16">
        <f t="shared" si="2"/>
        <v>522437.2</v>
      </c>
      <c r="BK7" s="65">
        <f t="shared" si="3"/>
        <v>7.5233372546977897</v>
      </c>
      <c r="BL7" s="54" t="s">
        <v>591</v>
      </c>
      <c r="BM7" s="66">
        <f t="shared" si="4"/>
        <v>0.25442241817695527</v>
      </c>
      <c r="BN7" s="148">
        <f t="shared" si="5"/>
        <v>0.25442241817695527</v>
      </c>
    </row>
    <row r="8" spans="1:16384" ht="16.5">
      <c r="A8" s="23">
        <f t="shared" si="0"/>
        <v>5</v>
      </c>
      <c r="B8" s="24" t="s">
        <v>123</v>
      </c>
      <c r="C8" s="24" t="s">
        <v>593</v>
      </c>
      <c r="D8" s="25" t="s">
        <v>124</v>
      </c>
      <c r="E8" s="25" t="s">
        <v>125</v>
      </c>
      <c r="F8" s="16">
        <v>6317593.2999999998</v>
      </c>
      <c r="G8" s="16">
        <v>1000000</v>
      </c>
      <c r="H8" s="16">
        <v>6227067.54</v>
      </c>
      <c r="I8" s="16">
        <v>1000000</v>
      </c>
      <c r="J8" s="31">
        <v>6167255.1500000004</v>
      </c>
      <c r="K8" s="31">
        <v>940290.85</v>
      </c>
      <c r="L8" s="31">
        <v>4317593.3</v>
      </c>
      <c r="M8" s="31">
        <v>1030000</v>
      </c>
      <c r="N8" s="31">
        <v>6077546</v>
      </c>
      <c r="O8" s="31">
        <v>570030.21</v>
      </c>
      <c r="P8" s="31">
        <v>4197067.54</v>
      </c>
      <c r="Q8" s="31">
        <v>0</v>
      </c>
      <c r="R8" s="31">
        <v>6647576.21</v>
      </c>
      <c r="S8" s="31">
        <v>332777.92</v>
      </c>
      <c r="T8" s="31">
        <v>5137255.1500000004</v>
      </c>
      <c r="U8" s="31">
        <v>500000</v>
      </c>
      <c r="V8" s="31">
        <v>6480354.1299999999</v>
      </c>
      <c r="W8" s="31">
        <v>1178685.45</v>
      </c>
      <c r="X8" s="31">
        <v>5577546</v>
      </c>
      <c r="Y8" s="31">
        <v>1000000</v>
      </c>
      <c r="Z8" s="31">
        <v>6659039.5800000001</v>
      </c>
      <c r="AA8" s="31">
        <v>851350.51</v>
      </c>
      <c r="AB8" s="31">
        <v>5147576.21</v>
      </c>
      <c r="AC8" s="31">
        <v>0</v>
      </c>
      <c r="AD8" s="31">
        <v>7510390.0899999999</v>
      </c>
      <c r="AE8" s="31">
        <v>635066.03</v>
      </c>
      <c r="AF8" s="31">
        <v>5480354.1299999999</v>
      </c>
      <c r="AG8" s="31">
        <v>650000</v>
      </c>
      <c r="AH8" s="31">
        <v>7495456.1200000001</v>
      </c>
      <c r="AI8" s="31">
        <v>533221.48</v>
      </c>
      <c r="AJ8" s="31">
        <v>6009039.5800000001</v>
      </c>
      <c r="AK8" s="31">
        <v>1000000</v>
      </c>
      <c r="AL8" s="31">
        <v>7028677.5999999996</v>
      </c>
      <c r="AM8" s="31">
        <v>999388.51</v>
      </c>
      <c r="AN8" s="31">
        <v>5860390.0899999999</v>
      </c>
      <c r="AO8" s="31">
        <v>500000</v>
      </c>
      <c r="AP8" s="31">
        <v>7528066.1100000003</v>
      </c>
      <c r="AQ8" s="42">
        <v>154649.57999999999</v>
      </c>
      <c r="AR8" s="42">
        <v>5995456.1200000001</v>
      </c>
      <c r="AS8" s="42">
        <v>950000</v>
      </c>
      <c r="AT8" s="42">
        <v>6732715.6900000004</v>
      </c>
      <c r="AU8" s="42">
        <v>826433.31</v>
      </c>
      <c r="AV8" s="42">
        <v>5578677.5999999996</v>
      </c>
      <c r="AW8" s="42">
        <v>0</v>
      </c>
      <c r="AX8" s="42">
        <v>7559149</v>
      </c>
      <c r="AY8" s="42">
        <f>VLOOKUP(B8,[4]应付账款明细表!$A$4:$AW$439,49,0)</f>
        <v>767214.75</v>
      </c>
      <c r="AZ8" s="42">
        <v>6578066.1100000003</v>
      </c>
      <c r="BA8" s="50">
        <f>VLOOKUP(B8,[4]应付账款明细表!$A$4:$AY$439,51)</f>
        <v>992500</v>
      </c>
      <c r="BB8" s="50">
        <f>VLOOKUP(B8,[4]应付账款明细表!$A$4:$AZ$439,52,0)</f>
        <v>7333863.75</v>
      </c>
      <c r="BC8" s="50"/>
      <c r="BD8" s="50">
        <f>VLOOKUP(B8,[4]应付账款明细表!$A$4:$BB$440,54,0)</f>
        <v>5740215.6900000004</v>
      </c>
      <c r="BE8" s="50"/>
      <c r="BF8" s="63"/>
      <c r="BG8" s="63">
        <v>1000000</v>
      </c>
      <c r="BH8" s="63">
        <v>1000000</v>
      </c>
      <c r="BI8" s="54">
        <f t="shared" si="1"/>
        <v>7789108.5999999996</v>
      </c>
      <c r="BJ8" s="16">
        <f t="shared" si="2"/>
        <v>708100.78181818197</v>
      </c>
      <c r="BK8" s="65">
        <f t="shared" si="3"/>
        <v>8.1064953427405104</v>
      </c>
      <c r="BL8" s="54" t="s">
        <v>590</v>
      </c>
      <c r="BM8" s="66">
        <f t="shared" si="4"/>
        <v>0.17420948166496508</v>
      </c>
      <c r="BN8" s="148">
        <f t="shared" si="5"/>
        <v>0.17420948166496508</v>
      </c>
    </row>
    <row r="9" spans="1:16384" ht="16.5">
      <c r="A9" s="23">
        <f t="shared" si="0"/>
        <v>6</v>
      </c>
      <c r="B9" s="24" t="s">
        <v>448</v>
      </c>
      <c r="C9" s="24" t="s">
        <v>594</v>
      </c>
      <c r="D9" s="25" t="s">
        <v>449</v>
      </c>
      <c r="E9" s="25" t="s">
        <v>450</v>
      </c>
      <c r="F9" s="16">
        <v>0</v>
      </c>
      <c r="G9" s="16">
        <v>0</v>
      </c>
      <c r="H9" s="16">
        <v>450195.54</v>
      </c>
      <c r="I9" s="16">
        <v>0</v>
      </c>
      <c r="J9" s="31">
        <v>638579.54</v>
      </c>
      <c r="K9" s="31">
        <v>286984</v>
      </c>
      <c r="L9" s="31">
        <v>0</v>
      </c>
      <c r="M9" s="31">
        <v>0</v>
      </c>
      <c r="N9" s="31">
        <v>925563.54</v>
      </c>
      <c r="O9" s="31">
        <v>108344</v>
      </c>
      <c r="P9" s="31">
        <v>450195.54</v>
      </c>
      <c r="Q9" s="31">
        <v>300000</v>
      </c>
      <c r="R9" s="31">
        <v>733907.54</v>
      </c>
      <c r="S9" s="31">
        <v>119478.6</v>
      </c>
      <c r="T9" s="31">
        <v>338579.54</v>
      </c>
      <c r="U9" s="31">
        <v>0</v>
      </c>
      <c r="V9" s="31">
        <v>853386.14</v>
      </c>
      <c r="W9" s="31">
        <v>60907</v>
      </c>
      <c r="X9" s="31">
        <v>625563.54</v>
      </c>
      <c r="Y9" s="31">
        <v>375955.79</v>
      </c>
      <c r="Z9" s="31">
        <v>538337.35</v>
      </c>
      <c r="AA9" s="31">
        <v>848953.41</v>
      </c>
      <c r="AB9" s="31">
        <v>357951.75</v>
      </c>
      <c r="AC9" s="31">
        <v>0</v>
      </c>
      <c r="AD9" s="31">
        <v>1387290.76</v>
      </c>
      <c r="AE9" s="31">
        <v>765952.86</v>
      </c>
      <c r="AF9" s="31">
        <v>477430.35</v>
      </c>
      <c r="AG9" s="31">
        <v>300000</v>
      </c>
      <c r="AH9" s="31">
        <v>1853243.62</v>
      </c>
      <c r="AI9" s="31">
        <v>269350.71999999997</v>
      </c>
      <c r="AJ9" s="31">
        <v>238337.35</v>
      </c>
      <c r="AK9" s="31">
        <v>300000</v>
      </c>
      <c r="AL9" s="31">
        <v>1822594.34</v>
      </c>
      <c r="AM9" s="31">
        <v>181367.71</v>
      </c>
      <c r="AN9" s="31">
        <v>787290.76</v>
      </c>
      <c r="AO9" s="31">
        <v>0</v>
      </c>
      <c r="AP9" s="31">
        <v>2003962.05</v>
      </c>
      <c r="AQ9" s="42">
        <v>886295.8</v>
      </c>
      <c r="AR9" s="42">
        <v>1553243.62</v>
      </c>
      <c r="AS9" s="42">
        <v>1000000</v>
      </c>
      <c r="AT9" s="42">
        <v>1890257.85</v>
      </c>
      <c r="AU9" s="42">
        <v>240277.57</v>
      </c>
      <c r="AV9" s="42">
        <v>822594.34</v>
      </c>
      <c r="AW9" s="42">
        <v>0</v>
      </c>
      <c r="AX9" s="42">
        <v>2130535.42</v>
      </c>
      <c r="AY9" s="42">
        <f>VLOOKUP(B9,[4]应付账款明细表!$A$4:$AW$439,49,0)</f>
        <v>27120</v>
      </c>
      <c r="AZ9" s="42">
        <v>1003962.05</v>
      </c>
      <c r="BA9" s="50">
        <f>VLOOKUP(B9,[4]应付账款明细表!$A$4:$AY$439,51)</f>
        <v>1010000</v>
      </c>
      <c r="BB9" s="50">
        <f>VLOOKUP(B9,[4]应付账款明细表!$A$4:$AZ$439,52,0)</f>
        <v>1147655.42</v>
      </c>
      <c r="BC9" s="50"/>
      <c r="BD9" s="50">
        <f>VLOOKUP(B9,[4]应付账款明细表!$A$4:$BB$440,54,0)</f>
        <v>880257.85</v>
      </c>
      <c r="BE9" s="50"/>
      <c r="BF9" s="63"/>
      <c r="BG9" s="63">
        <v>700000</v>
      </c>
      <c r="BH9" s="63">
        <v>700000</v>
      </c>
      <c r="BI9" s="54">
        <f t="shared" si="1"/>
        <v>3795031.67</v>
      </c>
      <c r="BJ9" s="16">
        <f t="shared" si="2"/>
        <v>345002.87909090897</v>
      </c>
      <c r="BK9" s="65">
        <f t="shared" si="3"/>
        <v>2.5514507366416801</v>
      </c>
      <c r="BL9" s="54" t="s">
        <v>590</v>
      </c>
      <c r="BM9" s="66">
        <f t="shared" si="4"/>
        <v>0.7952215365077403</v>
      </c>
      <c r="BN9" s="148">
        <f t="shared" si="5"/>
        <v>0.7952215365077403</v>
      </c>
    </row>
    <row r="10" spans="1:16384" ht="16.5">
      <c r="A10" s="23">
        <f t="shared" si="0"/>
        <v>7</v>
      </c>
      <c r="B10" s="24" t="s">
        <v>286</v>
      </c>
      <c r="C10" s="24" t="s">
        <v>595</v>
      </c>
      <c r="D10" s="25" t="s">
        <v>287</v>
      </c>
      <c r="E10" s="25" t="s">
        <v>288</v>
      </c>
      <c r="F10" s="16">
        <v>4678333.99</v>
      </c>
      <c r="G10" s="16">
        <v>2000000</v>
      </c>
      <c r="H10" s="16">
        <v>2788851.91</v>
      </c>
      <c r="I10" s="16">
        <v>0</v>
      </c>
      <c r="J10" s="31">
        <v>2851792.98</v>
      </c>
      <c r="K10" s="31">
        <v>0</v>
      </c>
      <c r="L10" s="31">
        <v>2678333.9900000002</v>
      </c>
      <c r="M10" s="31">
        <v>0</v>
      </c>
      <c r="N10" s="31">
        <v>2851792.98</v>
      </c>
      <c r="O10" s="31">
        <v>103711.73</v>
      </c>
      <c r="P10" s="31">
        <v>2788851.91</v>
      </c>
      <c r="Q10" s="31">
        <v>470000</v>
      </c>
      <c r="R10" s="31">
        <v>2485504.71</v>
      </c>
      <c r="S10" s="31">
        <v>121707.14</v>
      </c>
      <c r="T10" s="31">
        <v>2381792.98</v>
      </c>
      <c r="U10" s="31">
        <v>600000</v>
      </c>
      <c r="V10" s="31">
        <v>2007211.85</v>
      </c>
      <c r="W10" s="31">
        <v>150629.22</v>
      </c>
      <c r="X10" s="31">
        <v>1781792.98</v>
      </c>
      <c r="Y10" s="31">
        <v>500000</v>
      </c>
      <c r="Z10" s="31">
        <v>1657841.07</v>
      </c>
      <c r="AA10" s="31">
        <v>94606.93</v>
      </c>
      <c r="AB10" s="31">
        <v>1385504.71</v>
      </c>
      <c r="AC10" s="31">
        <v>0</v>
      </c>
      <c r="AD10" s="31">
        <v>1752448</v>
      </c>
      <c r="AE10" s="31">
        <v>0</v>
      </c>
      <c r="AF10" s="31">
        <v>1507211.85</v>
      </c>
      <c r="AG10" s="31">
        <v>800000</v>
      </c>
      <c r="AH10" s="31">
        <v>952448</v>
      </c>
      <c r="AI10" s="31">
        <v>98974.99</v>
      </c>
      <c r="AJ10" s="31">
        <v>857841.07</v>
      </c>
      <c r="AK10" s="31">
        <v>0</v>
      </c>
      <c r="AL10" s="31">
        <v>1051422.99</v>
      </c>
      <c r="AM10" s="31">
        <v>0</v>
      </c>
      <c r="AN10" s="31">
        <v>952448</v>
      </c>
      <c r="AO10" s="31">
        <v>0</v>
      </c>
      <c r="AP10" s="31">
        <v>1051422.99</v>
      </c>
      <c r="AQ10" s="42">
        <v>842713.63</v>
      </c>
      <c r="AR10" s="42">
        <v>952448</v>
      </c>
      <c r="AS10" s="42">
        <v>750000</v>
      </c>
      <c r="AT10" s="42">
        <v>1144136.6200000001</v>
      </c>
      <c r="AU10" s="42">
        <v>0</v>
      </c>
      <c r="AV10" s="42">
        <v>301422.99</v>
      </c>
      <c r="AW10" s="42">
        <v>0</v>
      </c>
      <c r="AX10" s="42">
        <v>1144136.6200000001</v>
      </c>
      <c r="AY10" s="42">
        <f>VLOOKUP(B10,[4]应付账款明细表!$A$4:$AW$439,49,0)</f>
        <v>1598499.24</v>
      </c>
      <c r="AZ10" s="42">
        <v>301422.99</v>
      </c>
      <c r="BA10" s="50">
        <f>VLOOKUP(B10,[4]应付账款明细表!$A$4:$AY$439,51)</f>
        <v>50000</v>
      </c>
      <c r="BB10" s="50">
        <f>VLOOKUP(B10,[4]应付账款明细表!$A$4:$AZ$439,52,0)</f>
        <v>2692635.86</v>
      </c>
      <c r="BC10" s="50"/>
      <c r="BD10" s="50">
        <f>VLOOKUP(B10,[4]应付账款明细表!$A$4:$BB$440,54,0)</f>
        <v>1094136.6200000001</v>
      </c>
      <c r="BE10" s="50"/>
      <c r="BF10" s="63"/>
      <c r="BG10" s="63">
        <v>800000</v>
      </c>
      <c r="BH10" s="63">
        <v>800000</v>
      </c>
      <c r="BI10" s="54">
        <f t="shared" si="1"/>
        <v>3010842.88</v>
      </c>
      <c r="BJ10" s="16">
        <f t="shared" si="2"/>
        <v>273712.98909090902</v>
      </c>
      <c r="BK10" s="65">
        <f t="shared" si="3"/>
        <v>3.9973865457901301</v>
      </c>
      <c r="BL10" s="54" t="s">
        <v>590</v>
      </c>
      <c r="BM10" s="66">
        <f t="shared" si="4"/>
        <v>0.73117011658013964</v>
      </c>
      <c r="BN10" s="148">
        <f t="shared" si="5"/>
        <v>0.73117011658013964</v>
      </c>
    </row>
    <row r="11" spans="1:16384" ht="16.5">
      <c r="A11" s="23">
        <f t="shared" si="0"/>
        <v>8</v>
      </c>
      <c r="B11" s="24" t="s">
        <v>385</v>
      </c>
      <c r="C11" s="24" t="s">
        <v>596</v>
      </c>
      <c r="D11" s="25" t="s">
        <v>386</v>
      </c>
      <c r="E11" s="25" t="s">
        <v>30</v>
      </c>
      <c r="F11" s="16">
        <v>3809395.21</v>
      </c>
      <c r="G11" s="16">
        <v>0</v>
      </c>
      <c r="H11" s="16">
        <v>4092154.23</v>
      </c>
      <c r="I11" s="16">
        <v>800000</v>
      </c>
      <c r="J11" s="31">
        <v>3548172.66</v>
      </c>
      <c r="K11" s="31">
        <v>0</v>
      </c>
      <c r="L11" s="31">
        <v>3009395.21</v>
      </c>
      <c r="M11" s="31">
        <v>800000</v>
      </c>
      <c r="N11" s="31">
        <v>2748172.66</v>
      </c>
      <c r="O11" s="31">
        <v>0</v>
      </c>
      <c r="P11" s="31">
        <v>2492154.23</v>
      </c>
      <c r="Q11" s="31">
        <v>0</v>
      </c>
      <c r="R11" s="31">
        <v>2748172.66</v>
      </c>
      <c r="S11" s="31">
        <v>1593116.97</v>
      </c>
      <c r="T11" s="31">
        <v>2748172.66</v>
      </c>
      <c r="U11" s="31">
        <v>100000</v>
      </c>
      <c r="V11" s="31">
        <v>4241289.63</v>
      </c>
      <c r="W11" s="31">
        <v>1212087.75</v>
      </c>
      <c r="X11" s="31">
        <v>2648172.66</v>
      </c>
      <c r="Y11" s="31">
        <v>400000</v>
      </c>
      <c r="Z11" s="31">
        <v>5053377.38</v>
      </c>
      <c r="AA11" s="31">
        <v>82160.759999999995</v>
      </c>
      <c r="AB11" s="31">
        <v>2248172.66</v>
      </c>
      <c r="AC11" s="31">
        <v>229300</v>
      </c>
      <c r="AD11" s="31">
        <v>4906238.1399999997</v>
      </c>
      <c r="AE11" s="31">
        <v>0</v>
      </c>
      <c r="AF11" s="31">
        <v>3611989.63</v>
      </c>
      <c r="AG11" s="31">
        <v>800000</v>
      </c>
      <c r="AH11" s="31">
        <v>4106238.14</v>
      </c>
      <c r="AI11" s="31">
        <v>364983.52</v>
      </c>
      <c r="AJ11" s="31">
        <v>4024077.38</v>
      </c>
      <c r="AK11" s="31">
        <v>300000</v>
      </c>
      <c r="AL11" s="31">
        <v>4171221.66</v>
      </c>
      <c r="AM11" s="31">
        <v>0</v>
      </c>
      <c r="AN11" s="31">
        <v>3806238.14</v>
      </c>
      <c r="AO11" s="31">
        <v>500000</v>
      </c>
      <c r="AP11" s="31">
        <v>3671221.66</v>
      </c>
      <c r="AQ11" s="42">
        <v>999715.09</v>
      </c>
      <c r="AR11" s="42">
        <v>3306238.14</v>
      </c>
      <c r="AS11" s="42">
        <v>862072</v>
      </c>
      <c r="AT11" s="42">
        <v>3808864.75</v>
      </c>
      <c r="AU11" s="42">
        <v>0</v>
      </c>
      <c r="AV11" s="42">
        <v>2809149.66</v>
      </c>
      <c r="AW11" s="42">
        <v>200000</v>
      </c>
      <c r="AX11" s="42">
        <v>3608864.75</v>
      </c>
      <c r="AY11" s="42">
        <f>VLOOKUP(B11,[4]应付账款明细表!$A$4:$AW$439,49,0)</f>
        <v>352855.89</v>
      </c>
      <c r="AZ11" s="42">
        <v>2609149.66</v>
      </c>
      <c r="BA11" s="50">
        <f>VLOOKUP(B11,[4]应付账款明细表!$A$4:$AY$439,51)</f>
        <v>400000</v>
      </c>
      <c r="BB11" s="50">
        <f>VLOOKUP(B11,[4]应付账款明细表!$A$4:$AZ$439,52,0)</f>
        <v>3561720.64</v>
      </c>
      <c r="BC11" s="50"/>
      <c r="BD11" s="50">
        <v>2862079.48</v>
      </c>
      <c r="BE11" s="50"/>
      <c r="BF11" s="63"/>
      <c r="BG11" s="63">
        <v>500000</v>
      </c>
      <c r="BH11" s="63">
        <v>500000</v>
      </c>
      <c r="BI11" s="54">
        <f t="shared" si="1"/>
        <v>4604919.9800000004</v>
      </c>
      <c r="BJ11" s="16">
        <f t="shared" si="2"/>
        <v>418629.08909090899</v>
      </c>
      <c r="BK11" s="65">
        <f t="shared" si="3"/>
        <v>6.8367907404983796</v>
      </c>
      <c r="BL11" s="54" t="s">
        <v>590</v>
      </c>
      <c r="BM11" s="66">
        <f t="shared" si="4"/>
        <v>0.17469815338601288</v>
      </c>
      <c r="BN11" s="148">
        <f t="shared" si="5"/>
        <v>0.17469815338601288</v>
      </c>
    </row>
    <row r="12" spans="1:16384" ht="16.5">
      <c r="A12" s="23">
        <f t="shared" si="0"/>
        <v>9</v>
      </c>
      <c r="B12" s="24" t="s">
        <v>31</v>
      </c>
      <c r="C12" s="24" t="s">
        <v>597</v>
      </c>
      <c r="D12" s="25" t="s">
        <v>32</v>
      </c>
      <c r="E12" s="25" t="s">
        <v>30</v>
      </c>
      <c r="F12" s="16">
        <v>5340551.96</v>
      </c>
      <c r="G12" s="16">
        <v>1000000</v>
      </c>
      <c r="H12" s="16">
        <v>4679989.68</v>
      </c>
      <c r="I12" s="16">
        <v>501300</v>
      </c>
      <c r="J12" s="31">
        <v>4452410.29</v>
      </c>
      <c r="K12" s="31">
        <v>779105.34</v>
      </c>
      <c r="L12" s="31">
        <v>3839251.96</v>
      </c>
      <c r="M12" s="31">
        <v>700000</v>
      </c>
      <c r="N12" s="31">
        <v>4531515.63</v>
      </c>
      <c r="O12" s="31">
        <v>283096.68</v>
      </c>
      <c r="P12" s="31">
        <v>3478689.68</v>
      </c>
      <c r="Q12" s="31">
        <v>1330</v>
      </c>
      <c r="R12" s="31">
        <v>4813282.3099999996</v>
      </c>
      <c r="S12" s="31">
        <v>400378.75</v>
      </c>
      <c r="T12" s="31">
        <v>3751080.29</v>
      </c>
      <c r="U12" s="31">
        <v>0</v>
      </c>
      <c r="V12" s="31">
        <v>5213661.0599999996</v>
      </c>
      <c r="W12" s="31">
        <v>511458.55</v>
      </c>
      <c r="X12" s="31">
        <v>4530185.63</v>
      </c>
      <c r="Y12" s="31">
        <v>603000</v>
      </c>
      <c r="Z12" s="31">
        <v>5122119.6100000003</v>
      </c>
      <c r="AA12" s="31">
        <v>419662.53</v>
      </c>
      <c r="AB12" s="31">
        <v>4210282.3099999996</v>
      </c>
      <c r="AC12" s="31">
        <v>0</v>
      </c>
      <c r="AD12" s="31">
        <v>5541782.1399999997</v>
      </c>
      <c r="AE12" s="31">
        <v>210215.11</v>
      </c>
      <c r="AF12" s="31">
        <v>4610661.0599999996</v>
      </c>
      <c r="AG12" s="31">
        <v>1400000</v>
      </c>
      <c r="AH12" s="31">
        <v>4351997.25</v>
      </c>
      <c r="AI12" s="31">
        <v>176471.52</v>
      </c>
      <c r="AJ12" s="31">
        <v>3722119.61</v>
      </c>
      <c r="AK12" s="31">
        <v>201301.3</v>
      </c>
      <c r="AL12" s="31">
        <v>4327167.47</v>
      </c>
      <c r="AM12" s="31">
        <v>287227.81</v>
      </c>
      <c r="AN12" s="31">
        <v>3940480.84</v>
      </c>
      <c r="AO12" s="31">
        <v>30900</v>
      </c>
      <c r="AP12" s="31">
        <v>4583495.28</v>
      </c>
      <c r="AQ12" s="42">
        <v>340312.39</v>
      </c>
      <c r="AR12" s="42">
        <v>4119795.95</v>
      </c>
      <c r="AS12" s="42">
        <v>707600</v>
      </c>
      <c r="AT12" s="42">
        <v>4216207.67</v>
      </c>
      <c r="AU12" s="42">
        <v>351407.22</v>
      </c>
      <c r="AV12" s="42">
        <v>3588667.47</v>
      </c>
      <c r="AW12" s="42">
        <v>200000</v>
      </c>
      <c r="AX12" s="42">
        <v>4367614.8899999997</v>
      </c>
      <c r="AY12" s="42">
        <f>VLOOKUP(B12,[4]应付账款明细表!$A$4:$AW$439,49,0)</f>
        <v>378530.88</v>
      </c>
      <c r="AZ12" s="42">
        <v>3675895.28</v>
      </c>
      <c r="BA12" s="50">
        <f>VLOOKUP(B12,[4]应付账款明细表!$A$4:$AY$439,51)</f>
        <v>800000</v>
      </c>
      <c r="BB12" s="50">
        <f>VLOOKUP(B12,[4]应付账款明细表!$A$4:$AZ$439,52,0)</f>
        <v>3946145.77</v>
      </c>
      <c r="BC12" s="50"/>
      <c r="BD12" s="50">
        <v>2984300.63</v>
      </c>
      <c r="BE12" s="50"/>
      <c r="BF12" s="63"/>
      <c r="BG12" s="63">
        <v>500000</v>
      </c>
      <c r="BH12" s="63">
        <v>500000</v>
      </c>
      <c r="BI12" s="54">
        <f t="shared" si="1"/>
        <v>4137866.78</v>
      </c>
      <c r="BJ12" s="16">
        <f t="shared" si="2"/>
        <v>376169.70727272698</v>
      </c>
      <c r="BK12" s="65">
        <f t="shared" si="3"/>
        <v>7.9333890324037899</v>
      </c>
      <c r="BL12" s="54" t="s">
        <v>590</v>
      </c>
      <c r="BM12" s="66">
        <f t="shared" si="4"/>
        <v>0.16754344216319789</v>
      </c>
      <c r="BN12" s="148">
        <f t="shared" si="5"/>
        <v>0.16754344216319789</v>
      </c>
    </row>
    <row r="13" spans="1:16384" ht="16.5">
      <c r="A13" s="23">
        <f t="shared" si="0"/>
        <v>10</v>
      </c>
      <c r="B13" s="24" t="s">
        <v>233</v>
      </c>
      <c r="C13" s="24">
        <v>1913200</v>
      </c>
      <c r="D13" s="25" t="s">
        <v>234</v>
      </c>
      <c r="E13" s="25" t="s">
        <v>235</v>
      </c>
      <c r="F13" s="16">
        <v>1990948.53</v>
      </c>
      <c r="G13" s="16">
        <v>300000</v>
      </c>
      <c r="H13" s="16">
        <v>1916209.63</v>
      </c>
      <c r="I13" s="16">
        <v>350000</v>
      </c>
      <c r="J13" s="31">
        <v>1872584.46</v>
      </c>
      <c r="K13" s="31">
        <v>277098.92</v>
      </c>
      <c r="L13" s="31">
        <v>1340948.53</v>
      </c>
      <c r="M13" s="31">
        <v>0</v>
      </c>
      <c r="N13" s="31">
        <v>2149683.38</v>
      </c>
      <c r="O13" s="31">
        <v>232251.62</v>
      </c>
      <c r="P13" s="31">
        <v>1566209.63</v>
      </c>
      <c r="Q13" s="31">
        <v>350000</v>
      </c>
      <c r="R13" s="31">
        <v>2031935</v>
      </c>
      <c r="S13" s="31">
        <v>326689.27</v>
      </c>
      <c r="T13" s="31">
        <v>1522584.46</v>
      </c>
      <c r="U13" s="31">
        <v>0</v>
      </c>
      <c r="V13" s="31">
        <v>2358624.27</v>
      </c>
      <c r="W13" s="31">
        <v>363963.94</v>
      </c>
      <c r="X13" s="31">
        <v>1799683.38</v>
      </c>
      <c r="Y13" s="31">
        <v>280000</v>
      </c>
      <c r="Z13" s="31">
        <v>2442588.21</v>
      </c>
      <c r="AA13" s="31">
        <v>184180.16</v>
      </c>
      <c r="AB13" s="31">
        <v>1751935</v>
      </c>
      <c r="AC13" s="31">
        <v>0</v>
      </c>
      <c r="AD13" s="31">
        <v>2626768.37</v>
      </c>
      <c r="AE13" s="31">
        <v>267321.03000000003</v>
      </c>
      <c r="AF13" s="31">
        <v>2078624.27</v>
      </c>
      <c r="AG13" s="31">
        <v>550000</v>
      </c>
      <c r="AH13" s="31">
        <v>2344089.4</v>
      </c>
      <c r="AI13" s="31">
        <v>152876.29999999999</v>
      </c>
      <c r="AJ13" s="31">
        <v>1892588.21</v>
      </c>
      <c r="AK13" s="31">
        <v>0</v>
      </c>
      <c r="AL13" s="31">
        <v>2496965.7000000002</v>
      </c>
      <c r="AM13" s="31">
        <v>176326.16</v>
      </c>
      <c r="AN13" s="31">
        <v>2076768.37</v>
      </c>
      <c r="AO13" s="31">
        <v>0</v>
      </c>
      <c r="AP13" s="31">
        <v>2673291.86</v>
      </c>
      <c r="AQ13" s="42">
        <v>261530.02</v>
      </c>
      <c r="AR13" s="42">
        <v>2344089.4</v>
      </c>
      <c r="AS13" s="42">
        <v>400000</v>
      </c>
      <c r="AT13" s="42">
        <v>2534821.88</v>
      </c>
      <c r="AU13" s="42">
        <v>212014.83</v>
      </c>
      <c r="AV13" s="42">
        <v>2096965.7</v>
      </c>
      <c r="AW13" s="42">
        <v>170000</v>
      </c>
      <c r="AX13" s="42">
        <v>2576836.71</v>
      </c>
      <c r="AY13" s="42">
        <f>VLOOKUP(B13,[4]应付账款明细表!$A$4:$AW$439,49,0)</f>
        <v>375329.6</v>
      </c>
      <c r="AZ13" s="42">
        <v>2103291.86</v>
      </c>
      <c r="BA13" s="50">
        <f>VLOOKUP(B13,[4]应付账款明细表!$A$4:$AY$439,51)</f>
        <v>100000</v>
      </c>
      <c r="BB13" s="50">
        <f>VLOOKUP(B13,[4]应付账款明细表!$A$4:$AZ$439,52,0)</f>
        <v>2852166.31</v>
      </c>
      <c r="BC13" s="50"/>
      <c r="BD13" s="50">
        <v>2064821.88</v>
      </c>
      <c r="BE13" s="50"/>
      <c r="BF13" s="63"/>
      <c r="BG13" s="63">
        <v>350000</v>
      </c>
      <c r="BH13" s="63">
        <v>350000</v>
      </c>
      <c r="BI13" s="54">
        <f t="shared" si="1"/>
        <v>2829581.85</v>
      </c>
      <c r="BJ13" s="16">
        <f t="shared" si="2"/>
        <v>257234.713636364</v>
      </c>
      <c r="BK13" s="65">
        <f t="shared" si="3"/>
        <v>8.0269954657787999</v>
      </c>
      <c r="BL13" s="54" t="s">
        <v>590</v>
      </c>
      <c r="BM13" s="66">
        <f t="shared" si="4"/>
        <v>0.16950614645753367</v>
      </c>
      <c r="BN13" s="148">
        <f t="shared" si="5"/>
        <v>0.16950614645753367</v>
      </c>
    </row>
    <row r="14" spans="1:16384" ht="16.5">
      <c r="A14" s="23">
        <f t="shared" si="0"/>
        <v>11</v>
      </c>
      <c r="B14" s="24" t="s">
        <v>52</v>
      </c>
      <c r="C14" s="24">
        <v>1913032</v>
      </c>
      <c r="D14" s="25" t="s">
        <v>53</v>
      </c>
      <c r="E14" s="25" t="s">
        <v>30</v>
      </c>
      <c r="F14" s="16">
        <v>2720970.52</v>
      </c>
      <c r="G14" s="16">
        <v>0</v>
      </c>
      <c r="H14" s="16">
        <v>3130917.08</v>
      </c>
      <c r="I14" s="16">
        <v>500000</v>
      </c>
      <c r="J14" s="31">
        <v>2810114.38</v>
      </c>
      <c r="K14" s="31">
        <v>227308.35</v>
      </c>
      <c r="L14" s="31">
        <v>2220970.52</v>
      </c>
      <c r="M14" s="31">
        <v>400000</v>
      </c>
      <c r="N14" s="31">
        <v>2637422.73</v>
      </c>
      <c r="O14" s="31">
        <v>117966.35</v>
      </c>
      <c r="P14" s="31">
        <v>2230917.08</v>
      </c>
      <c r="Q14" s="31">
        <v>0</v>
      </c>
      <c r="R14" s="31">
        <v>2755389.08</v>
      </c>
      <c r="S14" s="31">
        <v>261539.44</v>
      </c>
      <c r="T14" s="31">
        <v>2410114.38</v>
      </c>
      <c r="U14" s="31">
        <v>0</v>
      </c>
      <c r="V14" s="31">
        <v>3016928.52</v>
      </c>
      <c r="W14" s="31">
        <v>342395.96</v>
      </c>
      <c r="X14" s="31">
        <v>2637422.73</v>
      </c>
      <c r="Y14" s="31">
        <v>300000</v>
      </c>
      <c r="Z14" s="31">
        <v>3059324.48</v>
      </c>
      <c r="AA14" s="31">
        <v>338921.91</v>
      </c>
      <c r="AB14" s="31">
        <v>2455389.08</v>
      </c>
      <c r="AC14" s="31">
        <v>200000</v>
      </c>
      <c r="AD14" s="31">
        <v>3198246.39</v>
      </c>
      <c r="AE14" s="31">
        <v>305488.09999999998</v>
      </c>
      <c r="AF14" s="31">
        <v>2516928.52</v>
      </c>
      <c r="AG14" s="31">
        <v>500000</v>
      </c>
      <c r="AH14" s="31">
        <v>3003734.49</v>
      </c>
      <c r="AI14" s="31">
        <v>206400.95</v>
      </c>
      <c r="AJ14" s="31">
        <v>2359324.48</v>
      </c>
      <c r="AK14" s="31">
        <v>600000</v>
      </c>
      <c r="AL14" s="31">
        <v>2610135.44</v>
      </c>
      <c r="AM14" s="31">
        <v>187668.47</v>
      </c>
      <c r="AN14" s="31">
        <v>2098246.39</v>
      </c>
      <c r="AO14" s="31">
        <v>30483.9</v>
      </c>
      <c r="AP14" s="31">
        <v>2767320.01</v>
      </c>
      <c r="AQ14" s="42">
        <v>0</v>
      </c>
      <c r="AR14" s="42">
        <v>2373250.59</v>
      </c>
      <c r="AS14" s="42">
        <v>418565.06</v>
      </c>
      <c r="AT14" s="42">
        <v>2348754.9500000002</v>
      </c>
      <c r="AU14" s="42">
        <v>466701.99</v>
      </c>
      <c r="AV14" s="42">
        <v>2161086.48</v>
      </c>
      <c r="AW14" s="42">
        <v>57262.400000000001</v>
      </c>
      <c r="AX14" s="42">
        <v>2758194.54</v>
      </c>
      <c r="AY14" s="42">
        <f>VLOOKUP(B14,[4]应付账款明细表!$A$4:$AW$439,49,0)</f>
        <v>344215.49</v>
      </c>
      <c r="AZ14" s="42">
        <v>2291492.5499999998</v>
      </c>
      <c r="BA14" s="50">
        <f>VLOOKUP(B14,[4]应付账款明细表!$A$4:$AY$439,51)</f>
        <v>400000</v>
      </c>
      <c r="BB14" s="50">
        <f>VLOOKUP(B14,[4]应付账款明细表!$A$4:$AZ$439,52,0)</f>
        <v>2702410.03</v>
      </c>
      <c r="BC14" s="50"/>
      <c r="BD14" s="50">
        <f>VLOOKUP(B14,[4]应付账款明细表!$A$4:$BB$440,54,0)</f>
        <v>1891492.55</v>
      </c>
      <c r="BE14" s="50"/>
      <c r="BF14" s="63"/>
      <c r="BG14" s="63">
        <v>350000</v>
      </c>
      <c r="BH14" s="63">
        <v>350000</v>
      </c>
      <c r="BI14" s="54">
        <f t="shared" si="1"/>
        <v>2798607.01</v>
      </c>
      <c r="BJ14" s="16">
        <f t="shared" si="2"/>
        <v>254418.819090909</v>
      </c>
      <c r="BK14" s="65">
        <f t="shared" si="3"/>
        <v>7.4345622574567898</v>
      </c>
      <c r="BL14" s="54" t="s">
        <v>590</v>
      </c>
      <c r="BM14" s="66">
        <f t="shared" si="4"/>
        <v>0.18503905817657065</v>
      </c>
      <c r="BN14" s="148">
        <f t="shared" si="5"/>
        <v>0.18503905817657065</v>
      </c>
    </row>
    <row r="15" spans="1:16384" ht="16.5">
      <c r="A15" s="23">
        <f t="shared" si="0"/>
        <v>12</v>
      </c>
      <c r="B15" s="24" t="s">
        <v>76</v>
      </c>
      <c r="C15" s="24" t="s">
        <v>598</v>
      </c>
      <c r="D15" s="25" t="s">
        <v>77</v>
      </c>
      <c r="E15" s="25" t="s">
        <v>46</v>
      </c>
      <c r="F15" s="16">
        <v>453975.4</v>
      </c>
      <c r="G15" s="16">
        <v>100000</v>
      </c>
      <c r="H15" s="16">
        <v>441789.54</v>
      </c>
      <c r="I15" s="16">
        <v>0</v>
      </c>
      <c r="J15" s="31">
        <v>859556.67</v>
      </c>
      <c r="K15" s="31">
        <v>144190.47</v>
      </c>
      <c r="L15" s="31">
        <v>353975.4</v>
      </c>
      <c r="M15" s="31">
        <v>0</v>
      </c>
      <c r="N15" s="31">
        <v>1003747.14</v>
      </c>
      <c r="O15" s="31">
        <v>91787.9</v>
      </c>
      <c r="P15" s="31">
        <v>441789.54</v>
      </c>
      <c r="Q15" s="31">
        <v>100000</v>
      </c>
      <c r="R15" s="31">
        <v>995535.04</v>
      </c>
      <c r="S15" s="31">
        <v>101001.16</v>
      </c>
      <c r="T15" s="31">
        <v>759556.67</v>
      </c>
      <c r="U15" s="31">
        <v>0</v>
      </c>
      <c r="V15" s="31">
        <v>1096536.2</v>
      </c>
      <c r="W15" s="31">
        <v>24559.93</v>
      </c>
      <c r="X15" s="31">
        <v>903747.14</v>
      </c>
      <c r="Y15" s="31">
        <v>0</v>
      </c>
      <c r="Z15" s="31">
        <v>1121096.1299999999</v>
      </c>
      <c r="AA15" s="31">
        <v>190469.73</v>
      </c>
      <c r="AB15" s="31">
        <v>995535.04</v>
      </c>
      <c r="AC15" s="31">
        <v>0</v>
      </c>
      <c r="AD15" s="31">
        <v>1311565.8600000001</v>
      </c>
      <c r="AE15" s="31">
        <v>72231.45</v>
      </c>
      <c r="AF15" s="31">
        <v>1096536.2</v>
      </c>
      <c r="AG15" s="31">
        <v>180000</v>
      </c>
      <c r="AH15" s="31">
        <v>1203797.31</v>
      </c>
      <c r="AI15" s="31">
        <v>43795.74</v>
      </c>
      <c r="AJ15" s="31">
        <v>941096.13</v>
      </c>
      <c r="AK15" s="31">
        <v>0</v>
      </c>
      <c r="AL15" s="31">
        <v>1247593.05</v>
      </c>
      <c r="AM15" s="31">
        <v>79956.100000000006</v>
      </c>
      <c r="AN15" s="31">
        <v>1131565.8600000001</v>
      </c>
      <c r="AO15" s="31">
        <v>0</v>
      </c>
      <c r="AP15" s="31">
        <v>1327549.1499999999</v>
      </c>
      <c r="AQ15" s="42">
        <v>267899.68</v>
      </c>
      <c r="AR15" s="42">
        <v>1203797.31</v>
      </c>
      <c r="AS15" s="42">
        <v>250000</v>
      </c>
      <c r="AT15" s="42">
        <v>1345448.83</v>
      </c>
      <c r="AU15" s="42">
        <v>90546.27</v>
      </c>
      <c r="AV15" s="42">
        <v>997593.05</v>
      </c>
      <c r="AW15" s="42">
        <v>0</v>
      </c>
      <c r="AX15" s="42">
        <v>1435995.1</v>
      </c>
      <c r="AY15" s="42">
        <f>VLOOKUP(B15,[4]应付账款明细表!$A$4:$AW$439,49,0)</f>
        <v>145332.42000000001</v>
      </c>
      <c r="AZ15" s="42">
        <v>1077549.1499999999</v>
      </c>
      <c r="BA15" s="50">
        <f>VLOOKUP(B15,[4]应付账款明细表!$A$4:$AY$439,51)</f>
        <v>100000</v>
      </c>
      <c r="BB15" s="50">
        <f>VLOOKUP(B15,[4]应付账款明细表!$A$4:$AZ$439,52,0)</f>
        <v>1481327.52</v>
      </c>
      <c r="BC15" s="50"/>
      <c r="BD15" s="50">
        <f>VLOOKUP(B15,[4]应付账款明细表!$A$4:$BB$440,54,0)</f>
        <v>1245448.83</v>
      </c>
      <c r="BE15" s="50"/>
      <c r="BF15" s="63"/>
      <c r="BG15" s="63">
        <v>300000</v>
      </c>
      <c r="BH15" s="63">
        <v>300000</v>
      </c>
      <c r="BI15" s="54">
        <f t="shared" si="1"/>
        <v>1251770.8500000001</v>
      </c>
      <c r="BJ15" s="16">
        <f t="shared" si="2"/>
        <v>113797.35</v>
      </c>
      <c r="BK15" s="65">
        <f t="shared" si="3"/>
        <v>10.944444927759699</v>
      </c>
      <c r="BL15" s="54" t="s">
        <v>590</v>
      </c>
      <c r="BM15" s="66">
        <f t="shared" si="4"/>
        <v>0.24087701780570139</v>
      </c>
      <c r="BN15" s="148">
        <f t="shared" si="5"/>
        <v>0.24087701780570139</v>
      </c>
    </row>
    <row r="16" spans="1:16384" ht="16.5">
      <c r="A16" s="23">
        <f t="shared" si="0"/>
        <v>13</v>
      </c>
      <c r="B16" s="24" t="s">
        <v>106</v>
      </c>
      <c r="C16" s="24">
        <v>1913045</v>
      </c>
      <c r="D16" s="25" t="s">
        <v>107</v>
      </c>
      <c r="E16" s="25" t="s">
        <v>35</v>
      </c>
      <c r="F16" s="16">
        <v>1586478.1</v>
      </c>
      <c r="G16" s="16">
        <v>200000</v>
      </c>
      <c r="H16" s="16">
        <v>1599877.1200000001</v>
      </c>
      <c r="I16" s="16">
        <v>500000</v>
      </c>
      <c r="J16" s="31">
        <v>1434908.17</v>
      </c>
      <c r="K16" s="31">
        <v>683358.19</v>
      </c>
      <c r="L16" s="31">
        <v>886478.1</v>
      </c>
      <c r="M16" s="31">
        <v>0</v>
      </c>
      <c r="N16" s="31">
        <v>2118266.36</v>
      </c>
      <c r="O16" s="31">
        <v>234482.5</v>
      </c>
      <c r="P16" s="31">
        <v>1099877.1200000001</v>
      </c>
      <c r="Q16" s="31">
        <v>200000</v>
      </c>
      <c r="R16" s="31">
        <v>2152748.86</v>
      </c>
      <c r="S16" s="31">
        <v>283868.12</v>
      </c>
      <c r="T16" s="31">
        <v>1234908.17</v>
      </c>
      <c r="U16" s="31">
        <v>95000</v>
      </c>
      <c r="V16" s="31">
        <v>2341616.98</v>
      </c>
      <c r="W16" s="31">
        <v>485822.34</v>
      </c>
      <c r="X16" s="31">
        <v>1823266.36</v>
      </c>
      <c r="Y16" s="31">
        <v>300000</v>
      </c>
      <c r="Z16" s="31">
        <v>2527439.3199999998</v>
      </c>
      <c r="AA16" s="31">
        <v>410110.61</v>
      </c>
      <c r="AB16" s="31">
        <v>1757748.86</v>
      </c>
      <c r="AC16" s="31">
        <v>100000</v>
      </c>
      <c r="AD16" s="31">
        <v>2837549.93</v>
      </c>
      <c r="AE16" s="31">
        <v>440294.21</v>
      </c>
      <c r="AF16" s="31">
        <v>1941616.98</v>
      </c>
      <c r="AG16" s="31">
        <v>450000</v>
      </c>
      <c r="AH16" s="31">
        <v>2827844.14</v>
      </c>
      <c r="AI16" s="31">
        <v>44573.47</v>
      </c>
      <c r="AJ16" s="31">
        <v>1977439.32</v>
      </c>
      <c r="AK16" s="31">
        <v>100000</v>
      </c>
      <c r="AL16" s="31">
        <v>2772417.61</v>
      </c>
      <c r="AM16" s="31">
        <v>258724.34</v>
      </c>
      <c r="AN16" s="31">
        <v>2287549.9300000002</v>
      </c>
      <c r="AO16" s="31">
        <v>100000</v>
      </c>
      <c r="AP16" s="31">
        <v>2931141.95</v>
      </c>
      <c r="AQ16" s="42">
        <v>208172.04</v>
      </c>
      <c r="AR16" s="42">
        <v>2627844.14</v>
      </c>
      <c r="AS16" s="42">
        <v>272035</v>
      </c>
      <c r="AT16" s="42">
        <v>2867278.99</v>
      </c>
      <c r="AU16" s="42">
        <v>217405.24</v>
      </c>
      <c r="AV16" s="42">
        <v>2400382.61</v>
      </c>
      <c r="AW16" s="42">
        <v>180312.5</v>
      </c>
      <c r="AX16" s="42">
        <v>2904371.73</v>
      </c>
      <c r="AY16" s="42">
        <f>VLOOKUP(B16,[4]应付账款明细表!$A$4:$AW$439,49,0)</f>
        <v>330029.64</v>
      </c>
      <c r="AZ16" s="42">
        <v>2478794.4500000002</v>
      </c>
      <c r="BA16" s="50">
        <f>VLOOKUP(B16,[4]应付账款明细表!$A$4:$AY$439,51)</f>
        <v>400000</v>
      </c>
      <c r="BB16" s="50">
        <f>VLOOKUP(B16,[4]应付账款明细表!$A$4:$AZ$439,52,0)</f>
        <v>2834401.37</v>
      </c>
      <c r="BC16" s="50"/>
      <c r="BD16" s="50">
        <f>VLOOKUP(B16,[4]应付账款明细表!$A$4:$BB$440,54,0)</f>
        <v>2286966.4900000002</v>
      </c>
      <c r="BE16" s="50"/>
      <c r="BF16" s="63"/>
      <c r="BG16" s="63">
        <v>400000</v>
      </c>
      <c r="BH16" s="63">
        <v>400000</v>
      </c>
      <c r="BI16" s="54">
        <f t="shared" si="1"/>
        <v>3596840.7</v>
      </c>
      <c r="BJ16" s="16">
        <f t="shared" si="2"/>
        <v>326985.51818181801</v>
      </c>
      <c r="BK16" s="65">
        <f t="shared" si="3"/>
        <v>6.9940910616364</v>
      </c>
      <c r="BL16" s="54" t="s">
        <v>590</v>
      </c>
      <c r="BM16" s="66">
        <f t="shared" si="4"/>
        <v>0.17490418060301355</v>
      </c>
      <c r="BN16" s="148">
        <f t="shared" si="5"/>
        <v>0.17490418060301355</v>
      </c>
    </row>
    <row r="17" spans="1:16384" ht="16.5">
      <c r="A17" s="23">
        <f t="shared" si="0"/>
        <v>14</v>
      </c>
      <c r="B17" s="24" t="s">
        <v>126</v>
      </c>
      <c r="C17" s="24" t="s">
        <v>599</v>
      </c>
      <c r="D17" s="25" t="s">
        <v>127</v>
      </c>
      <c r="E17" s="25" t="s">
        <v>97</v>
      </c>
      <c r="F17" s="16">
        <v>1360409.89</v>
      </c>
      <c r="G17" s="16">
        <v>500000</v>
      </c>
      <c r="H17" s="16">
        <v>1661907.57</v>
      </c>
      <c r="I17" s="16">
        <v>0</v>
      </c>
      <c r="J17" s="31">
        <v>1927609.19</v>
      </c>
      <c r="K17" s="31">
        <v>0</v>
      </c>
      <c r="L17" s="31">
        <v>1927609.19</v>
      </c>
      <c r="M17" s="31">
        <v>1000000</v>
      </c>
      <c r="N17" s="31">
        <v>927609.19</v>
      </c>
      <c r="O17" s="31">
        <v>0</v>
      </c>
      <c r="P17" s="31">
        <v>927609.19</v>
      </c>
      <c r="Q17" s="31">
        <v>0</v>
      </c>
      <c r="R17" s="31">
        <v>927609.19</v>
      </c>
      <c r="S17" s="31">
        <v>0</v>
      </c>
      <c r="T17" s="31">
        <v>927609.19</v>
      </c>
      <c r="U17" s="31">
        <v>300000</v>
      </c>
      <c r="V17" s="31">
        <v>627609.18999999994</v>
      </c>
      <c r="W17" s="31">
        <v>0</v>
      </c>
      <c r="X17" s="31">
        <v>627609.18999999994</v>
      </c>
      <c r="Y17" s="31">
        <v>300000</v>
      </c>
      <c r="Z17" s="31">
        <v>327609.19</v>
      </c>
      <c r="AA17" s="31">
        <v>1085549.1299999999</v>
      </c>
      <c r="AB17" s="31">
        <v>327609.19</v>
      </c>
      <c r="AC17" s="31">
        <v>0</v>
      </c>
      <c r="AD17" s="31">
        <v>1413158.32</v>
      </c>
      <c r="AE17" s="31">
        <v>307809.40000000002</v>
      </c>
      <c r="AF17" s="31">
        <v>1413158.32</v>
      </c>
      <c r="AG17" s="31">
        <v>750000</v>
      </c>
      <c r="AH17" s="31">
        <v>970967.72</v>
      </c>
      <c r="AI17" s="31">
        <v>556551.80000000005</v>
      </c>
      <c r="AJ17" s="31">
        <v>970967.72</v>
      </c>
      <c r="AK17" s="31">
        <v>300000</v>
      </c>
      <c r="AL17" s="31">
        <v>1227519.52</v>
      </c>
      <c r="AM17" s="31">
        <v>0</v>
      </c>
      <c r="AN17" s="31">
        <v>1227519.52</v>
      </c>
      <c r="AO17" s="31">
        <v>0</v>
      </c>
      <c r="AP17" s="31">
        <v>1227519.52</v>
      </c>
      <c r="AQ17" s="42">
        <v>184688</v>
      </c>
      <c r="AR17" s="42">
        <v>1227519.52</v>
      </c>
      <c r="AS17" s="42">
        <v>200000</v>
      </c>
      <c r="AT17" s="42">
        <v>1212207.52</v>
      </c>
      <c r="AU17" s="42">
        <v>0</v>
      </c>
      <c r="AV17" s="42">
        <v>1212207.52</v>
      </c>
      <c r="AW17" s="42">
        <v>300000</v>
      </c>
      <c r="AX17" s="42">
        <v>912207.52</v>
      </c>
      <c r="AY17" s="42">
        <f>VLOOKUP(B17,[4]应付账款明细表!$A$4:$AW$439,49,0)</f>
        <v>867464.22</v>
      </c>
      <c r="AZ17" s="42">
        <v>912207.52</v>
      </c>
      <c r="BA17" s="50">
        <f>VLOOKUP(B17,[4]应付账款明细表!$A$4:$AY$439,51)</f>
        <v>200000</v>
      </c>
      <c r="BB17" s="50">
        <f>VLOOKUP(B17,[4]应付账款明细表!$A$4:$AZ$439,52,0)</f>
        <v>1579671.74</v>
      </c>
      <c r="BC17" s="50"/>
      <c r="BD17" s="50">
        <f>VLOOKUP(B17,[4]应付账款明细表!$A$4:$BB$440,54,0)</f>
        <v>1579671.74</v>
      </c>
      <c r="BE17" s="50"/>
      <c r="BF17" s="63"/>
      <c r="BG17" s="63">
        <v>500000</v>
      </c>
      <c r="BH17" s="63">
        <v>500000</v>
      </c>
      <c r="BI17" s="54">
        <f t="shared" si="1"/>
        <v>3002062.55</v>
      </c>
      <c r="BJ17" s="16">
        <f t="shared" si="2"/>
        <v>272914.77727272699</v>
      </c>
      <c r="BK17" s="65">
        <f t="shared" si="3"/>
        <v>5.78815026355797</v>
      </c>
      <c r="BL17" s="54" t="s">
        <v>591</v>
      </c>
      <c r="BM17" s="66">
        <f t="shared" si="4"/>
        <v>0.31652145654007841</v>
      </c>
      <c r="BN17" s="148">
        <f t="shared" si="5"/>
        <v>0.31652145654007841</v>
      </c>
    </row>
    <row r="18" spans="1:16384" ht="16.5">
      <c r="A18" s="23">
        <f t="shared" si="0"/>
        <v>15</v>
      </c>
      <c r="B18" s="24" t="s">
        <v>453</v>
      </c>
      <c r="C18" s="24">
        <v>1912010</v>
      </c>
      <c r="D18" s="25" t="s">
        <v>454</v>
      </c>
      <c r="E18" s="25" t="s">
        <v>455</v>
      </c>
      <c r="F18" s="16">
        <v>0</v>
      </c>
      <c r="G18" s="16">
        <v>0</v>
      </c>
      <c r="H18" s="16">
        <v>0</v>
      </c>
      <c r="I18" s="16">
        <v>0</v>
      </c>
      <c r="J18" s="31">
        <v>0</v>
      </c>
      <c r="K18" s="31">
        <v>0</v>
      </c>
      <c r="L18" s="31">
        <v>0</v>
      </c>
      <c r="M18" s="31">
        <v>0</v>
      </c>
      <c r="N18" s="31">
        <v>0</v>
      </c>
      <c r="O18" s="31">
        <v>857849.99</v>
      </c>
      <c r="P18" s="31">
        <v>0</v>
      </c>
      <c r="Q18" s="31">
        <v>0</v>
      </c>
      <c r="R18" s="31">
        <v>857849.99</v>
      </c>
      <c r="S18" s="31">
        <v>0</v>
      </c>
      <c r="T18" s="31">
        <v>0</v>
      </c>
      <c r="U18" s="31">
        <v>0</v>
      </c>
      <c r="V18" s="31">
        <v>857849.99</v>
      </c>
      <c r="W18" s="31">
        <v>783968.1</v>
      </c>
      <c r="X18" s="31">
        <v>857849.99</v>
      </c>
      <c r="Y18" s="31">
        <v>0</v>
      </c>
      <c r="Z18" s="31">
        <v>1641818.09</v>
      </c>
      <c r="AA18" s="31">
        <v>332548.65000000002</v>
      </c>
      <c r="AB18" s="31">
        <v>857849.99</v>
      </c>
      <c r="AC18" s="31">
        <v>5000</v>
      </c>
      <c r="AD18" s="31">
        <v>1969366.74</v>
      </c>
      <c r="AE18" s="31">
        <v>260408.72</v>
      </c>
      <c r="AF18" s="31">
        <v>1636818.09</v>
      </c>
      <c r="AG18" s="31">
        <v>0</v>
      </c>
      <c r="AH18" s="31">
        <v>2229775.46</v>
      </c>
      <c r="AI18" s="31">
        <v>247202.64</v>
      </c>
      <c r="AJ18" s="31">
        <v>1969366.74</v>
      </c>
      <c r="AK18" s="31">
        <v>750000</v>
      </c>
      <c r="AL18" s="31">
        <v>1726978.1</v>
      </c>
      <c r="AM18" s="31">
        <v>273708.78000000003</v>
      </c>
      <c r="AN18" s="31">
        <v>1479775.46</v>
      </c>
      <c r="AO18" s="31">
        <v>0</v>
      </c>
      <c r="AP18" s="31">
        <v>2000686.88</v>
      </c>
      <c r="AQ18" s="42">
        <v>301269.73</v>
      </c>
      <c r="AR18" s="42">
        <v>1726978.1</v>
      </c>
      <c r="AS18" s="42">
        <v>500000</v>
      </c>
      <c r="AT18" s="42">
        <v>1801956.61</v>
      </c>
      <c r="AU18" s="42">
        <v>209652.28</v>
      </c>
      <c r="AV18" s="42">
        <v>273708.78000000003</v>
      </c>
      <c r="AW18" s="42">
        <v>500000</v>
      </c>
      <c r="AX18" s="42">
        <v>1511608.89</v>
      </c>
      <c r="AY18" s="42">
        <f>VLOOKUP(B18,[4]应付账款明细表!$A$4:$AW$439,49,0)</f>
        <v>290630.92</v>
      </c>
      <c r="AZ18" s="42">
        <v>1301956.6100000001</v>
      </c>
      <c r="BA18" s="50">
        <f>VLOOKUP(B18,[4]应付账款明细表!$A$4:$AY$439,51)</f>
        <v>500000</v>
      </c>
      <c r="BB18" s="50">
        <f>VLOOKUP(B18,[4]应付账款明细表!$A$4:$AZ$439,52,0)</f>
        <v>1302239.81</v>
      </c>
      <c r="BC18" s="50"/>
      <c r="BD18" s="50">
        <f>VLOOKUP(B18,[4]应付账款明细表!$A$4:$BB$440,54,0)</f>
        <v>1011608.89</v>
      </c>
      <c r="BE18" s="50"/>
      <c r="BF18" s="63"/>
      <c r="BG18" s="63">
        <v>400000</v>
      </c>
      <c r="BH18" s="63">
        <v>400000</v>
      </c>
      <c r="BI18" s="54">
        <f t="shared" si="1"/>
        <v>3557239.81</v>
      </c>
      <c r="BJ18" s="16">
        <f t="shared" si="2"/>
        <v>323385.43727272702</v>
      </c>
      <c r="BK18" s="65">
        <f t="shared" si="3"/>
        <v>3.1281831938117199</v>
      </c>
      <c r="BL18" s="54" t="s">
        <v>600</v>
      </c>
      <c r="BM18" s="66">
        <f t="shared" si="4"/>
        <v>0.39540973191724321</v>
      </c>
      <c r="BN18" s="148">
        <f t="shared" si="5"/>
        <v>0.39540973191724321</v>
      </c>
    </row>
    <row r="19" spans="1:16384" ht="16.5">
      <c r="A19" s="23">
        <f t="shared" si="0"/>
        <v>16</v>
      </c>
      <c r="B19" s="24" t="s">
        <v>563</v>
      </c>
      <c r="C19" s="24" t="s">
        <v>601</v>
      </c>
      <c r="D19" s="25" t="s">
        <v>564</v>
      </c>
      <c r="E19" s="25" t="s">
        <v>125</v>
      </c>
      <c r="F19" s="16">
        <v>0</v>
      </c>
      <c r="G19" s="16">
        <v>0</v>
      </c>
      <c r="H19" s="16">
        <v>0</v>
      </c>
      <c r="I19" s="16">
        <v>0</v>
      </c>
      <c r="J19" s="31">
        <v>0</v>
      </c>
      <c r="K19" s="31">
        <v>0</v>
      </c>
      <c r="L19" s="31">
        <v>0</v>
      </c>
      <c r="M19" s="31">
        <v>0</v>
      </c>
      <c r="N19" s="31">
        <v>0</v>
      </c>
      <c r="O19" s="31">
        <v>0</v>
      </c>
      <c r="P19" s="31">
        <v>0</v>
      </c>
      <c r="Q19" s="31">
        <v>0</v>
      </c>
      <c r="R19" s="31">
        <v>0</v>
      </c>
      <c r="S19" s="31">
        <v>0</v>
      </c>
      <c r="T19" s="31"/>
      <c r="U19" s="31">
        <v>0</v>
      </c>
      <c r="V19" s="31">
        <v>0</v>
      </c>
      <c r="W19" s="31">
        <v>0</v>
      </c>
      <c r="X19" s="31">
        <v>0</v>
      </c>
      <c r="Y19" s="31">
        <v>0</v>
      </c>
      <c r="Z19" s="31">
        <v>0</v>
      </c>
      <c r="AA19" s="31">
        <v>0</v>
      </c>
      <c r="AB19" s="31">
        <v>0</v>
      </c>
      <c r="AC19" s="31">
        <v>0</v>
      </c>
      <c r="AD19" s="31">
        <v>0</v>
      </c>
      <c r="AE19" s="31">
        <v>2052907.5</v>
      </c>
      <c r="AF19" s="31">
        <v>0</v>
      </c>
      <c r="AG19" s="31">
        <v>500000</v>
      </c>
      <c r="AH19" s="31">
        <v>1552907.5</v>
      </c>
      <c r="AI19" s="31">
        <v>84679.13</v>
      </c>
      <c r="AJ19" s="31">
        <v>0</v>
      </c>
      <c r="AK19" s="31">
        <v>0</v>
      </c>
      <c r="AL19" s="31">
        <v>1637586.63</v>
      </c>
      <c r="AM19" s="31">
        <v>265953.90000000002</v>
      </c>
      <c r="AN19" s="31">
        <v>0</v>
      </c>
      <c r="AO19" s="31">
        <v>0</v>
      </c>
      <c r="AP19" s="31">
        <v>1903540.53</v>
      </c>
      <c r="AQ19" s="42">
        <v>283283.46999999997</v>
      </c>
      <c r="AR19" s="42">
        <v>1552907.5</v>
      </c>
      <c r="AS19" s="42">
        <v>0</v>
      </c>
      <c r="AT19" s="42">
        <v>2186824</v>
      </c>
      <c r="AU19" s="42">
        <v>157247.34</v>
      </c>
      <c r="AV19" s="42">
        <v>1637586.63</v>
      </c>
      <c r="AW19" s="42">
        <v>200000</v>
      </c>
      <c r="AX19" s="42">
        <v>2144071.34</v>
      </c>
      <c r="AY19" s="42">
        <f>VLOOKUP(B19,[4]应付账款明细表!$A$4:$AW$439,49,0)</f>
        <v>1125060.3</v>
      </c>
      <c r="AZ19" s="42">
        <v>1703540.53</v>
      </c>
      <c r="BA19" s="50">
        <f>VLOOKUP(B19,[4]应付账款明细表!$A$4:$AY$439,51)</f>
        <v>0</v>
      </c>
      <c r="BB19" s="50">
        <f>VLOOKUP(B19,[4]应付账款明细表!$A$4:$AZ$439,52,0)</f>
        <v>3269131.64</v>
      </c>
      <c r="BC19" s="50"/>
      <c r="BD19" s="50">
        <v>1686824</v>
      </c>
      <c r="BE19" s="50"/>
      <c r="BF19" s="63"/>
      <c r="BG19" s="63">
        <v>400000</v>
      </c>
      <c r="BH19" s="63">
        <v>400000</v>
      </c>
      <c r="BI19" s="54">
        <f t="shared" si="1"/>
        <v>3969131.64</v>
      </c>
      <c r="BJ19" s="16">
        <f t="shared" si="2"/>
        <v>360830.14909090899</v>
      </c>
      <c r="BK19" s="65">
        <f t="shared" si="3"/>
        <v>4.6748421778220504</v>
      </c>
      <c r="BL19" s="54" t="s">
        <v>590</v>
      </c>
      <c r="BM19" s="66">
        <f t="shared" si="4"/>
        <v>0.23713203037187044</v>
      </c>
      <c r="BN19" s="148">
        <f t="shared" si="5"/>
        <v>0.23713203037187044</v>
      </c>
    </row>
    <row r="20" spans="1:16384" ht="16.5">
      <c r="A20" s="23"/>
      <c r="B20" s="24"/>
      <c r="C20" s="24"/>
      <c r="D20" s="25" t="s">
        <v>602</v>
      </c>
      <c r="E20" s="25" t="s">
        <v>603</v>
      </c>
      <c r="F20" s="16"/>
      <c r="G20" s="16"/>
      <c r="H20" s="16"/>
      <c r="I20" s="16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42">
        <v>984345</v>
      </c>
      <c r="AR20" s="42"/>
      <c r="AS20" s="42"/>
      <c r="AT20" s="42"/>
      <c r="AU20" s="42">
        <v>1246900</v>
      </c>
      <c r="AV20" s="42"/>
      <c r="AW20" s="42"/>
      <c r="AX20" s="42"/>
      <c r="AY20" s="42">
        <v>1364546</v>
      </c>
      <c r="AZ20" s="42"/>
      <c r="BA20" s="50"/>
      <c r="BB20" s="50"/>
      <c r="BC20" s="50"/>
      <c r="BD20" s="42">
        <v>984345</v>
      </c>
      <c r="BE20" s="50"/>
      <c r="BF20" s="63"/>
      <c r="BG20" s="63">
        <v>500000</v>
      </c>
      <c r="BH20" s="63">
        <v>500000</v>
      </c>
      <c r="BI20" s="54"/>
      <c r="BJ20" s="16"/>
      <c r="BK20" s="65"/>
      <c r="BL20" s="54"/>
      <c r="BM20" s="66">
        <f t="shared" si="4"/>
        <v>0.50795198837805855</v>
      </c>
      <c r="BN20" s="148">
        <f t="shared" si="5"/>
        <v>0.50795198837805855</v>
      </c>
    </row>
    <row r="21" spans="1:16384" ht="16.5">
      <c r="A21" s="23">
        <f t="shared" ref="A21:A52" si="6">ROW()-3</f>
        <v>18</v>
      </c>
      <c r="B21" s="24" t="s">
        <v>507</v>
      </c>
      <c r="C21" s="24" t="s">
        <v>604</v>
      </c>
      <c r="D21" s="25" t="s">
        <v>508</v>
      </c>
      <c r="E21" s="25" t="s">
        <v>509</v>
      </c>
      <c r="F21" s="16">
        <v>0</v>
      </c>
      <c r="G21" s="16">
        <v>0</v>
      </c>
      <c r="H21" s="16">
        <v>0</v>
      </c>
      <c r="I21" s="16">
        <v>0</v>
      </c>
      <c r="J21" s="31">
        <v>0</v>
      </c>
      <c r="K21" s="31">
        <v>335079.11</v>
      </c>
      <c r="L21" s="31">
        <v>0</v>
      </c>
      <c r="M21" s="31">
        <v>0</v>
      </c>
      <c r="N21" s="31">
        <v>335079.11</v>
      </c>
      <c r="O21" s="31">
        <v>373417.68</v>
      </c>
      <c r="P21" s="31">
        <v>0</v>
      </c>
      <c r="Q21" s="31">
        <v>0</v>
      </c>
      <c r="R21" s="31">
        <v>708496.79</v>
      </c>
      <c r="S21" s="31">
        <v>978510.58</v>
      </c>
      <c r="T21" s="31">
        <v>0</v>
      </c>
      <c r="U21" s="31">
        <v>200000</v>
      </c>
      <c r="V21" s="31">
        <v>1487007.37</v>
      </c>
      <c r="W21" s="31">
        <v>244690.2</v>
      </c>
      <c r="X21" s="31">
        <v>135079.10999999999</v>
      </c>
      <c r="Y21" s="31">
        <v>200000</v>
      </c>
      <c r="Z21" s="31">
        <v>1531697.57</v>
      </c>
      <c r="AA21" s="31">
        <v>729992.43</v>
      </c>
      <c r="AB21" s="31">
        <v>308496.78999999998</v>
      </c>
      <c r="AC21" s="31">
        <v>0</v>
      </c>
      <c r="AD21" s="31">
        <v>2261690</v>
      </c>
      <c r="AE21" s="31">
        <v>247741.2</v>
      </c>
      <c r="AF21" s="31">
        <v>1287007.3700000001</v>
      </c>
      <c r="AG21" s="31">
        <v>200000</v>
      </c>
      <c r="AH21" s="31">
        <v>2309431.2000000002</v>
      </c>
      <c r="AI21" s="31">
        <v>247741.2</v>
      </c>
      <c r="AJ21" s="31">
        <v>1331697.57</v>
      </c>
      <c r="AK21" s="31">
        <v>0</v>
      </c>
      <c r="AL21" s="31">
        <v>2557172.4</v>
      </c>
      <c r="AM21" s="31">
        <v>247741.2</v>
      </c>
      <c r="AN21" s="31">
        <v>2061690</v>
      </c>
      <c r="AO21" s="31">
        <v>880000</v>
      </c>
      <c r="AP21" s="31">
        <v>1924913.6</v>
      </c>
      <c r="AQ21" s="42">
        <v>520298.73</v>
      </c>
      <c r="AR21" s="42">
        <v>1429431.2</v>
      </c>
      <c r="AS21" s="42">
        <v>1390000</v>
      </c>
      <c r="AT21" s="42">
        <v>1055212.33</v>
      </c>
      <c r="AU21" s="42">
        <v>360564.29</v>
      </c>
      <c r="AV21" s="42">
        <v>287172.40000000002</v>
      </c>
      <c r="AW21" s="42">
        <v>400000</v>
      </c>
      <c r="AX21" s="42">
        <v>1015776.62</v>
      </c>
      <c r="AY21" s="42">
        <f>VLOOKUP(B21,[4]应付账款明细表!$A$4:$AW$439,49,0)</f>
        <v>791175.79</v>
      </c>
      <c r="AZ21" s="42">
        <v>134913.60000000001</v>
      </c>
      <c r="BA21" s="50">
        <f>VLOOKUP(B21,[4]应付账款明细表!$A$4:$AY$439,51)</f>
        <v>0</v>
      </c>
      <c r="BB21" s="50">
        <f>VLOOKUP(B21,[4]应付账款明细表!$A$4:$AZ$439,52,0)</f>
        <v>1808952.41</v>
      </c>
      <c r="BC21" s="50"/>
      <c r="BD21" s="50">
        <v>455212.33</v>
      </c>
      <c r="BE21" s="50"/>
      <c r="BF21" s="63"/>
      <c r="BG21" s="63">
        <v>400000</v>
      </c>
      <c r="BH21" s="63">
        <v>400000</v>
      </c>
      <c r="BI21" s="54">
        <f t="shared" ref="BI21:BI52" si="7">K21+O21+S21+W21+AA21+AE21+AI21+AM21+AQ21+AU21+AY21+BC21</f>
        <v>5076952.41</v>
      </c>
      <c r="BJ21" s="16">
        <f t="shared" ref="BJ21:BJ52" si="8">BI21/11</f>
        <v>461541.128181818</v>
      </c>
      <c r="BK21" s="65">
        <f t="shared" ref="BK21:BK59" si="9">(BD21-BE21)/BJ21</f>
        <v>0.98628768316542104</v>
      </c>
      <c r="BL21" s="54" t="s">
        <v>590</v>
      </c>
      <c r="BM21" s="66">
        <f t="shared" si="4"/>
        <v>0.87871082050875027</v>
      </c>
      <c r="BN21" s="148">
        <f t="shared" si="5"/>
        <v>0.87871082050875027</v>
      </c>
    </row>
    <row r="22" spans="1:16384" ht="16.5">
      <c r="A22" s="23">
        <f t="shared" si="6"/>
        <v>19</v>
      </c>
      <c r="B22" s="24" t="s">
        <v>397</v>
      </c>
      <c r="C22" s="24"/>
      <c r="D22" s="25" t="s">
        <v>398</v>
      </c>
      <c r="E22" s="25" t="s">
        <v>187</v>
      </c>
      <c r="F22" s="16">
        <v>3906781</v>
      </c>
      <c r="G22" s="16">
        <v>2000000</v>
      </c>
      <c r="H22" s="16">
        <v>3106781</v>
      </c>
      <c r="I22" s="16">
        <v>1000000</v>
      </c>
      <c r="J22" s="31">
        <v>3311781</v>
      </c>
      <c r="K22" s="31">
        <v>727200</v>
      </c>
      <c r="L22" s="31">
        <v>906781</v>
      </c>
      <c r="M22" s="31">
        <v>0</v>
      </c>
      <c r="N22" s="31">
        <v>4038981</v>
      </c>
      <c r="O22" s="31">
        <v>505000</v>
      </c>
      <c r="P22" s="31">
        <v>2106781</v>
      </c>
      <c r="Q22" s="31">
        <v>312604.33</v>
      </c>
      <c r="R22" s="31">
        <v>4231376.67</v>
      </c>
      <c r="S22" s="31">
        <v>1482600</v>
      </c>
      <c r="T22" s="31">
        <v>2999176.67</v>
      </c>
      <c r="U22" s="31">
        <v>2850000</v>
      </c>
      <c r="V22" s="31">
        <v>2863976.67</v>
      </c>
      <c r="W22" s="31">
        <v>1217700</v>
      </c>
      <c r="X22" s="31">
        <v>876376.67</v>
      </c>
      <c r="Y22" s="31">
        <v>0</v>
      </c>
      <c r="Z22" s="31">
        <v>4081676.67</v>
      </c>
      <c r="AA22" s="31">
        <v>605000</v>
      </c>
      <c r="AB22" s="31">
        <v>1381376.67</v>
      </c>
      <c r="AC22" s="31">
        <v>500000</v>
      </c>
      <c r="AD22" s="31">
        <v>4186676.67</v>
      </c>
      <c r="AE22" s="31">
        <v>1137500</v>
      </c>
      <c r="AF22" s="31">
        <v>2363976.67</v>
      </c>
      <c r="AG22" s="31">
        <v>500000</v>
      </c>
      <c r="AH22" s="31">
        <v>4824176.67</v>
      </c>
      <c r="AI22" s="31">
        <v>536926.80000000005</v>
      </c>
      <c r="AJ22" s="31">
        <v>3081676.67</v>
      </c>
      <c r="AK22" s="31">
        <v>2500000</v>
      </c>
      <c r="AL22" s="31">
        <v>2861103.47</v>
      </c>
      <c r="AM22" s="31">
        <v>1270361.2</v>
      </c>
      <c r="AN22" s="31">
        <v>1186676.67</v>
      </c>
      <c r="AO22" s="31">
        <v>1200000</v>
      </c>
      <c r="AP22" s="31">
        <v>2931464.67</v>
      </c>
      <c r="AQ22" s="42">
        <v>648140</v>
      </c>
      <c r="AR22" s="42">
        <v>1124176.67</v>
      </c>
      <c r="AS22" s="42">
        <v>650000</v>
      </c>
      <c r="AT22" s="42">
        <v>2929604.67</v>
      </c>
      <c r="AU22" s="42">
        <v>186900</v>
      </c>
      <c r="AV22" s="42">
        <v>1011103.47</v>
      </c>
      <c r="AW22" s="42">
        <v>367000</v>
      </c>
      <c r="AX22" s="42">
        <v>2749504.67</v>
      </c>
      <c r="AY22" s="42">
        <f>VLOOKUP(B22,[4]应付账款明细表!$A$4:$AW$439,49,0)</f>
        <v>654150</v>
      </c>
      <c r="AZ22" s="42">
        <v>1914464.67</v>
      </c>
      <c r="BA22" s="50">
        <f>VLOOKUP(B22,[4]应付账款明细表!$A$4:$AY$439,51)</f>
        <v>900000</v>
      </c>
      <c r="BB22" s="50">
        <f>VLOOKUP(B22,[4]应付账款明细表!$A$4:$AZ$439,52,0)</f>
        <v>2503654.67</v>
      </c>
      <c r="BC22" s="50"/>
      <c r="BD22" s="50">
        <f>VLOOKUP(B22,[4]应付账款明细表!$A$4:$BB$440,54,0)</f>
        <v>1662604.67</v>
      </c>
      <c r="BE22" s="50"/>
      <c r="BF22" s="63"/>
      <c r="BG22" s="63">
        <v>440000</v>
      </c>
      <c r="BH22" s="63">
        <v>440000</v>
      </c>
      <c r="BI22" s="54">
        <f t="shared" si="7"/>
        <v>8971478</v>
      </c>
      <c r="BJ22" s="16">
        <f t="shared" si="8"/>
        <v>815588.90909090894</v>
      </c>
      <c r="BK22" s="65">
        <f t="shared" si="9"/>
        <v>2.0385327111095899</v>
      </c>
      <c r="BL22" s="54" t="s">
        <v>590</v>
      </c>
      <c r="BM22" s="66">
        <f t="shared" si="4"/>
        <v>0.26464499224581151</v>
      </c>
      <c r="BN22" s="148">
        <f t="shared" si="5"/>
        <v>0.26464499224581151</v>
      </c>
    </row>
    <row r="23" spans="1:16384" ht="16.5">
      <c r="A23" s="23">
        <f t="shared" si="6"/>
        <v>20</v>
      </c>
      <c r="B23" s="24" t="s">
        <v>74</v>
      </c>
      <c r="C23" s="24" t="s">
        <v>605</v>
      </c>
      <c r="D23" s="25" t="s">
        <v>75</v>
      </c>
      <c r="E23" s="25" t="s">
        <v>30</v>
      </c>
      <c r="F23" s="16">
        <v>1309412.82</v>
      </c>
      <c r="G23" s="16">
        <v>250000</v>
      </c>
      <c r="H23" s="16">
        <v>1704421.32</v>
      </c>
      <c r="I23" s="16">
        <v>200000</v>
      </c>
      <c r="J23" s="31">
        <v>1593514.3</v>
      </c>
      <c r="K23" s="31">
        <v>68666.080000000002</v>
      </c>
      <c r="L23" s="31">
        <v>859412.82</v>
      </c>
      <c r="M23" s="31">
        <v>0</v>
      </c>
      <c r="N23" s="31">
        <v>1662180.38</v>
      </c>
      <c r="O23" s="31">
        <v>49551.73</v>
      </c>
      <c r="P23" s="31">
        <v>1504421.32</v>
      </c>
      <c r="Q23" s="31">
        <v>200000</v>
      </c>
      <c r="R23" s="31">
        <v>1511732.11</v>
      </c>
      <c r="S23" s="31">
        <v>88926.04</v>
      </c>
      <c r="T23" s="31">
        <v>1393514.3</v>
      </c>
      <c r="U23" s="31">
        <v>0</v>
      </c>
      <c r="V23" s="31">
        <v>1600658.15</v>
      </c>
      <c r="W23" s="31">
        <v>93589.27</v>
      </c>
      <c r="X23" s="31">
        <v>1462180.38</v>
      </c>
      <c r="Y23" s="31">
        <v>200000</v>
      </c>
      <c r="Z23" s="31">
        <v>1494247.42</v>
      </c>
      <c r="AA23" s="31">
        <v>93552.26</v>
      </c>
      <c r="AB23" s="31">
        <v>1311732.1100000001</v>
      </c>
      <c r="AC23" s="31">
        <v>0</v>
      </c>
      <c r="AD23" s="31">
        <v>1587799.68</v>
      </c>
      <c r="AE23" s="31">
        <v>130024.76</v>
      </c>
      <c r="AF23" s="31">
        <v>1400658.15</v>
      </c>
      <c r="AG23" s="31">
        <v>250000</v>
      </c>
      <c r="AH23" s="31">
        <v>1467824.44</v>
      </c>
      <c r="AI23" s="31">
        <v>106511.99</v>
      </c>
      <c r="AJ23" s="31">
        <v>1244247.42</v>
      </c>
      <c r="AK23" s="31">
        <v>100000</v>
      </c>
      <c r="AL23" s="31">
        <v>1474336.43</v>
      </c>
      <c r="AM23" s="31">
        <v>131470.66</v>
      </c>
      <c r="AN23" s="31">
        <v>1237799.68</v>
      </c>
      <c r="AO23" s="31">
        <v>0</v>
      </c>
      <c r="AP23" s="31">
        <v>1605807.09</v>
      </c>
      <c r="AQ23" s="42">
        <v>552611.65</v>
      </c>
      <c r="AR23" s="42">
        <v>1367824.44</v>
      </c>
      <c r="AS23" s="42">
        <v>200000</v>
      </c>
      <c r="AT23" s="42">
        <v>1958418.74</v>
      </c>
      <c r="AU23" s="42">
        <v>190439.78</v>
      </c>
      <c r="AV23" s="42">
        <v>1274336.43</v>
      </c>
      <c r="AW23" s="42">
        <v>0</v>
      </c>
      <c r="AX23" s="42">
        <v>2148858.52</v>
      </c>
      <c r="AY23" s="42">
        <f>VLOOKUP(B23,[4]应付账款明细表!$A$4:$AW$439,49,0)</f>
        <v>589016.23</v>
      </c>
      <c r="AZ23" s="42">
        <v>1405807.09</v>
      </c>
      <c r="BA23" s="50">
        <f>VLOOKUP(B23,[4]应付账款明细表!$A$4:$AY$439,51)</f>
        <v>300000</v>
      </c>
      <c r="BB23" s="50">
        <f>VLOOKUP(B23,[4]应付账款明细表!$A$4:$AZ$439,52,0)</f>
        <v>2437874.75</v>
      </c>
      <c r="BC23" s="50"/>
      <c r="BD23" s="50">
        <f>VLOOKUP(B23,[4]应付账款明细表!$A$4:$BB$440,54,0)</f>
        <v>1658418.74</v>
      </c>
      <c r="BE23" s="50"/>
      <c r="BF23" s="63"/>
      <c r="BG23" s="63">
        <v>300000</v>
      </c>
      <c r="BH23" s="63">
        <v>300000</v>
      </c>
      <c r="BI23" s="54">
        <f t="shared" si="7"/>
        <v>2094360.45</v>
      </c>
      <c r="BJ23" s="16">
        <f t="shared" si="8"/>
        <v>190396.40454545501</v>
      </c>
      <c r="BK23" s="65">
        <f t="shared" si="9"/>
        <v>8.7103469414732295</v>
      </c>
      <c r="BL23" s="54" t="s">
        <v>590</v>
      </c>
      <c r="BM23" s="66">
        <f t="shared" si="4"/>
        <v>0.18089520623723776</v>
      </c>
      <c r="BN23" s="148">
        <f t="shared" si="5"/>
        <v>0.18089520623723776</v>
      </c>
    </row>
    <row r="24" spans="1:16384" ht="16.5">
      <c r="A24" s="23">
        <f t="shared" si="6"/>
        <v>21</v>
      </c>
      <c r="B24" s="24" t="s">
        <v>146</v>
      </c>
      <c r="C24" s="24" t="s">
        <v>606</v>
      </c>
      <c r="D24" s="25" t="s">
        <v>147</v>
      </c>
      <c r="E24" s="25" t="s">
        <v>148</v>
      </c>
      <c r="F24" s="16">
        <v>2525732.6</v>
      </c>
      <c r="G24" s="16">
        <v>1000000</v>
      </c>
      <c r="H24" s="16">
        <v>1847109.52</v>
      </c>
      <c r="I24" s="16">
        <v>500000</v>
      </c>
      <c r="J24" s="31">
        <v>1768224.03</v>
      </c>
      <c r="K24" s="31">
        <v>0</v>
      </c>
      <c r="L24" s="31">
        <v>1025732.6</v>
      </c>
      <c r="M24" s="31">
        <v>0</v>
      </c>
      <c r="N24" s="31">
        <v>1768224.03</v>
      </c>
      <c r="O24" s="31">
        <v>0</v>
      </c>
      <c r="P24" s="31">
        <v>1347109.52</v>
      </c>
      <c r="Q24" s="31">
        <v>500000</v>
      </c>
      <c r="R24" s="31">
        <v>1268224.03</v>
      </c>
      <c r="S24" s="31">
        <v>1153176.0900000001</v>
      </c>
      <c r="T24" s="31">
        <v>1268224.03</v>
      </c>
      <c r="U24" s="31">
        <v>0</v>
      </c>
      <c r="V24" s="31">
        <v>2421400.12</v>
      </c>
      <c r="W24" s="31">
        <v>513015.2</v>
      </c>
      <c r="X24" s="31">
        <v>1268224.03</v>
      </c>
      <c r="Y24" s="31">
        <v>300000</v>
      </c>
      <c r="Z24" s="31">
        <v>2634415.3199999998</v>
      </c>
      <c r="AA24" s="31">
        <v>244290.14</v>
      </c>
      <c r="AB24" s="31">
        <v>968224.03</v>
      </c>
      <c r="AC24" s="31">
        <v>0</v>
      </c>
      <c r="AD24" s="31">
        <v>2878705.46</v>
      </c>
      <c r="AE24" s="31">
        <v>363135.69</v>
      </c>
      <c r="AF24" s="31">
        <v>2121400.12</v>
      </c>
      <c r="AG24" s="31">
        <v>600000</v>
      </c>
      <c r="AH24" s="31">
        <v>2641841.15</v>
      </c>
      <c r="AI24" s="31">
        <v>205976.07</v>
      </c>
      <c r="AJ24" s="31">
        <v>2034415.32</v>
      </c>
      <c r="AK24" s="31">
        <v>400000</v>
      </c>
      <c r="AL24" s="31">
        <v>2447817.2200000002</v>
      </c>
      <c r="AM24" s="31">
        <v>245347.14</v>
      </c>
      <c r="AN24" s="31">
        <v>1878705.46</v>
      </c>
      <c r="AO24" s="31">
        <v>570000</v>
      </c>
      <c r="AP24" s="31">
        <v>2123164.36</v>
      </c>
      <c r="AQ24" s="42">
        <v>351495.14</v>
      </c>
      <c r="AR24" s="42">
        <v>1671841.15</v>
      </c>
      <c r="AS24" s="42">
        <v>900000</v>
      </c>
      <c r="AT24" s="42">
        <v>1574659.5</v>
      </c>
      <c r="AU24" s="42">
        <v>297907.21999999997</v>
      </c>
      <c r="AV24" s="42">
        <v>977817.22</v>
      </c>
      <c r="AW24" s="42">
        <v>0</v>
      </c>
      <c r="AX24" s="42">
        <v>1872566.72</v>
      </c>
      <c r="AY24" s="42">
        <f>VLOOKUP(B24,[4]应付账款明细表!$A$4:$AW$439,49,0)</f>
        <v>0</v>
      </c>
      <c r="AZ24" s="42">
        <v>1223164.3600000001</v>
      </c>
      <c r="BA24" s="50">
        <f>VLOOKUP(B24,[4]应付账款明细表!$A$4:$AY$439,51)</f>
        <v>200000</v>
      </c>
      <c r="BB24" s="50">
        <f>VLOOKUP(B24,[4]应付账款明细表!$A$4:$AZ$439,52,0)</f>
        <v>1672566.72</v>
      </c>
      <c r="BC24" s="50"/>
      <c r="BD24" s="50">
        <v>1074659.5</v>
      </c>
      <c r="BE24" s="50"/>
      <c r="BF24" s="63"/>
      <c r="BG24" s="63">
        <v>400000</v>
      </c>
      <c r="BH24" s="63">
        <v>400000</v>
      </c>
      <c r="BI24" s="54">
        <f t="shared" si="7"/>
        <v>3374342.69</v>
      </c>
      <c r="BJ24" s="16">
        <f t="shared" si="8"/>
        <v>306758.42636363598</v>
      </c>
      <c r="BK24" s="65">
        <f t="shared" si="9"/>
        <v>3.5032762188122599</v>
      </c>
      <c r="BL24" s="54" t="s">
        <v>590</v>
      </c>
      <c r="BM24" s="66">
        <f t="shared" si="4"/>
        <v>0.37221091890035868</v>
      </c>
      <c r="BN24" s="148">
        <f t="shared" si="5"/>
        <v>0.37221091890035868</v>
      </c>
    </row>
    <row r="25" spans="1:16384" ht="16.5">
      <c r="A25" s="23">
        <f t="shared" si="6"/>
        <v>22</v>
      </c>
      <c r="B25" s="24" t="s">
        <v>149</v>
      </c>
      <c r="C25" s="24">
        <v>1932314</v>
      </c>
      <c r="D25" s="25" t="s">
        <v>150</v>
      </c>
      <c r="E25" s="25" t="s">
        <v>151</v>
      </c>
      <c r="F25" s="16">
        <v>1414333.41</v>
      </c>
      <c r="G25" s="16">
        <v>500000</v>
      </c>
      <c r="H25" s="16">
        <v>1023897.61</v>
      </c>
      <c r="I25" s="16">
        <v>0</v>
      </c>
      <c r="J25" s="31">
        <v>1179892.8999999999</v>
      </c>
      <c r="K25" s="31">
        <v>65545.69</v>
      </c>
      <c r="L25" s="31">
        <v>914333.41</v>
      </c>
      <c r="M25" s="31">
        <v>0</v>
      </c>
      <c r="N25" s="31">
        <v>1245438.5900000001</v>
      </c>
      <c r="O25" s="31">
        <v>136030.53</v>
      </c>
      <c r="P25" s="31">
        <v>1023897.61</v>
      </c>
      <c r="Q25" s="31">
        <v>200000</v>
      </c>
      <c r="R25" s="31">
        <v>1181469.1200000001</v>
      </c>
      <c r="S25" s="31">
        <v>112832.46</v>
      </c>
      <c r="T25" s="31">
        <v>979892.9</v>
      </c>
      <c r="U25" s="31">
        <v>0</v>
      </c>
      <c r="V25" s="31">
        <v>1294301.58</v>
      </c>
      <c r="W25" s="31">
        <v>85592.79</v>
      </c>
      <c r="X25" s="31">
        <v>1045438.59</v>
      </c>
      <c r="Y25" s="31">
        <v>200000</v>
      </c>
      <c r="Z25" s="31">
        <v>1179894.3700000001</v>
      </c>
      <c r="AA25" s="31">
        <v>85213.56</v>
      </c>
      <c r="AB25" s="31">
        <v>981469.12</v>
      </c>
      <c r="AC25" s="31">
        <v>0</v>
      </c>
      <c r="AD25" s="31">
        <v>1265107.93</v>
      </c>
      <c r="AE25" s="31">
        <v>82022.929999999993</v>
      </c>
      <c r="AF25" s="31">
        <v>1094301.58</v>
      </c>
      <c r="AG25" s="31">
        <v>250000</v>
      </c>
      <c r="AH25" s="31">
        <v>1097130.8600000001</v>
      </c>
      <c r="AI25" s="31">
        <v>29804.11</v>
      </c>
      <c r="AJ25" s="31">
        <v>929894.37</v>
      </c>
      <c r="AK25" s="31">
        <v>0</v>
      </c>
      <c r="AL25" s="31">
        <v>1126934.97</v>
      </c>
      <c r="AM25" s="31">
        <v>73697.17</v>
      </c>
      <c r="AN25" s="31">
        <v>1015107.93</v>
      </c>
      <c r="AO25" s="31">
        <v>0</v>
      </c>
      <c r="AP25" s="31">
        <v>1200632.1399999999</v>
      </c>
      <c r="AQ25" s="42">
        <v>101768.13</v>
      </c>
      <c r="AR25" s="42">
        <v>1097130.8600000001</v>
      </c>
      <c r="AS25" s="42">
        <v>200000</v>
      </c>
      <c r="AT25" s="42">
        <v>1102400.27</v>
      </c>
      <c r="AU25" s="42">
        <v>99271.6</v>
      </c>
      <c r="AV25" s="42">
        <v>926934.97</v>
      </c>
      <c r="AW25" s="42">
        <v>0</v>
      </c>
      <c r="AX25" s="42">
        <v>1201671.8700000001</v>
      </c>
      <c r="AY25" s="42">
        <f>VLOOKUP(B25,[4]应付账款明细表!$A$4:$AW$439,49,0)</f>
        <v>74319.02</v>
      </c>
      <c r="AZ25" s="42">
        <v>1000632.14</v>
      </c>
      <c r="BA25" s="50">
        <f>VLOOKUP(B25,[4]应付账款明细表!$A$4:$AY$439,51)</f>
        <v>100000</v>
      </c>
      <c r="BB25" s="50">
        <f>VLOOKUP(B25,[4]应付账款明细表!$A$4:$AZ$439,52,0)</f>
        <v>1175990.8899999999</v>
      </c>
      <c r="BC25" s="50"/>
      <c r="BD25" s="50">
        <f>VLOOKUP(B25,[4]应付账款明细表!$A$4:$BB$440,54,0)</f>
        <v>1002400.27</v>
      </c>
      <c r="BE25" s="50"/>
      <c r="BF25" s="63"/>
      <c r="BG25" s="63">
        <v>400000</v>
      </c>
      <c r="BH25" s="63">
        <v>400000</v>
      </c>
      <c r="BI25" s="54">
        <f t="shared" si="7"/>
        <v>946097.99</v>
      </c>
      <c r="BJ25" s="16">
        <f t="shared" si="8"/>
        <v>86008.908181818202</v>
      </c>
      <c r="BK25" s="65">
        <f t="shared" si="9"/>
        <v>11.6546098676312</v>
      </c>
      <c r="BL25" s="54" t="s">
        <v>590</v>
      </c>
      <c r="BM25" s="66">
        <f t="shared" si="4"/>
        <v>0.39904219100020794</v>
      </c>
      <c r="BN25" s="148">
        <f t="shared" si="5"/>
        <v>0.39904219100020794</v>
      </c>
    </row>
    <row r="26" spans="1:16384" ht="16.5">
      <c r="A26" s="23">
        <f t="shared" si="6"/>
        <v>23</v>
      </c>
      <c r="B26" s="24" t="s">
        <v>157</v>
      </c>
      <c r="C26" s="24" t="s">
        <v>607</v>
      </c>
      <c r="D26" s="25" t="s">
        <v>158</v>
      </c>
      <c r="E26" s="25" t="s">
        <v>30</v>
      </c>
      <c r="F26" s="16">
        <v>1581462.21</v>
      </c>
      <c r="G26" s="16">
        <v>16108.8</v>
      </c>
      <c r="H26" s="16">
        <v>1790399.8</v>
      </c>
      <c r="I26" s="16">
        <v>430000</v>
      </c>
      <c r="J26" s="31">
        <v>1513900.49</v>
      </c>
      <c r="K26" s="31">
        <v>132091.89000000001</v>
      </c>
      <c r="L26" s="31">
        <v>1135353.4099999999</v>
      </c>
      <c r="M26" s="31">
        <v>0</v>
      </c>
      <c r="N26" s="31">
        <v>1645992.38</v>
      </c>
      <c r="O26" s="31">
        <v>95629.86</v>
      </c>
      <c r="P26" s="31">
        <v>1360399.8</v>
      </c>
      <c r="Q26" s="31">
        <v>310000</v>
      </c>
      <c r="R26" s="31">
        <v>1431622.24</v>
      </c>
      <c r="S26" s="31">
        <v>178223.34</v>
      </c>
      <c r="T26" s="31">
        <v>1203900.49</v>
      </c>
      <c r="U26" s="31">
        <v>0</v>
      </c>
      <c r="V26" s="31">
        <v>1609845.58</v>
      </c>
      <c r="W26" s="31">
        <v>206796.98</v>
      </c>
      <c r="X26" s="31">
        <v>1335992.3799999999</v>
      </c>
      <c r="Y26" s="31">
        <v>100000</v>
      </c>
      <c r="Z26" s="31">
        <v>1716642.56</v>
      </c>
      <c r="AA26" s="31">
        <v>140134.92000000001</v>
      </c>
      <c r="AB26" s="31">
        <v>1331622.24</v>
      </c>
      <c r="AC26" s="31">
        <v>0</v>
      </c>
      <c r="AD26" s="31">
        <v>1856777.48</v>
      </c>
      <c r="AE26" s="31">
        <v>177068.9</v>
      </c>
      <c r="AF26" s="31">
        <v>1509845.58</v>
      </c>
      <c r="AG26" s="31">
        <v>350000</v>
      </c>
      <c r="AH26" s="31">
        <v>1683846.38</v>
      </c>
      <c r="AI26" s="31">
        <v>99354.76</v>
      </c>
      <c r="AJ26" s="31">
        <v>1366642.56</v>
      </c>
      <c r="AK26" s="31">
        <v>111582.39999999999</v>
      </c>
      <c r="AL26" s="31">
        <v>1671618.74</v>
      </c>
      <c r="AM26" s="31">
        <v>0</v>
      </c>
      <c r="AN26" s="31">
        <v>1395195.08</v>
      </c>
      <c r="AO26" s="31">
        <v>0</v>
      </c>
      <c r="AP26" s="31">
        <v>1671618.74</v>
      </c>
      <c r="AQ26" s="42">
        <v>422544.41</v>
      </c>
      <c r="AR26" s="42">
        <v>1572263.98</v>
      </c>
      <c r="AS26" s="42">
        <v>289318.59999999998</v>
      </c>
      <c r="AT26" s="42">
        <v>1804844.55</v>
      </c>
      <c r="AU26" s="42">
        <v>183721.32</v>
      </c>
      <c r="AV26" s="42">
        <v>1382300.14</v>
      </c>
      <c r="AW26" s="42">
        <v>20000</v>
      </c>
      <c r="AX26" s="42">
        <v>1968565.87</v>
      </c>
      <c r="AY26" s="42">
        <f>VLOOKUP(B26,[4]应付账款明细表!$A$4:$AW$439,49,0)</f>
        <v>314949.92</v>
      </c>
      <c r="AZ26" s="42">
        <v>1362300.14</v>
      </c>
      <c r="BA26" s="50">
        <f>VLOOKUP(B26,[4]应付账款明细表!$A$4:$AY$439,51)</f>
        <v>200000</v>
      </c>
      <c r="BB26" s="50">
        <f>VLOOKUP(B26,[4]应付账款明细表!$A$4:$AZ$439,52,0)</f>
        <v>2083515.79</v>
      </c>
      <c r="BC26" s="50"/>
      <c r="BD26" s="50">
        <f>VLOOKUP(B26,[4]应付账款明细表!$A$4:$BB$440,54,0)</f>
        <v>1584844.55</v>
      </c>
      <c r="BE26" s="50"/>
      <c r="BF26" s="63"/>
      <c r="BG26" s="63">
        <v>300000</v>
      </c>
      <c r="BH26" s="63">
        <v>300000</v>
      </c>
      <c r="BI26" s="54">
        <f t="shared" si="7"/>
        <v>1950516.3</v>
      </c>
      <c r="BJ26" s="16">
        <f t="shared" si="8"/>
        <v>177319.66363636401</v>
      </c>
      <c r="BK26" s="65">
        <f t="shared" si="9"/>
        <v>8.9377822938470199</v>
      </c>
      <c r="BL26" s="54" t="s">
        <v>590</v>
      </c>
      <c r="BM26" s="66">
        <f t="shared" si="4"/>
        <v>0.18929301299613263</v>
      </c>
      <c r="BN26" s="148">
        <f t="shared" si="5"/>
        <v>0.18929301299613263</v>
      </c>
    </row>
    <row r="27" spans="1:16384" ht="16.5">
      <c r="A27" s="23">
        <f t="shared" si="6"/>
        <v>24</v>
      </c>
      <c r="B27" s="24" t="s">
        <v>168</v>
      </c>
      <c r="C27" s="24" t="s">
        <v>608</v>
      </c>
      <c r="D27" s="25" t="s">
        <v>169</v>
      </c>
      <c r="E27" s="25" t="s">
        <v>30</v>
      </c>
      <c r="F27" s="16">
        <v>2394597.34</v>
      </c>
      <c r="G27" s="16">
        <v>300000</v>
      </c>
      <c r="H27" s="16">
        <v>2499910.46</v>
      </c>
      <c r="I27" s="16">
        <v>800000</v>
      </c>
      <c r="J27" s="31">
        <v>1891090.15</v>
      </c>
      <c r="K27" s="31">
        <v>126328.69</v>
      </c>
      <c r="L27" s="31">
        <v>1294597.3400000001</v>
      </c>
      <c r="M27" s="31">
        <v>0</v>
      </c>
      <c r="N27" s="31">
        <v>2017418.84</v>
      </c>
      <c r="O27" s="31">
        <v>68238.11</v>
      </c>
      <c r="P27" s="31">
        <v>1699910.46</v>
      </c>
      <c r="Q27" s="31">
        <v>200000</v>
      </c>
      <c r="R27" s="31">
        <v>1885656.95</v>
      </c>
      <c r="S27" s="31">
        <v>192511.33</v>
      </c>
      <c r="T27" s="31">
        <v>1691090.15</v>
      </c>
      <c r="U27" s="31">
        <v>0</v>
      </c>
      <c r="V27" s="31">
        <v>2078168.28</v>
      </c>
      <c r="W27" s="31">
        <v>210266.18</v>
      </c>
      <c r="X27" s="31">
        <v>1817418.84</v>
      </c>
      <c r="Y27" s="31">
        <v>100000</v>
      </c>
      <c r="Z27" s="31">
        <v>2188434.46</v>
      </c>
      <c r="AA27" s="31">
        <v>174828.83</v>
      </c>
      <c r="AB27" s="31">
        <v>1785656.95</v>
      </c>
      <c r="AC27" s="31">
        <v>300000</v>
      </c>
      <c r="AD27" s="31">
        <v>2063263.29</v>
      </c>
      <c r="AE27" s="31">
        <v>313004.59999999998</v>
      </c>
      <c r="AF27" s="31">
        <v>1678168.28</v>
      </c>
      <c r="AG27" s="31">
        <v>555000</v>
      </c>
      <c r="AH27" s="31">
        <v>1821267.89</v>
      </c>
      <c r="AI27" s="31">
        <v>545303.12</v>
      </c>
      <c r="AJ27" s="31">
        <v>1333434.46</v>
      </c>
      <c r="AK27" s="31">
        <v>500000</v>
      </c>
      <c r="AL27" s="31">
        <v>1866571.01</v>
      </c>
      <c r="AM27" s="31">
        <v>350326.09</v>
      </c>
      <c r="AN27" s="31">
        <v>1008263.29</v>
      </c>
      <c r="AO27" s="31">
        <v>276000</v>
      </c>
      <c r="AP27" s="31">
        <v>1940897.1</v>
      </c>
      <c r="AQ27" s="42">
        <v>452555</v>
      </c>
      <c r="AR27" s="42">
        <v>1045267.89</v>
      </c>
      <c r="AS27" s="42">
        <v>200000</v>
      </c>
      <c r="AT27" s="42">
        <v>2193452.1</v>
      </c>
      <c r="AU27" s="42">
        <v>395226.36</v>
      </c>
      <c r="AV27" s="42">
        <v>1390571.01</v>
      </c>
      <c r="AW27" s="42">
        <v>214840.8</v>
      </c>
      <c r="AX27" s="42">
        <v>2373837.66</v>
      </c>
      <c r="AY27" s="42">
        <f>VLOOKUP(B27,[4]应付账款明细表!$A$4:$AW$439,49,0)</f>
        <v>775101.41</v>
      </c>
      <c r="AZ27" s="42">
        <v>1526056.3</v>
      </c>
      <c r="BA27" s="50">
        <f>VLOOKUP(B27,[4]应付账款明细表!$A$4:$AY$439,51)</f>
        <v>300000</v>
      </c>
      <c r="BB27" s="50">
        <f>VLOOKUP(B27,[4]应付账款明细表!$A$4:$AZ$439,52,0)</f>
        <v>2848939.07</v>
      </c>
      <c r="BC27" s="50"/>
      <c r="BD27" s="50">
        <f>VLOOKUP(B27,[4]应付账款明细表!$A$4:$BB$440,54,0)</f>
        <v>1678611.3</v>
      </c>
      <c r="BE27" s="50"/>
      <c r="BF27" s="63"/>
      <c r="BG27" s="63">
        <v>300000</v>
      </c>
      <c r="BH27" s="63">
        <v>300000</v>
      </c>
      <c r="BI27" s="54">
        <f t="shared" si="7"/>
        <v>3603689.72</v>
      </c>
      <c r="BJ27" s="16">
        <f t="shared" si="8"/>
        <v>327608.15636363602</v>
      </c>
      <c r="BK27" s="65">
        <f t="shared" si="9"/>
        <v>5.1238385473430803</v>
      </c>
      <c r="BL27" s="54" t="s">
        <v>590</v>
      </c>
      <c r="BM27" s="66">
        <f t="shared" si="4"/>
        <v>0.1787191591049101</v>
      </c>
      <c r="BN27" s="148">
        <f t="shared" si="5"/>
        <v>0.1787191591049101</v>
      </c>
      <c r="BO27" s="68"/>
      <c r="BP27" s="68"/>
      <c r="BQ27" s="68"/>
      <c r="BR27" s="68"/>
      <c r="BS27" s="68"/>
      <c r="BT27" s="68"/>
      <c r="BU27" s="68"/>
      <c r="BV27" s="68"/>
      <c r="BW27" s="68"/>
      <c r="BX27" s="68"/>
      <c r="BY27" s="68"/>
      <c r="BZ27" s="68"/>
      <c r="CA27" s="68"/>
      <c r="CB27" s="68"/>
      <c r="CC27" s="68"/>
      <c r="CD27" s="68"/>
      <c r="CE27" s="68"/>
      <c r="CF27" s="68"/>
      <c r="CG27" s="68"/>
      <c r="CH27" s="68"/>
      <c r="CI27" s="68"/>
      <c r="CJ27" s="68"/>
      <c r="CK27" s="68"/>
      <c r="CL27" s="68"/>
      <c r="CM27" s="68"/>
      <c r="CN27" s="68"/>
      <c r="CO27" s="68"/>
      <c r="CP27" s="68"/>
      <c r="CQ27" s="68"/>
      <c r="CR27" s="68"/>
      <c r="CS27" s="68"/>
      <c r="CT27" s="68"/>
      <c r="CU27" s="68"/>
      <c r="CV27" s="68"/>
      <c r="CW27" s="68"/>
      <c r="CX27" s="68"/>
      <c r="CY27" s="68"/>
      <c r="CZ27" s="68"/>
      <c r="DA27" s="68"/>
      <c r="DB27" s="68"/>
      <c r="DC27" s="68"/>
      <c r="DD27" s="68"/>
      <c r="DE27" s="68"/>
      <c r="DF27" s="68"/>
      <c r="DG27" s="68"/>
      <c r="DH27" s="68"/>
      <c r="DI27" s="68"/>
      <c r="DJ27" s="68"/>
      <c r="DK27" s="68"/>
      <c r="DL27" s="68"/>
      <c r="DM27" s="68"/>
      <c r="DN27" s="68"/>
      <c r="DO27" s="68"/>
      <c r="DP27" s="68"/>
      <c r="DQ27" s="68"/>
      <c r="DR27" s="68"/>
      <c r="DS27" s="68"/>
      <c r="DT27" s="68"/>
      <c r="DU27" s="68"/>
      <c r="DV27" s="68"/>
      <c r="DW27" s="68"/>
      <c r="DX27" s="68"/>
      <c r="DY27" s="68"/>
      <c r="DZ27" s="68"/>
      <c r="EA27" s="68"/>
      <c r="EB27" s="68"/>
      <c r="EC27" s="68"/>
      <c r="ED27" s="68"/>
      <c r="EE27" s="68"/>
      <c r="EF27" s="68"/>
      <c r="EG27" s="68"/>
      <c r="EH27" s="68"/>
      <c r="EI27" s="68"/>
      <c r="EJ27" s="68"/>
      <c r="EK27" s="68"/>
      <c r="EL27" s="68"/>
      <c r="EM27" s="68"/>
      <c r="EN27" s="68"/>
      <c r="EO27" s="68"/>
      <c r="EP27" s="68"/>
      <c r="EQ27" s="68"/>
      <c r="ER27" s="68"/>
      <c r="ES27" s="68"/>
      <c r="ET27" s="68"/>
      <c r="EU27" s="68"/>
      <c r="EV27" s="68"/>
      <c r="EW27" s="68"/>
      <c r="EX27" s="68"/>
      <c r="EY27" s="68"/>
      <c r="EZ27" s="68"/>
      <c r="FA27" s="68"/>
      <c r="FB27" s="68"/>
      <c r="FC27" s="68"/>
      <c r="FD27" s="68"/>
      <c r="FE27" s="68"/>
      <c r="FF27" s="68"/>
      <c r="FG27" s="68"/>
      <c r="FH27" s="68"/>
      <c r="FI27" s="68"/>
      <c r="FJ27" s="68"/>
      <c r="FK27" s="68"/>
      <c r="FL27" s="68"/>
      <c r="FM27" s="68"/>
      <c r="FN27" s="68"/>
      <c r="FO27" s="68"/>
      <c r="FP27" s="68"/>
      <c r="FQ27" s="68"/>
      <c r="FR27" s="68"/>
      <c r="FS27" s="68"/>
      <c r="FT27" s="68"/>
      <c r="FU27" s="68"/>
      <c r="FV27" s="68"/>
      <c r="FW27" s="68"/>
      <c r="FX27" s="68"/>
      <c r="FY27" s="68"/>
      <c r="FZ27" s="68"/>
      <c r="GA27" s="68"/>
      <c r="GB27" s="68"/>
      <c r="GC27" s="68"/>
      <c r="GD27" s="68"/>
      <c r="GE27" s="68"/>
      <c r="GF27" s="68"/>
      <c r="GG27" s="68"/>
      <c r="GH27" s="68"/>
      <c r="GI27" s="68"/>
      <c r="GJ27" s="68"/>
      <c r="GK27" s="68"/>
      <c r="GL27" s="68"/>
      <c r="GM27" s="68"/>
      <c r="GN27" s="68"/>
      <c r="GO27" s="68"/>
      <c r="GP27" s="68"/>
      <c r="GQ27" s="68"/>
      <c r="GR27" s="68"/>
      <c r="GS27" s="68"/>
      <c r="GT27" s="68"/>
      <c r="GU27" s="68"/>
      <c r="GV27" s="68"/>
      <c r="GW27" s="68"/>
      <c r="GX27" s="68"/>
      <c r="GY27" s="68"/>
      <c r="GZ27" s="68"/>
      <c r="HA27" s="68"/>
      <c r="HB27" s="68"/>
      <c r="HC27" s="68"/>
      <c r="HD27" s="68"/>
      <c r="HE27" s="68"/>
      <c r="HF27" s="68"/>
      <c r="HG27" s="68"/>
      <c r="HH27" s="68"/>
      <c r="HI27" s="68"/>
      <c r="HJ27" s="68"/>
      <c r="HK27" s="68"/>
      <c r="HL27" s="68"/>
      <c r="HM27" s="68"/>
      <c r="HN27" s="68"/>
      <c r="HO27" s="68"/>
      <c r="HP27" s="68"/>
      <c r="HQ27" s="68"/>
      <c r="HR27" s="68"/>
      <c r="HS27" s="68"/>
      <c r="HT27" s="68"/>
      <c r="HU27" s="68"/>
      <c r="HV27" s="68"/>
      <c r="HW27" s="68"/>
      <c r="HX27" s="68"/>
      <c r="HY27" s="68"/>
      <c r="HZ27" s="68"/>
      <c r="IA27" s="68"/>
      <c r="IB27" s="68"/>
      <c r="IC27" s="68"/>
      <c r="ID27" s="68"/>
      <c r="IE27" s="68"/>
      <c r="IF27" s="68"/>
      <c r="IG27" s="68"/>
      <c r="IH27" s="68"/>
      <c r="II27" s="68"/>
      <c r="IJ27" s="68"/>
      <c r="IK27" s="68"/>
      <c r="IL27" s="68"/>
      <c r="IM27" s="68"/>
      <c r="IN27" s="68"/>
      <c r="IO27" s="68"/>
      <c r="IP27" s="68"/>
      <c r="IQ27" s="68"/>
      <c r="IR27" s="68"/>
      <c r="IS27" s="68"/>
      <c r="IT27" s="68"/>
      <c r="IU27" s="68"/>
      <c r="IV27" s="68"/>
      <c r="IW27" s="68"/>
      <c r="IX27" s="68"/>
      <c r="IY27" s="68"/>
      <c r="IZ27" s="68"/>
      <c r="JA27" s="68"/>
      <c r="JB27" s="68"/>
      <c r="JC27" s="68"/>
      <c r="JD27" s="68"/>
      <c r="JE27" s="68"/>
      <c r="JF27" s="68"/>
      <c r="JG27" s="68"/>
      <c r="JH27" s="68"/>
      <c r="JI27" s="68"/>
      <c r="JJ27" s="68"/>
      <c r="JK27" s="68"/>
      <c r="JL27" s="68"/>
      <c r="JM27" s="68"/>
      <c r="JN27" s="68"/>
      <c r="JO27" s="68"/>
      <c r="JP27" s="68"/>
      <c r="JQ27" s="68"/>
      <c r="JR27" s="68"/>
      <c r="JS27" s="68"/>
      <c r="JT27" s="68"/>
      <c r="JU27" s="68"/>
      <c r="JV27" s="68"/>
      <c r="JW27" s="68"/>
      <c r="JX27" s="68"/>
      <c r="JY27" s="68"/>
      <c r="JZ27" s="68"/>
      <c r="KA27" s="68"/>
      <c r="KB27" s="68"/>
      <c r="KC27" s="68"/>
      <c r="KD27" s="68"/>
      <c r="KE27" s="68"/>
      <c r="KF27" s="68"/>
      <c r="KG27" s="68"/>
      <c r="KH27" s="68"/>
      <c r="KI27" s="68"/>
      <c r="KJ27" s="68"/>
      <c r="KK27" s="68"/>
      <c r="KL27" s="68"/>
      <c r="KM27" s="68"/>
      <c r="KN27" s="68"/>
      <c r="KO27" s="68"/>
      <c r="KP27" s="68"/>
      <c r="KQ27" s="68"/>
      <c r="KR27" s="68"/>
      <c r="KS27" s="68"/>
      <c r="KT27" s="68"/>
      <c r="KU27" s="68"/>
      <c r="KV27" s="68"/>
      <c r="KW27" s="68"/>
      <c r="KX27" s="68"/>
      <c r="KY27" s="68"/>
      <c r="KZ27" s="68"/>
      <c r="LA27" s="68"/>
      <c r="LB27" s="68"/>
      <c r="LC27" s="68"/>
      <c r="LD27" s="68"/>
      <c r="LE27" s="68"/>
      <c r="LF27" s="68"/>
      <c r="LG27" s="68"/>
      <c r="LH27" s="68"/>
      <c r="LI27" s="68"/>
      <c r="LJ27" s="68"/>
      <c r="LK27" s="68"/>
      <c r="LL27" s="68"/>
      <c r="LM27" s="68"/>
      <c r="LN27" s="68"/>
      <c r="LO27" s="68"/>
      <c r="LP27" s="68"/>
      <c r="LQ27" s="68"/>
      <c r="LR27" s="68"/>
      <c r="LS27" s="68"/>
      <c r="LT27" s="68"/>
      <c r="LU27" s="68"/>
      <c r="LV27" s="68"/>
      <c r="LW27" s="68"/>
      <c r="LX27" s="68"/>
      <c r="LY27" s="68"/>
      <c r="LZ27" s="68"/>
      <c r="MA27" s="68"/>
      <c r="MB27" s="68"/>
      <c r="MC27" s="68"/>
      <c r="MD27" s="68"/>
      <c r="ME27" s="68"/>
      <c r="MF27" s="68"/>
      <c r="MG27" s="68"/>
      <c r="MH27" s="68"/>
      <c r="MI27" s="68"/>
      <c r="MJ27" s="68"/>
      <c r="MK27" s="68"/>
      <c r="ML27" s="68"/>
      <c r="MM27" s="68"/>
      <c r="MN27" s="68"/>
      <c r="MO27" s="68"/>
      <c r="MP27" s="68"/>
      <c r="MQ27" s="68"/>
      <c r="MR27" s="68"/>
      <c r="MS27" s="68"/>
      <c r="MT27" s="68"/>
      <c r="MU27" s="68"/>
      <c r="MV27" s="68"/>
      <c r="MW27" s="68"/>
      <c r="MX27" s="68"/>
      <c r="MY27" s="68"/>
      <c r="MZ27" s="68"/>
      <c r="NA27" s="68"/>
      <c r="NB27" s="68"/>
      <c r="NC27" s="68"/>
      <c r="ND27" s="68"/>
      <c r="NE27" s="68"/>
      <c r="NF27" s="68"/>
      <c r="NG27" s="68"/>
      <c r="NH27" s="68"/>
      <c r="NI27" s="68"/>
      <c r="NJ27" s="68"/>
      <c r="NK27" s="68"/>
      <c r="NL27" s="68"/>
      <c r="NM27" s="68"/>
      <c r="NN27" s="68"/>
      <c r="NO27" s="68"/>
      <c r="NP27" s="68"/>
      <c r="NQ27" s="68"/>
      <c r="NR27" s="68"/>
      <c r="NS27" s="68"/>
      <c r="NT27" s="68"/>
      <c r="NU27" s="68"/>
      <c r="NV27" s="68"/>
      <c r="NW27" s="68"/>
      <c r="NX27" s="68"/>
      <c r="NY27" s="68"/>
      <c r="NZ27" s="68"/>
      <c r="OA27" s="68"/>
      <c r="OB27" s="68"/>
      <c r="OC27" s="68"/>
      <c r="OD27" s="68"/>
      <c r="OE27" s="68"/>
      <c r="OF27" s="68"/>
      <c r="OG27" s="68"/>
      <c r="OH27" s="68"/>
      <c r="OI27" s="68"/>
      <c r="OJ27" s="68"/>
      <c r="OK27" s="68"/>
      <c r="OL27" s="68"/>
      <c r="OM27" s="68"/>
      <c r="ON27" s="68"/>
      <c r="OO27" s="68"/>
      <c r="OP27" s="68"/>
      <c r="OQ27" s="68"/>
      <c r="OR27" s="68"/>
      <c r="OS27" s="68"/>
      <c r="OT27" s="68"/>
      <c r="OU27" s="68"/>
      <c r="OV27" s="68"/>
      <c r="OW27" s="68"/>
      <c r="OX27" s="68"/>
      <c r="OY27" s="68"/>
      <c r="OZ27" s="68"/>
      <c r="PA27" s="68"/>
      <c r="PB27" s="68"/>
      <c r="PC27" s="68"/>
      <c r="PD27" s="68"/>
      <c r="PE27" s="68"/>
      <c r="PF27" s="68"/>
      <c r="PG27" s="68"/>
      <c r="PH27" s="68"/>
      <c r="PI27" s="68"/>
      <c r="PJ27" s="68"/>
      <c r="PK27" s="68"/>
      <c r="PL27" s="68"/>
      <c r="PM27" s="68"/>
      <c r="PN27" s="68"/>
      <c r="PO27" s="68"/>
      <c r="PP27" s="68"/>
      <c r="PQ27" s="68"/>
      <c r="PR27" s="68"/>
      <c r="PS27" s="68"/>
      <c r="PT27" s="68"/>
      <c r="PU27" s="68"/>
      <c r="PV27" s="68"/>
      <c r="PW27" s="68"/>
      <c r="PX27" s="68"/>
      <c r="PY27" s="68"/>
      <c r="PZ27" s="68"/>
      <c r="QA27" s="68"/>
      <c r="QB27" s="68"/>
      <c r="QC27" s="68"/>
      <c r="QD27" s="68"/>
      <c r="QE27" s="68"/>
      <c r="QF27" s="68"/>
      <c r="QG27" s="68"/>
      <c r="QH27" s="68"/>
      <c r="QI27" s="68"/>
      <c r="QJ27" s="68"/>
      <c r="QK27" s="68"/>
      <c r="QL27" s="68"/>
      <c r="QM27" s="68"/>
      <c r="QN27" s="68"/>
      <c r="QO27" s="68"/>
      <c r="QP27" s="68"/>
      <c r="QQ27" s="68"/>
      <c r="QR27" s="68"/>
      <c r="QS27" s="68"/>
      <c r="QT27" s="68"/>
      <c r="QU27" s="68"/>
      <c r="QV27" s="68"/>
      <c r="QW27" s="68"/>
      <c r="QX27" s="68"/>
      <c r="QY27" s="68"/>
      <c r="QZ27" s="68"/>
      <c r="RA27" s="68"/>
      <c r="RB27" s="68"/>
      <c r="RC27" s="68"/>
      <c r="RD27" s="68"/>
      <c r="RE27" s="68"/>
      <c r="RF27" s="68"/>
      <c r="RG27" s="68"/>
      <c r="RH27" s="68"/>
      <c r="RI27" s="68"/>
      <c r="RJ27" s="68"/>
      <c r="RK27" s="68"/>
      <c r="RL27" s="68"/>
      <c r="RM27" s="68"/>
      <c r="RN27" s="68"/>
      <c r="RO27" s="68"/>
      <c r="RP27" s="68"/>
      <c r="RQ27" s="68"/>
      <c r="RR27" s="68"/>
      <c r="RS27" s="68"/>
      <c r="RT27" s="68"/>
      <c r="RU27" s="68"/>
      <c r="RV27" s="68"/>
      <c r="RW27" s="68"/>
      <c r="RX27" s="68"/>
      <c r="RY27" s="68"/>
      <c r="RZ27" s="68"/>
      <c r="SA27" s="68"/>
      <c r="SB27" s="68"/>
      <c r="SC27" s="68"/>
      <c r="SD27" s="68"/>
      <c r="SE27" s="68"/>
      <c r="SF27" s="68"/>
      <c r="SG27" s="68"/>
      <c r="SH27" s="68"/>
      <c r="SI27" s="68"/>
      <c r="SJ27" s="68"/>
      <c r="SK27" s="68"/>
      <c r="SL27" s="68"/>
      <c r="SM27" s="68"/>
      <c r="SN27" s="68"/>
      <c r="SO27" s="68"/>
      <c r="SP27" s="68"/>
      <c r="SQ27" s="68"/>
      <c r="SR27" s="68"/>
      <c r="SS27" s="68"/>
      <c r="ST27" s="68"/>
      <c r="SU27" s="68"/>
      <c r="SV27" s="68"/>
      <c r="SW27" s="68"/>
      <c r="SX27" s="68"/>
      <c r="SY27" s="68"/>
      <c r="SZ27" s="68"/>
      <c r="TA27" s="68"/>
      <c r="TB27" s="68"/>
      <c r="TC27" s="68"/>
      <c r="TD27" s="68"/>
      <c r="TE27" s="68"/>
      <c r="TF27" s="68"/>
      <c r="TG27" s="68"/>
      <c r="TH27" s="68"/>
      <c r="TI27" s="68"/>
      <c r="TJ27" s="68"/>
      <c r="TK27" s="68"/>
      <c r="TL27" s="68"/>
      <c r="TM27" s="68"/>
      <c r="TN27" s="68"/>
      <c r="TO27" s="68"/>
      <c r="TP27" s="68"/>
      <c r="TQ27" s="68"/>
      <c r="TR27" s="68"/>
      <c r="TS27" s="68"/>
      <c r="TT27" s="68"/>
      <c r="TU27" s="68"/>
      <c r="TV27" s="68"/>
      <c r="TW27" s="68"/>
      <c r="TX27" s="68"/>
      <c r="TY27" s="68"/>
      <c r="TZ27" s="68"/>
      <c r="UA27" s="68"/>
      <c r="UB27" s="68"/>
      <c r="UC27" s="68"/>
      <c r="UD27" s="68"/>
      <c r="UE27" s="68"/>
      <c r="UF27" s="68"/>
      <c r="UG27" s="68"/>
      <c r="UH27" s="68"/>
      <c r="UI27" s="68"/>
      <c r="UJ27" s="68"/>
      <c r="UK27" s="68"/>
      <c r="UL27" s="68"/>
      <c r="UM27" s="68"/>
      <c r="UN27" s="68"/>
      <c r="UO27" s="68"/>
      <c r="UP27" s="68"/>
      <c r="UQ27" s="68"/>
      <c r="UR27" s="68"/>
      <c r="US27" s="68"/>
      <c r="UT27" s="68"/>
      <c r="UU27" s="68"/>
      <c r="UV27" s="68"/>
      <c r="UW27" s="68"/>
      <c r="UX27" s="68"/>
      <c r="UY27" s="68"/>
      <c r="UZ27" s="68"/>
      <c r="VA27" s="68"/>
      <c r="VB27" s="68"/>
      <c r="VC27" s="68"/>
      <c r="VD27" s="68"/>
      <c r="VE27" s="68"/>
      <c r="VF27" s="68"/>
      <c r="VG27" s="68"/>
      <c r="VH27" s="68"/>
      <c r="VI27" s="68"/>
      <c r="VJ27" s="68"/>
      <c r="VK27" s="68"/>
      <c r="VL27" s="68"/>
      <c r="VM27" s="68"/>
      <c r="VN27" s="68"/>
      <c r="VO27" s="68"/>
      <c r="VP27" s="68"/>
      <c r="VQ27" s="68"/>
      <c r="VR27" s="68"/>
      <c r="VS27" s="68"/>
      <c r="VT27" s="68"/>
      <c r="VU27" s="68"/>
      <c r="VV27" s="68"/>
      <c r="VW27" s="68"/>
      <c r="VX27" s="68"/>
      <c r="VY27" s="68"/>
      <c r="VZ27" s="68"/>
      <c r="WA27" s="68"/>
      <c r="WB27" s="68"/>
      <c r="WC27" s="68"/>
      <c r="WD27" s="68"/>
      <c r="WE27" s="68"/>
      <c r="WF27" s="68"/>
      <c r="WG27" s="68"/>
      <c r="WH27" s="68"/>
      <c r="WI27" s="68"/>
      <c r="WJ27" s="68"/>
      <c r="WK27" s="68"/>
      <c r="WL27" s="68"/>
      <c r="WM27" s="68"/>
      <c r="WN27" s="68"/>
      <c r="WO27" s="68"/>
      <c r="WP27" s="68"/>
      <c r="WQ27" s="68"/>
      <c r="WR27" s="68"/>
      <c r="WS27" s="68"/>
      <c r="WT27" s="68"/>
      <c r="WU27" s="68"/>
      <c r="WV27" s="68"/>
      <c r="WW27" s="68"/>
      <c r="WX27" s="68"/>
      <c r="WY27" s="68"/>
      <c r="WZ27" s="68"/>
      <c r="XA27" s="68"/>
      <c r="XB27" s="68"/>
      <c r="XC27" s="68"/>
      <c r="XD27" s="68"/>
      <c r="XE27" s="68"/>
      <c r="XF27" s="68"/>
      <c r="XG27" s="68"/>
      <c r="XH27" s="68"/>
      <c r="XI27" s="68"/>
      <c r="XJ27" s="68"/>
      <c r="XK27" s="68"/>
      <c r="XL27" s="68"/>
      <c r="XM27" s="68"/>
      <c r="XN27" s="68"/>
      <c r="XO27" s="68"/>
      <c r="XP27" s="68"/>
      <c r="XQ27" s="68"/>
      <c r="XR27" s="68"/>
      <c r="XS27" s="68"/>
      <c r="XT27" s="68"/>
      <c r="XU27" s="68"/>
      <c r="XV27" s="68"/>
      <c r="XW27" s="68"/>
      <c r="XX27" s="68"/>
      <c r="XY27" s="68"/>
      <c r="XZ27" s="68"/>
      <c r="YA27" s="68"/>
      <c r="YB27" s="68"/>
      <c r="YC27" s="68"/>
      <c r="YD27" s="68"/>
      <c r="YE27" s="68"/>
      <c r="YF27" s="68"/>
      <c r="YG27" s="68"/>
      <c r="YH27" s="68"/>
      <c r="YI27" s="68"/>
      <c r="YJ27" s="68"/>
      <c r="YK27" s="68"/>
      <c r="YL27" s="68"/>
      <c r="YM27" s="68"/>
      <c r="YN27" s="68"/>
      <c r="YO27" s="68"/>
      <c r="YP27" s="68"/>
      <c r="YQ27" s="68"/>
      <c r="YR27" s="68"/>
      <c r="YS27" s="68"/>
      <c r="YT27" s="68"/>
      <c r="YU27" s="68"/>
      <c r="YV27" s="68"/>
      <c r="YW27" s="68"/>
      <c r="YX27" s="68"/>
      <c r="YY27" s="68"/>
      <c r="YZ27" s="68"/>
      <c r="ZA27" s="68"/>
      <c r="ZB27" s="68"/>
      <c r="ZC27" s="68"/>
      <c r="ZD27" s="68"/>
      <c r="ZE27" s="68"/>
      <c r="ZF27" s="68"/>
      <c r="ZG27" s="68"/>
      <c r="ZH27" s="68"/>
      <c r="ZI27" s="68"/>
      <c r="ZJ27" s="68"/>
      <c r="ZK27" s="68"/>
      <c r="ZL27" s="68"/>
      <c r="ZM27" s="68"/>
      <c r="ZN27" s="68"/>
      <c r="ZO27" s="68"/>
      <c r="ZP27" s="68"/>
      <c r="ZQ27" s="68"/>
      <c r="ZR27" s="68"/>
      <c r="ZS27" s="68"/>
      <c r="ZT27" s="68"/>
      <c r="ZU27" s="68"/>
      <c r="ZV27" s="68"/>
      <c r="ZW27" s="68"/>
      <c r="ZX27" s="68"/>
      <c r="ZY27" s="68"/>
      <c r="ZZ27" s="68"/>
      <c r="AAA27" s="68"/>
      <c r="AAB27" s="68"/>
      <c r="AAC27" s="68"/>
      <c r="AAD27" s="68"/>
      <c r="AAE27" s="68"/>
      <c r="AAF27" s="68"/>
      <c r="AAG27" s="68"/>
      <c r="AAH27" s="68"/>
      <c r="AAI27" s="68"/>
      <c r="AAJ27" s="68"/>
      <c r="AAK27" s="68"/>
      <c r="AAL27" s="68"/>
      <c r="AAM27" s="68"/>
      <c r="AAN27" s="68"/>
      <c r="AAO27" s="68"/>
      <c r="AAP27" s="68"/>
      <c r="AAQ27" s="68"/>
      <c r="AAR27" s="68"/>
      <c r="AAS27" s="68"/>
      <c r="AAT27" s="68"/>
      <c r="AAU27" s="68"/>
      <c r="AAV27" s="68"/>
      <c r="AAW27" s="68"/>
      <c r="AAX27" s="68"/>
      <c r="AAY27" s="68"/>
      <c r="AAZ27" s="68"/>
      <c r="ABA27" s="68"/>
      <c r="ABB27" s="68"/>
      <c r="ABC27" s="68"/>
      <c r="ABD27" s="68"/>
      <c r="ABE27" s="68"/>
      <c r="ABF27" s="68"/>
      <c r="ABG27" s="68"/>
      <c r="ABH27" s="68"/>
      <c r="ABI27" s="68"/>
      <c r="ABJ27" s="68"/>
      <c r="ABK27" s="68"/>
      <c r="ABL27" s="68"/>
      <c r="ABM27" s="68"/>
      <c r="ABN27" s="68"/>
      <c r="ABO27" s="68"/>
      <c r="ABP27" s="68"/>
      <c r="ABQ27" s="68"/>
      <c r="ABR27" s="68"/>
      <c r="ABS27" s="68"/>
      <c r="ABT27" s="68"/>
      <c r="ABU27" s="68"/>
      <c r="ABV27" s="68"/>
      <c r="ABW27" s="68"/>
      <c r="ABX27" s="68"/>
      <c r="ABY27" s="68"/>
      <c r="ABZ27" s="68"/>
      <c r="ACA27" s="68"/>
      <c r="ACB27" s="68"/>
      <c r="ACC27" s="68"/>
      <c r="ACD27" s="68"/>
      <c r="ACE27" s="68"/>
      <c r="ACF27" s="68"/>
      <c r="ACG27" s="68"/>
      <c r="ACH27" s="68"/>
      <c r="ACI27" s="68"/>
      <c r="ACJ27" s="68"/>
      <c r="ACK27" s="68"/>
      <c r="ACL27" s="68"/>
      <c r="ACM27" s="68"/>
      <c r="ACN27" s="68"/>
      <c r="ACO27" s="68"/>
      <c r="ACP27" s="68"/>
      <c r="ACQ27" s="68"/>
      <c r="ACR27" s="68"/>
      <c r="ACS27" s="68"/>
      <c r="ACT27" s="68"/>
      <c r="ACU27" s="68"/>
      <c r="ACV27" s="68"/>
      <c r="ACW27" s="68"/>
      <c r="ACX27" s="68"/>
      <c r="ACY27" s="68"/>
      <c r="ACZ27" s="68"/>
      <c r="ADA27" s="68"/>
      <c r="ADB27" s="68"/>
      <c r="ADC27" s="68"/>
      <c r="ADD27" s="68"/>
      <c r="ADE27" s="68"/>
      <c r="ADF27" s="68"/>
      <c r="ADG27" s="68"/>
      <c r="ADH27" s="68"/>
      <c r="ADI27" s="68"/>
      <c r="ADJ27" s="68"/>
      <c r="ADK27" s="68"/>
      <c r="ADL27" s="68"/>
      <c r="ADM27" s="68"/>
      <c r="ADN27" s="68"/>
      <c r="ADO27" s="68"/>
      <c r="ADP27" s="68"/>
      <c r="ADQ27" s="68"/>
      <c r="ADR27" s="68"/>
      <c r="ADS27" s="68"/>
      <c r="ADT27" s="68"/>
      <c r="ADU27" s="68"/>
      <c r="ADV27" s="68"/>
      <c r="ADW27" s="68"/>
      <c r="ADX27" s="68"/>
      <c r="ADY27" s="68"/>
      <c r="ADZ27" s="68"/>
      <c r="AEA27" s="68"/>
      <c r="AEB27" s="68"/>
      <c r="AEC27" s="68"/>
      <c r="AED27" s="68"/>
      <c r="AEE27" s="68"/>
      <c r="AEF27" s="68"/>
      <c r="AEG27" s="68"/>
      <c r="AEH27" s="68"/>
      <c r="AEI27" s="68"/>
      <c r="AEJ27" s="68"/>
      <c r="AEK27" s="68"/>
      <c r="AEL27" s="68"/>
      <c r="AEM27" s="68"/>
      <c r="AEN27" s="68"/>
      <c r="AEO27" s="68"/>
      <c r="AEP27" s="68"/>
      <c r="AEQ27" s="68"/>
      <c r="AER27" s="68"/>
      <c r="AES27" s="68"/>
      <c r="AET27" s="68"/>
      <c r="AEU27" s="68"/>
      <c r="AEV27" s="68"/>
      <c r="AEW27" s="68"/>
      <c r="AEX27" s="68"/>
      <c r="AEY27" s="68"/>
      <c r="AEZ27" s="68"/>
      <c r="AFA27" s="68"/>
      <c r="AFB27" s="68"/>
      <c r="AFC27" s="68"/>
      <c r="AFD27" s="68"/>
      <c r="AFE27" s="68"/>
      <c r="AFF27" s="68"/>
      <c r="AFG27" s="68"/>
      <c r="AFH27" s="68"/>
      <c r="AFI27" s="68"/>
      <c r="AFJ27" s="68"/>
      <c r="AFK27" s="68"/>
      <c r="AFL27" s="68"/>
      <c r="AFM27" s="68"/>
      <c r="AFN27" s="68"/>
      <c r="AFO27" s="68"/>
      <c r="AFP27" s="68"/>
      <c r="AFQ27" s="68"/>
      <c r="AFR27" s="68"/>
      <c r="AFS27" s="68"/>
      <c r="AFT27" s="68"/>
      <c r="AFU27" s="68"/>
      <c r="AFV27" s="68"/>
      <c r="AFW27" s="68"/>
      <c r="AFX27" s="68"/>
      <c r="AFY27" s="68"/>
      <c r="AFZ27" s="68"/>
      <c r="AGA27" s="68"/>
      <c r="AGB27" s="68"/>
      <c r="AGC27" s="68"/>
      <c r="AGD27" s="68"/>
      <c r="AGE27" s="68"/>
      <c r="AGF27" s="68"/>
      <c r="AGG27" s="68"/>
      <c r="AGH27" s="68"/>
      <c r="AGI27" s="68"/>
      <c r="AGJ27" s="68"/>
      <c r="AGK27" s="68"/>
      <c r="AGL27" s="68"/>
      <c r="AGM27" s="68"/>
      <c r="AGN27" s="68"/>
      <c r="AGO27" s="68"/>
      <c r="AGP27" s="68"/>
      <c r="AGQ27" s="68"/>
      <c r="AGR27" s="68"/>
      <c r="AGS27" s="68"/>
      <c r="AGT27" s="68"/>
      <c r="AGU27" s="68"/>
      <c r="AGV27" s="68"/>
      <c r="AGW27" s="68"/>
      <c r="AGX27" s="68"/>
      <c r="AGY27" s="68"/>
      <c r="AGZ27" s="68"/>
      <c r="AHA27" s="68"/>
      <c r="AHB27" s="68"/>
      <c r="AHC27" s="68"/>
      <c r="AHD27" s="68"/>
      <c r="AHE27" s="68"/>
      <c r="AHF27" s="68"/>
      <c r="AHG27" s="68"/>
      <c r="AHH27" s="68"/>
      <c r="AHI27" s="68"/>
      <c r="AHJ27" s="68"/>
      <c r="AHK27" s="68"/>
      <c r="AHL27" s="68"/>
      <c r="AHM27" s="68"/>
      <c r="AHN27" s="68"/>
      <c r="AHO27" s="68"/>
      <c r="AHP27" s="68"/>
      <c r="AHQ27" s="68"/>
      <c r="AHR27" s="68"/>
      <c r="AHS27" s="68"/>
      <c r="AHT27" s="68"/>
      <c r="AHU27" s="68"/>
      <c r="AHV27" s="68"/>
      <c r="AHW27" s="68"/>
      <c r="AHX27" s="68"/>
      <c r="AHY27" s="68"/>
      <c r="AHZ27" s="68"/>
      <c r="AIA27" s="68"/>
      <c r="AIB27" s="68"/>
      <c r="AIC27" s="68"/>
      <c r="AID27" s="68"/>
      <c r="AIE27" s="68"/>
      <c r="AIF27" s="68"/>
      <c r="AIG27" s="68"/>
      <c r="AIH27" s="68"/>
      <c r="AII27" s="68"/>
      <c r="AIJ27" s="68"/>
      <c r="AIK27" s="68"/>
      <c r="AIL27" s="68"/>
      <c r="AIM27" s="68"/>
      <c r="AIN27" s="68"/>
      <c r="AIO27" s="68"/>
      <c r="AIP27" s="68"/>
      <c r="AIQ27" s="68"/>
      <c r="AIR27" s="68"/>
      <c r="AIS27" s="68"/>
      <c r="AIT27" s="68"/>
      <c r="AIU27" s="68"/>
      <c r="AIV27" s="68"/>
      <c r="AIW27" s="68"/>
      <c r="AIX27" s="68"/>
      <c r="AIY27" s="68"/>
      <c r="AIZ27" s="68"/>
      <c r="AJA27" s="68"/>
      <c r="AJB27" s="68"/>
      <c r="AJC27" s="68"/>
      <c r="AJD27" s="68"/>
      <c r="AJE27" s="68"/>
      <c r="AJF27" s="68"/>
      <c r="AJG27" s="68"/>
      <c r="AJH27" s="68"/>
      <c r="AJI27" s="68"/>
      <c r="AJJ27" s="68"/>
      <c r="AJK27" s="68"/>
      <c r="AJL27" s="68"/>
      <c r="AJM27" s="68"/>
      <c r="AJN27" s="68"/>
      <c r="AJO27" s="68"/>
      <c r="AJP27" s="68"/>
      <c r="AJQ27" s="68"/>
      <c r="AJR27" s="68"/>
      <c r="AJS27" s="68"/>
      <c r="AJT27" s="68"/>
      <c r="AJU27" s="68"/>
      <c r="AJV27" s="68"/>
      <c r="AJW27" s="68"/>
      <c r="AJX27" s="68"/>
      <c r="AJY27" s="68"/>
      <c r="AJZ27" s="68"/>
      <c r="AKA27" s="68"/>
      <c r="AKB27" s="68"/>
      <c r="AKC27" s="68"/>
      <c r="AKD27" s="68"/>
      <c r="AKE27" s="68"/>
      <c r="AKF27" s="68"/>
      <c r="AKG27" s="68"/>
      <c r="AKH27" s="68"/>
      <c r="AKI27" s="68"/>
      <c r="AKJ27" s="68"/>
      <c r="AKK27" s="68"/>
      <c r="AKL27" s="68"/>
      <c r="AKM27" s="68"/>
      <c r="AKN27" s="68"/>
      <c r="AKO27" s="68"/>
      <c r="AKP27" s="68"/>
      <c r="AKQ27" s="68"/>
      <c r="AKR27" s="68"/>
      <c r="AKS27" s="68"/>
      <c r="AKT27" s="68"/>
      <c r="AKU27" s="68"/>
      <c r="AKV27" s="68"/>
      <c r="AKW27" s="68"/>
      <c r="AKX27" s="68"/>
      <c r="AKY27" s="68"/>
      <c r="AKZ27" s="68"/>
      <c r="ALA27" s="68"/>
      <c r="ALB27" s="68"/>
      <c r="ALC27" s="68"/>
      <c r="ALD27" s="68"/>
      <c r="ALE27" s="68"/>
      <c r="ALF27" s="68"/>
      <c r="ALG27" s="68"/>
      <c r="ALH27" s="68"/>
      <c r="ALI27" s="68"/>
      <c r="ALJ27" s="68"/>
      <c r="ALK27" s="68"/>
      <c r="ALL27" s="68"/>
      <c r="ALM27" s="68"/>
      <c r="ALN27" s="68"/>
      <c r="ALO27" s="68"/>
      <c r="ALP27" s="68"/>
      <c r="ALQ27" s="68"/>
      <c r="ALR27" s="68"/>
      <c r="ALS27" s="68"/>
      <c r="ALT27" s="68"/>
      <c r="ALU27" s="68"/>
      <c r="ALV27" s="68"/>
      <c r="ALW27" s="68"/>
      <c r="ALX27" s="68"/>
      <c r="ALY27" s="68"/>
      <c r="ALZ27" s="68"/>
      <c r="AMA27" s="68"/>
      <c r="AMB27" s="68"/>
      <c r="AMC27" s="68"/>
      <c r="AMD27" s="68"/>
      <c r="AME27" s="68"/>
      <c r="AMF27" s="68"/>
      <c r="AMG27" s="68"/>
      <c r="AMH27" s="68"/>
      <c r="AMI27" s="68"/>
      <c r="AMJ27" s="68"/>
      <c r="AMK27" s="68"/>
      <c r="AML27" s="68"/>
      <c r="AMM27" s="68"/>
      <c r="AMN27" s="68"/>
      <c r="AMO27" s="68"/>
      <c r="AMP27" s="68"/>
      <c r="AMQ27" s="68"/>
      <c r="AMR27" s="68"/>
      <c r="AMS27" s="68"/>
      <c r="AMT27" s="68"/>
      <c r="AMU27" s="68"/>
      <c r="AMV27" s="68"/>
      <c r="AMW27" s="68"/>
      <c r="AMX27" s="68"/>
      <c r="AMY27" s="68"/>
      <c r="AMZ27" s="68"/>
      <c r="ANA27" s="68"/>
      <c r="ANB27" s="68"/>
      <c r="ANC27" s="68"/>
      <c r="AND27" s="68"/>
      <c r="ANE27" s="68"/>
      <c r="ANF27" s="68"/>
      <c r="ANG27" s="68"/>
      <c r="ANH27" s="68"/>
      <c r="ANI27" s="68"/>
      <c r="ANJ27" s="68"/>
      <c r="ANK27" s="68"/>
      <c r="ANL27" s="68"/>
      <c r="ANM27" s="68"/>
      <c r="ANN27" s="68"/>
      <c r="ANO27" s="68"/>
      <c r="ANP27" s="68"/>
      <c r="ANQ27" s="68"/>
      <c r="ANR27" s="68"/>
      <c r="ANS27" s="68"/>
      <c r="ANT27" s="68"/>
      <c r="ANU27" s="68"/>
      <c r="ANV27" s="68"/>
      <c r="ANW27" s="68"/>
      <c r="ANX27" s="68"/>
      <c r="ANY27" s="68"/>
      <c r="ANZ27" s="68"/>
      <c r="AOA27" s="68"/>
      <c r="AOB27" s="68"/>
      <c r="AOC27" s="68"/>
      <c r="AOD27" s="68"/>
      <c r="AOE27" s="68"/>
      <c r="AOF27" s="68"/>
      <c r="AOG27" s="68"/>
      <c r="AOH27" s="68"/>
      <c r="AOI27" s="68"/>
      <c r="AOJ27" s="68"/>
      <c r="AOK27" s="68"/>
      <c r="AOL27" s="68"/>
      <c r="AOM27" s="68"/>
      <c r="AON27" s="68"/>
      <c r="AOO27" s="68"/>
      <c r="AOP27" s="68"/>
      <c r="AOQ27" s="68"/>
      <c r="AOR27" s="68"/>
      <c r="AOS27" s="68"/>
      <c r="AOT27" s="68"/>
      <c r="AOU27" s="68"/>
      <c r="AOV27" s="68"/>
      <c r="AOW27" s="68"/>
      <c r="AOX27" s="68"/>
      <c r="AOY27" s="68"/>
      <c r="AOZ27" s="68"/>
      <c r="APA27" s="68"/>
      <c r="APB27" s="68"/>
      <c r="APC27" s="68"/>
      <c r="APD27" s="68"/>
      <c r="APE27" s="68"/>
      <c r="APF27" s="68"/>
      <c r="APG27" s="68"/>
      <c r="APH27" s="68"/>
      <c r="API27" s="68"/>
      <c r="APJ27" s="68"/>
      <c r="APK27" s="68"/>
      <c r="APL27" s="68"/>
      <c r="APM27" s="68"/>
      <c r="APN27" s="68"/>
      <c r="APO27" s="68"/>
      <c r="APP27" s="68"/>
      <c r="APQ27" s="68"/>
      <c r="APR27" s="68"/>
      <c r="APS27" s="68"/>
      <c r="APT27" s="68"/>
      <c r="APU27" s="68"/>
      <c r="APV27" s="68"/>
      <c r="APW27" s="68"/>
      <c r="APX27" s="68"/>
      <c r="APY27" s="68"/>
      <c r="APZ27" s="68"/>
      <c r="AQA27" s="68"/>
      <c r="AQB27" s="68"/>
      <c r="AQC27" s="68"/>
      <c r="AQD27" s="68"/>
      <c r="AQE27" s="68"/>
      <c r="AQF27" s="68"/>
      <c r="AQG27" s="68"/>
      <c r="AQH27" s="68"/>
      <c r="AQI27" s="68"/>
      <c r="AQJ27" s="68"/>
      <c r="AQK27" s="68"/>
      <c r="AQL27" s="68"/>
      <c r="AQM27" s="68"/>
      <c r="AQN27" s="68"/>
      <c r="AQO27" s="68"/>
      <c r="AQP27" s="68"/>
      <c r="AQQ27" s="68"/>
      <c r="AQR27" s="68"/>
      <c r="AQS27" s="68"/>
      <c r="AQT27" s="68"/>
      <c r="AQU27" s="68"/>
      <c r="AQV27" s="68"/>
      <c r="AQW27" s="68"/>
      <c r="AQX27" s="68"/>
      <c r="AQY27" s="68"/>
      <c r="AQZ27" s="68"/>
      <c r="ARA27" s="68"/>
      <c r="ARB27" s="68"/>
      <c r="ARC27" s="68"/>
      <c r="ARD27" s="68"/>
      <c r="ARE27" s="68"/>
      <c r="ARF27" s="68"/>
      <c r="ARG27" s="68"/>
      <c r="ARH27" s="68"/>
      <c r="ARI27" s="68"/>
      <c r="ARJ27" s="68"/>
      <c r="ARK27" s="68"/>
      <c r="ARL27" s="68"/>
      <c r="ARM27" s="68"/>
      <c r="ARN27" s="68"/>
      <c r="ARO27" s="68"/>
      <c r="ARP27" s="68"/>
      <c r="ARQ27" s="68"/>
      <c r="ARR27" s="68"/>
      <c r="ARS27" s="68"/>
      <c r="ART27" s="68"/>
      <c r="ARU27" s="68"/>
      <c r="ARV27" s="68"/>
      <c r="ARW27" s="68"/>
      <c r="ARX27" s="68"/>
      <c r="ARY27" s="68"/>
      <c r="ARZ27" s="68"/>
      <c r="ASA27" s="68"/>
      <c r="ASB27" s="68"/>
      <c r="ASC27" s="68"/>
      <c r="ASD27" s="68"/>
      <c r="ASE27" s="68"/>
      <c r="ASF27" s="68"/>
      <c r="ASG27" s="68"/>
      <c r="ASH27" s="68"/>
      <c r="ASI27" s="68"/>
      <c r="ASJ27" s="68"/>
      <c r="ASK27" s="68"/>
      <c r="ASL27" s="68"/>
      <c r="ASM27" s="68"/>
      <c r="ASN27" s="68"/>
      <c r="ASO27" s="68"/>
      <c r="ASP27" s="68"/>
      <c r="ASQ27" s="68"/>
      <c r="ASR27" s="68"/>
      <c r="ASS27" s="68"/>
      <c r="AST27" s="68"/>
      <c r="ASU27" s="68"/>
      <c r="ASV27" s="68"/>
      <c r="ASW27" s="68"/>
      <c r="ASX27" s="68"/>
      <c r="ASY27" s="68"/>
      <c r="ASZ27" s="68"/>
      <c r="ATA27" s="68"/>
      <c r="ATB27" s="68"/>
      <c r="ATC27" s="68"/>
      <c r="ATD27" s="68"/>
      <c r="ATE27" s="68"/>
      <c r="ATF27" s="68"/>
      <c r="ATG27" s="68"/>
      <c r="ATH27" s="68"/>
      <c r="ATI27" s="68"/>
      <c r="ATJ27" s="68"/>
      <c r="ATK27" s="68"/>
      <c r="ATL27" s="68"/>
      <c r="ATM27" s="68"/>
      <c r="ATN27" s="68"/>
      <c r="ATO27" s="68"/>
      <c r="ATP27" s="68"/>
      <c r="ATQ27" s="68"/>
      <c r="ATR27" s="68"/>
      <c r="ATS27" s="68"/>
      <c r="ATT27" s="68"/>
      <c r="ATU27" s="68"/>
      <c r="ATV27" s="68"/>
      <c r="ATW27" s="68"/>
      <c r="ATX27" s="68"/>
      <c r="ATY27" s="68"/>
      <c r="ATZ27" s="68"/>
      <c r="AUA27" s="68"/>
      <c r="AUB27" s="68"/>
      <c r="AUC27" s="68"/>
      <c r="AUD27" s="68"/>
      <c r="AUE27" s="68"/>
      <c r="AUF27" s="68"/>
      <c r="AUG27" s="68"/>
      <c r="AUH27" s="68"/>
      <c r="AUI27" s="68"/>
      <c r="AUJ27" s="68"/>
      <c r="AUK27" s="68"/>
      <c r="AUL27" s="68"/>
      <c r="AUM27" s="68"/>
      <c r="AUN27" s="68"/>
      <c r="AUO27" s="68"/>
      <c r="AUP27" s="68"/>
      <c r="AUQ27" s="68"/>
      <c r="AUR27" s="68"/>
      <c r="AUS27" s="68"/>
      <c r="AUT27" s="68"/>
      <c r="AUU27" s="68"/>
      <c r="AUV27" s="68"/>
      <c r="AUW27" s="68"/>
      <c r="AUX27" s="68"/>
      <c r="AUY27" s="68"/>
      <c r="AUZ27" s="68"/>
      <c r="AVA27" s="68"/>
      <c r="AVB27" s="68"/>
      <c r="AVC27" s="68"/>
      <c r="AVD27" s="68"/>
      <c r="AVE27" s="68"/>
      <c r="AVF27" s="68"/>
      <c r="AVG27" s="68"/>
      <c r="AVH27" s="68"/>
      <c r="AVI27" s="68"/>
      <c r="AVJ27" s="68"/>
      <c r="AVK27" s="68"/>
      <c r="AVL27" s="68"/>
      <c r="AVM27" s="68"/>
      <c r="AVN27" s="68"/>
      <c r="AVO27" s="68"/>
      <c r="AVP27" s="68"/>
      <c r="AVQ27" s="68"/>
      <c r="AVR27" s="68"/>
      <c r="AVS27" s="68"/>
      <c r="AVT27" s="68"/>
      <c r="AVU27" s="68"/>
      <c r="AVV27" s="68"/>
      <c r="AVW27" s="68"/>
      <c r="AVX27" s="68"/>
      <c r="AVY27" s="68"/>
      <c r="AVZ27" s="68"/>
      <c r="AWA27" s="68"/>
      <c r="AWB27" s="68"/>
      <c r="AWC27" s="68"/>
      <c r="AWD27" s="68"/>
      <c r="AWE27" s="68"/>
      <c r="AWF27" s="68"/>
      <c r="AWG27" s="68"/>
      <c r="AWH27" s="68"/>
      <c r="AWI27" s="68"/>
      <c r="AWJ27" s="68"/>
      <c r="AWK27" s="68"/>
      <c r="AWL27" s="68"/>
      <c r="AWM27" s="68"/>
      <c r="AWN27" s="68"/>
      <c r="AWO27" s="68"/>
      <c r="AWP27" s="68"/>
      <c r="AWQ27" s="68"/>
      <c r="AWR27" s="68"/>
      <c r="AWS27" s="68"/>
      <c r="AWT27" s="68"/>
      <c r="AWU27" s="68"/>
      <c r="AWV27" s="68"/>
      <c r="AWW27" s="68"/>
      <c r="AWX27" s="68"/>
      <c r="AWY27" s="68"/>
      <c r="AWZ27" s="68"/>
      <c r="AXA27" s="68"/>
      <c r="AXB27" s="68"/>
      <c r="AXC27" s="68"/>
      <c r="AXD27" s="68"/>
      <c r="AXE27" s="68"/>
      <c r="AXF27" s="68"/>
      <c r="AXG27" s="68"/>
      <c r="AXH27" s="68"/>
      <c r="AXI27" s="68"/>
      <c r="AXJ27" s="68"/>
      <c r="AXK27" s="68"/>
      <c r="AXL27" s="68"/>
      <c r="AXM27" s="68"/>
      <c r="AXN27" s="68"/>
      <c r="AXO27" s="68"/>
      <c r="AXP27" s="68"/>
      <c r="AXQ27" s="68"/>
      <c r="AXR27" s="68"/>
      <c r="AXS27" s="68"/>
      <c r="AXT27" s="68"/>
      <c r="AXU27" s="68"/>
      <c r="AXV27" s="68"/>
      <c r="AXW27" s="68"/>
      <c r="AXX27" s="68"/>
      <c r="AXY27" s="68"/>
      <c r="AXZ27" s="68"/>
      <c r="AYA27" s="68"/>
      <c r="AYB27" s="68"/>
      <c r="AYC27" s="68"/>
      <c r="AYD27" s="68"/>
      <c r="AYE27" s="68"/>
      <c r="AYF27" s="68"/>
      <c r="AYG27" s="68"/>
      <c r="AYH27" s="68"/>
      <c r="AYI27" s="68"/>
      <c r="AYJ27" s="68"/>
      <c r="AYK27" s="68"/>
      <c r="AYL27" s="68"/>
      <c r="AYM27" s="68"/>
      <c r="AYN27" s="68"/>
      <c r="AYO27" s="68"/>
      <c r="AYP27" s="68"/>
      <c r="AYQ27" s="68"/>
      <c r="AYR27" s="68"/>
      <c r="AYS27" s="68"/>
      <c r="AYT27" s="68"/>
      <c r="AYU27" s="68"/>
      <c r="AYV27" s="68"/>
      <c r="AYW27" s="68"/>
      <c r="AYX27" s="68"/>
      <c r="AYY27" s="68"/>
      <c r="AYZ27" s="68"/>
      <c r="AZA27" s="68"/>
      <c r="AZB27" s="68"/>
      <c r="AZC27" s="68"/>
      <c r="AZD27" s="68"/>
      <c r="AZE27" s="68"/>
      <c r="AZF27" s="68"/>
      <c r="AZG27" s="68"/>
      <c r="AZH27" s="68"/>
      <c r="AZI27" s="68"/>
      <c r="AZJ27" s="68"/>
      <c r="AZK27" s="68"/>
      <c r="AZL27" s="68"/>
      <c r="AZM27" s="68"/>
      <c r="AZN27" s="68"/>
      <c r="AZO27" s="68"/>
      <c r="AZP27" s="68"/>
      <c r="AZQ27" s="68"/>
      <c r="AZR27" s="68"/>
      <c r="AZS27" s="68"/>
      <c r="AZT27" s="68"/>
      <c r="AZU27" s="68"/>
      <c r="AZV27" s="68"/>
      <c r="AZW27" s="68"/>
      <c r="AZX27" s="68"/>
      <c r="AZY27" s="68"/>
      <c r="AZZ27" s="68"/>
      <c r="BAA27" s="68"/>
      <c r="BAB27" s="68"/>
      <c r="BAC27" s="68"/>
      <c r="BAD27" s="68"/>
      <c r="BAE27" s="68"/>
      <c r="BAF27" s="68"/>
      <c r="BAG27" s="68"/>
      <c r="BAH27" s="68"/>
      <c r="BAI27" s="68"/>
      <c r="BAJ27" s="68"/>
      <c r="BAK27" s="68"/>
      <c r="BAL27" s="68"/>
      <c r="BAM27" s="68"/>
      <c r="BAN27" s="68"/>
      <c r="BAO27" s="68"/>
      <c r="BAP27" s="68"/>
      <c r="BAQ27" s="68"/>
      <c r="BAR27" s="68"/>
      <c r="BAS27" s="68"/>
      <c r="BAT27" s="68"/>
      <c r="BAU27" s="68"/>
      <c r="BAV27" s="68"/>
      <c r="BAW27" s="68"/>
      <c r="BAX27" s="68"/>
      <c r="BAY27" s="68"/>
      <c r="BAZ27" s="68"/>
      <c r="BBA27" s="68"/>
      <c r="BBB27" s="68"/>
      <c r="BBC27" s="68"/>
      <c r="BBD27" s="68"/>
      <c r="BBE27" s="68"/>
      <c r="BBF27" s="68"/>
      <c r="BBG27" s="68"/>
      <c r="BBH27" s="68"/>
      <c r="BBI27" s="68"/>
      <c r="BBJ27" s="68"/>
      <c r="BBK27" s="68"/>
      <c r="BBL27" s="68"/>
      <c r="BBM27" s="68"/>
      <c r="BBN27" s="68"/>
      <c r="BBO27" s="68"/>
      <c r="BBP27" s="68"/>
      <c r="BBQ27" s="68"/>
      <c r="BBR27" s="68"/>
      <c r="BBS27" s="68"/>
      <c r="BBT27" s="68"/>
      <c r="BBU27" s="68"/>
      <c r="BBV27" s="68"/>
      <c r="BBW27" s="68"/>
      <c r="BBX27" s="68"/>
      <c r="BBY27" s="68"/>
      <c r="BBZ27" s="68"/>
      <c r="BCA27" s="68"/>
      <c r="BCB27" s="68"/>
      <c r="BCC27" s="68"/>
      <c r="BCD27" s="68"/>
      <c r="BCE27" s="68"/>
      <c r="BCF27" s="68"/>
      <c r="BCG27" s="68"/>
      <c r="BCH27" s="68"/>
      <c r="BCI27" s="68"/>
      <c r="BCJ27" s="68"/>
      <c r="BCK27" s="68"/>
      <c r="BCL27" s="68"/>
      <c r="BCM27" s="68"/>
      <c r="BCN27" s="68"/>
      <c r="BCO27" s="68"/>
      <c r="BCP27" s="68"/>
      <c r="BCQ27" s="68"/>
      <c r="BCR27" s="68"/>
      <c r="BCS27" s="68"/>
      <c r="BCT27" s="68"/>
      <c r="BCU27" s="68"/>
      <c r="BCV27" s="68"/>
      <c r="BCW27" s="68"/>
      <c r="BCX27" s="68"/>
      <c r="BCY27" s="68"/>
      <c r="BCZ27" s="68"/>
      <c r="BDA27" s="68"/>
      <c r="BDB27" s="68"/>
      <c r="BDC27" s="68"/>
      <c r="BDD27" s="68"/>
      <c r="BDE27" s="68"/>
      <c r="BDF27" s="68"/>
      <c r="BDG27" s="68"/>
      <c r="BDH27" s="68"/>
      <c r="BDI27" s="68"/>
      <c r="BDJ27" s="68"/>
      <c r="BDK27" s="68"/>
      <c r="BDL27" s="68"/>
      <c r="BDM27" s="68"/>
      <c r="BDN27" s="68"/>
      <c r="BDO27" s="68"/>
      <c r="BDP27" s="68"/>
      <c r="BDQ27" s="68"/>
      <c r="BDR27" s="68"/>
      <c r="BDS27" s="68"/>
      <c r="BDT27" s="68"/>
      <c r="BDU27" s="68"/>
      <c r="BDV27" s="68"/>
      <c r="BDW27" s="68"/>
      <c r="BDX27" s="68"/>
      <c r="BDY27" s="68"/>
      <c r="BDZ27" s="68"/>
      <c r="BEA27" s="68"/>
      <c r="BEB27" s="68"/>
      <c r="BEC27" s="68"/>
      <c r="BED27" s="68"/>
      <c r="BEE27" s="68"/>
      <c r="BEF27" s="68"/>
      <c r="BEG27" s="68"/>
      <c r="BEH27" s="68"/>
      <c r="BEI27" s="68"/>
      <c r="BEJ27" s="68"/>
      <c r="BEK27" s="68"/>
      <c r="BEL27" s="68"/>
      <c r="BEM27" s="68"/>
      <c r="BEN27" s="68"/>
      <c r="BEO27" s="68"/>
      <c r="BEP27" s="68"/>
      <c r="BEQ27" s="68"/>
      <c r="BER27" s="68"/>
      <c r="BES27" s="68"/>
      <c r="BET27" s="68"/>
      <c r="BEU27" s="68"/>
      <c r="BEV27" s="68"/>
      <c r="BEW27" s="68"/>
      <c r="BEX27" s="68"/>
      <c r="BEY27" s="68"/>
      <c r="BEZ27" s="68"/>
      <c r="BFA27" s="68"/>
      <c r="BFB27" s="68"/>
      <c r="BFC27" s="68"/>
      <c r="BFD27" s="68"/>
      <c r="BFE27" s="68"/>
      <c r="BFF27" s="68"/>
      <c r="BFG27" s="68"/>
      <c r="BFH27" s="68"/>
      <c r="BFI27" s="68"/>
      <c r="BFJ27" s="68"/>
      <c r="BFK27" s="68"/>
      <c r="BFL27" s="68"/>
      <c r="BFM27" s="68"/>
      <c r="BFN27" s="68"/>
      <c r="BFO27" s="68"/>
      <c r="BFP27" s="68"/>
      <c r="BFQ27" s="68"/>
      <c r="BFR27" s="68"/>
      <c r="BFS27" s="68"/>
      <c r="BFT27" s="68"/>
      <c r="BFU27" s="68"/>
      <c r="BFV27" s="68"/>
      <c r="BFW27" s="68"/>
      <c r="BFX27" s="68"/>
      <c r="BFY27" s="68"/>
      <c r="BFZ27" s="68"/>
      <c r="BGA27" s="68"/>
      <c r="BGB27" s="68"/>
      <c r="BGC27" s="68"/>
      <c r="BGD27" s="68"/>
      <c r="BGE27" s="68"/>
      <c r="BGF27" s="68"/>
      <c r="BGG27" s="68"/>
      <c r="BGH27" s="68"/>
      <c r="BGI27" s="68"/>
      <c r="BGJ27" s="68"/>
      <c r="BGK27" s="68"/>
      <c r="BGL27" s="68"/>
      <c r="BGM27" s="68"/>
      <c r="BGN27" s="68"/>
      <c r="BGO27" s="68"/>
      <c r="BGP27" s="68"/>
      <c r="BGQ27" s="68"/>
      <c r="BGR27" s="68"/>
      <c r="BGS27" s="68"/>
      <c r="BGT27" s="68"/>
      <c r="BGU27" s="68"/>
      <c r="BGV27" s="68"/>
      <c r="BGW27" s="68"/>
      <c r="BGX27" s="68"/>
      <c r="BGY27" s="68"/>
      <c r="BGZ27" s="68"/>
      <c r="BHA27" s="68"/>
      <c r="BHB27" s="68"/>
      <c r="BHC27" s="68"/>
      <c r="BHD27" s="68"/>
      <c r="BHE27" s="68"/>
      <c r="BHF27" s="68"/>
      <c r="BHG27" s="68"/>
      <c r="BHH27" s="68"/>
      <c r="BHI27" s="68"/>
      <c r="BHJ27" s="68"/>
      <c r="BHK27" s="68"/>
      <c r="BHL27" s="68"/>
      <c r="BHM27" s="68"/>
      <c r="BHN27" s="68"/>
      <c r="BHO27" s="68"/>
      <c r="BHP27" s="68"/>
      <c r="BHQ27" s="68"/>
      <c r="BHR27" s="68"/>
      <c r="BHS27" s="68"/>
      <c r="BHT27" s="68"/>
      <c r="BHU27" s="68"/>
      <c r="BHV27" s="68"/>
      <c r="BHW27" s="68"/>
      <c r="BHX27" s="68"/>
      <c r="BHY27" s="68"/>
      <c r="BHZ27" s="68"/>
      <c r="BIA27" s="68"/>
      <c r="BIB27" s="68"/>
      <c r="BIC27" s="68"/>
      <c r="BID27" s="68"/>
      <c r="BIE27" s="68"/>
      <c r="BIF27" s="68"/>
      <c r="BIG27" s="68"/>
      <c r="BIH27" s="68"/>
      <c r="BII27" s="68"/>
      <c r="BIJ27" s="68"/>
      <c r="BIK27" s="68"/>
      <c r="BIL27" s="68"/>
      <c r="BIM27" s="68"/>
      <c r="BIN27" s="68"/>
      <c r="BIO27" s="68"/>
      <c r="BIP27" s="68"/>
      <c r="BIQ27" s="68"/>
      <c r="BIR27" s="68"/>
      <c r="BIS27" s="68"/>
      <c r="BIT27" s="68"/>
      <c r="BIU27" s="68"/>
      <c r="BIV27" s="68"/>
      <c r="BIW27" s="68"/>
      <c r="BIX27" s="68"/>
      <c r="BIY27" s="68"/>
      <c r="BIZ27" s="68"/>
      <c r="BJA27" s="68"/>
      <c r="BJB27" s="68"/>
      <c r="BJC27" s="68"/>
      <c r="BJD27" s="68"/>
      <c r="BJE27" s="68"/>
      <c r="BJF27" s="68"/>
      <c r="BJG27" s="68"/>
      <c r="BJH27" s="68"/>
      <c r="BJI27" s="68"/>
      <c r="BJJ27" s="68"/>
      <c r="BJK27" s="68"/>
      <c r="BJL27" s="68"/>
      <c r="BJM27" s="68"/>
      <c r="BJN27" s="68"/>
      <c r="BJO27" s="68"/>
      <c r="BJP27" s="68"/>
      <c r="BJQ27" s="68"/>
      <c r="BJR27" s="68"/>
      <c r="BJS27" s="68"/>
      <c r="BJT27" s="68"/>
      <c r="BJU27" s="68"/>
      <c r="BJV27" s="68"/>
      <c r="BJW27" s="68"/>
      <c r="BJX27" s="68"/>
      <c r="BJY27" s="68"/>
      <c r="BJZ27" s="68"/>
      <c r="BKA27" s="68"/>
      <c r="BKB27" s="68"/>
      <c r="BKC27" s="68"/>
      <c r="BKD27" s="68"/>
      <c r="BKE27" s="68"/>
      <c r="BKF27" s="68"/>
      <c r="BKG27" s="68"/>
      <c r="BKH27" s="68"/>
      <c r="BKI27" s="68"/>
      <c r="BKJ27" s="68"/>
      <c r="BKK27" s="68"/>
      <c r="BKL27" s="68"/>
      <c r="BKM27" s="68"/>
      <c r="BKN27" s="68"/>
      <c r="BKO27" s="68"/>
      <c r="BKP27" s="68"/>
      <c r="BKQ27" s="68"/>
      <c r="BKR27" s="68"/>
      <c r="BKS27" s="68"/>
      <c r="BKT27" s="68"/>
      <c r="BKU27" s="68"/>
      <c r="BKV27" s="68"/>
      <c r="BKW27" s="68"/>
      <c r="BKX27" s="68"/>
      <c r="BKY27" s="68"/>
      <c r="BKZ27" s="68"/>
      <c r="BLA27" s="68"/>
      <c r="BLB27" s="68"/>
      <c r="BLC27" s="68"/>
      <c r="BLD27" s="68"/>
      <c r="BLE27" s="68"/>
      <c r="BLF27" s="68"/>
      <c r="BLG27" s="68"/>
      <c r="BLH27" s="68"/>
      <c r="BLI27" s="68"/>
      <c r="BLJ27" s="68"/>
      <c r="BLK27" s="68"/>
      <c r="BLL27" s="68"/>
      <c r="BLM27" s="68"/>
      <c r="BLN27" s="68"/>
      <c r="BLO27" s="68"/>
      <c r="BLP27" s="68"/>
      <c r="BLQ27" s="68"/>
      <c r="BLR27" s="68"/>
      <c r="BLS27" s="68"/>
      <c r="BLT27" s="68"/>
      <c r="BLU27" s="68"/>
      <c r="BLV27" s="68"/>
      <c r="BLW27" s="68"/>
      <c r="BLX27" s="68"/>
      <c r="BLY27" s="68"/>
      <c r="BLZ27" s="68"/>
      <c r="BMA27" s="68"/>
      <c r="BMB27" s="68"/>
      <c r="BMC27" s="68"/>
      <c r="BMD27" s="68"/>
      <c r="BME27" s="68"/>
      <c r="BMF27" s="68"/>
      <c r="BMG27" s="68"/>
      <c r="BMH27" s="68"/>
      <c r="BMI27" s="68"/>
      <c r="BMJ27" s="68"/>
      <c r="BMK27" s="68"/>
      <c r="BML27" s="68"/>
      <c r="BMM27" s="68"/>
      <c r="BMN27" s="68"/>
      <c r="BMO27" s="68"/>
      <c r="BMP27" s="68"/>
      <c r="BMQ27" s="68"/>
      <c r="BMR27" s="68"/>
      <c r="BMS27" s="68"/>
      <c r="BMT27" s="68"/>
      <c r="BMU27" s="68"/>
      <c r="BMV27" s="68"/>
      <c r="BMW27" s="68"/>
      <c r="BMX27" s="68"/>
      <c r="BMY27" s="68"/>
      <c r="BMZ27" s="68"/>
      <c r="BNA27" s="68"/>
      <c r="BNB27" s="68"/>
      <c r="BNC27" s="68"/>
      <c r="BND27" s="68"/>
      <c r="BNE27" s="68"/>
      <c r="BNF27" s="68"/>
      <c r="BNG27" s="68"/>
      <c r="BNH27" s="68"/>
      <c r="BNI27" s="68"/>
      <c r="BNJ27" s="68"/>
      <c r="BNK27" s="68"/>
      <c r="BNL27" s="68"/>
      <c r="BNM27" s="68"/>
      <c r="BNN27" s="68"/>
      <c r="BNO27" s="68"/>
      <c r="BNP27" s="68"/>
      <c r="BNQ27" s="68"/>
      <c r="BNR27" s="68"/>
      <c r="BNS27" s="68"/>
      <c r="BNT27" s="68"/>
      <c r="BNU27" s="68"/>
      <c r="BNV27" s="68"/>
      <c r="BNW27" s="68"/>
      <c r="BNX27" s="68"/>
      <c r="BNY27" s="68"/>
      <c r="BNZ27" s="68"/>
      <c r="BOA27" s="68"/>
      <c r="BOB27" s="68"/>
      <c r="BOC27" s="68"/>
      <c r="BOD27" s="68"/>
      <c r="BOE27" s="68"/>
      <c r="BOF27" s="68"/>
      <c r="BOG27" s="68"/>
      <c r="BOH27" s="68"/>
      <c r="BOI27" s="68"/>
      <c r="BOJ27" s="68"/>
      <c r="BOK27" s="68"/>
      <c r="BOL27" s="68"/>
      <c r="BOM27" s="68"/>
      <c r="BON27" s="68"/>
      <c r="BOO27" s="68"/>
      <c r="BOP27" s="68"/>
      <c r="BOQ27" s="68"/>
      <c r="BOR27" s="68"/>
      <c r="BOS27" s="68"/>
      <c r="BOT27" s="68"/>
      <c r="BOU27" s="68"/>
      <c r="BOV27" s="68"/>
      <c r="BOW27" s="68"/>
      <c r="BOX27" s="68"/>
      <c r="BOY27" s="68"/>
      <c r="BOZ27" s="68"/>
      <c r="BPA27" s="68"/>
      <c r="BPB27" s="68"/>
      <c r="BPC27" s="68"/>
      <c r="BPD27" s="68"/>
      <c r="BPE27" s="68"/>
      <c r="BPF27" s="68"/>
      <c r="BPG27" s="68"/>
      <c r="BPH27" s="68"/>
      <c r="BPI27" s="68"/>
      <c r="BPJ27" s="68"/>
      <c r="BPK27" s="68"/>
      <c r="BPL27" s="68"/>
      <c r="BPM27" s="68"/>
      <c r="BPN27" s="68"/>
      <c r="BPO27" s="68"/>
      <c r="BPP27" s="68"/>
      <c r="BPQ27" s="68"/>
      <c r="BPR27" s="68"/>
      <c r="BPS27" s="68"/>
      <c r="BPT27" s="68"/>
      <c r="BPU27" s="68"/>
      <c r="BPV27" s="68"/>
      <c r="BPW27" s="68"/>
      <c r="BPX27" s="68"/>
      <c r="BPY27" s="68"/>
      <c r="BPZ27" s="68"/>
      <c r="BQA27" s="68"/>
      <c r="BQB27" s="68"/>
      <c r="BQC27" s="68"/>
      <c r="BQD27" s="68"/>
      <c r="BQE27" s="68"/>
      <c r="BQF27" s="68"/>
      <c r="BQG27" s="68"/>
      <c r="BQH27" s="68"/>
      <c r="BQI27" s="68"/>
      <c r="BQJ27" s="68"/>
      <c r="BQK27" s="68"/>
      <c r="BQL27" s="68"/>
      <c r="BQM27" s="68"/>
      <c r="BQN27" s="68"/>
      <c r="BQO27" s="68"/>
      <c r="BQP27" s="68"/>
      <c r="BQQ27" s="68"/>
      <c r="BQR27" s="68"/>
      <c r="BQS27" s="68"/>
      <c r="BQT27" s="68"/>
      <c r="BQU27" s="68"/>
      <c r="BQV27" s="68"/>
      <c r="BQW27" s="68"/>
      <c r="BQX27" s="68"/>
      <c r="BQY27" s="68"/>
      <c r="BQZ27" s="68"/>
      <c r="BRA27" s="68"/>
      <c r="BRB27" s="68"/>
      <c r="BRC27" s="68"/>
      <c r="BRD27" s="68"/>
      <c r="BRE27" s="68"/>
      <c r="BRF27" s="68"/>
      <c r="BRG27" s="68"/>
      <c r="BRH27" s="68"/>
      <c r="BRI27" s="68"/>
      <c r="BRJ27" s="68"/>
      <c r="BRK27" s="68"/>
      <c r="BRL27" s="68"/>
      <c r="BRM27" s="68"/>
      <c r="BRN27" s="68"/>
      <c r="BRO27" s="68"/>
      <c r="BRP27" s="68"/>
      <c r="BRQ27" s="68"/>
      <c r="BRR27" s="68"/>
      <c r="BRS27" s="68"/>
      <c r="BRT27" s="68"/>
      <c r="BRU27" s="68"/>
      <c r="BRV27" s="68"/>
      <c r="BRW27" s="68"/>
      <c r="BRX27" s="68"/>
      <c r="BRY27" s="68"/>
      <c r="BRZ27" s="68"/>
      <c r="BSA27" s="68"/>
      <c r="BSB27" s="68"/>
      <c r="BSC27" s="68"/>
      <c r="BSD27" s="68"/>
      <c r="BSE27" s="68"/>
      <c r="BSF27" s="68"/>
      <c r="BSG27" s="68"/>
      <c r="BSH27" s="68"/>
      <c r="BSI27" s="68"/>
      <c r="BSJ27" s="68"/>
      <c r="BSK27" s="68"/>
      <c r="BSL27" s="68"/>
      <c r="BSM27" s="68"/>
      <c r="BSN27" s="68"/>
      <c r="BSO27" s="68"/>
      <c r="BSP27" s="68"/>
      <c r="BSQ27" s="68"/>
      <c r="BSR27" s="68"/>
      <c r="BSS27" s="68"/>
      <c r="BST27" s="68"/>
      <c r="BSU27" s="68"/>
      <c r="BSV27" s="68"/>
      <c r="BSW27" s="68"/>
      <c r="BSX27" s="68"/>
      <c r="BSY27" s="68"/>
      <c r="BSZ27" s="68"/>
      <c r="BTA27" s="68"/>
      <c r="BTB27" s="68"/>
      <c r="BTC27" s="68"/>
      <c r="BTD27" s="68"/>
      <c r="BTE27" s="68"/>
      <c r="BTF27" s="68"/>
      <c r="BTG27" s="68"/>
      <c r="BTH27" s="68"/>
      <c r="BTI27" s="68"/>
      <c r="BTJ27" s="68"/>
      <c r="BTK27" s="68"/>
      <c r="BTL27" s="68"/>
      <c r="BTM27" s="68"/>
      <c r="BTN27" s="68"/>
      <c r="BTO27" s="68"/>
      <c r="BTP27" s="68"/>
      <c r="BTQ27" s="68"/>
      <c r="BTR27" s="68"/>
      <c r="BTS27" s="68"/>
      <c r="BTT27" s="68"/>
      <c r="BTU27" s="68"/>
      <c r="BTV27" s="68"/>
      <c r="BTW27" s="68"/>
      <c r="BTX27" s="68"/>
      <c r="BTY27" s="68"/>
      <c r="BTZ27" s="68"/>
      <c r="BUA27" s="68"/>
      <c r="BUB27" s="68"/>
      <c r="BUC27" s="68"/>
      <c r="BUD27" s="68"/>
      <c r="BUE27" s="68"/>
      <c r="BUF27" s="68"/>
      <c r="BUG27" s="68"/>
      <c r="BUH27" s="68"/>
      <c r="BUI27" s="68"/>
      <c r="BUJ27" s="68"/>
      <c r="BUK27" s="68"/>
      <c r="BUL27" s="68"/>
      <c r="BUM27" s="68"/>
      <c r="BUN27" s="68"/>
      <c r="BUO27" s="68"/>
      <c r="BUP27" s="68"/>
      <c r="BUQ27" s="68"/>
      <c r="BUR27" s="68"/>
      <c r="BUS27" s="68"/>
      <c r="BUT27" s="68"/>
      <c r="BUU27" s="68"/>
      <c r="BUV27" s="68"/>
      <c r="BUW27" s="68"/>
      <c r="BUX27" s="68"/>
      <c r="BUY27" s="68"/>
      <c r="BUZ27" s="68"/>
      <c r="BVA27" s="68"/>
      <c r="BVB27" s="68"/>
      <c r="BVC27" s="68"/>
      <c r="BVD27" s="68"/>
      <c r="BVE27" s="68"/>
      <c r="BVF27" s="68"/>
      <c r="BVG27" s="68"/>
      <c r="BVH27" s="68"/>
      <c r="BVI27" s="68"/>
      <c r="BVJ27" s="68"/>
      <c r="BVK27" s="68"/>
      <c r="BVL27" s="68"/>
      <c r="BVM27" s="68"/>
      <c r="BVN27" s="68"/>
      <c r="BVO27" s="68"/>
      <c r="BVP27" s="68"/>
      <c r="BVQ27" s="68"/>
      <c r="BVR27" s="68"/>
      <c r="BVS27" s="68"/>
      <c r="BVT27" s="68"/>
      <c r="BVU27" s="68"/>
      <c r="BVV27" s="68"/>
      <c r="BVW27" s="68"/>
      <c r="BVX27" s="68"/>
      <c r="BVY27" s="68"/>
      <c r="BVZ27" s="68"/>
      <c r="BWA27" s="68"/>
      <c r="BWB27" s="68"/>
      <c r="BWC27" s="68"/>
      <c r="BWD27" s="68"/>
      <c r="BWE27" s="68"/>
      <c r="BWF27" s="68"/>
      <c r="BWG27" s="68"/>
      <c r="BWH27" s="68"/>
      <c r="BWI27" s="68"/>
      <c r="BWJ27" s="68"/>
      <c r="BWK27" s="68"/>
      <c r="BWL27" s="68"/>
      <c r="BWM27" s="68"/>
      <c r="BWN27" s="68"/>
      <c r="BWO27" s="68"/>
      <c r="BWP27" s="68"/>
      <c r="BWQ27" s="68"/>
      <c r="BWR27" s="68"/>
      <c r="BWS27" s="68"/>
      <c r="BWT27" s="68"/>
      <c r="BWU27" s="68"/>
      <c r="BWV27" s="68"/>
      <c r="BWW27" s="68"/>
      <c r="BWX27" s="68"/>
      <c r="BWY27" s="68"/>
      <c r="BWZ27" s="68"/>
      <c r="BXA27" s="68"/>
      <c r="BXB27" s="68"/>
      <c r="BXC27" s="68"/>
      <c r="BXD27" s="68"/>
      <c r="BXE27" s="68"/>
      <c r="BXF27" s="68"/>
      <c r="BXG27" s="68"/>
      <c r="BXH27" s="68"/>
      <c r="BXI27" s="68"/>
      <c r="BXJ27" s="68"/>
      <c r="BXK27" s="68"/>
      <c r="BXL27" s="68"/>
      <c r="BXM27" s="68"/>
      <c r="BXN27" s="68"/>
      <c r="BXO27" s="68"/>
      <c r="BXP27" s="68"/>
      <c r="BXQ27" s="68"/>
      <c r="BXR27" s="68"/>
      <c r="BXS27" s="68"/>
      <c r="BXT27" s="68"/>
      <c r="BXU27" s="68"/>
      <c r="BXV27" s="68"/>
      <c r="BXW27" s="68"/>
      <c r="BXX27" s="68"/>
      <c r="BXY27" s="68"/>
      <c r="BXZ27" s="68"/>
      <c r="BYA27" s="68"/>
      <c r="BYB27" s="68"/>
      <c r="BYC27" s="68"/>
      <c r="BYD27" s="68"/>
      <c r="BYE27" s="68"/>
      <c r="BYF27" s="68"/>
      <c r="BYG27" s="68"/>
      <c r="BYH27" s="68"/>
      <c r="BYI27" s="68"/>
      <c r="BYJ27" s="68"/>
      <c r="BYK27" s="68"/>
      <c r="BYL27" s="68"/>
      <c r="BYM27" s="68"/>
      <c r="BYN27" s="68"/>
      <c r="BYO27" s="68"/>
      <c r="BYP27" s="68"/>
      <c r="BYQ27" s="68"/>
      <c r="BYR27" s="68"/>
      <c r="BYS27" s="68"/>
      <c r="BYT27" s="68"/>
      <c r="BYU27" s="68"/>
      <c r="BYV27" s="68"/>
      <c r="BYW27" s="68"/>
      <c r="BYX27" s="68"/>
      <c r="BYY27" s="68"/>
      <c r="BYZ27" s="68"/>
      <c r="BZA27" s="68"/>
      <c r="BZB27" s="68"/>
      <c r="BZC27" s="68"/>
      <c r="BZD27" s="68"/>
      <c r="BZE27" s="68"/>
      <c r="BZF27" s="68"/>
      <c r="BZG27" s="68"/>
      <c r="BZH27" s="68"/>
      <c r="BZI27" s="68"/>
      <c r="BZJ27" s="68"/>
      <c r="BZK27" s="68"/>
      <c r="BZL27" s="68"/>
      <c r="BZM27" s="68"/>
      <c r="BZN27" s="68"/>
      <c r="BZO27" s="68"/>
      <c r="BZP27" s="68"/>
      <c r="BZQ27" s="68"/>
      <c r="BZR27" s="68"/>
      <c r="BZS27" s="68"/>
      <c r="BZT27" s="68"/>
      <c r="BZU27" s="68"/>
      <c r="BZV27" s="68"/>
      <c r="BZW27" s="68"/>
      <c r="BZX27" s="68"/>
      <c r="BZY27" s="68"/>
      <c r="BZZ27" s="68"/>
      <c r="CAA27" s="68"/>
      <c r="CAB27" s="68"/>
      <c r="CAC27" s="68"/>
      <c r="CAD27" s="68"/>
      <c r="CAE27" s="68"/>
      <c r="CAF27" s="68"/>
      <c r="CAG27" s="68"/>
      <c r="CAH27" s="68"/>
      <c r="CAI27" s="68"/>
      <c r="CAJ27" s="68"/>
      <c r="CAK27" s="68"/>
      <c r="CAL27" s="68"/>
      <c r="CAM27" s="68"/>
      <c r="CAN27" s="68"/>
      <c r="CAO27" s="68"/>
      <c r="CAP27" s="68"/>
      <c r="CAQ27" s="68"/>
      <c r="CAR27" s="68"/>
      <c r="CAS27" s="68"/>
      <c r="CAT27" s="68"/>
      <c r="CAU27" s="68"/>
      <c r="CAV27" s="68"/>
      <c r="CAW27" s="68"/>
      <c r="CAX27" s="68"/>
      <c r="CAY27" s="68"/>
      <c r="CAZ27" s="68"/>
      <c r="CBA27" s="68"/>
      <c r="CBB27" s="68"/>
      <c r="CBC27" s="68"/>
      <c r="CBD27" s="68"/>
      <c r="CBE27" s="68"/>
      <c r="CBF27" s="68"/>
      <c r="CBG27" s="68"/>
      <c r="CBH27" s="68"/>
      <c r="CBI27" s="68"/>
      <c r="CBJ27" s="68"/>
      <c r="CBK27" s="68"/>
      <c r="CBL27" s="68"/>
      <c r="CBM27" s="68"/>
      <c r="CBN27" s="68"/>
      <c r="CBO27" s="68"/>
      <c r="CBP27" s="68"/>
      <c r="CBQ27" s="68"/>
      <c r="CBR27" s="68"/>
      <c r="CBS27" s="68"/>
      <c r="CBT27" s="68"/>
      <c r="CBU27" s="68"/>
      <c r="CBV27" s="68"/>
      <c r="CBW27" s="68"/>
      <c r="CBX27" s="68"/>
      <c r="CBY27" s="68"/>
      <c r="CBZ27" s="68"/>
      <c r="CCA27" s="68"/>
      <c r="CCB27" s="68"/>
      <c r="CCC27" s="68"/>
      <c r="CCD27" s="68"/>
      <c r="CCE27" s="68"/>
      <c r="CCF27" s="68"/>
      <c r="CCG27" s="68"/>
      <c r="CCH27" s="68"/>
      <c r="CCI27" s="68"/>
      <c r="CCJ27" s="68"/>
      <c r="CCK27" s="68"/>
      <c r="CCL27" s="68"/>
      <c r="CCM27" s="68"/>
      <c r="CCN27" s="68"/>
      <c r="CCO27" s="68"/>
      <c r="CCP27" s="68"/>
      <c r="CCQ27" s="68"/>
      <c r="CCR27" s="68"/>
      <c r="CCS27" s="68"/>
      <c r="CCT27" s="68"/>
      <c r="CCU27" s="68"/>
      <c r="CCV27" s="68"/>
      <c r="CCW27" s="68"/>
      <c r="CCX27" s="68"/>
      <c r="CCY27" s="68"/>
      <c r="CCZ27" s="68"/>
      <c r="CDA27" s="68"/>
      <c r="CDB27" s="68"/>
      <c r="CDC27" s="68"/>
      <c r="CDD27" s="68"/>
      <c r="CDE27" s="68"/>
      <c r="CDF27" s="68"/>
      <c r="CDG27" s="68"/>
      <c r="CDH27" s="68"/>
      <c r="CDI27" s="68"/>
      <c r="CDJ27" s="68"/>
      <c r="CDK27" s="68"/>
      <c r="CDL27" s="68"/>
      <c r="CDM27" s="68"/>
      <c r="CDN27" s="68"/>
      <c r="CDO27" s="68"/>
      <c r="CDP27" s="68"/>
      <c r="CDQ27" s="68"/>
      <c r="CDR27" s="68"/>
      <c r="CDS27" s="68"/>
      <c r="CDT27" s="68"/>
      <c r="CDU27" s="68"/>
      <c r="CDV27" s="68"/>
      <c r="CDW27" s="68"/>
      <c r="CDX27" s="68"/>
      <c r="CDY27" s="68"/>
      <c r="CDZ27" s="68"/>
      <c r="CEA27" s="68"/>
      <c r="CEB27" s="68"/>
      <c r="CEC27" s="68"/>
      <c r="CED27" s="68"/>
      <c r="CEE27" s="68"/>
      <c r="CEF27" s="68"/>
      <c r="CEG27" s="68"/>
      <c r="CEH27" s="68"/>
      <c r="CEI27" s="68"/>
      <c r="CEJ27" s="68"/>
      <c r="CEK27" s="68"/>
      <c r="CEL27" s="68"/>
      <c r="CEM27" s="68"/>
      <c r="CEN27" s="68"/>
      <c r="CEO27" s="68"/>
      <c r="CEP27" s="68"/>
      <c r="CEQ27" s="68"/>
      <c r="CER27" s="68"/>
      <c r="CES27" s="68"/>
      <c r="CET27" s="68"/>
      <c r="CEU27" s="68"/>
      <c r="CEV27" s="68"/>
      <c r="CEW27" s="68"/>
      <c r="CEX27" s="68"/>
      <c r="CEY27" s="68"/>
      <c r="CEZ27" s="68"/>
      <c r="CFA27" s="68"/>
      <c r="CFB27" s="68"/>
      <c r="CFC27" s="68"/>
      <c r="CFD27" s="68"/>
      <c r="CFE27" s="68"/>
      <c r="CFF27" s="68"/>
      <c r="CFG27" s="68"/>
      <c r="CFH27" s="68"/>
      <c r="CFI27" s="68"/>
      <c r="CFJ27" s="68"/>
      <c r="CFK27" s="68"/>
      <c r="CFL27" s="68"/>
      <c r="CFM27" s="68"/>
      <c r="CFN27" s="68"/>
      <c r="CFO27" s="68"/>
      <c r="CFP27" s="68"/>
      <c r="CFQ27" s="68"/>
      <c r="CFR27" s="68"/>
      <c r="CFS27" s="68"/>
      <c r="CFT27" s="68"/>
      <c r="CFU27" s="68"/>
      <c r="CFV27" s="68"/>
      <c r="CFW27" s="68"/>
      <c r="CFX27" s="68"/>
      <c r="CFY27" s="68"/>
      <c r="CFZ27" s="68"/>
      <c r="CGA27" s="68"/>
      <c r="CGB27" s="68"/>
      <c r="CGC27" s="68"/>
      <c r="CGD27" s="68"/>
      <c r="CGE27" s="68"/>
      <c r="CGF27" s="68"/>
      <c r="CGG27" s="68"/>
      <c r="CGH27" s="68"/>
      <c r="CGI27" s="68"/>
      <c r="CGJ27" s="68"/>
      <c r="CGK27" s="68"/>
      <c r="CGL27" s="68"/>
      <c r="CGM27" s="68"/>
      <c r="CGN27" s="68"/>
      <c r="CGO27" s="68"/>
      <c r="CGP27" s="68"/>
      <c r="CGQ27" s="68"/>
      <c r="CGR27" s="68"/>
      <c r="CGS27" s="68"/>
      <c r="CGT27" s="68"/>
      <c r="CGU27" s="68"/>
      <c r="CGV27" s="68"/>
      <c r="CGW27" s="68"/>
      <c r="CGX27" s="68"/>
      <c r="CGY27" s="68"/>
      <c r="CGZ27" s="68"/>
      <c r="CHA27" s="68"/>
      <c r="CHB27" s="68"/>
      <c r="CHC27" s="68"/>
      <c r="CHD27" s="68"/>
      <c r="CHE27" s="68"/>
      <c r="CHF27" s="68"/>
      <c r="CHG27" s="68"/>
      <c r="CHH27" s="68"/>
      <c r="CHI27" s="68"/>
      <c r="CHJ27" s="68"/>
      <c r="CHK27" s="68"/>
      <c r="CHL27" s="68"/>
      <c r="CHM27" s="68"/>
      <c r="CHN27" s="68"/>
      <c r="CHO27" s="68"/>
      <c r="CHP27" s="68"/>
      <c r="CHQ27" s="68"/>
      <c r="CHR27" s="68"/>
      <c r="CHS27" s="68"/>
      <c r="CHT27" s="68"/>
      <c r="CHU27" s="68"/>
      <c r="CHV27" s="68"/>
      <c r="CHW27" s="68"/>
      <c r="CHX27" s="68"/>
      <c r="CHY27" s="68"/>
      <c r="CHZ27" s="68"/>
      <c r="CIA27" s="68"/>
      <c r="CIB27" s="68"/>
      <c r="CIC27" s="68"/>
      <c r="CID27" s="68"/>
      <c r="CIE27" s="68"/>
      <c r="CIF27" s="68"/>
      <c r="CIG27" s="68"/>
      <c r="CIH27" s="68"/>
      <c r="CII27" s="68"/>
      <c r="CIJ27" s="68"/>
      <c r="CIK27" s="68"/>
      <c r="CIL27" s="68"/>
      <c r="CIM27" s="68"/>
      <c r="CIN27" s="68"/>
      <c r="CIO27" s="68"/>
      <c r="CIP27" s="68"/>
      <c r="CIQ27" s="68"/>
      <c r="CIR27" s="68"/>
      <c r="CIS27" s="68"/>
      <c r="CIT27" s="68"/>
      <c r="CIU27" s="68"/>
      <c r="CIV27" s="68"/>
      <c r="CIW27" s="68"/>
      <c r="CIX27" s="68"/>
      <c r="CIY27" s="68"/>
      <c r="CIZ27" s="68"/>
      <c r="CJA27" s="68"/>
      <c r="CJB27" s="68"/>
      <c r="CJC27" s="68"/>
      <c r="CJD27" s="68"/>
      <c r="CJE27" s="68"/>
      <c r="CJF27" s="68"/>
      <c r="CJG27" s="68"/>
      <c r="CJH27" s="68"/>
      <c r="CJI27" s="68"/>
      <c r="CJJ27" s="68"/>
      <c r="CJK27" s="68"/>
      <c r="CJL27" s="68"/>
      <c r="CJM27" s="68"/>
      <c r="CJN27" s="68"/>
      <c r="CJO27" s="68"/>
      <c r="CJP27" s="68"/>
      <c r="CJQ27" s="68"/>
      <c r="CJR27" s="68"/>
      <c r="CJS27" s="68"/>
      <c r="CJT27" s="68"/>
      <c r="CJU27" s="68"/>
      <c r="CJV27" s="68"/>
      <c r="CJW27" s="68"/>
      <c r="CJX27" s="68"/>
      <c r="CJY27" s="68"/>
      <c r="CJZ27" s="68"/>
      <c r="CKA27" s="68"/>
      <c r="CKB27" s="68"/>
      <c r="CKC27" s="68"/>
      <c r="CKD27" s="68"/>
      <c r="CKE27" s="68"/>
      <c r="CKF27" s="68"/>
      <c r="CKG27" s="68"/>
      <c r="CKH27" s="68"/>
      <c r="CKI27" s="68"/>
      <c r="CKJ27" s="68"/>
      <c r="CKK27" s="68"/>
      <c r="CKL27" s="68"/>
      <c r="CKM27" s="68"/>
      <c r="CKN27" s="68"/>
      <c r="CKO27" s="68"/>
      <c r="CKP27" s="68"/>
      <c r="CKQ27" s="68"/>
      <c r="CKR27" s="68"/>
      <c r="CKS27" s="68"/>
      <c r="CKT27" s="68"/>
      <c r="CKU27" s="68"/>
      <c r="CKV27" s="68"/>
      <c r="CKW27" s="68"/>
      <c r="CKX27" s="68"/>
      <c r="CKY27" s="68"/>
      <c r="CKZ27" s="68"/>
      <c r="CLA27" s="68"/>
      <c r="CLB27" s="68"/>
      <c r="CLC27" s="68"/>
      <c r="CLD27" s="68"/>
      <c r="CLE27" s="68"/>
      <c r="CLF27" s="68"/>
      <c r="CLG27" s="68"/>
      <c r="CLH27" s="68"/>
      <c r="CLI27" s="68"/>
      <c r="CLJ27" s="68"/>
      <c r="CLK27" s="68"/>
      <c r="CLL27" s="68"/>
      <c r="CLM27" s="68"/>
      <c r="CLN27" s="68"/>
      <c r="CLO27" s="68"/>
      <c r="CLP27" s="68"/>
      <c r="CLQ27" s="68"/>
      <c r="CLR27" s="68"/>
      <c r="CLS27" s="68"/>
      <c r="CLT27" s="68"/>
      <c r="CLU27" s="68"/>
      <c r="CLV27" s="68"/>
      <c r="CLW27" s="68"/>
      <c r="CLX27" s="68"/>
      <c r="CLY27" s="68"/>
      <c r="CLZ27" s="68"/>
      <c r="CMA27" s="68"/>
      <c r="CMB27" s="68"/>
      <c r="CMC27" s="68"/>
      <c r="CMD27" s="68"/>
      <c r="CME27" s="68"/>
      <c r="CMF27" s="68"/>
      <c r="CMG27" s="68"/>
      <c r="CMH27" s="68"/>
      <c r="CMI27" s="68"/>
      <c r="CMJ27" s="68"/>
      <c r="CMK27" s="68"/>
      <c r="CML27" s="68"/>
      <c r="CMM27" s="68"/>
      <c r="CMN27" s="68"/>
      <c r="CMO27" s="68"/>
      <c r="CMP27" s="68"/>
      <c r="CMQ27" s="68"/>
      <c r="CMR27" s="68"/>
      <c r="CMS27" s="68"/>
      <c r="CMT27" s="68"/>
      <c r="CMU27" s="68"/>
      <c r="CMV27" s="68"/>
      <c r="CMW27" s="68"/>
      <c r="CMX27" s="68"/>
      <c r="CMY27" s="68"/>
      <c r="CMZ27" s="68"/>
      <c r="CNA27" s="68"/>
      <c r="CNB27" s="68"/>
      <c r="CNC27" s="68"/>
      <c r="CND27" s="68"/>
      <c r="CNE27" s="68"/>
      <c r="CNF27" s="68"/>
      <c r="CNG27" s="68"/>
      <c r="CNH27" s="68"/>
      <c r="CNI27" s="68"/>
      <c r="CNJ27" s="68"/>
      <c r="CNK27" s="68"/>
      <c r="CNL27" s="68"/>
      <c r="CNM27" s="68"/>
      <c r="CNN27" s="68"/>
      <c r="CNO27" s="68"/>
      <c r="CNP27" s="68"/>
      <c r="CNQ27" s="68"/>
      <c r="CNR27" s="68"/>
      <c r="CNS27" s="68"/>
      <c r="CNT27" s="68"/>
      <c r="CNU27" s="68"/>
      <c r="CNV27" s="68"/>
      <c r="CNW27" s="68"/>
      <c r="CNX27" s="68"/>
      <c r="CNY27" s="68"/>
      <c r="CNZ27" s="68"/>
      <c r="COA27" s="68"/>
      <c r="COB27" s="68"/>
      <c r="COC27" s="68"/>
      <c r="COD27" s="68"/>
      <c r="COE27" s="68"/>
      <c r="COF27" s="68"/>
      <c r="COG27" s="68"/>
      <c r="COH27" s="68"/>
      <c r="COI27" s="68"/>
      <c r="COJ27" s="68"/>
      <c r="COK27" s="68"/>
      <c r="COL27" s="68"/>
      <c r="COM27" s="68"/>
      <c r="CON27" s="68"/>
      <c r="COO27" s="68"/>
      <c r="COP27" s="68"/>
      <c r="COQ27" s="68"/>
      <c r="COR27" s="68"/>
      <c r="COS27" s="68"/>
      <c r="COT27" s="68"/>
      <c r="COU27" s="68"/>
      <c r="COV27" s="68"/>
      <c r="COW27" s="68"/>
      <c r="COX27" s="68"/>
      <c r="COY27" s="68"/>
      <c r="COZ27" s="68"/>
      <c r="CPA27" s="68"/>
      <c r="CPB27" s="68"/>
      <c r="CPC27" s="68"/>
      <c r="CPD27" s="68"/>
      <c r="CPE27" s="68"/>
      <c r="CPF27" s="68"/>
      <c r="CPG27" s="68"/>
      <c r="CPH27" s="68"/>
      <c r="CPI27" s="68"/>
      <c r="CPJ27" s="68"/>
      <c r="CPK27" s="68"/>
      <c r="CPL27" s="68"/>
      <c r="CPM27" s="68"/>
      <c r="CPN27" s="68"/>
      <c r="CPO27" s="68"/>
      <c r="CPP27" s="68"/>
      <c r="CPQ27" s="68"/>
      <c r="CPR27" s="68"/>
      <c r="CPS27" s="68"/>
      <c r="CPT27" s="68"/>
      <c r="CPU27" s="68"/>
      <c r="CPV27" s="68"/>
      <c r="CPW27" s="68"/>
      <c r="CPX27" s="68"/>
      <c r="CPY27" s="68"/>
      <c r="CPZ27" s="68"/>
      <c r="CQA27" s="68"/>
      <c r="CQB27" s="68"/>
      <c r="CQC27" s="68"/>
      <c r="CQD27" s="68"/>
      <c r="CQE27" s="68"/>
      <c r="CQF27" s="68"/>
      <c r="CQG27" s="68"/>
      <c r="CQH27" s="68"/>
      <c r="CQI27" s="68"/>
      <c r="CQJ27" s="68"/>
      <c r="CQK27" s="68"/>
      <c r="CQL27" s="68"/>
      <c r="CQM27" s="68"/>
      <c r="CQN27" s="68"/>
      <c r="CQO27" s="68"/>
      <c r="CQP27" s="68"/>
      <c r="CQQ27" s="68"/>
      <c r="CQR27" s="68"/>
      <c r="CQS27" s="68"/>
      <c r="CQT27" s="68"/>
      <c r="CQU27" s="68"/>
      <c r="CQV27" s="68"/>
      <c r="CQW27" s="68"/>
      <c r="CQX27" s="68"/>
      <c r="CQY27" s="68"/>
      <c r="CQZ27" s="68"/>
      <c r="CRA27" s="68"/>
      <c r="CRB27" s="68"/>
      <c r="CRC27" s="68"/>
      <c r="CRD27" s="68"/>
      <c r="CRE27" s="68"/>
      <c r="CRF27" s="68"/>
      <c r="CRG27" s="68"/>
      <c r="CRH27" s="68"/>
      <c r="CRI27" s="68"/>
      <c r="CRJ27" s="68"/>
      <c r="CRK27" s="68"/>
      <c r="CRL27" s="68"/>
      <c r="CRM27" s="68"/>
      <c r="CRN27" s="68"/>
      <c r="CRO27" s="68"/>
      <c r="CRP27" s="68"/>
      <c r="CRQ27" s="68"/>
      <c r="CRR27" s="68"/>
      <c r="CRS27" s="68"/>
      <c r="CRT27" s="68"/>
      <c r="CRU27" s="68"/>
      <c r="CRV27" s="68"/>
      <c r="CRW27" s="68"/>
      <c r="CRX27" s="68"/>
      <c r="CRY27" s="68"/>
      <c r="CRZ27" s="68"/>
      <c r="CSA27" s="68"/>
      <c r="CSB27" s="68"/>
      <c r="CSC27" s="68"/>
      <c r="CSD27" s="68"/>
      <c r="CSE27" s="68"/>
      <c r="CSF27" s="68"/>
      <c r="CSG27" s="68"/>
      <c r="CSH27" s="68"/>
      <c r="CSI27" s="68"/>
      <c r="CSJ27" s="68"/>
      <c r="CSK27" s="68"/>
      <c r="CSL27" s="68"/>
      <c r="CSM27" s="68"/>
      <c r="CSN27" s="68"/>
      <c r="CSO27" s="68"/>
      <c r="CSP27" s="68"/>
      <c r="CSQ27" s="68"/>
      <c r="CSR27" s="68"/>
      <c r="CSS27" s="68"/>
      <c r="CST27" s="68"/>
      <c r="CSU27" s="68"/>
      <c r="CSV27" s="68"/>
      <c r="CSW27" s="68"/>
      <c r="CSX27" s="68"/>
      <c r="CSY27" s="68"/>
      <c r="CSZ27" s="68"/>
      <c r="CTA27" s="68"/>
      <c r="CTB27" s="68"/>
      <c r="CTC27" s="68"/>
      <c r="CTD27" s="68"/>
      <c r="CTE27" s="68"/>
      <c r="CTF27" s="68"/>
      <c r="CTG27" s="68"/>
      <c r="CTH27" s="68"/>
      <c r="CTI27" s="68"/>
      <c r="CTJ27" s="68"/>
      <c r="CTK27" s="68"/>
      <c r="CTL27" s="68"/>
      <c r="CTM27" s="68"/>
      <c r="CTN27" s="68"/>
      <c r="CTO27" s="68"/>
      <c r="CTP27" s="68"/>
      <c r="CTQ27" s="68"/>
      <c r="CTR27" s="68"/>
      <c r="CTS27" s="68"/>
      <c r="CTT27" s="68"/>
      <c r="CTU27" s="68"/>
      <c r="CTV27" s="68"/>
      <c r="CTW27" s="68"/>
      <c r="CTX27" s="68"/>
      <c r="CTY27" s="68"/>
      <c r="CTZ27" s="68"/>
      <c r="CUA27" s="68"/>
      <c r="CUB27" s="68"/>
      <c r="CUC27" s="68"/>
      <c r="CUD27" s="68"/>
      <c r="CUE27" s="68"/>
      <c r="CUF27" s="68"/>
      <c r="CUG27" s="68"/>
      <c r="CUH27" s="68"/>
      <c r="CUI27" s="68"/>
      <c r="CUJ27" s="68"/>
      <c r="CUK27" s="68"/>
      <c r="CUL27" s="68"/>
      <c r="CUM27" s="68"/>
      <c r="CUN27" s="68"/>
      <c r="CUO27" s="68"/>
      <c r="CUP27" s="68"/>
      <c r="CUQ27" s="68"/>
      <c r="CUR27" s="68"/>
      <c r="CUS27" s="68"/>
      <c r="CUT27" s="68"/>
      <c r="CUU27" s="68"/>
      <c r="CUV27" s="68"/>
      <c r="CUW27" s="68"/>
      <c r="CUX27" s="68"/>
      <c r="CUY27" s="68"/>
      <c r="CUZ27" s="68"/>
      <c r="CVA27" s="68"/>
      <c r="CVB27" s="68"/>
      <c r="CVC27" s="68"/>
      <c r="CVD27" s="68"/>
      <c r="CVE27" s="68"/>
      <c r="CVF27" s="68"/>
      <c r="CVG27" s="68"/>
      <c r="CVH27" s="68"/>
      <c r="CVI27" s="68"/>
      <c r="CVJ27" s="68"/>
      <c r="CVK27" s="68"/>
      <c r="CVL27" s="68"/>
      <c r="CVM27" s="68"/>
      <c r="CVN27" s="68"/>
      <c r="CVO27" s="68"/>
      <c r="CVP27" s="68"/>
      <c r="CVQ27" s="68"/>
      <c r="CVR27" s="68"/>
      <c r="CVS27" s="68"/>
      <c r="CVT27" s="68"/>
      <c r="CVU27" s="68"/>
      <c r="CVV27" s="68"/>
      <c r="CVW27" s="68"/>
      <c r="CVX27" s="68"/>
      <c r="CVY27" s="68"/>
      <c r="CVZ27" s="68"/>
      <c r="CWA27" s="68"/>
      <c r="CWB27" s="68"/>
      <c r="CWC27" s="68"/>
      <c r="CWD27" s="68"/>
      <c r="CWE27" s="68"/>
      <c r="CWF27" s="68"/>
      <c r="CWG27" s="68"/>
      <c r="CWH27" s="68"/>
      <c r="CWI27" s="68"/>
      <c r="CWJ27" s="68"/>
      <c r="CWK27" s="68"/>
      <c r="CWL27" s="68"/>
      <c r="CWM27" s="68"/>
      <c r="CWN27" s="68"/>
      <c r="CWO27" s="68"/>
      <c r="CWP27" s="68"/>
      <c r="CWQ27" s="68"/>
      <c r="CWR27" s="68"/>
      <c r="CWS27" s="68"/>
      <c r="CWT27" s="68"/>
      <c r="CWU27" s="68"/>
      <c r="CWV27" s="68"/>
      <c r="CWW27" s="68"/>
      <c r="CWX27" s="68"/>
      <c r="CWY27" s="68"/>
      <c r="CWZ27" s="68"/>
      <c r="CXA27" s="68"/>
      <c r="CXB27" s="68"/>
      <c r="CXC27" s="68"/>
      <c r="CXD27" s="68"/>
      <c r="CXE27" s="68"/>
      <c r="CXF27" s="68"/>
      <c r="CXG27" s="68"/>
      <c r="CXH27" s="68"/>
      <c r="CXI27" s="68"/>
      <c r="CXJ27" s="68"/>
      <c r="CXK27" s="68"/>
      <c r="CXL27" s="68"/>
      <c r="CXM27" s="68"/>
      <c r="CXN27" s="68"/>
      <c r="CXO27" s="68"/>
      <c r="CXP27" s="68"/>
      <c r="CXQ27" s="68"/>
      <c r="CXR27" s="68"/>
      <c r="CXS27" s="68"/>
      <c r="CXT27" s="68"/>
      <c r="CXU27" s="68"/>
      <c r="CXV27" s="68"/>
      <c r="CXW27" s="68"/>
      <c r="CXX27" s="68"/>
      <c r="CXY27" s="68"/>
      <c r="CXZ27" s="68"/>
      <c r="CYA27" s="68"/>
      <c r="CYB27" s="68"/>
      <c r="CYC27" s="68"/>
      <c r="CYD27" s="68"/>
      <c r="CYE27" s="68"/>
      <c r="CYF27" s="68"/>
      <c r="CYG27" s="68"/>
      <c r="CYH27" s="68"/>
      <c r="CYI27" s="68"/>
      <c r="CYJ27" s="68"/>
      <c r="CYK27" s="68"/>
      <c r="CYL27" s="68"/>
      <c r="CYM27" s="68"/>
      <c r="CYN27" s="68"/>
      <c r="CYO27" s="68"/>
      <c r="CYP27" s="68"/>
      <c r="CYQ27" s="68"/>
      <c r="CYR27" s="68"/>
      <c r="CYS27" s="68"/>
      <c r="CYT27" s="68"/>
      <c r="CYU27" s="68"/>
      <c r="CYV27" s="68"/>
      <c r="CYW27" s="68"/>
      <c r="CYX27" s="68"/>
      <c r="CYY27" s="68"/>
      <c r="CYZ27" s="68"/>
      <c r="CZA27" s="68"/>
      <c r="CZB27" s="68"/>
      <c r="CZC27" s="68"/>
      <c r="CZD27" s="68"/>
      <c r="CZE27" s="68"/>
      <c r="CZF27" s="68"/>
      <c r="CZG27" s="68"/>
      <c r="CZH27" s="68"/>
      <c r="CZI27" s="68"/>
      <c r="CZJ27" s="68"/>
      <c r="CZK27" s="68"/>
      <c r="CZL27" s="68"/>
      <c r="CZM27" s="68"/>
      <c r="CZN27" s="68"/>
      <c r="CZO27" s="68"/>
      <c r="CZP27" s="68"/>
      <c r="CZQ27" s="68"/>
      <c r="CZR27" s="68"/>
      <c r="CZS27" s="68"/>
      <c r="CZT27" s="68"/>
      <c r="CZU27" s="68"/>
      <c r="CZV27" s="68"/>
      <c r="CZW27" s="68"/>
      <c r="CZX27" s="68"/>
      <c r="CZY27" s="68"/>
      <c r="CZZ27" s="68"/>
      <c r="DAA27" s="68"/>
      <c r="DAB27" s="68"/>
      <c r="DAC27" s="68"/>
      <c r="DAD27" s="68"/>
      <c r="DAE27" s="68"/>
      <c r="DAF27" s="68"/>
      <c r="DAG27" s="68"/>
      <c r="DAH27" s="68"/>
      <c r="DAI27" s="68"/>
      <c r="DAJ27" s="68"/>
      <c r="DAK27" s="68"/>
      <c r="DAL27" s="68"/>
      <c r="DAM27" s="68"/>
      <c r="DAN27" s="68"/>
      <c r="DAO27" s="68"/>
      <c r="DAP27" s="68"/>
      <c r="DAQ27" s="68"/>
      <c r="DAR27" s="68"/>
      <c r="DAS27" s="68"/>
      <c r="DAT27" s="68"/>
      <c r="DAU27" s="68"/>
      <c r="DAV27" s="68"/>
      <c r="DAW27" s="68"/>
      <c r="DAX27" s="68"/>
      <c r="DAY27" s="68"/>
      <c r="DAZ27" s="68"/>
      <c r="DBA27" s="68"/>
      <c r="DBB27" s="68"/>
      <c r="DBC27" s="68"/>
      <c r="DBD27" s="68"/>
      <c r="DBE27" s="68"/>
      <c r="DBF27" s="68"/>
      <c r="DBG27" s="68"/>
      <c r="DBH27" s="68"/>
      <c r="DBI27" s="68"/>
      <c r="DBJ27" s="68"/>
      <c r="DBK27" s="68"/>
      <c r="DBL27" s="68"/>
      <c r="DBM27" s="68"/>
      <c r="DBN27" s="68"/>
      <c r="DBO27" s="68"/>
      <c r="DBP27" s="68"/>
      <c r="DBQ27" s="68"/>
      <c r="DBR27" s="68"/>
      <c r="DBS27" s="68"/>
      <c r="DBT27" s="68"/>
      <c r="DBU27" s="68"/>
      <c r="DBV27" s="68"/>
      <c r="DBW27" s="68"/>
      <c r="DBX27" s="68"/>
      <c r="DBY27" s="68"/>
      <c r="DBZ27" s="68"/>
      <c r="DCA27" s="68"/>
      <c r="DCB27" s="68"/>
      <c r="DCC27" s="68"/>
      <c r="DCD27" s="68"/>
      <c r="DCE27" s="68"/>
      <c r="DCF27" s="68"/>
      <c r="DCG27" s="68"/>
      <c r="DCH27" s="68"/>
      <c r="DCI27" s="68"/>
      <c r="DCJ27" s="68"/>
      <c r="DCK27" s="68"/>
      <c r="DCL27" s="68"/>
      <c r="DCM27" s="68"/>
      <c r="DCN27" s="68"/>
      <c r="DCO27" s="68"/>
      <c r="DCP27" s="68"/>
      <c r="DCQ27" s="68"/>
      <c r="DCR27" s="68"/>
      <c r="DCS27" s="68"/>
      <c r="DCT27" s="68"/>
      <c r="DCU27" s="68"/>
      <c r="DCV27" s="68"/>
      <c r="DCW27" s="68"/>
      <c r="DCX27" s="68"/>
      <c r="DCY27" s="68"/>
      <c r="DCZ27" s="68"/>
      <c r="DDA27" s="68"/>
      <c r="DDB27" s="68"/>
      <c r="DDC27" s="68"/>
      <c r="DDD27" s="68"/>
      <c r="DDE27" s="68"/>
      <c r="DDF27" s="68"/>
      <c r="DDG27" s="68"/>
      <c r="DDH27" s="68"/>
      <c r="DDI27" s="68"/>
      <c r="DDJ27" s="68"/>
      <c r="DDK27" s="68"/>
      <c r="DDL27" s="68"/>
      <c r="DDM27" s="68"/>
      <c r="DDN27" s="68"/>
      <c r="DDO27" s="68"/>
      <c r="DDP27" s="68"/>
      <c r="DDQ27" s="68"/>
      <c r="DDR27" s="68"/>
      <c r="DDS27" s="68"/>
      <c r="DDT27" s="68"/>
      <c r="DDU27" s="68"/>
      <c r="DDV27" s="68"/>
      <c r="DDW27" s="68"/>
      <c r="DDX27" s="68"/>
      <c r="DDY27" s="68"/>
      <c r="DDZ27" s="68"/>
      <c r="DEA27" s="68"/>
      <c r="DEB27" s="68"/>
      <c r="DEC27" s="68"/>
      <c r="DED27" s="68"/>
      <c r="DEE27" s="68"/>
      <c r="DEF27" s="68"/>
      <c r="DEG27" s="68"/>
      <c r="DEH27" s="68"/>
      <c r="DEI27" s="68"/>
      <c r="DEJ27" s="68"/>
      <c r="DEK27" s="68"/>
      <c r="DEL27" s="68"/>
      <c r="DEM27" s="68"/>
      <c r="DEN27" s="68"/>
      <c r="DEO27" s="68"/>
      <c r="DEP27" s="68"/>
      <c r="DEQ27" s="68"/>
      <c r="DER27" s="68"/>
      <c r="DES27" s="68"/>
      <c r="DET27" s="68"/>
      <c r="DEU27" s="68"/>
      <c r="DEV27" s="68"/>
      <c r="DEW27" s="68"/>
      <c r="DEX27" s="68"/>
      <c r="DEY27" s="68"/>
      <c r="DEZ27" s="68"/>
      <c r="DFA27" s="68"/>
      <c r="DFB27" s="68"/>
      <c r="DFC27" s="68"/>
      <c r="DFD27" s="68"/>
      <c r="DFE27" s="68"/>
      <c r="DFF27" s="68"/>
      <c r="DFG27" s="68"/>
      <c r="DFH27" s="68"/>
      <c r="DFI27" s="68"/>
      <c r="DFJ27" s="68"/>
      <c r="DFK27" s="68"/>
      <c r="DFL27" s="68"/>
      <c r="DFM27" s="68"/>
      <c r="DFN27" s="68"/>
      <c r="DFO27" s="68"/>
      <c r="DFP27" s="68"/>
      <c r="DFQ27" s="68"/>
      <c r="DFR27" s="68"/>
      <c r="DFS27" s="68"/>
      <c r="DFT27" s="68"/>
      <c r="DFU27" s="68"/>
      <c r="DFV27" s="68"/>
      <c r="DFW27" s="68"/>
      <c r="DFX27" s="68"/>
      <c r="DFY27" s="68"/>
      <c r="DFZ27" s="68"/>
      <c r="DGA27" s="68"/>
      <c r="DGB27" s="68"/>
      <c r="DGC27" s="68"/>
      <c r="DGD27" s="68"/>
      <c r="DGE27" s="68"/>
      <c r="DGF27" s="68"/>
      <c r="DGG27" s="68"/>
      <c r="DGH27" s="68"/>
      <c r="DGI27" s="68"/>
      <c r="DGJ27" s="68"/>
      <c r="DGK27" s="68"/>
      <c r="DGL27" s="68"/>
      <c r="DGM27" s="68"/>
      <c r="DGN27" s="68"/>
      <c r="DGO27" s="68"/>
      <c r="DGP27" s="68"/>
      <c r="DGQ27" s="68"/>
      <c r="DGR27" s="68"/>
      <c r="DGS27" s="68"/>
      <c r="DGT27" s="68"/>
      <c r="DGU27" s="68"/>
      <c r="DGV27" s="68"/>
      <c r="DGW27" s="68"/>
      <c r="DGX27" s="68"/>
      <c r="DGY27" s="68"/>
      <c r="DGZ27" s="68"/>
      <c r="DHA27" s="68"/>
      <c r="DHB27" s="68"/>
      <c r="DHC27" s="68"/>
      <c r="DHD27" s="68"/>
      <c r="DHE27" s="68"/>
      <c r="DHF27" s="68"/>
      <c r="DHG27" s="68"/>
      <c r="DHH27" s="68"/>
      <c r="DHI27" s="68"/>
      <c r="DHJ27" s="68"/>
      <c r="DHK27" s="68"/>
      <c r="DHL27" s="68"/>
      <c r="DHM27" s="68"/>
      <c r="DHN27" s="68"/>
      <c r="DHO27" s="68"/>
      <c r="DHP27" s="68"/>
      <c r="DHQ27" s="68"/>
      <c r="DHR27" s="68"/>
      <c r="DHS27" s="68"/>
      <c r="DHT27" s="68"/>
      <c r="DHU27" s="68"/>
      <c r="DHV27" s="68"/>
      <c r="DHW27" s="68"/>
      <c r="DHX27" s="68"/>
      <c r="DHY27" s="68"/>
      <c r="DHZ27" s="68"/>
      <c r="DIA27" s="68"/>
      <c r="DIB27" s="68"/>
      <c r="DIC27" s="68"/>
      <c r="DID27" s="68"/>
      <c r="DIE27" s="68"/>
      <c r="DIF27" s="68"/>
      <c r="DIG27" s="68"/>
      <c r="DIH27" s="68"/>
      <c r="DII27" s="68"/>
      <c r="DIJ27" s="68"/>
      <c r="DIK27" s="68"/>
      <c r="DIL27" s="68"/>
      <c r="DIM27" s="68"/>
      <c r="DIN27" s="68"/>
      <c r="DIO27" s="68"/>
      <c r="DIP27" s="68"/>
      <c r="DIQ27" s="68"/>
      <c r="DIR27" s="68"/>
      <c r="DIS27" s="68"/>
      <c r="DIT27" s="68"/>
      <c r="DIU27" s="68"/>
      <c r="DIV27" s="68"/>
      <c r="DIW27" s="68"/>
      <c r="DIX27" s="68"/>
      <c r="DIY27" s="68"/>
      <c r="DIZ27" s="68"/>
      <c r="DJA27" s="68"/>
      <c r="DJB27" s="68"/>
      <c r="DJC27" s="68"/>
      <c r="DJD27" s="68"/>
      <c r="DJE27" s="68"/>
      <c r="DJF27" s="68"/>
      <c r="DJG27" s="68"/>
      <c r="DJH27" s="68"/>
      <c r="DJI27" s="68"/>
      <c r="DJJ27" s="68"/>
      <c r="DJK27" s="68"/>
      <c r="DJL27" s="68"/>
      <c r="DJM27" s="68"/>
      <c r="DJN27" s="68"/>
      <c r="DJO27" s="68"/>
      <c r="DJP27" s="68"/>
      <c r="DJQ27" s="68"/>
      <c r="DJR27" s="68"/>
      <c r="DJS27" s="68"/>
      <c r="DJT27" s="68"/>
      <c r="DJU27" s="68"/>
      <c r="DJV27" s="68"/>
      <c r="DJW27" s="68"/>
      <c r="DJX27" s="68"/>
      <c r="DJY27" s="68"/>
      <c r="DJZ27" s="68"/>
      <c r="DKA27" s="68"/>
      <c r="DKB27" s="68"/>
      <c r="DKC27" s="68"/>
      <c r="DKD27" s="68"/>
      <c r="DKE27" s="68"/>
      <c r="DKF27" s="68"/>
      <c r="DKG27" s="68"/>
      <c r="DKH27" s="68"/>
      <c r="DKI27" s="68"/>
      <c r="DKJ27" s="68"/>
      <c r="DKK27" s="68"/>
      <c r="DKL27" s="68"/>
      <c r="DKM27" s="68"/>
      <c r="DKN27" s="68"/>
      <c r="DKO27" s="68"/>
      <c r="DKP27" s="68"/>
      <c r="DKQ27" s="68"/>
      <c r="DKR27" s="68"/>
      <c r="DKS27" s="68"/>
      <c r="DKT27" s="68"/>
      <c r="DKU27" s="68"/>
      <c r="DKV27" s="68"/>
      <c r="DKW27" s="68"/>
      <c r="DKX27" s="68"/>
      <c r="DKY27" s="68"/>
      <c r="DKZ27" s="68"/>
      <c r="DLA27" s="68"/>
      <c r="DLB27" s="68"/>
      <c r="DLC27" s="68"/>
      <c r="DLD27" s="68"/>
      <c r="DLE27" s="68"/>
      <c r="DLF27" s="68"/>
      <c r="DLG27" s="68"/>
      <c r="DLH27" s="68"/>
      <c r="DLI27" s="68"/>
      <c r="DLJ27" s="68"/>
      <c r="DLK27" s="68"/>
      <c r="DLL27" s="68"/>
      <c r="DLM27" s="68"/>
      <c r="DLN27" s="68"/>
      <c r="DLO27" s="68"/>
      <c r="DLP27" s="68"/>
      <c r="DLQ27" s="68"/>
      <c r="DLR27" s="68"/>
      <c r="DLS27" s="68"/>
      <c r="DLT27" s="68"/>
      <c r="DLU27" s="68"/>
      <c r="DLV27" s="68"/>
      <c r="DLW27" s="68"/>
      <c r="DLX27" s="68"/>
      <c r="DLY27" s="68"/>
      <c r="DLZ27" s="68"/>
      <c r="DMA27" s="68"/>
      <c r="DMB27" s="68"/>
      <c r="DMC27" s="68"/>
      <c r="DMD27" s="68"/>
      <c r="DME27" s="68"/>
      <c r="DMF27" s="68"/>
      <c r="DMG27" s="68"/>
      <c r="DMH27" s="68"/>
      <c r="DMI27" s="68"/>
      <c r="DMJ27" s="68"/>
      <c r="DMK27" s="68"/>
      <c r="DML27" s="68"/>
      <c r="DMM27" s="68"/>
      <c r="DMN27" s="68"/>
      <c r="DMO27" s="68"/>
      <c r="DMP27" s="68"/>
      <c r="DMQ27" s="68"/>
      <c r="DMR27" s="68"/>
      <c r="DMS27" s="68"/>
      <c r="DMT27" s="68"/>
      <c r="DMU27" s="68"/>
      <c r="DMV27" s="68"/>
      <c r="DMW27" s="68"/>
      <c r="DMX27" s="68"/>
      <c r="DMY27" s="68"/>
      <c r="DMZ27" s="68"/>
      <c r="DNA27" s="68"/>
      <c r="DNB27" s="68"/>
      <c r="DNC27" s="68"/>
      <c r="DND27" s="68"/>
      <c r="DNE27" s="68"/>
      <c r="DNF27" s="68"/>
      <c r="DNG27" s="68"/>
      <c r="DNH27" s="68"/>
      <c r="DNI27" s="68"/>
      <c r="DNJ27" s="68"/>
      <c r="DNK27" s="68"/>
      <c r="DNL27" s="68"/>
      <c r="DNM27" s="68"/>
      <c r="DNN27" s="68"/>
      <c r="DNO27" s="68"/>
      <c r="DNP27" s="68"/>
      <c r="DNQ27" s="68"/>
      <c r="DNR27" s="68"/>
      <c r="DNS27" s="68"/>
      <c r="DNT27" s="68"/>
      <c r="DNU27" s="68"/>
      <c r="DNV27" s="68"/>
      <c r="DNW27" s="68"/>
      <c r="DNX27" s="68"/>
      <c r="DNY27" s="68"/>
      <c r="DNZ27" s="68"/>
      <c r="DOA27" s="68"/>
      <c r="DOB27" s="68"/>
      <c r="DOC27" s="68"/>
      <c r="DOD27" s="68"/>
      <c r="DOE27" s="68"/>
      <c r="DOF27" s="68"/>
      <c r="DOG27" s="68"/>
      <c r="DOH27" s="68"/>
      <c r="DOI27" s="68"/>
      <c r="DOJ27" s="68"/>
      <c r="DOK27" s="68"/>
      <c r="DOL27" s="68"/>
      <c r="DOM27" s="68"/>
      <c r="DON27" s="68"/>
      <c r="DOO27" s="68"/>
      <c r="DOP27" s="68"/>
      <c r="DOQ27" s="68"/>
      <c r="DOR27" s="68"/>
      <c r="DOS27" s="68"/>
      <c r="DOT27" s="68"/>
      <c r="DOU27" s="68"/>
      <c r="DOV27" s="68"/>
      <c r="DOW27" s="68"/>
      <c r="DOX27" s="68"/>
      <c r="DOY27" s="68"/>
      <c r="DOZ27" s="68"/>
      <c r="DPA27" s="68"/>
      <c r="DPB27" s="68"/>
      <c r="DPC27" s="68"/>
      <c r="DPD27" s="68"/>
      <c r="DPE27" s="68"/>
      <c r="DPF27" s="68"/>
      <c r="DPG27" s="68"/>
      <c r="DPH27" s="68"/>
      <c r="DPI27" s="68"/>
      <c r="DPJ27" s="68"/>
      <c r="DPK27" s="68"/>
      <c r="DPL27" s="68"/>
      <c r="DPM27" s="68"/>
      <c r="DPN27" s="68"/>
      <c r="DPO27" s="68"/>
      <c r="DPP27" s="68"/>
      <c r="DPQ27" s="68"/>
      <c r="DPR27" s="68"/>
      <c r="DPS27" s="68"/>
      <c r="DPT27" s="68"/>
      <c r="DPU27" s="68"/>
      <c r="DPV27" s="68"/>
      <c r="DPW27" s="68"/>
      <c r="DPX27" s="68"/>
      <c r="DPY27" s="68"/>
      <c r="DPZ27" s="68"/>
      <c r="DQA27" s="68"/>
      <c r="DQB27" s="68"/>
      <c r="DQC27" s="68"/>
      <c r="DQD27" s="68"/>
      <c r="DQE27" s="68"/>
      <c r="DQF27" s="68"/>
      <c r="DQG27" s="68"/>
      <c r="DQH27" s="68"/>
      <c r="DQI27" s="68"/>
      <c r="DQJ27" s="68"/>
      <c r="DQK27" s="68"/>
      <c r="DQL27" s="68"/>
      <c r="DQM27" s="68"/>
      <c r="DQN27" s="68"/>
      <c r="DQO27" s="68"/>
      <c r="DQP27" s="68"/>
      <c r="DQQ27" s="68"/>
      <c r="DQR27" s="68"/>
      <c r="DQS27" s="68"/>
      <c r="DQT27" s="68"/>
      <c r="DQU27" s="68"/>
      <c r="DQV27" s="68"/>
      <c r="DQW27" s="68"/>
      <c r="DQX27" s="68"/>
      <c r="DQY27" s="68"/>
      <c r="DQZ27" s="68"/>
      <c r="DRA27" s="68"/>
      <c r="DRB27" s="68"/>
      <c r="DRC27" s="68"/>
      <c r="DRD27" s="68"/>
      <c r="DRE27" s="68"/>
      <c r="DRF27" s="68"/>
      <c r="DRG27" s="68"/>
      <c r="DRH27" s="68"/>
      <c r="DRI27" s="68"/>
      <c r="DRJ27" s="68"/>
      <c r="DRK27" s="68"/>
      <c r="DRL27" s="68"/>
      <c r="DRM27" s="68"/>
      <c r="DRN27" s="68"/>
      <c r="DRO27" s="68"/>
      <c r="DRP27" s="68"/>
      <c r="DRQ27" s="68"/>
      <c r="DRR27" s="68"/>
      <c r="DRS27" s="68"/>
      <c r="DRT27" s="68"/>
      <c r="DRU27" s="68"/>
      <c r="DRV27" s="68"/>
      <c r="DRW27" s="68"/>
      <c r="DRX27" s="68"/>
      <c r="DRY27" s="68"/>
      <c r="DRZ27" s="68"/>
      <c r="DSA27" s="68"/>
      <c r="DSB27" s="68"/>
      <c r="DSC27" s="68"/>
      <c r="DSD27" s="68"/>
      <c r="DSE27" s="68"/>
      <c r="DSF27" s="68"/>
      <c r="DSG27" s="68"/>
      <c r="DSH27" s="68"/>
      <c r="DSI27" s="68"/>
      <c r="DSJ27" s="68"/>
      <c r="DSK27" s="68"/>
      <c r="DSL27" s="68"/>
      <c r="DSM27" s="68"/>
      <c r="DSN27" s="68"/>
      <c r="DSO27" s="68"/>
      <c r="DSP27" s="68"/>
      <c r="DSQ27" s="68"/>
      <c r="DSR27" s="68"/>
      <c r="DSS27" s="68"/>
      <c r="DST27" s="68"/>
      <c r="DSU27" s="68"/>
      <c r="DSV27" s="68"/>
      <c r="DSW27" s="68"/>
      <c r="DSX27" s="68"/>
      <c r="DSY27" s="68"/>
      <c r="DSZ27" s="68"/>
      <c r="DTA27" s="68"/>
      <c r="DTB27" s="68"/>
      <c r="DTC27" s="68"/>
      <c r="DTD27" s="68"/>
      <c r="DTE27" s="68"/>
      <c r="DTF27" s="68"/>
      <c r="DTG27" s="68"/>
      <c r="DTH27" s="68"/>
      <c r="DTI27" s="68"/>
      <c r="DTJ27" s="68"/>
      <c r="DTK27" s="68"/>
      <c r="DTL27" s="68"/>
      <c r="DTM27" s="68"/>
      <c r="DTN27" s="68"/>
      <c r="DTO27" s="68"/>
      <c r="DTP27" s="68"/>
      <c r="DTQ27" s="68"/>
      <c r="DTR27" s="68"/>
      <c r="DTS27" s="68"/>
      <c r="DTT27" s="68"/>
      <c r="DTU27" s="68"/>
      <c r="DTV27" s="68"/>
      <c r="DTW27" s="68"/>
      <c r="DTX27" s="68"/>
      <c r="DTY27" s="68"/>
      <c r="DTZ27" s="68"/>
      <c r="DUA27" s="68"/>
      <c r="DUB27" s="68"/>
      <c r="DUC27" s="68"/>
      <c r="DUD27" s="68"/>
      <c r="DUE27" s="68"/>
      <c r="DUF27" s="68"/>
      <c r="DUG27" s="68"/>
      <c r="DUH27" s="68"/>
      <c r="DUI27" s="68"/>
      <c r="DUJ27" s="68"/>
      <c r="DUK27" s="68"/>
      <c r="DUL27" s="68"/>
      <c r="DUM27" s="68"/>
      <c r="DUN27" s="68"/>
      <c r="DUO27" s="68"/>
      <c r="DUP27" s="68"/>
      <c r="DUQ27" s="68"/>
      <c r="DUR27" s="68"/>
      <c r="DUS27" s="68"/>
      <c r="DUT27" s="68"/>
      <c r="DUU27" s="68"/>
      <c r="DUV27" s="68"/>
      <c r="DUW27" s="68"/>
      <c r="DUX27" s="68"/>
      <c r="DUY27" s="68"/>
      <c r="DUZ27" s="68"/>
      <c r="DVA27" s="68"/>
      <c r="DVB27" s="68"/>
      <c r="DVC27" s="68"/>
      <c r="DVD27" s="68"/>
      <c r="DVE27" s="68"/>
      <c r="DVF27" s="68"/>
      <c r="DVG27" s="68"/>
      <c r="DVH27" s="68"/>
      <c r="DVI27" s="68"/>
      <c r="DVJ27" s="68"/>
      <c r="DVK27" s="68"/>
      <c r="DVL27" s="68"/>
      <c r="DVM27" s="68"/>
      <c r="DVN27" s="68"/>
      <c r="DVO27" s="68"/>
      <c r="DVP27" s="68"/>
      <c r="DVQ27" s="68"/>
      <c r="DVR27" s="68"/>
      <c r="DVS27" s="68"/>
      <c r="DVT27" s="68"/>
      <c r="DVU27" s="68"/>
      <c r="DVV27" s="68"/>
      <c r="DVW27" s="68"/>
      <c r="DVX27" s="68"/>
      <c r="DVY27" s="68"/>
      <c r="DVZ27" s="68"/>
      <c r="DWA27" s="68"/>
      <c r="DWB27" s="68"/>
      <c r="DWC27" s="68"/>
      <c r="DWD27" s="68"/>
      <c r="DWE27" s="68"/>
      <c r="DWF27" s="68"/>
      <c r="DWG27" s="68"/>
      <c r="DWH27" s="68"/>
      <c r="DWI27" s="68"/>
      <c r="DWJ27" s="68"/>
      <c r="DWK27" s="68"/>
      <c r="DWL27" s="68"/>
      <c r="DWM27" s="68"/>
      <c r="DWN27" s="68"/>
      <c r="DWO27" s="68"/>
      <c r="DWP27" s="68"/>
      <c r="DWQ27" s="68"/>
      <c r="DWR27" s="68"/>
      <c r="DWS27" s="68"/>
      <c r="DWT27" s="68"/>
      <c r="DWU27" s="68"/>
      <c r="DWV27" s="68"/>
      <c r="DWW27" s="68"/>
      <c r="DWX27" s="68"/>
      <c r="DWY27" s="68"/>
      <c r="DWZ27" s="68"/>
      <c r="DXA27" s="68"/>
      <c r="DXB27" s="68"/>
      <c r="DXC27" s="68"/>
      <c r="DXD27" s="68"/>
      <c r="DXE27" s="68"/>
      <c r="DXF27" s="68"/>
      <c r="DXG27" s="68"/>
      <c r="DXH27" s="68"/>
      <c r="DXI27" s="68"/>
      <c r="DXJ27" s="68"/>
      <c r="DXK27" s="68"/>
      <c r="DXL27" s="68"/>
      <c r="DXM27" s="68"/>
      <c r="DXN27" s="68"/>
      <c r="DXO27" s="68"/>
      <c r="DXP27" s="68"/>
      <c r="DXQ27" s="68"/>
      <c r="DXR27" s="68"/>
      <c r="DXS27" s="68"/>
      <c r="DXT27" s="68"/>
      <c r="DXU27" s="68"/>
      <c r="DXV27" s="68"/>
      <c r="DXW27" s="68"/>
      <c r="DXX27" s="68"/>
      <c r="DXY27" s="68"/>
      <c r="DXZ27" s="68"/>
      <c r="DYA27" s="68"/>
      <c r="DYB27" s="68"/>
      <c r="DYC27" s="68"/>
      <c r="DYD27" s="68"/>
      <c r="DYE27" s="68"/>
      <c r="DYF27" s="68"/>
      <c r="DYG27" s="68"/>
      <c r="DYH27" s="68"/>
      <c r="DYI27" s="68"/>
      <c r="DYJ27" s="68"/>
      <c r="DYK27" s="68"/>
      <c r="DYL27" s="68"/>
      <c r="DYM27" s="68"/>
      <c r="DYN27" s="68"/>
      <c r="DYO27" s="68"/>
      <c r="DYP27" s="68"/>
      <c r="DYQ27" s="68"/>
      <c r="DYR27" s="68"/>
      <c r="DYS27" s="68"/>
      <c r="DYT27" s="68"/>
      <c r="DYU27" s="68"/>
      <c r="DYV27" s="68"/>
      <c r="DYW27" s="68"/>
      <c r="DYX27" s="68"/>
      <c r="DYY27" s="68"/>
      <c r="DYZ27" s="68"/>
      <c r="DZA27" s="68"/>
      <c r="DZB27" s="68"/>
      <c r="DZC27" s="68"/>
      <c r="DZD27" s="68"/>
      <c r="DZE27" s="68"/>
      <c r="DZF27" s="68"/>
      <c r="DZG27" s="68"/>
      <c r="DZH27" s="68"/>
      <c r="DZI27" s="68"/>
      <c r="DZJ27" s="68"/>
      <c r="DZK27" s="68"/>
      <c r="DZL27" s="68"/>
      <c r="DZM27" s="68"/>
      <c r="DZN27" s="68"/>
      <c r="DZO27" s="68"/>
      <c r="DZP27" s="68"/>
      <c r="DZQ27" s="68"/>
      <c r="DZR27" s="68"/>
      <c r="DZS27" s="68"/>
      <c r="DZT27" s="68"/>
      <c r="DZU27" s="68"/>
      <c r="DZV27" s="68"/>
      <c r="DZW27" s="68"/>
      <c r="DZX27" s="68"/>
      <c r="DZY27" s="68"/>
      <c r="DZZ27" s="68"/>
      <c r="EAA27" s="68"/>
      <c r="EAB27" s="68"/>
      <c r="EAC27" s="68"/>
      <c r="EAD27" s="68"/>
      <c r="EAE27" s="68"/>
      <c r="EAF27" s="68"/>
      <c r="EAG27" s="68"/>
      <c r="EAH27" s="68"/>
      <c r="EAI27" s="68"/>
      <c r="EAJ27" s="68"/>
      <c r="EAK27" s="68"/>
      <c r="EAL27" s="68"/>
      <c r="EAM27" s="68"/>
      <c r="EAN27" s="68"/>
      <c r="EAO27" s="68"/>
      <c r="EAP27" s="68"/>
      <c r="EAQ27" s="68"/>
      <c r="EAR27" s="68"/>
      <c r="EAS27" s="68"/>
      <c r="EAT27" s="68"/>
      <c r="EAU27" s="68"/>
      <c r="EAV27" s="68"/>
      <c r="EAW27" s="68"/>
      <c r="EAX27" s="68"/>
      <c r="EAY27" s="68"/>
      <c r="EAZ27" s="68"/>
      <c r="EBA27" s="68"/>
      <c r="EBB27" s="68"/>
      <c r="EBC27" s="68"/>
      <c r="EBD27" s="68"/>
      <c r="EBE27" s="68"/>
      <c r="EBF27" s="68"/>
      <c r="EBG27" s="68"/>
      <c r="EBH27" s="68"/>
      <c r="EBI27" s="68"/>
      <c r="EBJ27" s="68"/>
      <c r="EBK27" s="68"/>
      <c r="EBL27" s="68"/>
      <c r="EBM27" s="68"/>
      <c r="EBN27" s="68"/>
      <c r="EBO27" s="68"/>
      <c r="EBP27" s="68"/>
      <c r="EBQ27" s="68"/>
      <c r="EBR27" s="68"/>
      <c r="EBS27" s="68"/>
      <c r="EBT27" s="68"/>
      <c r="EBU27" s="68"/>
      <c r="EBV27" s="68"/>
      <c r="EBW27" s="68"/>
      <c r="EBX27" s="68"/>
      <c r="EBY27" s="68"/>
      <c r="EBZ27" s="68"/>
      <c r="ECA27" s="68"/>
      <c r="ECB27" s="68"/>
      <c r="ECC27" s="68"/>
      <c r="ECD27" s="68"/>
      <c r="ECE27" s="68"/>
      <c r="ECF27" s="68"/>
      <c r="ECG27" s="68"/>
      <c r="ECH27" s="68"/>
      <c r="ECI27" s="68"/>
      <c r="ECJ27" s="68"/>
      <c r="ECK27" s="68"/>
      <c r="ECL27" s="68"/>
      <c r="ECM27" s="68"/>
      <c r="ECN27" s="68"/>
      <c r="ECO27" s="68"/>
      <c r="ECP27" s="68"/>
      <c r="ECQ27" s="68"/>
      <c r="ECR27" s="68"/>
      <c r="ECS27" s="68"/>
      <c r="ECT27" s="68"/>
      <c r="ECU27" s="68"/>
      <c r="ECV27" s="68"/>
      <c r="ECW27" s="68"/>
      <c r="ECX27" s="68"/>
      <c r="ECY27" s="68"/>
      <c r="ECZ27" s="68"/>
      <c r="EDA27" s="68"/>
      <c r="EDB27" s="68"/>
      <c r="EDC27" s="68"/>
      <c r="EDD27" s="68"/>
      <c r="EDE27" s="68"/>
      <c r="EDF27" s="68"/>
      <c r="EDG27" s="68"/>
      <c r="EDH27" s="68"/>
      <c r="EDI27" s="68"/>
      <c r="EDJ27" s="68"/>
      <c r="EDK27" s="68"/>
      <c r="EDL27" s="68"/>
      <c r="EDM27" s="68"/>
      <c r="EDN27" s="68"/>
      <c r="EDO27" s="68"/>
      <c r="EDP27" s="68"/>
      <c r="EDQ27" s="68"/>
      <c r="EDR27" s="68"/>
      <c r="EDS27" s="68"/>
      <c r="EDT27" s="68"/>
      <c r="EDU27" s="68"/>
      <c r="EDV27" s="68"/>
      <c r="EDW27" s="68"/>
      <c r="EDX27" s="68"/>
      <c r="EDY27" s="68"/>
      <c r="EDZ27" s="68"/>
      <c r="EEA27" s="68"/>
      <c r="EEB27" s="68"/>
      <c r="EEC27" s="68"/>
      <c r="EED27" s="68"/>
      <c r="EEE27" s="68"/>
      <c r="EEF27" s="68"/>
      <c r="EEG27" s="68"/>
      <c r="EEH27" s="68"/>
      <c r="EEI27" s="68"/>
      <c r="EEJ27" s="68"/>
      <c r="EEK27" s="68"/>
      <c r="EEL27" s="68"/>
      <c r="EEM27" s="68"/>
      <c r="EEN27" s="68"/>
      <c r="EEO27" s="68"/>
      <c r="EEP27" s="68"/>
      <c r="EEQ27" s="68"/>
      <c r="EER27" s="68"/>
      <c r="EES27" s="68"/>
      <c r="EET27" s="68"/>
      <c r="EEU27" s="68"/>
      <c r="EEV27" s="68"/>
      <c r="EEW27" s="68"/>
      <c r="EEX27" s="68"/>
      <c r="EEY27" s="68"/>
      <c r="EEZ27" s="68"/>
      <c r="EFA27" s="68"/>
      <c r="EFB27" s="68"/>
      <c r="EFC27" s="68"/>
      <c r="EFD27" s="68"/>
      <c r="EFE27" s="68"/>
      <c r="EFF27" s="68"/>
      <c r="EFG27" s="68"/>
      <c r="EFH27" s="68"/>
      <c r="EFI27" s="68"/>
      <c r="EFJ27" s="68"/>
      <c r="EFK27" s="68"/>
      <c r="EFL27" s="68"/>
      <c r="EFM27" s="68"/>
      <c r="EFN27" s="68"/>
      <c r="EFO27" s="68"/>
      <c r="EFP27" s="68"/>
      <c r="EFQ27" s="68"/>
      <c r="EFR27" s="68"/>
      <c r="EFS27" s="68"/>
      <c r="EFT27" s="68"/>
      <c r="EFU27" s="68"/>
      <c r="EFV27" s="68"/>
      <c r="EFW27" s="68"/>
      <c r="EFX27" s="68"/>
      <c r="EFY27" s="68"/>
      <c r="EFZ27" s="68"/>
      <c r="EGA27" s="68"/>
      <c r="EGB27" s="68"/>
      <c r="EGC27" s="68"/>
      <c r="EGD27" s="68"/>
      <c r="EGE27" s="68"/>
      <c r="EGF27" s="68"/>
      <c r="EGG27" s="68"/>
      <c r="EGH27" s="68"/>
      <c r="EGI27" s="68"/>
      <c r="EGJ27" s="68"/>
      <c r="EGK27" s="68"/>
      <c r="EGL27" s="68"/>
      <c r="EGM27" s="68"/>
      <c r="EGN27" s="68"/>
      <c r="EGO27" s="68"/>
      <c r="EGP27" s="68"/>
      <c r="EGQ27" s="68"/>
      <c r="EGR27" s="68"/>
      <c r="EGS27" s="68"/>
      <c r="EGT27" s="68"/>
      <c r="EGU27" s="68"/>
      <c r="EGV27" s="68"/>
      <c r="EGW27" s="68"/>
      <c r="EGX27" s="68"/>
      <c r="EGY27" s="68"/>
      <c r="EGZ27" s="68"/>
      <c r="EHA27" s="68"/>
      <c r="EHB27" s="68"/>
      <c r="EHC27" s="68"/>
      <c r="EHD27" s="68"/>
      <c r="EHE27" s="68"/>
      <c r="EHF27" s="68"/>
      <c r="EHG27" s="68"/>
      <c r="EHH27" s="68"/>
      <c r="EHI27" s="68"/>
      <c r="EHJ27" s="68"/>
      <c r="EHK27" s="68"/>
      <c r="EHL27" s="68"/>
      <c r="EHM27" s="68"/>
      <c r="EHN27" s="68"/>
      <c r="EHO27" s="68"/>
      <c r="EHP27" s="68"/>
      <c r="EHQ27" s="68"/>
      <c r="EHR27" s="68"/>
      <c r="EHS27" s="68"/>
      <c r="EHT27" s="68"/>
      <c r="EHU27" s="68"/>
      <c r="EHV27" s="68"/>
      <c r="EHW27" s="68"/>
      <c r="EHX27" s="68"/>
      <c r="EHY27" s="68"/>
      <c r="EHZ27" s="68"/>
      <c r="EIA27" s="68"/>
      <c r="EIB27" s="68"/>
      <c r="EIC27" s="68"/>
      <c r="EID27" s="68"/>
      <c r="EIE27" s="68"/>
      <c r="EIF27" s="68"/>
      <c r="EIG27" s="68"/>
      <c r="EIH27" s="68"/>
      <c r="EII27" s="68"/>
      <c r="EIJ27" s="68"/>
      <c r="EIK27" s="68"/>
      <c r="EIL27" s="68"/>
      <c r="EIM27" s="68"/>
      <c r="EIN27" s="68"/>
      <c r="EIO27" s="68"/>
      <c r="EIP27" s="68"/>
      <c r="EIQ27" s="68"/>
      <c r="EIR27" s="68"/>
      <c r="EIS27" s="68"/>
      <c r="EIT27" s="68"/>
      <c r="EIU27" s="68"/>
      <c r="EIV27" s="68"/>
      <c r="EIW27" s="68"/>
      <c r="EIX27" s="68"/>
      <c r="EIY27" s="68"/>
      <c r="EIZ27" s="68"/>
      <c r="EJA27" s="68"/>
      <c r="EJB27" s="68"/>
      <c r="EJC27" s="68"/>
      <c r="EJD27" s="68"/>
      <c r="EJE27" s="68"/>
      <c r="EJF27" s="68"/>
      <c r="EJG27" s="68"/>
      <c r="EJH27" s="68"/>
      <c r="EJI27" s="68"/>
      <c r="EJJ27" s="68"/>
      <c r="EJK27" s="68"/>
      <c r="EJL27" s="68"/>
      <c r="EJM27" s="68"/>
      <c r="EJN27" s="68"/>
      <c r="EJO27" s="68"/>
      <c r="EJP27" s="68"/>
      <c r="EJQ27" s="68"/>
      <c r="EJR27" s="68"/>
      <c r="EJS27" s="68"/>
      <c r="EJT27" s="68"/>
      <c r="EJU27" s="68"/>
      <c r="EJV27" s="68"/>
      <c r="EJW27" s="68"/>
      <c r="EJX27" s="68"/>
      <c r="EJY27" s="68"/>
      <c r="EJZ27" s="68"/>
      <c r="EKA27" s="68"/>
      <c r="EKB27" s="68"/>
      <c r="EKC27" s="68"/>
      <c r="EKD27" s="68"/>
      <c r="EKE27" s="68"/>
      <c r="EKF27" s="68"/>
      <c r="EKG27" s="68"/>
      <c r="EKH27" s="68"/>
      <c r="EKI27" s="68"/>
      <c r="EKJ27" s="68"/>
      <c r="EKK27" s="68"/>
      <c r="EKL27" s="68"/>
      <c r="EKM27" s="68"/>
      <c r="EKN27" s="68"/>
      <c r="EKO27" s="68"/>
      <c r="EKP27" s="68"/>
      <c r="EKQ27" s="68"/>
      <c r="EKR27" s="68"/>
      <c r="EKS27" s="68"/>
      <c r="EKT27" s="68"/>
      <c r="EKU27" s="68"/>
      <c r="EKV27" s="68"/>
      <c r="EKW27" s="68"/>
      <c r="EKX27" s="68"/>
      <c r="EKY27" s="68"/>
      <c r="EKZ27" s="68"/>
      <c r="ELA27" s="68"/>
      <c r="ELB27" s="68"/>
      <c r="ELC27" s="68"/>
      <c r="ELD27" s="68"/>
      <c r="ELE27" s="68"/>
      <c r="ELF27" s="68"/>
      <c r="ELG27" s="68"/>
      <c r="ELH27" s="68"/>
      <c r="ELI27" s="68"/>
      <c r="ELJ27" s="68"/>
      <c r="ELK27" s="68"/>
      <c r="ELL27" s="68"/>
      <c r="ELM27" s="68"/>
      <c r="ELN27" s="68"/>
      <c r="ELO27" s="68"/>
      <c r="ELP27" s="68"/>
      <c r="ELQ27" s="68"/>
      <c r="ELR27" s="68"/>
      <c r="ELS27" s="68"/>
      <c r="ELT27" s="68"/>
      <c r="ELU27" s="68"/>
      <c r="ELV27" s="68"/>
      <c r="ELW27" s="68"/>
      <c r="ELX27" s="68"/>
      <c r="ELY27" s="68"/>
      <c r="ELZ27" s="68"/>
      <c r="EMA27" s="68"/>
      <c r="EMB27" s="68"/>
      <c r="EMC27" s="68"/>
      <c r="EMD27" s="68"/>
      <c r="EME27" s="68"/>
      <c r="EMF27" s="68"/>
      <c r="EMG27" s="68"/>
      <c r="EMH27" s="68"/>
      <c r="EMI27" s="68"/>
      <c r="EMJ27" s="68"/>
      <c r="EMK27" s="68"/>
      <c r="EML27" s="68"/>
      <c r="EMM27" s="68"/>
      <c r="EMN27" s="68"/>
      <c r="EMO27" s="68"/>
      <c r="EMP27" s="68"/>
      <c r="EMQ27" s="68"/>
      <c r="EMR27" s="68"/>
      <c r="EMS27" s="68"/>
      <c r="EMT27" s="68"/>
      <c r="EMU27" s="68"/>
      <c r="EMV27" s="68"/>
      <c r="EMW27" s="68"/>
      <c r="EMX27" s="68"/>
      <c r="EMY27" s="68"/>
      <c r="EMZ27" s="68"/>
      <c r="ENA27" s="68"/>
      <c r="ENB27" s="68"/>
      <c r="ENC27" s="68"/>
      <c r="END27" s="68"/>
      <c r="ENE27" s="68"/>
      <c r="ENF27" s="68"/>
      <c r="ENG27" s="68"/>
      <c r="ENH27" s="68"/>
      <c r="ENI27" s="68"/>
      <c r="ENJ27" s="68"/>
      <c r="ENK27" s="68"/>
      <c r="ENL27" s="68"/>
      <c r="ENM27" s="68"/>
      <c r="ENN27" s="68"/>
      <c r="ENO27" s="68"/>
      <c r="ENP27" s="68"/>
      <c r="ENQ27" s="68"/>
      <c r="ENR27" s="68"/>
      <c r="ENS27" s="68"/>
      <c r="ENT27" s="68"/>
      <c r="ENU27" s="68"/>
      <c r="ENV27" s="68"/>
      <c r="ENW27" s="68"/>
      <c r="ENX27" s="68"/>
      <c r="ENY27" s="68"/>
      <c r="ENZ27" s="68"/>
      <c r="EOA27" s="68"/>
      <c r="EOB27" s="68"/>
      <c r="EOC27" s="68"/>
      <c r="EOD27" s="68"/>
      <c r="EOE27" s="68"/>
      <c r="EOF27" s="68"/>
      <c r="EOG27" s="68"/>
      <c r="EOH27" s="68"/>
      <c r="EOI27" s="68"/>
      <c r="EOJ27" s="68"/>
      <c r="EOK27" s="68"/>
      <c r="EOL27" s="68"/>
      <c r="EOM27" s="68"/>
      <c r="EON27" s="68"/>
      <c r="EOO27" s="68"/>
      <c r="EOP27" s="68"/>
      <c r="EOQ27" s="68"/>
      <c r="EOR27" s="68"/>
      <c r="EOS27" s="68"/>
      <c r="EOT27" s="68"/>
      <c r="EOU27" s="68"/>
      <c r="EOV27" s="68"/>
      <c r="EOW27" s="68"/>
      <c r="EOX27" s="68"/>
      <c r="EOY27" s="68"/>
      <c r="EOZ27" s="68"/>
      <c r="EPA27" s="68"/>
      <c r="EPB27" s="68"/>
      <c r="EPC27" s="68"/>
      <c r="EPD27" s="68"/>
      <c r="EPE27" s="68"/>
      <c r="EPF27" s="68"/>
      <c r="EPG27" s="68"/>
      <c r="EPH27" s="68"/>
      <c r="EPI27" s="68"/>
      <c r="EPJ27" s="68"/>
      <c r="EPK27" s="68"/>
      <c r="EPL27" s="68"/>
      <c r="EPM27" s="68"/>
      <c r="EPN27" s="68"/>
      <c r="EPO27" s="68"/>
      <c r="EPP27" s="68"/>
      <c r="EPQ27" s="68"/>
      <c r="EPR27" s="68"/>
      <c r="EPS27" s="68"/>
      <c r="EPT27" s="68"/>
      <c r="EPU27" s="68"/>
      <c r="EPV27" s="68"/>
      <c r="EPW27" s="68"/>
      <c r="EPX27" s="68"/>
      <c r="EPY27" s="68"/>
      <c r="EPZ27" s="68"/>
      <c r="EQA27" s="68"/>
      <c r="EQB27" s="68"/>
      <c r="EQC27" s="68"/>
      <c r="EQD27" s="68"/>
      <c r="EQE27" s="68"/>
      <c r="EQF27" s="68"/>
      <c r="EQG27" s="68"/>
      <c r="EQH27" s="68"/>
      <c r="EQI27" s="68"/>
      <c r="EQJ27" s="68"/>
      <c r="EQK27" s="68"/>
      <c r="EQL27" s="68"/>
      <c r="EQM27" s="68"/>
      <c r="EQN27" s="68"/>
      <c r="EQO27" s="68"/>
      <c r="EQP27" s="68"/>
      <c r="EQQ27" s="68"/>
      <c r="EQR27" s="68"/>
      <c r="EQS27" s="68"/>
      <c r="EQT27" s="68"/>
      <c r="EQU27" s="68"/>
      <c r="EQV27" s="68"/>
      <c r="EQW27" s="68"/>
      <c r="EQX27" s="68"/>
      <c r="EQY27" s="68"/>
      <c r="EQZ27" s="68"/>
      <c r="ERA27" s="68"/>
      <c r="ERB27" s="68"/>
      <c r="ERC27" s="68"/>
      <c r="ERD27" s="68"/>
      <c r="ERE27" s="68"/>
      <c r="ERF27" s="68"/>
      <c r="ERG27" s="68"/>
      <c r="ERH27" s="68"/>
      <c r="ERI27" s="68"/>
      <c r="ERJ27" s="68"/>
      <c r="ERK27" s="68"/>
      <c r="ERL27" s="68"/>
      <c r="ERM27" s="68"/>
      <c r="ERN27" s="68"/>
      <c r="ERO27" s="68"/>
      <c r="ERP27" s="68"/>
      <c r="ERQ27" s="68"/>
      <c r="ERR27" s="68"/>
      <c r="ERS27" s="68"/>
      <c r="ERT27" s="68"/>
      <c r="ERU27" s="68"/>
      <c r="ERV27" s="68"/>
      <c r="ERW27" s="68"/>
      <c r="ERX27" s="68"/>
      <c r="ERY27" s="68"/>
      <c r="ERZ27" s="68"/>
      <c r="ESA27" s="68"/>
      <c r="ESB27" s="68"/>
      <c r="ESC27" s="68"/>
      <c r="ESD27" s="68"/>
      <c r="ESE27" s="68"/>
      <c r="ESF27" s="68"/>
      <c r="ESG27" s="68"/>
      <c r="ESH27" s="68"/>
      <c r="ESI27" s="68"/>
      <c r="ESJ27" s="68"/>
      <c r="ESK27" s="68"/>
      <c r="ESL27" s="68"/>
      <c r="ESM27" s="68"/>
      <c r="ESN27" s="68"/>
      <c r="ESO27" s="68"/>
      <c r="ESP27" s="68"/>
      <c r="ESQ27" s="68"/>
      <c r="ESR27" s="68"/>
      <c r="ESS27" s="68"/>
      <c r="EST27" s="68"/>
      <c r="ESU27" s="68"/>
      <c r="ESV27" s="68"/>
      <c r="ESW27" s="68"/>
      <c r="ESX27" s="68"/>
      <c r="ESY27" s="68"/>
      <c r="ESZ27" s="68"/>
      <c r="ETA27" s="68"/>
      <c r="ETB27" s="68"/>
      <c r="ETC27" s="68"/>
      <c r="ETD27" s="68"/>
      <c r="ETE27" s="68"/>
      <c r="ETF27" s="68"/>
      <c r="ETG27" s="68"/>
      <c r="ETH27" s="68"/>
      <c r="ETI27" s="68"/>
      <c r="ETJ27" s="68"/>
      <c r="ETK27" s="68"/>
      <c r="ETL27" s="68"/>
      <c r="ETM27" s="68"/>
      <c r="ETN27" s="68"/>
      <c r="ETO27" s="68"/>
      <c r="ETP27" s="68"/>
      <c r="ETQ27" s="68"/>
      <c r="ETR27" s="68"/>
      <c r="ETS27" s="68"/>
      <c r="ETT27" s="68"/>
      <c r="ETU27" s="68"/>
      <c r="ETV27" s="68"/>
      <c r="ETW27" s="68"/>
      <c r="ETX27" s="68"/>
      <c r="ETY27" s="68"/>
      <c r="ETZ27" s="68"/>
      <c r="EUA27" s="68"/>
      <c r="EUB27" s="68"/>
      <c r="EUC27" s="68"/>
      <c r="EUD27" s="68"/>
      <c r="EUE27" s="68"/>
      <c r="EUF27" s="68"/>
      <c r="EUG27" s="68"/>
      <c r="EUH27" s="68"/>
      <c r="EUI27" s="68"/>
      <c r="EUJ27" s="68"/>
      <c r="EUK27" s="68"/>
      <c r="EUL27" s="68"/>
      <c r="EUM27" s="68"/>
      <c r="EUN27" s="68"/>
      <c r="EUO27" s="68"/>
      <c r="EUP27" s="68"/>
      <c r="EUQ27" s="68"/>
      <c r="EUR27" s="68"/>
      <c r="EUS27" s="68"/>
      <c r="EUT27" s="68"/>
      <c r="EUU27" s="68"/>
      <c r="EUV27" s="68"/>
      <c r="EUW27" s="68"/>
      <c r="EUX27" s="68"/>
      <c r="EUY27" s="68"/>
      <c r="EUZ27" s="68"/>
      <c r="EVA27" s="68"/>
      <c r="EVB27" s="68"/>
      <c r="EVC27" s="68"/>
      <c r="EVD27" s="68"/>
      <c r="EVE27" s="68"/>
      <c r="EVF27" s="68"/>
      <c r="EVG27" s="68"/>
      <c r="EVH27" s="68"/>
      <c r="EVI27" s="68"/>
      <c r="EVJ27" s="68"/>
      <c r="EVK27" s="68"/>
      <c r="EVL27" s="68"/>
      <c r="EVM27" s="68"/>
      <c r="EVN27" s="68"/>
      <c r="EVO27" s="68"/>
      <c r="EVP27" s="68"/>
      <c r="EVQ27" s="68"/>
      <c r="EVR27" s="68"/>
      <c r="EVS27" s="68"/>
      <c r="EVT27" s="68"/>
      <c r="EVU27" s="68"/>
      <c r="EVV27" s="68"/>
      <c r="EVW27" s="68"/>
      <c r="EVX27" s="68"/>
      <c r="EVY27" s="68"/>
      <c r="EVZ27" s="68"/>
      <c r="EWA27" s="68"/>
      <c r="EWB27" s="68"/>
      <c r="EWC27" s="68"/>
      <c r="EWD27" s="68"/>
      <c r="EWE27" s="68"/>
      <c r="EWF27" s="68"/>
      <c r="EWG27" s="68"/>
      <c r="EWH27" s="68"/>
      <c r="EWI27" s="68"/>
      <c r="EWJ27" s="68"/>
      <c r="EWK27" s="68"/>
      <c r="EWL27" s="68"/>
      <c r="EWM27" s="68"/>
      <c r="EWN27" s="68"/>
      <c r="EWO27" s="68"/>
      <c r="EWP27" s="68"/>
      <c r="EWQ27" s="68"/>
      <c r="EWR27" s="68"/>
      <c r="EWS27" s="68"/>
      <c r="EWT27" s="68"/>
      <c r="EWU27" s="68"/>
      <c r="EWV27" s="68"/>
      <c r="EWW27" s="68"/>
      <c r="EWX27" s="68"/>
      <c r="EWY27" s="68"/>
      <c r="EWZ27" s="68"/>
      <c r="EXA27" s="68"/>
      <c r="EXB27" s="68"/>
      <c r="EXC27" s="68"/>
      <c r="EXD27" s="68"/>
      <c r="EXE27" s="68"/>
      <c r="EXF27" s="68"/>
      <c r="EXG27" s="68"/>
      <c r="EXH27" s="68"/>
      <c r="EXI27" s="68"/>
      <c r="EXJ27" s="68"/>
      <c r="EXK27" s="68"/>
      <c r="EXL27" s="68"/>
      <c r="EXM27" s="68"/>
      <c r="EXN27" s="68"/>
      <c r="EXO27" s="68"/>
      <c r="EXP27" s="68"/>
      <c r="EXQ27" s="68"/>
      <c r="EXR27" s="68"/>
      <c r="EXS27" s="68"/>
      <c r="EXT27" s="68"/>
      <c r="EXU27" s="68"/>
      <c r="EXV27" s="68"/>
      <c r="EXW27" s="68"/>
      <c r="EXX27" s="68"/>
      <c r="EXY27" s="68"/>
      <c r="EXZ27" s="68"/>
      <c r="EYA27" s="68"/>
      <c r="EYB27" s="68"/>
      <c r="EYC27" s="68"/>
      <c r="EYD27" s="68"/>
      <c r="EYE27" s="68"/>
      <c r="EYF27" s="68"/>
      <c r="EYG27" s="68"/>
      <c r="EYH27" s="68"/>
      <c r="EYI27" s="68"/>
      <c r="EYJ27" s="68"/>
      <c r="EYK27" s="68"/>
      <c r="EYL27" s="68"/>
      <c r="EYM27" s="68"/>
      <c r="EYN27" s="68"/>
      <c r="EYO27" s="68"/>
      <c r="EYP27" s="68"/>
      <c r="EYQ27" s="68"/>
      <c r="EYR27" s="68"/>
      <c r="EYS27" s="68"/>
      <c r="EYT27" s="68"/>
      <c r="EYU27" s="68"/>
      <c r="EYV27" s="68"/>
      <c r="EYW27" s="68"/>
      <c r="EYX27" s="68"/>
      <c r="EYY27" s="68"/>
      <c r="EYZ27" s="68"/>
      <c r="EZA27" s="68"/>
      <c r="EZB27" s="68"/>
      <c r="EZC27" s="68"/>
      <c r="EZD27" s="68"/>
      <c r="EZE27" s="68"/>
      <c r="EZF27" s="68"/>
      <c r="EZG27" s="68"/>
      <c r="EZH27" s="68"/>
      <c r="EZI27" s="68"/>
      <c r="EZJ27" s="68"/>
      <c r="EZK27" s="68"/>
      <c r="EZL27" s="68"/>
      <c r="EZM27" s="68"/>
      <c r="EZN27" s="68"/>
      <c r="EZO27" s="68"/>
      <c r="EZP27" s="68"/>
      <c r="EZQ27" s="68"/>
      <c r="EZR27" s="68"/>
      <c r="EZS27" s="68"/>
      <c r="EZT27" s="68"/>
      <c r="EZU27" s="68"/>
      <c r="EZV27" s="68"/>
      <c r="EZW27" s="68"/>
      <c r="EZX27" s="68"/>
      <c r="EZY27" s="68"/>
      <c r="EZZ27" s="68"/>
      <c r="FAA27" s="68"/>
      <c r="FAB27" s="68"/>
      <c r="FAC27" s="68"/>
      <c r="FAD27" s="68"/>
      <c r="FAE27" s="68"/>
      <c r="FAF27" s="68"/>
      <c r="FAG27" s="68"/>
      <c r="FAH27" s="68"/>
      <c r="FAI27" s="68"/>
      <c r="FAJ27" s="68"/>
      <c r="FAK27" s="68"/>
      <c r="FAL27" s="68"/>
      <c r="FAM27" s="68"/>
      <c r="FAN27" s="68"/>
      <c r="FAO27" s="68"/>
      <c r="FAP27" s="68"/>
      <c r="FAQ27" s="68"/>
      <c r="FAR27" s="68"/>
      <c r="FAS27" s="68"/>
      <c r="FAT27" s="68"/>
      <c r="FAU27" s="68"/>
      <c r="FAV27" s="68"/>
      <c r="FAW27" s="68"/>
      <c r="FAX27" s="68"/>
      <c r="FAY27" s="68"/>
      <c r="FAZ27" s="68"/>
      <c r="FBA27" s="68"/>
      <c r="FBB27" s="68"/>
      <c r="FBC27" s="68"/>
      <c r="FBD27" s="68"/>
      <c r="FBE27" s="68"/>
      <c r="FBF27" s="68"/>
      <c r="FBG27" s="68"/>
      <c r="FBH27" s="68"/>
      <c r="FBI27" s="68"/>
      <c r="FBJ27" s="68"/>
      <c r="FBK27" s="68"/>
      <c r="FBL27" s="68"/>
      <c r="FBM27" s="68"/>
      <c r="FBN27" s="68"/>
      <c r="FBO27" s="68"/>
      <c r="FBP27" s="68"/>
      <c r="FBQ27" s="68"/>
      <c r="FBR27" s="68"/>
      <c r="FBS27" s="68"/>
      <c r="FBT27" s="68"/>
      <c r="FBU27" s="68"/>
      <c r="FBV27" s="68"/>
      <c r="FBW27" s="68"/>
      <c r="FBX27" s="68"/>
      <c r="FBY27" s="68"/>
      <c r="FBZ27" s="68"/>
      <c r="FCA27" s="68"/>
      <c r="FCB27" s="68"/>
      <c r="FCC27" s="68"/>
      <c r="FCD27" s="68"/>
      <c r="FCE27" s="68"/>
      <c r="FCF27" s="68"/>
      <c r="FCG27" s="68"/>
      <c r="FCH27" s="68"/>
      <c r="FCI27" s="68"/>
      <c r="FCJ27" s="68"/>
      <c r="FCK27" s="68"/>
      <c r="FCL27" s="68"/>
      <c r="FCM27" s="68"/>
      <c r="FCN27" s="68"/>
      <c r="FCO27" s="68"/>
      <c r="FCP27" s="68"/>
      <c r="FCQ27" s="68"/>
      <c r="FCR27" s="68"/>
      <c r="FCS27" s="68"/>
      <c r="FCT27" s="68"/>
      <c r="FCU27" s="68"/>
      <c r="FCV27" s="68"/>
      <c r="FCW27" s="68"/>
      <c r="FCX27" s="68"/>
      <c r="FCY27" s="68"/>
      <c r="FCZ27" s="68"/>
      <c r="FDA27" s="68"/>
      <c r="FDB27" s="68"/>
      <c r="FDC27" s="68"/>
      <c r="FDD27" s="68"/>
      <c r="FDE27" s="68"/>
      <c r="FDF27" s="68"/>
      <c r="FDG27" s="68"/>
      <c r="FDH27" s="68"/>
      <c r="FDI27" s="68"/>
      <c r="FDJ27" s="68"/>
      <c r="FDK27" s="68"/>
      <c r="FDL27" s="68"/>
      <c r="FDM27" s="68"/>
      <c r="FDN27" s="68"/>
      <c r="FDO27" s="68"/>
      <c r="FDP27" s="68"/>
      <c r="FDQ27" s="68"/>
      <c r="FDR27" s="68"/>
      <c r="FDS27" s="68"/>
      <c r="FDT27" s="68"/>
      <c r="FDU27" s="68"/>
      <c r="FDV27" s="68"/>
      <c r="FDW27" s="68"/>
      <c r="FDX27" s="68"/>
      <c r="FDY27" s="68"/>
      <c r="FDZ27" s="68"/>
      <c r="FEA27" s="68"/>
      <c r="FEB27" s="68"/>
      <c r="FEC27" s="68"/>
      <c r="FED27" s="68"/>
      <c r="FEE27" s="68"/>
      <c r="FEF27" s="68"/>
      <c r="FEG27" s="68"/>
      <c r="FEH27" s="68"/>
      <c r="FEI27" s="68"/>
      <c r="FEJ27" s="68"/>
      <c r="FEK27" s="68"/>
      <c r="FEL27" s="68"/>
      <c r="FEM27" s="68"/>
      <c r="FEN27" s="68"/>
      <c r="FEO27" s="68"/>
      <c r="FEP27" s="68"/>
      <c r="FEQ27" s="68"/>
      <c r="FER27" s="68"/>
      <c r="FES27" s="68"/>
      <c r="FET27" s="68"/>
      <c r="FEU27" s="68"/>
      <c r="FEV27" s="68"/>
      <c r="FEW27" s="68"/>
      <c r="FEX27" s="68"/>
      <c r="FEY27" s="68"/>
      <c r="FEZ27" s="68"/>
      <c r="FFA27" s="68"/>
      <c r="FFB27" s="68"/>
      <c r="FFC27" s="68"/>
      <c r="FFD27" s="68"/>
      <c r="FFE27" s="68"/>
      <c r="FFF27" s="68"/>
      <c r="FFG27" s="68"/>
      <c r="FFH27" s="68"/>
      <c r="FFI27" s="68"/>
      <c r="FFJ27" s="68"/>
      <c r="FFK27" s="68"/>
      <c r="FFL27" s="68"/>
      <c r="FFM27" s="68"/>
      <c r="FFN27" s="68"/>
      <c r="FFO27" s="68"/>
      <c r="FFP27" s="68"/>
      <c r="FFQ27" s="68"/>
      <c r="FFR27" s="68"/>
      <c r="FFS27" s="68"/>
      <c r="FFT27" s="68"/>
      <c r="FFU27" s="68"/>
      <c r="FFV27" s="68"/>
      <c r="FFW27" s="68"/>
      <c r="FFX27" s="68"/>
      <c r="FFY27" s="68"/>
      <c r="FFZ27" s="68"/>
      <c r="FGA27" s="68"/>
      <c r="FGB27" s="68"/>
      <c r="FGC27" s="68"/>
      <c r="FGD27" s="68"/>
      <c r="FGE27" s="68"/>
      <c r="FGF27" s="68"/>
      <c r="FGG27" s="68"/>
      <c r="FGH27" s="68"/>
      <c r="FGI27" s="68"/>
      <c r="FGJ27" s="68"/>
      <c r="FGK27" s="68"/>
      <c r="FGL27" s="68"/>
      <c r="FGM27" s="68"/>
      <c r="FGN27" s="68"/>
      <c r="FGO27" s="68"/>
      <c r="FGP27" s="68"/>
      <c r="FGQ27" s="68"/>
      <c r="FGR27" s="68"/>
      <c r="FGS27" s="68"/>
      <c r="FGT27" s="68"/>
      <c r="FGU27" s="68"/>
      <c r="FGV27" s="68"/>
      <c r="FGW27" s="68"/>
      <c r="FGX27" s="68"/>
      <c r="FGY27" s="68"/>
      <c r="FGZ27" s="68"/>
      <c r="FHA27" s="68"/>
      <c r="FHB27" s="68"/>
      <c r="FHC27" s="68"/>
      <c r="FHD27" s="68"/>
      <c r="FHE27" s="68"/>
      <c r="FHF27" s="68"/>
      <c r="FHG27" s="68"/>
      <c r="FHH27" s="68"/>
      <c r="FHI27" s="68"/>
      <c r="FHJ27" s="68"/>
      <c r="FHK27" s="68"/>
      <c r="FHL27" s="68"/>
      <c r="FHM27" s="68"/>
      <c r="FHN27" s="68"/>
      <c r="FHO27" s="68"/>
      <c r="FHP27" s="68"/>
      <c r="FHQ27" s="68"/>
      <c r="FHR27" s="68"/>
      <c r="FHS27" s="68"/>
      <c r="FHT27" s="68"/>
      <c r="FHU27" s="68"/>
      <c r="FHV27" s="68"/>
      <c r="FHW27" s="68"/>
      <c r="FHX27" s="68"/>
      <c r="FHY27" s="68"/>
      <c r="FHZ27" s="68"/>
      <c r="FIA27" s="68"/>
      <c r="FIB27" s="68"/>
      <c r="FIC27" s="68"/>
      <c r="FID27" s="68"/>
      <c r="FIE27" s="68"/>
      <c r="FIF27" s="68"/>
      <c r="FIG27" s="68"/>
      <c r="FIH27" s="68"/>
      <c r="FII27" s="68"/>
      <c r="FIJ27" s="68"/>
      <c r="FIK27" s="68"/>
      <c r="FIL27" s="68"/>
      <c r="FIM27" s="68"/>
      <c r="FIN27" s="68"/>
      <c r="FIO27" s="68"/>
      <c r="FIP27" s="68"/>
      <c r="FIQ27" s="68"/>
      <c r="FIR27" s="68"/>
      <c r="FIS27" s="68"/>
      <c r="FIT27" s="68"/>
      <c r="FIU27" s="68"/>
      <c r="FIV27" s="68"/>
      <c r="FIW27" s="68"/>
      <c r="FIX27" s="68"/>
      <c r="FIY27" s="68"/>
      <c r="FIZ27" s="68"/>
      <c r="FJA27" s="68"/>
      <c r="FJB27" s="68"/>
      <c r="FJC27" s="68"/>
      <c r="FJD27" s="68"/>
      <c r="FJE27" s="68"/>
      <c r="FJF27" s="68"/>
      <c r="FJG27" s="68"/>
      <c r="FJH27" s="68"/>
      <c r="FJI27" s="68"/>
      <c r="FJJ27" s="68"/>
      <c r="FJK27" s="68"/>
      <c r="FJL27" s="68"/>
      <c r="FJM27" s="68"/>
      <c r="FJN27" s="68"/>
      <c r="FJO27" s="68"/>
      <c r="FJP27" s="68"/>
      <c r="FJQ27" s="68"/>
      <c r="FJR27" s="68"/>
      <c r="FJS27" s="68"/>
      <c r="FJT27" s="68"/>
      <c r="FJU27" s="68"/>
      <c r="FJV27" s="68"/>
      <c r="FJW27" s="68"/>
      <c r="FJX27" s="68"/>
      <c r="FJY27" s="68"/>
      <c r="FJZ27" s="68"/>
      <c r="FKA27" s="68"/>
      <c r="FKB27" s="68"/>
      <c r="FKC27" s="68"/>
      <c r="FKD27" s="68"/>
      <c r="FKE27" s="68"/>
      <c r="FKF27" s="68"/>
      <c r="FKG27" s="68"/>
      <c r="FKH27" s="68"/>
      <c r="FKI27" s="68"/>
      <c r="FKJ27" s="68"/>
      <c r="FKK27" s="68"/>
      <c r="FKL27" s="68"/>
      <c r="FKM27" s="68"/>
      <c r="FKN27" s="68"/>
      <c r="FKO27" s="68"/>
      <c r="FKP27" s="68"/>
      <c r="FKQ27" s="68"/>
      <c r="FKR27" s="68"/>
      <c r="FKS27" s="68"/>
      <c r="FKT27" s="68"/>
      <c r="FKU27" s="68"/>
      <c r="FKV27" s="68"/>
      <c r="FKW27" s="68"/>
      <c r="FKX27" s="68"/>
      <c r="FKY27" s="68"/>
      <c r="FKZ27" s="68"/>
      <c r="FLA27" s="68"/>
      <c r="FLB27" s="68"/>
      <c r="FLC27" s="68"/>
      <c r="FLD27" s="68"/>
      <c r="FLE27" s="68"/>
      <c r="FLF27" s="68"/>
      <c r="FLG27" s="68"/>
      <c r="FLH27" s="68"/>
      <c r="FLI27" s="68"/>
      <c r="FLJ27" s="68"/>
      <c r="FLK27" s="68"/>
      <c r="FLL27" s="68"/>
      <c r="FLM27" s="68"/>
      <c r="FLN27" s="68"/>
      <c r="FLO27" s="68"/>
      <c r="FLP27" s="68"/>
      <c r="FLQ27" s="68"/>
      <c r="FLR27" s="68"/>
      <c r="FLS27" s="68"/>
      <c r="FLT27" s="68"/>
      <c r="FLU27" s="68"/>
      <c r="FLV27" s="68"/>
      <c r="FLW27" s="68"/>
      <c r="FLX27" s="68"/>
      <c r="FLY27" s="68"/>
      <c r="FLZ27" s="68"/>
      <c r="FMA27" s="68"/>
      <c r="FMB27" s="68"/>
      <c r="FMC27" s="68"/>
      <c r="FMD27" s="68"/>
      <c r="FME27" s="68"/>
      <c r="FMF27" s="68"/>
      <c r="FMG27" s="68"/>
      <c r="FMH27" s="68"/>
      <c r="FMI27" s="68"/>
      <c r="FMJ27" s="68"/>
      <c r="FMK27" s="68"/>
      <c r="FML27" s="68"/>
      <c r="FMM27" s="68"/>
      <c r="FMN27" s="68"/>
      <c r="FMO27" s="68"/>
      <c r="FMP27" s="68"/>
      <c r="FMQ27" s="68"/>
      <c r="FMR27" s="68"/>
      <c r="FMS27" s="68"/>
      <c r="FMT27" s="68"/>
      <c r="FMU27" s="68"/>
      <c r="FMV27" s="68"/>
      <c r="FMW27" s="68"/>
      <c r="FMX27" s="68"/>
      <c r="FMY27" s="68"/>
      <c r="FMZ27" s="68"/>
      <c r="FNA27" s="68"/>
      <c r="FNB27" s="68"/>
      <c r="FNC27" s="68"/>
      <c r="FND27" s="68"/>
      <c r="FNE27" s="68"/>
      <c r="FNF27" s="68"/>
      <c r="FNG27" s="68"/>
      <c r="FNH27" s="68"/>
      <c r="FNI27" s="68"/>
      <c r="FNJ27" s="68"/>
      <c r="FNK27" s="68"/>
      <c r="FNL27" s="68"/>
      <c r="FNM27" s="68"/>
      <c r="FNN27" s="68"/>
      <c r="FNO27" s="68"/>
      <c r="FNP27" s="68"/>
      <c r="FNQ27" s="68"/>
      <c r="FNR27" s="68"/>
      <c r="FNS27" s="68"/>
      <c r="FNT27" s="68"/>
      <c r="FNU27" s="68"/>
      <c r="FNV27" s="68"/>
      <c r="FNW27" s="68"/>
      <c r="FNX27" s="68"/>
      <c r="FNY27" s="68"/>
      <c r="FNZ27" s="68"/>
      <c r="FOA27" s="68"/>
      <c r="FOB27" s="68"/>
      <c r="FOC27" s="68"/>
      <c r="FOD27" s="68"/>
      <c r="FOE27" s="68"/>
      <c r="FOF27" s="68"/>
      <c r="FOG27" s="68"/>
      <c r="FOH27" s="68"/>
      <c r="FOI27" s="68"/>
      <c r="FOJ27" s="68"/>
      <c r="FOK27" s="68"/>
      <c r="FOL27" s="68"/>
      <c r="FOM27" s="68"/>
      <c r="FON27" s="68"/>
      <c r="FOO27" s="68"/>
      <c r="FOP27" s="68"/>
      <c r="FOQ27" s="68"/>
      <c r="FOR27" s="68"/>
      <c r="FOS27" s="68"/>
      <c r="FOT27" s="68"/>
      <c r="FOU27" s="68"/>
      <c r="FOV27" s="68"/>
      <c r="FOW27" s="68"/>
      <c r="FOX27" s="68"/>
      <c r="FOY27" s="68"/>
      <c r="FOZ27" s="68"/>
      <c r="FPA27" s="68"/>
      <c r="FPB27" s="68"/>
      <c r="FPC27" s="68"/>
      <c r="FPD27" s="68"/>
      <c r="FPE27" s="68"/>
      <c r="FPF27" s="68"/>
      <c r="FPG27" s="68"/>
      <c r="FPH27" s="68"/>
      <c r="FPI27" s="68"/>
      <c r="FPJ27" s="68"/>
      <c r="FPK27" s="68"/>
      <c r="FPL27" s="68"/>
      <c r="FPM27" s="68"/>
      <c r="FPN27" s="68"/>
      <c r="FPO27" s="68"/>
      <c r="FPP27" s="68"/>
      <c r="FPQ27" s="68"/>
      <c r="FPR27" s="68"/>
      <c r="FPS27" s="68"/>
      <c r="FPT27" s="68"/>
      <c r="FPU27" s="68"/>
      <c r="FPV27" s="68"/>
      <c r="FPW27" s="68"/>
      <c r="FPX27" s="68"/>
      <c r="FPY27" s="68"/>
      <c r="FPZ27" s="68"/>
      <c r="FQA27" s="68"/>
      <c r="FQB27" s="68"/>
      <c r="FQC27" s="68"/>
      <c r="FQD27" s="68"/>
      <c r="FQE27" s="68"/>
      <c r="FQF27" s="68"/>
      <c r="FQG27" s="68"/>
      <c r="FQH27" s="68"/>
      <c r="FQI27" s="68"/>
      <c r="FQJ27" s="68"/>
      <c r="FQK27" s="68"/>
      <c r="FQL27" s="68"/>
      <c r="FQM27" s="68"/>
      <c r="FQN27" s="68"/>
      <c r="FQO27" s="68"/>
      <c r="FQP27" s="68"/>
      <c r="FQQ27" s="68"/>
      <c r="FQR27" s="68"/>
      <c r="FQS27" s="68"/>
      <c r="FQT27" s="68"/>
      <c r="FQU27" s="68"/>
      <c r="FQV27" s="68"/>
      <c r="FQW27" s="68"/>
      <c r="FQX27" s="68"/>
      <c r="FQY27" s="68"/>
      <c r="FQZ27" s="68"/>
      <c r="FRA27" s="68"/>
      <c r="FRB27" s="68"/>
      <c r="FRC27" s="68"/>
      <c r="FRD27" s="68"/>
      <c r="FRE27" s="68"/>
      <c r="FRF27" s="68"/>
      <c r="FRG27" s="68"/>
      <c r="FRH27" s="68"/>
      <c r="FRI27" s="68"/>
      <c r="FRJ27" s="68"/>
      <c r="FRK27" s="68"/>
      <c r="FRL27" s="68"/>
      <c r="FRM27" s="68"/>
      <c r="FRN27" s="68"/>
      <c r="FRO27" s="68"/>
      <c r="FRP27" s="68"/>
      <c r="FRQ27" s="68"/>
      <c r="FRR27" s="68"/>
      <c r="FRS27" s="68"/>
      <c r="FRT27" s="68"/>
      <c r="FRU27" s="68"/>
      <c r="FRV27" s="68"/>
      <c r="FRW27" s="68"/>
      <c r="FRX27" s="68"/>
      <c r="FRY27" s="68"/>
      <c r="FRZ27" s="68"/>
      <c r="FSA27" s="68"/>
      <c r="FSB27" s="68"/>
      <c r="FSC27" s="68"/>
      <c r="FSD27" s="68"/>
      <c r="FSE27" s="68"/>
      <c r="FSF27" s="68"/>
      <c r="FSG27" s="68"/>
      <c r="FSH27" s="68"/>
      <c r="FSI27" s="68"/>
      <c r="FSJ27" s="68"/>
      <c r="FSK27" s="68"/>
      <c r="FSL27" s="68"/>
      <c r="FSM27" s="68"/>
      <c r="FSN27" s="68"/>
      <c r="FSO27" s="68"/>
      <c r="FSP27" s="68"/>
      <c r="FSQ27" s="68"/>
      <c r="FSR27" s="68"/>
      <c r="FSS27" s="68"/>
      <c r="FST27" s="68"/>
      <c r="FSU27" s="68"/>
      <c r="FSV27" s="68"/>
      <c r="FSW27" s="68"/>
      <c r="FSX27" s="68"/>
      <c r="FSY27" s="68"/>
      <c r="FSZ27" s="68"/>
      <c r="FTA27" s="68"/>
      <c r="FTB27" s="68"/>
      <c r="FTC27" s="68"/>
      <c r="FTD27" s="68"/>
      <c r="FTE27" s="68"/>
      <c r="FTF27" s="68"/>
      <c r="FTG27" s="68"/>
      <c r="FTH27" s="68"/>
      <c r="FTI27" s="68"/>
      <c r="FTJ27" s="68"/>
      <c r="FTK27" s="68"/>
      <c r="FTL27" s="68"/>
      <c r="FTM27" s="68"/>
      <c r="FTN27" s="68"/>
      <c r="FTO27" s="68"/>
      <c r="FTP27" s="68"/>
      <c r="FTQ27" s="68"/>
      <c r="FTR27" s="68"/>
      <c r="FTS27" s="68"/>
      <c r="FTT27" s="68"/>
      <c r="FTU27" s="68"/>
      <c r="FTV27" s="68"/>
      <c r="FTW27" s="68"/>
      <c r="FTX27" s="68"/>
      <c r="FTY27" s="68"/>
      <c r="FTZ27" s="68"/>
      <c r="FUA27" s="68"/>
      <c r="FUB27" s="68"/>
      <c r="FUC27" s="68"/>
      <c r="FUD27" s="68"/>
      <c r="FUE27" s="68"/>
      <c r="FUF27" s="68"/>
      <c r="FUG27" s="68"/>
      <c r="FUH27" s="68"/>
      <c r="FUI27" s="68"/>
      <c r="FUJ27" s="68"/>
      <c r="FUK27" s="68"/>
      <c r="FUL27" s="68"/>
      <c r="FUM27" s="68"/>
      <c r="FUN27" s="68"/>
      <c r="FUO27" s="68"/>
      <c r="FUP27" s="68"/>
      <c r="FUQ27" s="68"/>
      <c r="FUR27" s="68"/>
      <c r="FUS27" s="68"/>
      <c r="FUT27" s="68"/>
      <c r="FUU27" s="68"/>
      <c r="FUV27" s="68"/>
      <c r="FUW27" s="68"/>
      <c r="FUX27" s="68"/>
      <c r="FUY27" s="68"/>
      <c r="FUZ27" s="68"/>
      <c r="FVA27" s="68"/>
      <c r="FVB27" s="68"/>
      <c r="FVC27" s="68"/>
      <c r="FVD27" s="68"/>
      <c r="FVE27" s="68"/>
      <c r="FVF27" s="68"/>
      <c r="FVG27" s="68"/>
      <c r="FVH27" s="68"/>
      <c r="FVI27" s="68"/>
      <c r="FVJ27" s="68"/>
      <c r="FVK27" s="68"/>
      <c r="FVL27" s="68"/>
      <c r="FVM27" s="68"/>
      <c r="FVN27" s="68"/>
      <c r="FVO27" s="68"/>
      <c r="FVP27" s="68"/>
      <c r="FVQ27" s="68"/>
      <c r="FVR27" s="68"/>
      <c r="FVS27" s="68"/>
      <c r="FVT27" s="68"/>
      <c r="FVU27" s="68"/>
      <c r="FVV27" s="68"/>
      <c r="FVW27" s="68"/>
      <c r="FVX27" s="68"/>
      <c r="FVY27" s="68"/>
      <c r="FVZ27" s="68"/>
      <c r="FWA27" s="68"/>
      <c r="FWB27" s="68"/>
      <c r="FWC27" s="68"/>
      <c r="FWD27" s="68"/>
      <c r="FWE27" s="68"/>
      <c r="FWF27" s="68"/>
      <c r="FWG27" s="68"/>
      <c r="FWH27" s="68"/>
      <c r="FWI27" s="68"/>
      <c r="FWJ27" s="68"/>
      <c r="FWK27" s="68"/>
      <c r="FWL27" s="68"/>
      <c r="FWM27" s="68"/>
      <c r="FWN27" s="68"/>
      <c r="FWO27" s="68"/>
      <c r="FWP27" s="68"/>
      <c r="FWQ27" s="68"/>
      <c r="FWR27" s="68"/>
      <c r="FWS27" s="68"/>
      <c r="FWT27" s="68"/>
      <c r="FWU27" s="68"/>
      <c r="FWV27" s="68"/>
      <c r="FWW27" s="68"/>
      <c r="FWX27" s="68"/>
      <c r="FWY27" s="68"/>
      <c r="FWZ27" s="68"/>
      <c r="FXA27" s="68"/>
      <c r="FXB27" s="68"/>
      <c r="FXC27" s="68"/>
      <c r="FXD27" s="68"/>
      <c r="FXE27" s="68"/>
      <c r="FXF27" s="68"/>
      <c r="FXG27" s="68"/>
      <c r="FXH27" s="68"/>
      <c r="FXI27" s="68"/>
      <c r="FXJ27" s="68"/>
      <c r="FXK27" s="68"/>
      <c r="FXL27" s="68"/>
      <c r="FXM27" s="68"/>
      <c r="FXN27" s="68"/>
      <c r="FXO27" s="68"/>
      <c r="FXP27" s="68"/>
      <c r="FXQ27" s="68"/>
      <c r="FXR27" s="68"/>
      <c r="FXS27" s="68"/>
      <c r="FXT27" s="68"/>
      <c r="FXU27" s="68"/>
      <c r="FXV27" s="68"/>
      <c r="FXW27" s="68"/>
      <c r="FXX27" s="68"/>
      <c r="FXY27" s="68"/>
      <c r="FXZ27" s="68"/>
      <c r="FYA27" s="68"/>
      <c r="FYB27" s="68"/>
      <c r="FYC27" s="68"/>
      <c r="FYD27" s="68"/>
      <c r="FYE27" s="68"/>
      <c r="FYF27" s="68"/>
      <c r="FYG27" s="68"/>
      <c r="FYH27" s="68"/>
      <c r="FYI27" s="68"/>
      <c r="FYJ27" s="68"/>
      <c r="FYK27" s="68"/>
      <c r="FYL27" s="68"/>
      <c r="FYM27" s="68"/>
      <c r="FYN27" s="68"/>
      <c r="FYO27" s="68"/>
      <c r="FYP27" s="68"/>
      <c r="FYQ27" s="68"/>
      <c r="FYR27" s="68"/>
      <c r="FYS27" s="68"/>
      <c r="FYT27" s="68"/>
      <c r="FYU27" s="68"/>
      <c r="FYV27" s="68"/>
      <c r="FYW27" s="68"/>
      <c r="FYX27" s="68"/>
      <c r="FYY27" s="68"/>
      <c r="FYZ27" s="68"/>
      <c r="FZA27" s="68"/>
      <c r="FZB27" s="68"/>
      <c r="FZC27" s="68"/>
      <c r="FZD27" s="68"/>
      <c r="FZE27" s="68"/>
      <c r="FZF27" s="68"/>
      <c r="FZG27" s="68"/>
      <c r="FZH27" s="68"/>
      <c r="FZI27" s="68"/>
      <c r="FZJ27" s="68"/>
      <c r="FZK27" s="68"/>
      <c r="FZL27" s="68"/>
      <c r="FZM27" s="68"/>
      <c r="FZN27" s="68"/>
      <c r="FZO27" s="68"/>
      <c r="FZP27" s="68"/>
      <c r="FZQ27" s="68"/>
      <c r="FZR27" s="68"/>
      <c r="FZS27" s="68"/>
      <c r="FZT27" s="68"/>
      <c r="FZU27" s="68"/>
      <c r="FZV27" s="68"/>
      <c r="FZW27" s="68"/>
      <c r="FZX27" s="68"/>
      <c r="FZY27" s="68"/>
      <c r="FZZ27" s="68"/>
      <c r="GAA27" s="68"/>
      <c r="GAB27" s="68"/>
      <c r="GAC27" s="68"/>
      <c r="GAD27" s="68"/>
      <c r="GAE27" s="68"/>
      <c r="GAF27" s="68"/>
      <c r="GAG27" s="68"/>
      <c r="GAH27" s="68"/>
      <c r="GAI27" s="68"/>
      <c r="GAJ27" s="68"/>
      <c r="GAK27" s="68"/>
      <c r="GAL27" s="68"/>
      <c r="GAM27" s="68"/>
      <c r="GAN27" s="68"/>
      <c r="GAO27" s="68"/>
      <c r="GAP27" s="68"/>
      <c r="GAQ27" s="68"/>
      <c r="GAR27" s="68"/>
      <c r="GAS27" s="68"/>
      <c r="GAT27" s="68"/>
      <c r="GAU27" s="68"/>
      <c r="GAV27" s="68"/>
      <c r="GAW27" s="68"/>
      <c r="GAX27" s="68"/>
      <c r="GAY27" s="68"/>
      <c r="GAZ27" s="68"/>
      <c r="GBA27" s="68"/>
      <c r="GBB27" s="68"/>
      <c r="GBC27" s="68"/>
      <c r="GBD27" s="68"/>
      <c r="GBE27" s="68"/>
      <c r="GBF27" s="68"/>
      <c r="GBG27" s="68"/>
      <c r="GBH27" s="68"/>
      <c r="GBI27" s="68"/>
      <c r="GBJ27" s="68"/>
      <c r="GBK27" s="68"/>
      <c r="GBL27" s="68"/>
      <c r="GBM27" s="68"/>
      <c r="GBN27" s="68"/>
      <c r="GBO27" s="68"/>
      <c r="GBP27" s="68"/>
      <c r="GBQ27" s="68"/>
      <c r="GBR27" s="68"/>
      <c r="GBS27" s="68"/>
      <c r="GBT27" s="68"/>
      <c r="GBU27" s="68"/>
      <c r="GBV27" s="68"/>
      <c r="GBW27" s="68"/>
      <c r="GBX27" s="68"/>
      <c r="GBY27" s="68"/>
      <c r="GBZ27" s="68"/>
      <c r="GCA27" s="68"/>
      <c r="GCB27" s="68"/>
      <c r="GCC27" s="68"/>
      <c r="GCD27" s="68"/>
      <c r="GCE27" s="68"/>
      <c r="GCF27" s="68"/>
      <c r="GCG27" s="68"/>
      <c r="GCH27" s="68"/>
      <c r="GCI27" s="68"/>
      <c r="GCJ27" s="68"/>
      <c r="GCK27" s="68"/>
      <c r="GCL27" s="68"/>
      <c r="GCM27" s="68"/>
      <c r="GCN27" s="68"/>
      <c r="GCO27" s="68"/>
      <c r="GCP27" s="68"/>
      <c r="GCQ27" s="68"/>
      <c r="GCR27" s="68"/>
      <c r="GCS27" s="68"/>
      <c r="GCT27" s="68"/>
      <c r="GCU27" s="68"/>
      <c r="GCV27" s="68"/>
      <c r="GCW27" s="68"/>
      <c r="GCX27" s="68"/>
      <c r="GCY27" s="68"/>
      <c r="GCZ27" s="68"/>
      <c r="GDA27" s="68"/>
      <c r="GDB27" s="68"/>
      <c r="GDC27" s="68"/>
      <c r="GDD27" s="68"/>
      <c r="GDE27" s="68"/>
      <c r="GDF27" s="68"/>
      <c r="GDG27" s="68"/>
      <c r="GDH27" s="68"/>
      <c r="GDI27" s="68"/>
      <c r="GDJ27" s="68"/>
      <c r="GDK27" s="68"/>
      <c r="GDL27" s="68"/>
      <c r="GDM27" s="68"/>
      <c r="GDN27" s="68"/>
      <c r="GDO27" s="68"/>
      <c r="GDP27" s="68"/>
      <c r="GDQ27" s="68"/>
      <c r="GDR27" s="68"/>
      <c r="GDS27" s="68"/>
      <c r="GDT27" s="68"/>
      <c r="GDU27" s="68"/>
      <c r="GDV27" s="68"/>
      <c r="GDW27" s="68"/>
      <c r="GDX27" s="68"/>
      <c r="GDY27" s="68"/>
      <c r="GDZ27" s="68"/>
      <c r="GEA27" s="68"/>
      <c r="GEB27" s="68"/>
      <c r="GEC27" s="68"/>
      <c r="GED27" s="68"/>
      <c r="GEE27" s="68"/>
      <c r="GEF27" s="68"/>
      <c r="GEG27" s="68"/>
      <c r="GEH27" s="68"/>
      <c r="GEI27" s="68"/>
      <c r="GEJ27" s="68"/>
      <c r="GEK27" s="68"/>
      <c r="GEL27" s="68"/>
      <c r="GEM27" s="68"/>
      <c r="GEN27" s="68"/>
      <c r="GEO27" s="68"/>
      <c r="GEP27" s="68"/>
      <c r="GEQ27" s="68"/>
      <c r="GER27" s="68"/>
      <c r="GES27" s="68"/>
      <c r="GET27" s="68"/>
      <c r="GEU27" s="68"/>
      <c r="GEV27" s="68"/>
      <c r="GEW27" s="68"/>
      <c r="GEX27" s="68"/>
      <c r="GEY27" s="68"/>
      <c r="GEZ27" s="68"/>
      <c r="GFA27" s="68"/>
      <c r="GFB27" s="68"/>
      <c r="GFC27" s="68"/>
      <c r="GFD27" s="68"/>
      <c r="GFE27" s="68"/>
      <c r="GFF27" s="68"/>
      <c r="GFG27" s="68"/>
      <c r="GFH27" s="68"/>
      <c r="GFI27" s="68"/>
      <c r="GFJ27" s="68"/>
      <c r="GFK27" s="68"/>
      <c r="GFL27" s="68"/>
      <c r="GFM27" s="68"/>
      <c r="GFN27" s="68"/>
      <c r="GFO27" s="68"/>
      <c r="GFP27" s="68"/>
      <c r="GFQ27" s="68"/>
      <c r="GFR27" s="68"/>
      <c r="GFS27" s="68"/>
      <c r="GFT27" s="68"/>
      <c r="GFU27" s="68"/>
      <c r="GFV27" s="68"/>
      <c r="GFW27" s="68"/>
      <c r="GFX27" s="68"/>
      <c r="GFY27" s="68"/>
      <c r="GFZ27" s="68"/>
      <c r="GGA27" s="68"/>
      <c r="GGB27" s="68"/>
      <c r="GGC27" s="68"/>
      <c r="GGD27" s="68"/>
      <c r="GGE27" s="68"/>
      <c r="GGF27" s="68"/>
      <c r="GGG27" s="68"/>
      <c r="GGH27" s="68"/>
      <c r="GGI27" s="68"/>
      <c r="GGJ27" s="68"/>
      <c r="GGK27" s="68"/>
      <c r="GGL27" s="68"/>
      <c r="GGM27" s="68"/>
      <c r="GGN27" s="68"/>
      <c r="GGO27" s="68"/>
      <c r="GGP27" s="68"/>
      <c r="GGQ27" s="68"/>
      <c r="GGR27" s="68"/>
      <c r="GGS27" s="68"/>
      <c r="GGT27" s="68"/>
      <c r="GGU27" s="68"/>
      <c r="GGV27" s="68"/>
      <c r="GGW27" s="68"/>
      <c r="GGX27" s="68"/>
      <c r="GGY27" s="68"/>
      <c r="GGZ27" s="68"/>
      <c r="GHA27" s="68"/>
      <c r="GHB27" s="68"/>
      <c r="GHC27" s="68"/>
      <c r="GHD27" s="68"/>
      <c r="GHE27" s="68"/>
      <c r="GHF27" s="68"/>
      <c r="GHG27" s="68"/>
      <c r="GHH27" s="68"/>
      <c r="GHI27" s="68"/>
      <c r="GHJ27" s="68"/>
      <c r="GHK27" s="68"/>
      <c r="GHL27" s="68"/>
      <c r="GHM27" s="68"/>
      <c r="GHN27" s="68"/>
      <c r="GHO27" s="68"/>
      <c r="GHP27" s="68"/>
      <c r="GHQ27" s="68"/>
      <c r="GHR27" s="68"/>
      <c r="GHS27" s="68"/>
      <c r="GHT27" s="68"/>
      <c r="GHU27" s="68"/>
      <c r="GHV27" s="68"/>
      <c r="GHW27" s="68"/>
      <c r="GHX27" s="68"/>
      <c r="GHY27" s="68"/>
      <c r="GHZ27" s="68"/>
      <c r="GIA27" s="68"/>
      <c r="GIB27" s="68"/>
      <c r="GIC27" s="68"/>
      <c r="GID27" s="68"/>
      <c r="GIE27" s="68"/>
      <c r="GIF27" s="68"/>
      <c r="GIG27" s="68"/>
      <c r="GIH27" s="68"/>
      <c r="GII27" s="68"/>
      <c r="GIJ27" s="68"/>
      <c r="GIK27" s="68"/>
      <c r="GIL27" s="68"/>
      <c r="GIM27" s="68"/>
      <c r="GIN27" s="68"/>
      <c r="GIO27" s="68"/>
      <c r="GIP27" s="68"/>
      <c r="GIQ27" s="68"/>
      <c r="GIR27" s="68"/>
      <c r="GIS27" s="68"/>
      <c r="GIT27" s="68"/>
      <c r="GIU27" s="68"/>
      <c r="GIV27" s="68"/>
      <c r="GIW27" s="68"/>
      <c r="GIX27" s="68"/>
      <c r="GIY27" s="68"/>
      <c r="GIZ27" s="68"/>
      <c r="GJA27" s="68"/>
      <c r="GJB27" s="68"/>
      <c r="GJC27" s="68"/>
      <c r="GJD27" s="68"/>
      <c r="GJE27" s="68"/>
      <c r="GJF27" s="68"/>
      <c r="GJG27" s="68"/>
      <c r="GJH27" s="68"/>
      <c r="GJI27" s="68"/>
      <c r="GJJ27" s="68"/>
      <c r="GJK27" s="68"/>
      <c r="GJL27" s="68"/>
      <c r="GJM27" s="68"/>
      <c r="GJN27" s="68"/>
      <c r="GJO27" s="68"/>
      <c r="GJP27" s="68"/>
      <c r="GJQ27" s="68"/>
      <c r="GJR27" s="68"/>
      <c r="GJS27" s="68"/>
      <c r="GJT27" s="68"/>
      <c r="GJU27" s="68"/>
      <c r="GJV27" s="68"/>
      <c r="GJW27" s="68"/>
      <c r="GJX27" s="68"/>
      <c r="GJY27" s="68"/>
      <c r="GJZ27" s="68"/>
      <c r="GKA27" s="68"/>
      <c r="GKB27" s="68"/>
      <c r="GKC27" s="68"/>
      <c r="GKD27" s="68"/>
      <c r="GKE27" s="68"/>
      <c r="GKF27" s="68"/>
      <c r="GKG27" s="68"/>
      <c r="GKH27" s="68"/>
      <c r="GKI27" s="68"/>
      <c r="GKJ27" s="68"/>
      <c r="GKK27" s="68"/>
      <c r="GKL27" s="68"/>
      <c r="GKM27" s="68"/>
      <c r="GKN27" s="68"/>
      <c r="GKO27" s="68"/>
      <c r="GKP27" s="68"/>
      <c r="GKQ27" s="68"/>
      <c r="GKR27" s="68"/>
      <c r="GKS27" s="68"/>
      <c r="GKT27" s="68"/>
      <c r="GKU27" s="68"/>
      <c r="GKV27" s="68"/>
      <c r="GKW27" s="68"/>
      <c r="GKX27" s="68"/>
      <c r="GKY27" s="68"/>
      <c r="GKZ27" s="68"/>
      <c r="GLA27" s="68"/>
      <c r="GLB27" s="68"/>
      <c r="GLC27" s="68"/>
      <c r="GLD27" s="68"/>
      <c r="GLE27" s="68"/>
      <c r="GLF27" s="68"/>
      <c r="GLG27" s="68"/>
      <c r="GLH27" s="68"/>
      <c r="GLI27" s="68"/>
      <c r="GLJ27" s="68"/>
      <c r="GLK27" s="68"/>
      <c r="GLL27" s="68"/>
      <c r="GLM27" s="68"/>
      <c r="GLN27" s="68"/>
      <c r="GLO27" s="68"/>
      <c r="GLP27" s="68"/>
      <c r="GLQ27" s="68"/>
      <c r="GLR27" s="68"/>
      <c r="GLS27" s="68"/>
      <c r="GLT27" s="68"/>
      <c r="GLU27" s="68"/>
      <c r="GLV27" s="68"/>
      <c r="GLW27" s="68"/>
      <c r="GLX27" s="68"/>
      <c r="GLY27" s="68"/>
      <c r="GLZ27" s="68"/>
      <c r="GMA27" s="68"/>
      <c r="GMB27" s="68"/>
      <c r="GMC27" s="68"/>
      <c r="GMD27" s="68"/>
      <c r="GME27" s="68"/>
      <c r="GMF27" s="68"/>
      <c r="GMG27" s="68"/>
      <c r="GMH27" s="68"/>
      <c r="GMI27" s="68"/>
      <c r="GMJ27" s="68"/>
      <c r="GMK27" s="68"/>
      <c r="GML27" s="68"/>
      <c r="GMM27" s="68"/>
      <c r="GMN27" s="68"/>
      <c r="GMO27" s="68"/>
      <c r="GMP27" s="68"/>
      <c r="GMQ27" s="68"/>
      <c r="GMR27" s="68"/>
      <c r="GMS27" s="68"/>
      <c r="GMT27" s="68"/>
      <c r="GMU27" s="68"/>
      <c r="GMV27" s="68"/>
      <c r="GMW27" s="68"/>
      <c r="GMX27" s="68"/>
      <c r="GMY27" s="68"/>
      <c r="GMZ27" s="68"/>
      <c r="GNA27" s="68"/>
      <c r="GNB27" s="68"/>
      <c r="GNC27" s="68"/>
      <c r="GND27" s="68"/>
      <c r="GNE27" s="68"/>
      <c r="GNF27" s="68"/>
      <c r="GNG27" s="68"/>
      <c r="GNH27" s="68"/>
      <c r="GNI27" s="68"/>
      <c r="GNJ27" s="68"/>
      <c r="GNK27" s="68"/>
      <c r="GNL27" s="68"/>
      <c r="GNM27" s="68"/>
      <c r="GNN27" s="68"/>
      <c r="GNO27" s="68"/>
      <c r="GNP27" s="68"/>
      <c r="GNQ27" s="68"/>
      <c r="GNR27" s="68"/>
      <c r="GNS27" s="68"/>
      <c r="GNT27" s="68"/>
      <c r="GNU27" s="68"/>
      <c r="GNV27" s="68"/>
      <c r="GNW27" s="68"/>
      <c r="GNX27" s="68"/>
      <c r="GNY27" s="68"/>
      <c r="GNZ27" s="68"/>
      <c r="GOA27" s="68"/>
      <c r="GOB27" s="68"/>
      <c r="GOC27" s="68"/>
      <c r="GOD27" s="68"/>
      <c r="GOE27" s="68"/>
      <c r="GOF27" s="68"/>
      <c r="GOG27" s="68"/>
      <c r="GOH27" s="68"/>
      <c r="GOI27" s="68"/>
      <c r="GOJ27" s="68"/>
      <c r="GOK27" s="68"/>
      <c r="GOL27" s="68"/>
      <c r="GOM27" s="68"/>
      <c r="GON27" s="68"/>
      <c r="GOO27" s="68"/>
      <c r="GOP27" s="68"/>
      <c r="GOQ27" s="68"/>
      <c r="GOR27" s="68"/>
      <c r="GOS27" s="68"/>
      <c r="GOT27" s="68"/>
      <c r="GOU27" s="68"/>
      <c r="GOV27" s="68"/>
      <c r="GOW27" s="68"/>
      <c r="GOX27" s="68"/>
      <c r="GOY27" s="68"/>
      <c r="GOZ27" s="68"/>
      <c r="GPA27" s="68"/>
      <c r="GPB27" s="68"/>
      <c r="GPC27" s="68"/>
      <c r="GPD27" s="68"/>
      <c r="GPE27" s="68"/>
      <c r="GPF27" s="68"/>
      <c r="GPG27" s="68"/>
      <c r="GPH27" s="68"/>
      <c r="GPI27" s="68"/>
      <c r="GPJ27" s="68"/>
      <c r="GPK27" s="68"/>
      <c r="GPL27" s="68"/>
      <c r="GPM27" s="68"/>
      <c r="GPN27" s="68"/>
      <c r="GPO27" s="68"/>
      <c r="GPP27" s="68"/>
      <c r="GPQ27" s="68"/>
      <c r="GPR27" s="68"/>
      <c r="GPS27" s="68"/>
      <c r="GPT27" s="68"/>
      <c r="GPU27" s="68"/>
      <c r="GPV27" s="68"/>
      <c r="GPW27" s="68"/>
      <c r="GPX27" s="68"/>
      <c r="GPY27" s="68"/>
      <c r="GPZ27" s="68"/>
      <c r="GQA27" s="68"/>
      <c r="GQB27" s="68"/>
      <c r="GQC27" s="68"/>
      <c r="GQD27" s="68"/>
      <c r="GQE27" s="68"/>
      <c r="GQF27" s="68"/>
      <c r="GQG27" s="68"/>
      <c r="GQH27" s="68"/>
      <c r="GQI27" s="68"/>
      <c r="GQJ27" s="68"/>
      <c r="GQK27" s="68"/>
      <c r="GQL27" s="68"/>
      <c r="GQM27" s="68"/>
      <c r="GQN27" s="68"/>
      <c r="GQO27" s="68"/>
      <c r="GQP27" s="68"/>
      <c r="GQQ27" s="68"/>
      <c r="GQR27" s="68"/>
      <c r="GQS27" s="68"/>
      <c r="GQT27" s="68"/>
      <c r="GQU27" s="68"/>
      <c r="GQV27" s="68"/>
      <c r="GQW27" s="68"/>
      <c r="GQX27" s="68"/>
      <c r="GQY27" s="68"/>
      <c r="GQZ27" s="68"/>
      <c r="GRA27" s="68"/>
      <c r="GRB27" s="68"/>
      <c r="GRC27" s="68"/>
      <c r="GRD27" s="68"/>
      <c r="GRE27" s="68"/>
      <c r="GRF27" s="68"/>
      <c r="GRG27" s="68"/>
      <c r="GRH27" s="68"/>
      <c r="GRI27" s="68"/>
      <c r="GRJ27" s="68"/>
      <c r="GRK27" s="68"/>
      <c r="GRL27" s="68"/>
      <c r="GRM27" s="68"/>
      <c r="GRN27" s="68"/>
      <c r="GRO27" s="68"/>
      <c r="GRP27" s="68"/>
      <c r="GRQ27" s="68"/>
      <c r="GRR27" s="68"/>
      <c r="GRS27" s="68"/>
      <c r="GRT27" s="68"/>
      <c r="GRU27" s="68"/>
      <c r="GRV27" s="68"/>
      <c r="GRW27" s="68"/>
      <c r="GRX27" s="68"/>
      <c r="GRY27" s="68"/>
      <c r="GRZ27" s="68"/>
      <c r="GSA27" s="68"/>
      <c r="GSB27" s="68"/>
      <c r="GSC27" s="68"/>
      <c r="GSD27" s="68"/>
      <c r="GSE27" s="68"/>
      <c r="GSF27" s="68"/>
      <c r="GSG27" s="68"/>
      <c r="GSH27" s="68"/>
      <c r="GSI27" s="68"/>
      <c r="GSJ27" s="68"/>
      <c r="GSK27" s="68"/>
      <c r="GSL27" s="68"/>
      <c r="GSM27" s="68"/>
      <c r="GSN27" s="68"/>
      <c r="GSO27" s="68"/>
      <c r="GSP27" s="68"/>
      <c r="GSQ27" s="68"/>
      <c r="GSR27" s="68"/>
      <c r="GSS27" s="68"/>
      <c r="GST27" s="68"/>
      <c r="GSU27" s="68"/>
      <c r="GSV27" s="68"/>
      <c r="GSW27" s="68"/>
      <c r="GSX27" s="68"/>
      <c r="GSY27" s="68"/>
      <c r="GSZ27" s="68"/>
      <c r="GTA27" s="68"/>
      <c r="GTB27" s="68"/>
      <c r="GTC27" s="68"/>
      <c r="GTD27" s="68"/>
      <c r="GTE27" s="68"/>
      <c r="GTF27" s="68"/>
      <c r="GTG27" s="68"/>
      <c r="GTH27" s="68"/>
      <c r="GTI27" s="68"/>
      <c r="GTJ27" s="68"/>
      <c r="GTK27" s="68"/>
      <c r="GTL27" s="68"/>
      <c r="GTM27" s="68"/>
      <c r="GTN27" s="68"/>
      <c r="GTO27" s="68"/>
      <c r="GTP27" s="68"/>
      <c r="GTQ27" s="68"/>
      <c r="GTR27" s="68"/>
      <c r="GTS27" s="68"/>
      <c r="GTT27" s="68"/>
      <c r="GTU27" s="68"/>
      <c r="GTV27" s="68"/>
      <c r="GTW27" s="68"/>
      <c r="GTX27" s="68"/>
      <c r="GTY27" s="68"/>
      <c r="GTZ27" s="68"/>
      <c r="GUA27" s="68"/>
      <c r="GUB27" s="68"/>
      <c r="GUC27" s="68"/>
      <c r="GUD27" s="68"/>
      <c r="GUE27" s="68"/>
      <c r="GUF27" s="68"/>
      <c r="GUG27" s="68"/>
      <c r="GUH27" s="68"/>
      <c r="GUI27" s="68"/>
      <c r="GUJ27" s="68"/>
      <c r="GUK27" s="68"/>
      <c r="GUL27" s="68"/>
      <c r="GUM27" s="68"/>
      <c r="GUN27" s="68"/>
      <c r="GUO27" s="68"/>
      <c r="GUP27" s="68"/>
      <c r="GUQ27" s="68"/>
      <c r="GUR27" s="68"/>
      <c r="GUS27" s="68"/>
      <c r="GUT27" s="68"/>
      <c r="GUU27" s="68"/>
      <c r="GUV27" s="68"/>
      <c r="GUW27" s="68"/>
      <c r="GUX27" s="68"/>
      <c r="GUY27" s="68"/>
      <c r="GUZ27" s="68"/>
      <c r="GVA27" s="68"/>
      <c r="GVB27" s="68"/>
      <c r="GVC27" s="68"/>
      <c r="GVD27" s="68"/>
      <c r="GVE27" s="68"/>
      <c r="GVF27" s="68"/>
      <c r="GVG27" s="68"/>
      <c r="GVH27" s="68"/>
      <c r="GVI27" s="68"/>
      <c r="GVJ27" s="68"/>
      <c r="GVK27" s="68"/>
      <c r="GVL27" s="68"/>
      <c r="GVM27" s="68"/>
      <c r="GVN27" s="68"/>
      <c r="GVO27" s="68"/>
      <c r="GVP27" s="68"/>
      <c r="GVQ27" s="68"/>
      <c r="GVR27" s="68"/>
      <c r="GVS27" s="68"/>
      <c r="GVT27" s="68"/>
      <c r="GVU27" s="68"/>
      <c r="GVV27" s="68"/>
      <c r="GVW27" s="68"/>
      <c r="GVX27" s="68"/>
      <c r="GVY27" s="68"/>
      <c r="GVZ27" s="68"/>
      <c r="GWA27" s="68"/>
      <c r="GWB27" s="68"/>
      <c r="GWC27" s="68"/>
      <c r="GWD27" s="68"/>
      <c r="GWE27" s="68"/>
      <c r="GWF27" s="68"/>
      <c r="GWG27" s="68"/>
      <c r="GWH27" s="68"/>
      <c r="GWI27" s="68"/>
      <c r="GWJ27" s="68"/>
      <c r="GWK27" s="68"/>
      <c r="GWL27" s="68"/>
      <c r="GWM27" s="68"/>
      <c r="GWN27" s="68"/>
      <c r="GWO27" s="68"/>
      <c r="GWP27" s="68"/>
      <c r="GWQ27" s="68"/>
      <c r="GWR27" s="68"/>
      <c r="GWS27" s="68"/>
      <c r="GWT27" s="68"/>
      <c r="GWU27" s="68"/>
      <c r="GWV27" s="68"/>
      <c r="GWW27" s="68"/>
      <c r="GWX27" s="68"/>
      <c r="GWY27" s="68"/>
      <c r="GWZ27" s="68"/>
      <c r="GXA27" s="68"/>
      <c r="GXB27" s="68"/>
      <c r="GXC27" s="68"/>
      <c r="GXD27" s="68"/>
      <c r="GXE27" s="68"/>
      <c r="GXF27" s="68"/>
      <c r="GXG27" s="68"/>
      <c r="GXH27" s="68"/>
      <c r="GXI27" s="68"/>
      <c r="GXJ27" s="68"/>
      <c r="GXK27" s="68"/>
      <c r="GXL27" s="68"/>
      <c r="GXM27" s="68"/>
      <c r="GXN27" s="68"/>
      <c r="GXO27" s="68"/>
      <c r="GXP27" s="68"/>
      <c r="GXQ27" s="68"/>
      <c r="GXR27" s="68"/>
      <c r="GXS27" s="68"/>
      <c r="GXT27" s="68"/>
      <c r="GXU27" s="68"/>
      <c r="GXV27" s="68"/>
      <c r="GXW27" s="68"/>
      <c r="GXX27" s="68"/>
      <c r="GXY27" s="68"/>
      <c r="GXZ27" s="68"/>
      <c r="GYA27" s="68"/>
      <c r="GYB27" s="68"/>
      <c r="GYC27" s="68"/>
      <c r="GYD27" s="68"/>
      <c r="GYE27" s="68"/>
      <c r="GYF27" s="68"/>
      <c r="GYG27" s="68"/>
      <c r="GYH27" s="68"/>
      <c r="GYI27" s="68"/>
      <c r="GYJ27" s="68"/>
      <c r="GYK27" s="68"/>
      <c r="GYL27" s="68"/>
      <c r="GYM27" s="68"/>
      <c r="GYN27" s="68"/>
      <c r="GYO27" s="68"/>
      <c r="GYP27" s="68"/>
      <c r="GYQ27" s="68"/>
      <c r="GYR27" s="68"/>
      <c r="GYS27" s="68"/>
      <c r="GYT27" s="68"/>
      <c r="GYU27" s="68"/>
      <c r="GYV27" s="68"/>
      <c r="GYW27" s="68"/>
      <c r="GYX27" s="68"/>
      <c r="GYY27" s="68"/>
      <c r="GYZ27" s="68"/>
      <c r="GZA27" s="68"/>
      <c r="GZB27" s="68"/>
      <c r="GZC27" s="68"/>
      <c r="GZD27" s="68"/>
      <c r="GZE27" s="68"/>
      <c r="GZF27" s="68"/>
      <c r="GZG27" s="68"/>
      <c r="GZH27" s="68"/>
      <c r="GZI27" s="68"/>
      <c r="GZJ27" s="68"/>
      <c r="GZK27" s="68"/>
      <c r="GZL27" s="68"/>
      <c r="GZM27" s="68"/>
      <c r="GZN27" s="68"/>
      <c r="GZO27" s="68"/>
      <c r="GZP27" s="68"/>
      <c r="GZQ27" s="68"/>
      <c r="GZR27" s="68"/>
      <c r="GZS27" s="68"/>
      <c r="GZT27" s="68"/>
      <c r="GZU27" s="68"/>
      <c r="GZV27" s="68"/>
      <c r="GZW27" s="68"/>
      <c r="GZX27" s="68"/>
      <c r="GZY27" s="68"/>
      <c r="GZZ27" s="68"/>
      <c r="HAA27" s="68"/>
      <c r="HAB27" s="68"/>
      <c r="HAC27" s="68"/>
      <c r="HAD27" s="68"/>
      <c r="HAE27" s="68"/>
      <c r="HAF27" s="68"/>
      <c r="HAG27" s="68"/>
      <c r="HAH27" s="68"/>
      <c r="HAI27" s="68"/>
      <c r="HAJ27" s="68"/>
      <c r="HAK27" s="68"/>
      <c r="HAL27" s="68"/>
      <c r="HAM27" s="68"/>
      <c r="HAN27" s="68"/>
      <c r="HAO27" s="68"/>
      <c r="HAP27" s="68"/>
      <c r="HAQ27" s="68"/>
      <c r="HAR27" s="68"/>
      <c r="HAS27" s="68"/>
      <c r="HAT27" s="68"/>
      <c r="HAU27" s="68"/>
      <c r="HAV27" s="68"/>
      <c r="HAW27" s="68"/>
      <c r="HAX27" s="68"/>
      <c r="HAY27" s="68"/>
      <c r="HAZ27" s="68"/>
      <c r="HBA27" s="68"/>
      <c r="HBB27" s="68"/>
      <c r="HBC27" s="68"/>
      <c r="HBD27" s="68"/>
      <c r="HBE27" s="68"/>
      <c r="HBF27" s="68"/>
      <c r="HBG27" s="68"/>
      <c r="HBH27" s="68"/>
      <c r="HBI27" s="68"/>
      <c r="HBJ27" s="68"/>
      <c r="HBK27" s="68"/>
      <c r="HBL27" s="68"/>
      <c r="HBM27" s="68"/>
      <c r="HBN27" s="68"/>
      <c r="HBO27" s="68"/>
      <c r="HBP27" s="68"/>
      <c r="HBQ27" s="68"/>
      <c r="HBR27" s="68"/>
      <c r="HBS27" s="68"/>
      <c r="HBT27" s="68"/>
      <c r="HBU27" s="68"/>
      <c r="HBV27" s="68"/>
      <c r="HBW27" s="68"/>
      <c r="HBX27" s="68"/>
      <c r="HBY27" s="68"/>
      <c r="HBZ27" s="68"/>
      <c r="HCA27" s="68"/>
      <c r="HCB27" s="68"/>
      <c r="HCC27" s="68"/>
      <c r="HCD27" s="68"/>
      <c r="HCE27" s="68"/>
      <c r="HCF27" s="68"/>
      <c r="HCG27" s="68"/>
      <c r="HCH27" s="68"/>
      <c r="HCI27" s="68"/>
      <c r="HCJ27" s="68"/>
      <c r="HCK27" s="68"/>
      <c r="HCL27" s="68"/>
      <c r="HCM27" s="68"/>
      <c r="HCN27" s="68"/>
      <c r="HCO27" s="68"/>
      <c r="HCP27" s="68"/>
      <c r="HCQ27" s="68"/>
      <c r="HCR27" s="68"/>
      <c r="HCS27" s="68"/>
      <c r="HCT27" s="68"/>
      <c r="HCU27" s="68"/>
      <c r="HCV27" s="68"/>
      <c r="HCW27" s="68"/>
      <c r="HCX27" s="68"/>
      <c r="HCY27" s="68"/>
      <c r="HCZ27" s="68"/>
      <c r="HDA27" s="68"/>
      <c r="HDB27" s="68"/>
      <c r="HDC27" s="68"/>
      <c r="HDD27" s="68"/>
      <c r="HDE27" s="68"/>
      <c r="HDF27" s="68"/>
      <c r="HDG27" s="68"/>
      <c r="HDH27" s="68"/>
      <c r="HDI27" s="68"/>
      <c r="HDJ27" s="68"/>
      <c r="HDK27" s="68"/>
      <c r="HDL27" s="68"/>
      <c r="HDM27" s="68"/>
      <c r="HDN27" s="68"/>
      <c r="HDO27" s="68"/>
      <c r="HDP27" s="68"/>
      <c r="HDQ27" s="68"/>
      <c r="HDR27" s="68"/>
      <c r="HDS27" s="68"/>
      <c r="HDT27" s="68"/>
      <c r="HDU27" s="68"/>
      <c r="HDV27" s="68"/>
      <c r="HDW27" s="68"/>
      <c r="HDX27" s="68"/>
      <c r="HDY27" s="68"/>
      <c r="HDZ27" s="68"/>
      <c r="HEA27" s="68"/>
      <c r="HEB27" s="68"/>
      <c r="HEC27" s="68"/>
      <c r="HED27" s="68"/>
      <c r="HEE27" s="68"/>
      <c r="HEF27" s="68"/>
      <c r="HEG27" s="68"/>
      <c r="HEH27" s="68"/>
      <c r="HEI27" s="68"/>
      <c r="HEJ27" s="68"/>
      <c r="HEK27" s="68"/>
      <c r="HEL27" s="68"/>
      <c r="HEM27" s="68"/>
      <c r="HEN27" s="68"/>
      <c r="HEO27" s="68"/>
      <c r="HEP27" s="68"/>
      <c r="HEQ27" s="68"/>
      <c r="HER27" s="68"/>
      <c r="HES27" s="68"/>
      <c r="HET27" s="68"/>
      <c r="HEU27" s="68"/>
      <c r="HEV27" s="68"/>
      <c r="HEW27" s="68"/>
      <c r="HEX27" s="68"/>
      <c r="HEY27" s="68"/>
      <c r="HEZ27" s="68"/>
      <c r="HFA27" s="68"/>
      <c r="HFB27" s="68"/>
      <c r="HFC27" s="68"/>
      <c r="HFD27" s="68"/>
      <c r="HFE27" s="68"/>
      <c r="HFF27" s="68"/>
      <c r="HFG27" s="68"/>
      <c r="HFH27" s="68"/>
      <c r="HFI27" s="68"/>
      <c r="HFJ27" s="68"/>
      <c r="HFK27" s="68"/>
      <c r="HFL27" s="68"/>
      <c r="HFM27" s="68"/>
      <c r="HFN27" s="68"/>
      <c r="HFO27" s="68"/>
      <c r="HFP27" s="68"/>
      <c r="HFQ27" s="68"/>
      <c r="HFR27" s="68"/>
      <c r="HFS27" s="68"/>
      <c r="HFT27" s="68"/>
      <c r="HFU27" s="68"/>
      <c r="HFV27" s="68"/>
      <c r="HFW27" s="68"/>
      <c r="HFX27" s="68"/>
      <c r="HFY27" s="68"/>
      <c r="HFZ27" s="68"/>
      <c r="HGA27" s="68"/>
      <c r="HGB27" s="68"/>
      <c r="HGC27" s="68"/>
      <c r="HGD27" s="68"/>
      <c r="HGE27" s="68"/>
      <c r="HGF27" s="68"/>
      <c r="HGG27" s="68"/>
      <c r="HGH27" s="68"/>
      <c r="HGI27" s="68"/>
      <c r="HGJ27" s="68"/>
      <c r="HGK27" s="68"/>
      <c r="HGL27" s="68"/>
      <c r="HGM27" s="68"/>
      <c r="HGN27" s="68"/>
      <c r="HGO27" s="68"/>
      <c r="HGP27" s="68"/>
      <c r="HGQ27" s="68"/>
      <c r="HGR27" s="68"/>
      <c r="HGS27" s="68"/>
      <c r="HGT27" s="68"/>
      <c r="HGU27" s="68"/>
      <c r="HGV27" s="68"/>
      <c r="HGW27" s="68"/>
      <c r="HGX27" s="68"/>
      <c r="HGY27" s="68"/>
      <c r="HGZ27" s="68"/>
      <c r="HHA27" s="68"/>
      <c r="HHB27" s="68"/>
      <c r="HHC27" s="68"/>
      <c r="HHD27" s="68"/>
      <c r="HHE27" s="68"/>
      <c r="HHF27" s="68"/>
      <c r="HHG27" s="68"/>
      <c r="HHH27" s="68"/>
      <c r="HHI27" s="68"/>
      <c r="HHJ27" s="68"/>
      <c r="HHK27" s="68"/>
      <c r="HHL27" s="68"/>
      <c r="HHM27" s="68"/>
      <c r="HHN27" s="68"/>
      <c r="HHO27" s="68"/>
      <c r="HHP27" s="68"/>
      <c r="HHQ27" s="68"/>
      <c r="HHR27" s="68"/>
      <c r="HHS27" s="68"/>
      <c r="HHT27" s="68"/>
      <c r="HHU27" s="68"/>
      <c r="HHV27" s="68"/>
      <c r="HHW27" s="68"/>
      <c r="HHX27" s="68"/>
      <c r="HHY27" s="68"/>
      <c r="HHZ27" s="68"/>
      <c r="HIA27" s="68"/>
      <c r="HIB27" s="68"/>
      <c r="HIC27" s="68"/>
      <c r="HID27" s="68"/>
      <c r="HIE27" s="68"/>
      <c r="HIF27" s="68"/>
      <c r="HIG27" s="68"/>
      <c r="HIH27" s="68"/>
      <c r="HII27" s="68"/>
      <c r="HIJ27" s="68"/>
      <c r="HIK27" s="68"/>
      <c r="HIL27" s="68"/>
      <c r="HIM27" s="68"/>
      <c r="HIN27" s="68"/>
      <c r="HIO27" s="68"/>
      <c r="HIP27" s="68"/>
      <c r="HIQ27" s="68"/>
      <c r="HIR27" s="68"/>
      <c r="HIS27" s="68"/>
      <c r="HIT27" s="68"/>
      <c r="HIU27" s="68"/>
      <c r="HIV27" s="68"/>
      <c r="HIW27" s="68"/>
      <c r="HIX27" s="68"/>
      <c r="HIY27" s="68"/>
      <c r="HIZ27" s="68"/>
      <c r="HJA27" s="68"/>
      <c r="HJB27" s="68"/>
      <c r="HJC27" s="68"/>
      <c r="HJD27" s="68"/>
      <c r="HJE27" s="68"/>
      <c r="HJF27" s="68"/>
      <c r="HJG27" s="68"/>
      <c r="HJH27" s="68"/>
      <c r="HJI27" s="68"/>
      <c r="HJJ27" s="68"/>
      <c r="HJK27" s="68"/>
      <c r="HJL27" s="68"/>
      <c r="HJM27" s="68"/>
      <c r="HJN27" s="68"/>
      <c r="HJO27" s="68"/>
      <c r="HJP27" s="68"/>
      <c r="HJQ27" s="68"/>
      <c r="HJR27" s="68"/>
      <c r="HJS27" s="68"/>
      <c r="HJT27" s="68"/>
      <c r="HJU27" s="68"/>
      <c r="HJV27" s="68"/>
      <c r="HJW27" s="68"/>
      <c r="HJX27" s="68"/>
      <c r="HJY27" s="68"/>
      <c r="HJZ27" s="68"/>
      <c r="HKA27" s="68"/>
      <c r="HKB27" s="68"/>
      <c r="HKC27" s="68"/>
      <c r="HKD27" s="68"/>
      <c r="HKE27" s="68"/>
      <c r="HKF27" s="68"/>
      <c r="HKG27" s="68"/>
      <c r="HKH27" s="68"/>
      <c r="HKI27" s="68"/>
      <c r="HKJ27" s="68"/>
      <c r="HKK27" s="68"/>
      <c r="HKL27" s="68"/>
      <c r="HKM27" s="68"/>
      <c r="HKN27" s="68"/>
      <c r="HKO27" s="68"/>
      <c r="HKP27" s="68"/>
      <c r="HKQ27" s="68"/>
      <c r="HKR27" s="68"/>
      <c r="HKS27" s="68"/>
      <c r="HKT27" s="68"/>
      <c r="HKU27" s="68"/>
      <c r="HKV27" s="68"/>
      <c r="HKW27" s="68"/>
      <c r="HKX27" s="68"/>
      <c r="HKY27" s="68"/>
      <c r="HKZ27" s="68"/>
      <c r="HLA27" s="68"/>
      <c r="HLB27" s="68"/>
      <c r="HLC27" s="68"/>
      <c r="HLD27" s="68"/>
      <c r="HLE27" s="68"/>
      <c r="HLF27" s="68"/>
      <c r="HLG27" s="68"/>
      <c r="HLH27" s="68"/>
      <c r="HLI27" s="68"/>
      <c r="HLJ27" s="68"/>
      <c r="HLK27" s="68"/>
      <c r="HLL27" s="68"/>
      <c r="HLM27" s="68"/>
      <c r="HLN27" s="68"/>
      <c r="HLO27" s="68"/>
      <c r="HLP27" s="68"/>
      <c r="HLQ27" s="68"/>
      <c r="HLR27" s="68"/>
      <c r="HLS27" s="68"/>
      <c r="HLT27" s="68"/>
      <c r="HLU27" s="68"/>
      <c r="HLV27" s="68"/>
      <c r="HLW27" s="68"/>
      <c r="HLX27" s="68"/>
      <c r="HLY27" s="68"/>
      <c r="HLZ27" s="68"/>
      <c r="HMA27" s="68"/>
      <c r="HMB27" s="68"/>
      <c r="HMC27" s="68"/>
      <c r="HMD27" s="68"/>
      <c r="HME27" s="68"/>
      <c r="HMF27" s="68"/>
      <c r="HMG27" s="68"/>
      <c r="HMH27" s="68"/>
      <c r="HMI27" s="68"/>
      <c r="HMJ27" s="68"/>
      <c r="HMK27" s="68"/>
      <c r="HML27" s="68"/>
      <c r="HMM27" s="68"/>
      <c r="HMN27" s="68"/>
      <c r="HMO27" s="68"/>
      <c r="HMP27" s="68"/>
      <c r="HMQ27" s="68"/>
      <c r="HMR27" s="68"/>
      <c r="HMS27" s="68"/>
      <c r="HMT27" s="68"/>
      <c r="HMU27" s="68"/>
      <c r="HMV27" s="68"/>
      <c r="HMW27" s="68"/>
      <c r="HMX27" s="68"/>
      <c r="HMY27" s="68"/>
      <c r="HMZ27" s="68"/>
      <c r="HNA27" s="68"/>
      <c r="HNB27" s="68"/>
      <c r="HNC27" s="68"/>
      <c r="HND27" s="68"/>
      <c r="HNE27" s="68"/>
      <c r="HNF27" s="68"/>
      <c r="HNG27" s="68"/>
      <c r="HNH27" s="68"/>
      <c r="HNI27" s="68"/>
      <c r="HNJ27" s="68"/>
      <c r="HNK27" s="68"/>
      <c r="HNL27" s="68"/>
      <c r="HNM27" s="68"/>
      <c r="HNN27" s="68"/>
      <c r="HNO27" s="68"/>
      <c r="HNP27" s="68"/>
      <c r="HNQ27" s="68"/>
      <c r="HNR27" s="68"/>
      <c r="HNS27" s="68"/>
      <c r="HNT27" s="68"/>
      <c r="HNU27" s="68"/>
      <c r="HNV27" s="68"/>
      <c r="HNW27" s="68"/>
      <c r="HNX27" s="68"/>
      <c r="HNY27" s="68"/>
      <c r="HNZ27" s="68"/>
      <c r="HOA27" s="68"/>
      <c r="HOB27" s="68"/>
      <c r="HOC27" s="68"/>
      <c r="HOD27" s="68"/>
      <c r="HOE27" s="68"/>
      <c r="HOF27" s="68"/>
      <c r="HOG27" s="68"/>
      <c r="HOH27" s="68"/>
      <c r="HOI27" s="68"/>
      <c r="HOJ27" s="68"/>
      <c r="HOK27" s="68"/>
      <c r="HOL27" s="68"/>
      <c r="HOM27" s="68"/>
      <c r="HON27" s="68"/>
      <c r="HOO27" s="68"/>
      <c r="HOP27" s="68"/>
      <c r="HOQ27" s="68"/>
      <c r="HOR27" s="68"/>
      <c r="HOS27" s="68"/>
      <c r="HOT27" s="68"/>
      <c r="HOU27" s="68"/>
      <c r="HOV27" s="68"/>
      <c r="HOW27" s="68"/>
      <c r="HOX27" s="68"/>
      <c r="HOY27" s="68"/>
      <c r="HOZ27" s="68"/>
      <c r="HPA27" s="68"/>
      <c r="HPB27" s="68"/>
      <c r="HPC27" s="68"/>
      <c r="HPD27" s="68"/>
      <c r="HPE27" s="68"/>
      <c r="HPF27" s="68"/>
      <c r="HPG27" s="68"/>
      <c r="HPH27" s="68"/>
      <c r="HPI27" s="68"/>
      <c r="HPJ27" s="68"/>
      <c r="HPK27" s="68"/>
      <c r="HPL27" s="68"/>
      <c r="HPM27" s="68"/>
      <c r="HPN27" s="68"/>
      <c r="HPO27" s="68"/>
      <c r="HPP27" s="68"/>
      <c r="HPQ27" s="68"/>
      <c r="HPR27" s="68"/>
      <c r="HPS27" s="68"/>
      <c r="HPT27" s="68"/>
      <c r="HPU27" s="68"/>
      <c r="HPV27" s="68"/>
      <c r="HPW27" s="68"/>
      <c r="HPX27" s="68"/>
      <c r="HPY27" s="68"/>
      <c r="HPZ27" s="68"/>
      <c r="HQA27" s="68"/>
      <c r="HQB27" s="68"/>
      <c r="HQC27" s="68"/>
      <c r="HQD27" s="68"/>
      <c r="HQE27" s="68"/>
      <c r="HQF27" s="68"/>
      <c r="HQG27" s="68"/>
      <c r="HQH27" s="68"/>
      <c r="HQI27" s="68"/>
      <c r="HQJ27" s="68"/>
      <c r="HQK27" s="68"/>
      <c r="HQL27" s="68"/>
      <c r="HQM27" s="68"/>
      <c r="HQN27" s="68"/>
      <c r="HQO27" s="68"/>
      <c r="HQP27" s="68"/>
      <c r="HQQ27" s="68"/>
      <c r="HQR27" s="68"/>
      <c r="HQS27" s="68"/>
      <c r="HQT27" s="68"/>
      <c r="HQU27" s="68"/>
      <c r="HQV27" s="68"/>
      <c r="HQW27" s="68"/>
      <c r="HQX27" s="68"/>
      <c r="HQY27" s="68"/>
      <c r="HQZ27" s="68"/>
      <c r="HRA27" s="68"/>
      <c r="HRB27" s="68"/>
      <c r="HRC27" s="68"/>
      <c r="HRD27" s="68"/>
      <c r="HRE27" s="68"/>
      <c r="HRF27" s="68"/>
      <c r="HRG27" s="68"/>
      <c r="HRH27" s="68"/>
      <c r="HRI27" s="68"/>
      <c r="HRJ27" s="68"/>
      <c r="HRK27" s="68"/>
      <c r="HRL27" s="68"/>
      <c r="HRM27" s="68"/>
      <c r="HRN27" s="68"/>
      <c r="HRO27" s="68"/>
      <c r="HRP27" s="68"/>
      <c r="HRQ27" s="68"/>
      <c r="HRR27" s="68"/>
      <c r="HRS27" s="68"/>
      <c r="HRT27" s="68"/>
      <c r="HRU27" s="68"/>
      <c r="HRV27" s="68"/>
      <c r="HRW27" s="68"/>
      <c r="HRX27" s="68"/>
      <c r="HRY27" s="68"/>
      <c r="HRZ27" s="68"/>
      <c r="HSA27" s="68"/>
      <c r="HSB27" s="68"/>
      <c r="HSC27" s="68"/>
      <c r="HSD27" s="68"/>
      <c r="HSE27" s="68"/>
      <c r="HSF27" s="68"/>
      <c r="HSG27" s="68"/>
      <c r="HSH27" s="68"/>
      <c r="HSI27" s="68"/>
      <c r="HSJ27" s="68"/>
      <c r="HSK27" s="68"/>
      <c r="HSL27" s="68"/>
      <c r="HSM27" s="68"/>
      <c r="HSN27" s="68"/>
      <c r="HSO27" s="68"/>
      <c r="HSP27" s="68"/>
      <c r="HSQ27" s="68"/>
      <c r="HSR27" s="68"/>
      <c r="HSS27" s="68"/>
      <c r="HST27" s="68"/>
      <c r="HSU27" s="68"/>
      <c r="HSV27" s="68"/>
      <c r="HSW27" s="68"/>
      <c r="HSX27" s="68"/>
      <c r="HSY27" s="68"/>
      <c r="HSZ27" s="68"/>
      <c r="HTA27" s="68"/>
      <c r="HTB27" s="68"/>
      <c r="HTC27" s="68"/>
      <c r="HTD27" s="68"/>
      <c r="HTE27" s="68"/>
      <c r="HTF27" s="68"/>
      <c r="HTG27" s="68"/>
      <c r="HTH27" s="68"/>
      <c r="HTI27" s="68"/>
      <c r="HTJ27" s="68"/>
      <c r="HTK27" s="68"/>
      <c r="HTL27" s="68"/>
      <c r="HTM27" s="68"/>
      <c r="HTN27" s="68"/>
      <c r="HTO27" s="68"/>
      <c r="HTP27" s="68"/>
      <c r="HTQ27" s="68"/>
      <c r="HTR27" s="68"/>
      <c r="HTS27" s="68"/>
      <c r="HTT27" s="68"/>
      <c r="HTU27" s="68"/>
      <c r="HTV27" s="68"/>
      <c r="HTW27" s="68"/>
      <c r="HTX27" s="68"/>
      <c r="HTY27" s="68"/>
      <c r="HTZ27" s="68"/>
      <c r="HUA27" s="68"/>
      <c r="HUB27" s="68"/>
      <c r="HUC27" s="68"/>
      <c r="HUD27" s="68"/>
      <c r="HUE27" s="68"/>
      <c r="HUF27" s="68"/>
      <c r="HUG27" s="68"/>
      <c r="HUH27" s="68"/>
      <c r="HUI27" s="68"/>
      <c r="HUJ27" s="68"/>
      <c r="HUK27" s="68"/>
      <c r="HUL27" s="68"/>
      <c r="HUM27" s="68"/>
      <c r="HUN27" s="68"/>
      <c r="HUO27" s="68"/>
      <c r="HUP27" s="68"/>
      <c r="HUQ27" s="68"/>
      <c r="HUR27" s="68"/>
      <c r="HUS27" s="68"/>
      <c r="HUT27" s="68"/>
      <c r="HUU27" s="68"/>
      <c r="HUV27" s="68"/>
      <c r="HUW27" s="68"/>
      <c r="HUX27" s="68"/>
      <c r="HUY27" s="68"/>
      <c r="HUZ27" s="68"/>
      <c r="HVA27" s="68"/>
      <c r="HVB27" s="68"/>
      <c r="HVC27" s="68"/>
      <c r="HVD27" s="68"/>
      <c r="HVE27" s="68"/>
      <c r="HVF27" s="68"/>
      <c r="HVG27" s="68"/>
      <c r="HVH27" s="68"/>
      <c r="HVI27" s="68"/>
      <c r="HVJ27" s="68"/>
      <c r="HVK27" s="68"/>
      <c r="HVL27" s="68"/>
      <c r="HVM27" s="68"/>
      <c r="HVN27" s="68"/>
      <c r="HVO27" s="68"/>
      <c r="HVP27" s="68"/>
      <c r="HVQ27" s="68"/>
      <c r="HVR27" s="68"/>
      <c r="HVS27" s="68"/>
      <c r="HVT27" s="68"/>
      <c r="HVU27" s="68"/>
      <c r="HVV27" s="68"/>
      <c r="HVW27" s="68"/>
      <c r="HVX27" s="68"/>
      <c r="HVY27" s="68"/>
      <c r="HVZ27" s="68"/>
      <c r="HWA27" s="68"/>
      <c r="HWB27" s="68"/>
      <c r="HWC27" s="68"/>
      <c r="HWD27" s="68"/>
      <c r="HWE27" s="68"/>
      <c r="HWF27" s="68"/>
      <c r="HWG27" s="68"/>
      <c r="HWH27" s="68"/>
      <c r="HWI27" s="68"/>
      <c r="HWJ27" s="68"/>
      <c r="HWK27" s="68"/>
      <c r="HWL27" s="68"/>
      <c r="HWM27" s="68"/>
      <c r="HWN27" s="68"/>
      <c r="HWO27" s="68"/>
      <c r="HWP27" s="68"/>
      <c r="HWQ27" s="68"/>
      <c r="HWR27" s="68"/>
      <c r="HWS27" s="68"/>
      <c r="HWT27" s="68"/>
      <c r="HWU27" s="68"/>
      <c r="HWV27" s="68"/>
      <c r="HWW27" s="68"/>
      <c r="HWX27" s="68"/>
      <c r="HWY27" s="68"/>
      <c r="HWZ27" s="68"/>
      <c r="HXA27" s="68"/>
      <c r="HXB27" s="68"/>
      <c r="HXC27" s="68"/>
      <c r="HXD27" s="68"/>
      <c r="HXE27" s="68"/>
      <c r="HXF27" s="68"/>
      <c r="HXG27" s="68"/>
      <c r="HXH27" s="68"/>
      <c r="HXI27" s="68"/>
      <c r="HXJ27" s="68"/>
      <c r="HXK27" s="68"/>
      <c r="HXL27" s="68"/>
      <c r="HXM27" s="68"/>
      <c r="HXN27" s="68"/>
      <c r="HXO27" s="68"/>
      <c r="HXP27" s="68"/>
      <c r="HXQ27" s="68"/>
      <c r="HXR27" s="68"/>
      <c r="HXS27" s="68"/>
      <c r="HXT27" s="68"/>
      <c r="HXU27" s="68"/>
      <c r="HXV27" s="68"/>
      <c r="HXW27" s="68"/>
      <c r="HXX27" s="68"/>
      <c r="HXY27" s="68"/>
      <c r="HXZ27" s="68"/>
      <c r="HYA27" s="68"/>
      <c r="HYB27" s="68"/>
      <c r="HYC27" s="68"/>
      <c r="HYD27" s="68"/>
      <c r="HYE27" s="68"/>
      <c r="HYF27" s="68"/>
      <c r="HYG27" s="68"/>
      <c r="HYH27" s="68"/>
      <c r="HYI27" s="68"/>
      <c r="HYJ27" s="68"/>
      <c r="HYK27" s="68"/>
      <c r="HYL27" s="68"/>
      <c r="HYM27" s="68"/>
      <c r="HYN27" s="68"/>
      <c r="HYO27" s="68"/>
      <c r="HYP27" s="68"/>
      <c r="HYQ27" s="68"/>
      <c r="HYR27" s="68"/>
      <c r="HYS27" s="68"/>
      <c r="HYT27" s="68"/>
      <c r="HYU27" s="68"/>
      <c r="HYV27" s="68"/>
      <c r="HYW27" s="68"/>
      <c r="HYX27" s="68"/>
      <c r="HYY27" s="68"/>
      <c r="HYZ27" s="68"/>
      <c r="HZA27" s="68"/>
      <c r="HZB27" s="68"/>
      <c r="HZC27" s="68"/>
      <c r="HZD27" s="68"/>
      <c r="HZE27" s="68"/>
      <c r="HZF27" s="68"/>
      <c r="HZG27" s="68"/>
      <c r="HZH27" s="68"/>
      <c r="HZI27" s="68"/>
      <c r="HZJ27" s="68"/>
      <c r="HZK27" s="68"/>
      <c r="HZL27" s="68"/>
      <c r="HZM27" s="68"/>
      <c r="HZN27" s="68"/>
      <c r="HZO27" s="68"/>
      <c r="HZP27" s="68"/>
      <c r="HZQ27" s="68"/>
      <c r="HZR27" s="68"/>
      <c r="HZS27" s="68"/>
      <c r="HZT27" s="68"/>
      <c r="HZU27" s="68"/>
      <c r="HZV27" s="68"/>
      <c r="HZW27" s="68"/>
      <c r="HZX27" s="68"/>
      <c r="HZY27" s="68"/>
      <c r="HZZ27" s="68"/>
      <c r="IAA27" s="68"/>
      <c r="IAB27" s="68"/>
      <c r="IAC27" s="68"/>
      <c r="IAD27" s="68"/>
      <c r="IAE27" s="68"/>
      <c r="IAF27" s="68"/>
      <c r="IAG27" s="68"/>
      <c r="IAH27" s="68"/>
      <c r="IAI27" s="68"/>
      <c r="IAJ27" s="68"/>
      <c r="IAK27" s="68"/>
      <c r="IAL27" s="68"/>
      <c r="IAM27" s="68"/>
      <c r="IAN27" s="68"/>
      <c r="IAO27" s="68"/>
      <c r="IAP27" s="68"/>
      <c r="IAQ27" s="68"/>
      <c r="IAR27" s="68"/>
      <c r="IAS27" s="68"/>
      <c r="IAT27" s="68"/>
      <c r="IAU27" s="68"/>
      <c r="IAV27" s="68"/>
      <c r="IAW27" s="68"/>
      <c r="IAX27" s="68"/>
      <c r="IAY27" s="68"/>
      <c r="IAZ27" s="68"/>
      <c r="IBA27" s="68"/>
      <c r="IBB27" s="68"/>
      <c r="IBC27" s="68"/>
      <c r="IBD27" s="68"/>
      <c r="IBE27" s="68"/>
      <c r="IBF27" s="68"/>
      <c r="IBG27" s="68"/>
      <c r="IBH27" s="68"/>
      <c r="IBI27" s="68"/>
      <c r="IBJ27" s="68"/>
      <c r="IBK27" s="68"/>
      <c r="IBL27" s="68"/>
      <c r="IBM27" s="68"/>
      <c r="IBN27" s="68"/>
      <c r="IBO27" s="68"/>
      <c r="IBP27" s="68"/>
      <c r="IBQ27" s="68"/>
      <c r="IBR27" s="68"/>
      <c r="IBS27" s="68"/>
      <c r="IBT27" s="68"/>
      <c r="IBU27" s="68"/>
      <c r="IBV27" s="68"/>
      <c r="IBW27" s="68"/>
      <c r="IBX27" s="68"/>
      <c r="IBY27" s="68"/>
      <c r="IBZ27" s="68"/>
      <c r="ICA27" s="68"/>
      <c r="ICB27" s="68"/>
      <c r="ICC27" s="68"/>
      <c r="ICD27" s="68"/>
      <c r="ICE27" s="68"/>
      <c r="ICF27" s="68"/>
      <c r="ICG27" s="68"/>
      <c r="ICH27" s="68"/>
      <c r="ICI27" s="68"/>
      <c r="ICJ27" s="68"/>
      <c r="ICK27" s="68"/>
      <c r="ICL27" s="68"/>
      <c r="ICM27" s="68"/>
      <c r="ICN27" s="68"/>
      <c r="ICO27" s="68"/>
      <c r="ICP27" s="68"/>
      <c r="ICQ27" s="68"/>
      <c r="ICR27" s="68"/>
      <c r="ICS27" s="68"/>
      <c r="ICT27" s="68"/>
      <c r="ICU27" s="68"/>
      <c r="ICV27" s="68"/>
      <c r="ICW27" s="68"/>
      <c r="ICX27" s="68"/>
      <c r="ICY27" s="68"/>
      <c r="ICZ27" s="68"/>
      <c r="IDA27" s="68"/>
      <c r="IDB27" s="68"/>
      <c r="IDC27" s="68"/>
      <c r="IDD27" s="68"/>
      <c r="IDE27" s="68"/>
      <c r="IDF27" s="68"/>
      <c r="IDG27" s="68"/>
      <c r="IDH27" s="68"/>
      <c r="IDI27" s="68"/>
      <c r="IDJ27" s="68"/>
      <c r="IDK27" s="68"/>
      <c r="IDL27" s="68"/>
      <c r="IDM27" s="68"/>
      <c r="IDN27" s="68"/>
      <c r="IDO27" s="68"/>
      <c r="IDP27" s="68"/>
      <c r="IDQ27" s="68"/>
      <c r="IDR27" s="68"/>
      <c r="IDS27" s="68"/>
      <c r="IDT27" s="68"/>
      <c r="IDU27" s="68"/>
      <c r="IDV27" s="68"/>
      <c r="IDW27" s="68"/>
      <c r="IDX27" s="68"/>
      <c r="IDY27" s="68"/>
      <c r="IDZ27" s="68"/>
      <c r="IEA27" s="68"/>
      <c r="IEB27" s="68"/>
      <c r="IEC27" s="68"/>
      <c r="IED27" s="68"/>
      <c r="IEE27" s="68"/>
      <c r="IEF27" s="68"/>
      <c r="IEG27" s="68"/>
      <c r="IEH27" s="68"/>
      <c r="IEI27" s="68"/>
      <c r="IEJ27" s="68"/>
      <c r="IEK27" s="68"/>
      <c r="IEL27" s="68"/>
      <c r="IEM27" s="68"/>
      <c r="IEN27" s="68"/>
      <c r="IEO27" s="68"/>
      <c r="IEP27" s="68"/>
      <c r="IEQ27" s="68"/>
      <c r="IER27" s="68"/>
      <c r="IES27" s="68"/>
      <c r="IET27" s="68"/>
      <c r="IEU27" s="68"/>
      <c r="IEV27" s="68"/>
      <c r="IEW27" s="68"/>
      <c r="IEX27" s="68"/>
      <c r="IEY27" s="68"/>
      <c r="IEZ27" s="68"/>
      <c r="IFA27" s="68"/>
      <c r="IFB27" s="68"/>
      <c r="IFC27" s="68"/>
      <c r="IFD27" s="68"/>
      <c r="IFE27" s="68"/>
      <c r="IFF27" s="68"/>
      <c r="IFG27" s="68"/>
      <c r="IFH27" s="68"/>
      <c r="IFI27" s="68"/>
      <c r="IFJ27" s="68"/>
      <c r="IFK27" s="68"/>
      <c r="IFL27" s="68"/>
      <c r="IFM27" s="68"/>
      <c r="IFN27" s="68"/>
      <c r="IFO27" s="68"/>
      <c r="IFP27" s="68"/>
      <c r="IFQ27" s="68"/>
      <c r="IFR27" s="68"/>
      <c r="IFS27" s="68"/>
      <c r="IFT27" s="68"/>
      <c r="IFU27" s="68"/>
      <c r="IFV27" s="68"/>
      <c r="IFW27" s="68"/>
      <c r="IFX27" s="68"/>
      <c r="IFY27" s="68"/>
      <c r="IFZ27" s="68"/>
      <c r="IGA27" s="68"/>
      <c r="IGB27" s="68"/>
      <c r="IGC27" s="68"/>
      <c r="IGD27" s="68"/>
      <c r="IGE27" s="68"/>
      <c r="IGF27" s="68"/>
      <c r="IGG27" s="68"/>
      <c r="IGH27" s="68"/>
      <c r="IGI27" s="68"/>
      <c r="IGJ27" s="68"/>
      <c r="IGK27" s="68"/>
      <c r="IGL27" s="68"/>
      <c r="IGM27" s="68"/>
      <c r="IGN27" s="68"/>
      <c r="IGO27" s="68"/>
      <c r="IGP27" s="68"/>
      <c r="IGQ27" s="68"/>
      <c r="IGR27" s="68"/>
      <c r="IGS27" s="68"/>
      <c r="IGT27" s="68"/>
      <c r="IGU27" s="68"/>
      <c r="IGV27" s="68"/>
      <c r="IGW27" s="68"/>
      <c r="IGX27" s="68"/>
      <c r="IGY27" s="68"/>
      <c r="IGZ27" s="68"/>
      <c r="IHA27" s="68"/>
      <c r="IHB27" s="68"/>
      <c r="IHC27" s="68"/>
      <c r="IHD27" s="68"/>
      <c r="IHE27" s="68"/>
      <c r="IHF27" s="68"/>
      <c r="IHG27" s="68"/>
      <c r="IHH27" s="68"/>
      <c r="IHI27" s="68"/>
      <c r="IHJ27" s="68"/>
      <c r="IHK27" s="68"/>
      <c r="IHL27" s="68"/>
      <c r="IHM27" s="68"/>
      <c r="IHN27" s="68"/>
      <c r="IHO27" s="68"/>
      <c r="IHP27" s="68"/>
      <c r="IHQ27" s="68"/>
      <c r="IHR27" s="68"/>
      <c r="IHS27" s="68"/>
      <c r="IHT27" s="68"/>
      <c r="IHU27" s="68"/>
      <c r="IHV27" s="68"/>
      <c r="IHW27" s="68"/>
      <c r="IHX27" s="68"/>
      <c r="IHY27" s="68"/>
      <c r="IHZ27" s="68"/>
      <c r="IIA27" s="68"/>
      <c r="IIB27" s="68"/>
      <c r="IIC27" s="68"/>
      <c r="IID27" s="68"/>
      <c r="IIE27" s="68"/>
      <c r="IIF27" s="68"/>
      <c r="IIG27" s="68"/>
      <c r="IIH27" s="68"/>
      <c r="III27" s="68"/>
      <c r="IIJ27" s="68"/>
      <c r="IIK27" s="68"/>
      <c r="IIL27" s="68"/>
      <c r="IIM27" s="68"/>
      <c r="IIN27" s="68"/>
      <c r="IIO27" s="68"/>
      <c r="IIP27" s="68"/>
      <c r="IIQ27" s="68"/>
      <c r="IIR27" s="68"/>
      <c r="IIS27" s="68"/>
      <c r="IIT27" s="68"/>
      <c r="IIU27" s="68"/>
      <c r="IIV27" s="68"/>
      <c r="IIW27" s="68"/>
      <c r="IIX27" s="68"/>
      <c r="IIY27" s="68"/>
      <c r="IIZ27" s="68"/>
      <c r="IJA27" s="68"/>
      <c r="IJB27" s="68"/>
      <c r="IJC27" s="68"/>
      <c r="IJD27" s="68"/>
      <c r="IJE27" s="68"/>
      <c r="IJF27" s="68"/>
      <c r="IJG27" s="68"/>
      <c r="IJH27" s="68"/>
      <c r="IJI27" s="68"/>
      <c r="IJJ27" s="68"/>
      <c r="IJK27" s="68"/>
      <c r="IJL27" s="68"/>
      <c r="IJM27" s="68"/>
      <c r="IJN27" s="68"/>
      <c r="IJO27" s="68"/>
      <c r="IJP27" s="68"/>
      <c r="IJQ27" s="68"/>
      <c r="IJR27" s="68"/>
      <c r="IJS27" s="68"/>
      <c r="IJT27" s="68"/>
      <c r="IJU27" s="68"/>
      <c r="IJV27" s="68"/>
      <c r="IJW27" s="68"/>
      <c r="IJX27" s="68"/>
      <c r="IJY27" s="68"/>
      <c r="IJZ27" s="68"/>
      <c r="IKA27" s="68"/>
      <c r="IKB27" s="68"/>
      <c r="IKC27" s="68"/>
      <c r="IKD27" s="68"/>
      <c r="IKE27" s="68"/>
      <c r="IKF27" s="68"/>
      <c r="IKG27" s="68"/>
      <c r="IKH27" s="68"/>
      <c r="IKI27" s="68"/>
      <c r="IKJ27" s="68"/>
      <c r="IKK27" s="68"/>
      <c r="IKL27" s="68"/>
      <c r="IKM27" s="68"/>
      <c r="IKN27" s="68"/>
      <c r="IKO27" s="68"/>
      <c r="IKP27" s="68"/>
      <c r="IKQ27" s="68"/>
      <c r="IKR27" s="68"/>
      <c r="IKS27" s="68"/>
      <c r="IKT27" s="68"/>
      <c r="IKU27" s="68"/>
      <c r="IKV27" s="68"/>
      <c r="IKW27" s="68"/>
      <c r="IKX27" s="68"/>
      <c r="IKY27" s="68"/>
      <c r="IKZ27" s="68"/>
      <c r="ILA27" s="68"/>
      <c r="ILB27" s="68"/>
      <c r="ILC27" s="68"/>
      <c r="ILD27" s="68"/>
      <c r="ILE27" s="68"/>
      <c r="ILF27" s="68"/>
      <c r="ILG27" s="68"/>
      <c r="ILH27" s="68"/>
      <c r="ILI27" s="68"/>
      <c r="ILJ27" s="68"/>
      <c r="ILK27" s="68"/>
      <c r="ILL27" s="68"/>
      <c r="ILM27" s="68"/>
      <c r="ILN27" s="68"/>
      <c r="ILO27" s="68"/>
      <c r="ILP27" s="68"/>
      <c r="ILQ27" s="68"/>
      <c r="ILR27" s="68"/>
      <c r="ILS27" s="68"/>
      <c r="ILT27" s="68"/>
      <c r="ILU27" s="68"/>
      <c r="ILV27" s="68"/>
      <c r="ILW27" s="68"/>
      <c r="ILX27" s="68"/>
      <c r="ILY27" s="68"/>
      <c r="ILZ27" s="68"/>
      <c r="IMA27" s="68"/>
      <c r="IMB27" s="68"/>
      <c r="IMC27" s="68"/>
      <c r="IMD27" s="68"/>
      <c r="IME27" s="68"/>
      <c r="IMF27" s="68"/>
      <c r="IMG27" s="68"/>
      <c r="IMH27" s="68"/>
      <c r="IMI27" s="68"/>
      <c r="IMJ27" s="68"/>
      <c r="IMK27" s="68"/>
      <c r="IML27" s="68"/>
      <c r="IMM27" s="68"/>
      <c r="IMN27" s="68"/>
      <c r="IMO27" s="68"/>
      <c r="IMP27" s="68"/>
      <c r="IMQ27" s="68"/>
      <c r="IMR27" s="68"/>
      <c r="IMS27" s="68"/>
      <c r="IMT27" s="68"/>
      <c r="IMU27" s="68"/>
      <c r="IMV27" s="68"/>
      <c r="IMW27" s="68"/>
      <c r="IMX27" s="68"/>
      <c r="IMY27" s="68"/>
      <c r="IMZ27" s="68"/>
      <c r="INA27" s="68"/>
      <c r="INB27" s="68"/>
      <c r="INC27" s="68"/>
      <c r="IND27" s="68"/>
      <c r="INE27" s="68"/>
      <c r="INF27" s="68"/>
      <c r="ING27" s="68"/>
      <c r="INH27" s="68"/>
      <c r="INI27" s="68"/>
      <c r="INJ27" s="68"/>
      <c r="INK27" s="68"/>
      <c r="INL27" s="68"/>
      <c r="INM27" s="68"/>
      <c r="INN27" s="68"/>
      <c r="INO27" s="68"/>
      <c r="INP27" s="68"/>
      <c r="INQ27" s="68"/>
      <c r="INR27" s="68"/>
      <c r="INS27" s="68"/>
      <c r="INT27" s="68"/>
      <c r="INU27" s="68"/>
      <c r="INV27" s="68"/>
      <c r="INW27" s="68"/>
      <c r="INX27" s="68"/>
      <c r="INY27" s="68"/>
      <c r="INZ27" s="68"/>
      <c r="IOA27" s="68"/>
      <c r="IOB27" s="68"/>
      <c r="IOC27" s="68"/>
      <c r="IOD27" s="68"/>
      <c r="IOE27" s="68"/>
      <c r="IOF27" s="68"/>
      <c r="IOG27" s="68"/>
      <c r="IOH27" s="68"/>
      <c r="IOI27" s="68"/>
      <c r="IOJ27" s="68"/>
      <c r="IOK27" s="68"/>
      <c r="IOL27" s="68"/>
      <c r="IOM27" s="68"/>
      <c r="ION27" s="68"/>
      <c r="IOO27" s="68"/>
      <c r="IOP27" s="68"/>
      <c r="IOQ27" s="68"/>
      <c r="IOR27" s="68"/>
      <c r="IOS27" s="68"/>
      <c r="IOT27" s="68"/>
      <c r="IOU27" s="68"/>
      <c r="IOV27" s="68"/>
      <c r="IOW27" s="68"/>
      <c r="IOX27" s="68"/>
      <c r="IOY27" s="68"/>
      <c r="IOZ27" s="68"/>
      <c r="IPA27" s="68"/>
      <c r="IPB27" s="68"/>
      <c r="IPC27" s="68"/>
      <c r="IPD27" s="68"/>
      <c r="IPE27" s="68"/>
      <c r="IPF27" s="68"/>
      <c r="IPG27" s="68"/>
      <c r="IPH27" s="68"/>
      <c r="IPI27" s="68"/>
      <c r="IPJ27" s="68"/>
      <c r="IPK27" s="68"/>
      <c r="IPL27" s="68"/>
      <c r="IPM27" s="68"/>
      <c r="IPN27" s="68"/>
      <c r="IPO27" s="68"/>
      <c r="IPP27" s="68"/>
      <c r="IPQ27" s="68"/>
      <c r="IPR27" s="68"/>
      <c r="IPS27" s="68"/>
      <c r="IPT27" s="68"/>
      <c r="IPU27" s="68"/>
      <c r="IPV27" s="68"/>
      <c r="IPW27" s="68"/>
      <c r="IPX27" s="68"/>
      <c r="IPY27" s="68"/>
      <c r="IPZ27" s="68"/>
      <c r="IQA27" s="68"/>
      <c r="IQB27" s="68"/>
      <c r="IQC27" s="68"/>
      <c r="IQD27" s="68"/>
      <c r="IQE27" s="68"/>
      <c r="IQF27" s="68"/>
      <c r="IQG27" s="68"/>
      <c r="IQH27" s="68"/>
      <c r="IQI27" s="68"/>
      <c r="IQJ27" s="68"/>
      <c r="IQK27" s="68"/>
      <c r="IQL27" s="68"/>
      <c r="IQM27" s="68"/>
      <c r="IQN27" s="68"/>
      <c r="IQO27" s="68"/>
      <c r="IQP27" s="68"/>
      <c r="IQQ27" s="68"/>
      <c r="IQR27" s="68"/>
      <c r="IQS27" s="68"/>
      <c r="IQT27" s="68"/>
      <c r="IQU27" s="68"/>
      <c r="IQV27" s="68"/>
      <c r="IQW27" s="68"/>
      <c r="IQX27" s="68"/>
      <c r="IQY27" s="68"/>
      <c r="IQZ27" s="68"/>
      <c r="IRA27" s="68"/>
      <c r="IRB27" s="68"/>
      <c r="IRC27" s="68"/>
      <c r="IRD27" s="68"/>
      <c r="IRE27" s="68"/>
      <c r="IRF27" s="68"/>
      <c r="IRG27" s="68"/>
      <c r="IRH27" s="68"/>
      <c r="IRI27" s="68"/>
      <c r="IRJ27" s="68"/>
      <c r="IRK27" s="68"/>
      <c r="IRL27" s="68"/>
      <c r="IRM27" s="68"/>
      <c r="IRN27" s="68"/>
      <c r="IRO27" s="68"/>
      <c r="IRP27" s="68"/>
      <c r="IRQ27" s="68"/>
      <c r="IRR27" s="68"/>
      <c r="IRS27" s="68"/>
      <c r="IRT27" s="68"/>
      <c r="IRU27" s="68"/>
      <c r="IRV27" s="68"/>
      <c r="IRW27" s="68"/>
      <c r="IRX27" s="68"/>
      <c r="IRY27" s="68"/>
      <c r="IRZ27" s="68"/>
      <c r="ISA27" s="68"/>
      <c r="ISB27" s="68"/>
      <c r="ISC27" s="68"/>
      <c r="ISD27" s="68"/>
      <c r="ISE27" s="68"/>
      <c r="ISF27" s="68"/>
      <c r="ISG27" s="68"/>
      <c r="ISH27" s="68"/>
      <c r="ISI27" s="68"/>
      <c r="ISJ27" s="68"/>
      <c r="ISK27" s="68"/>
      <c r="ISL27" s="68"/>
      <c r="ISM27" s="68"/>
      <c r="ISN27" s="68"/>
      <c r="ISO27" s="68"/>
      <c r="ISP27" s="68"/>
      <c r="ISQ27" s="68"/>
      <c r="ISR27" s="68"/>
      <c r="ISS27" s="68"/>
      <c r="IST27" s="68"/>
      <c r="ISU27" s="68"/>
      <c r="ISV27" s="68"/>
      <c r="ISW27" s="68"/>
      <c r="ISX27" s="68"/>
      <c r="ISY27" s="68"/>
      <c r="ISZ27" s="68"/>
      <c r="ITA27" s="68"/>
      <c r="ITB27" s="68"/>
      <c r="ITC27" s="68"/>
      <c r="ITD27" s="68"/>
      <c r="ITE27" s="68"/>
      <c r="ITF27" s="68"/>
      <c r="ITG27" s="68"/>
      <c r="ITH27" s="68"/>
      <c r="ITI27" s="68"/>
      <c r="ITJ27" s="68"/>
      <c r="ITK27" s="68"/>
      <c r="ITL27" s="68"/>
      <c r="ITM27" s="68"/>
      <c r="ITN27" s="68"/>
      <c r="ITO27" s="68"/>
      <c r="ITP27" s="68"/>
      <c r="ITQ27" s="68"/>
      <c r="ITR27" s="68"/>
      <c r="ITS27" s="68"/>
      <c r="ITT27" s="68"/>
      <c r="ITU27" s="68"/>
      <c r="ITV27" s="68"/>
      <c r="ITW27" s="68"/>
      <c r="ITX27" s="68"/>
      <c r="ITY27" s="68"/>
      <c r="ITZ27" s="68"/>
      <c r="IUA27" s="68"/>
      <c r="IUB27" s="68"/>
      <c r="IUC27" s="68"/>
      <c r="IUD27" s="68"/>
      <c r="IUE27" s="68"/>
      <c r="IUF27" s="68"/>
      <c r="IUG27" s="68"/>
      <c r="IUH27" s="68"/>
      <c r="IUI27" s="68"/>
      <c r="IUJ27" s="68"/>
      <c r="IUK27" s="68"/>
      <c r="IUL27" s="68"/>
      <c r="IUM27" s="68"/>
      <c r="IUN27" s="68"/>
      <c r="IUO27" s="68"/>
      <c r="IUP27" s="68"/>
      <c r="IUQ27" s="68"/>
      <c r="IUR27" s="68"/>
      <c r="IUS27" s="68"/>
      <c r="IUT27" s="68"/>
      <c r="IUU27" s="68"/>
      <c r="IUV27" s="68"/>
      <c r="IUW27" s="68"/>
      <c r="IUX27" s="68"/>
      <c r="IUY27" s="68"/>
      <c r="IUZ27" s="68"/>
      <c r="IVA27" s="68"/>
      <c r="IVB27" s="68"/>
      <c r="IVC27" s="68"/>
      <c r="IVD27" s="68"/>
      <c r="IVE27" s="68"/>
      <c r="IVF27" s="68"/>
      <c r="IVG27" s="68"/>
      <c r="IVH27" s="68"/>
      <c r="IVI27" s="68"/>
      <c r="IVJ27" s="68"/>
      <c r="IVK27" s="68"/>
      <c r="IVL27" s="68"/>
      <c r="IVM27" s="68"/>
      <c r="IVN27" s="68"/>
      <c r="IVO27" s="68"/>
      <c r="IVP27" s="68"/>
      <c r="IVQ27" s="68"/>
      <c r="IVR27" s="68"/>
      <c r="IVS27" s="68"/>
      <c r="IVT27" s="68"/>
      <c r="IVU27" s="68"/>
      <c r="IVV27" s="68"/>
      <c r="IVW27" s="68"/>
      <c r="IVX27" s="68"/>
      <c r="IVY27" s="68"/>
      <c r="IVZ27" s="68"/>
      <c r="IWA27" s="68"/>
      <c r="IWB27" s="68"/>
      <c r="IWC27" s="68"/>
      <c r="IWD27" s="68"/>
      <c r="IWE27" s="68"/>
      <c r="IWF27" s="68"/>
      <c r="IWG27" s="68"/>
      <c r="IWH27" s="68"/>
      <c r="IWI27" s="68"/>
      <c r="IWJ27" s="68"/>
      <c r="IWK27" s="68"/>
      <c r="IWL27" s="68"/>
      <c r="IWM27" s="68"/>
      <c r="IWN27" s="68"/>
      <c r="IWO27" s="68"/>
      <c r="IWP27" s="68"/>
      <c r="IWQ27" s="68"/>
      <c r="IWR27" s="68"/>
      <c r="IWS27" s="68"/>
      <c r="IWT27" s="68"/>
      <c r="IWU27" s="68"/>
      <c r="IWV27" s="68"/>
      <c r="IWW27" s="68"/>
      <c r="IWX27" s="68"/>
      <c r="IWY27" s="68"/>
      <c r="IWZ27" s="68"/>
      <c r="IXA27" s="68"/>
      <c r="IXB27" s="68"/>
      <c r="IXC27" s="68"/>
      <c r="IXD27" s="68"/>
      <c r="IXE27" s="68"/>
      <c r="IXF27" s="68"/>
      <c r="IXG27" s="68"/>
      <c r="IXH27" s="68"/>
      <c r="IXI27" s="68"/>
      <c r="IXJ27" s="68"/>
      <c r="IXK27" s="68"/>
      <c r="IXL27" s="68"/>
      <c r="IXM27" s="68"/>
      <c r="IXN27" s="68"/>
      <c r="IXO27" s="68"/>
      <c r="IXP27" s="68"/>
      <c r="IXQ27" s="68"/>
      <c r="IXR27" s="68"/>
      <c r="IXS27" s="68"/>
      <c r="IXT27" s="68"/>
      <c r="IXU27" s="68"/>
      <c r="IXV27" s="68"/>
      <c r="IXW27" s="68"/>
      <c r="IXX27" s="68"/>
      <c r="IXY27" s="68"/>
      <c r="IXZ27" s="68"/>
      <c r="IYA27" s="68"/>
      <c r="IYB27" s="68"/>
      <c r="IYC27" s="68"/>
      <c r="IYD27" s="68"/>
      <c r="IYE27" s="68"/>
      <c r="IYF27" s="68"/>
      <c r="IYG27" s="68"/>
      <c r="IYH27" s="68"/>
      <c r="IYI27" s="68"/>
      <c r="IYJ27" s="68"/>
      <c r="IYK27" s="68"/>
      <c r="IYL27" s="68"/>
      <c r="IYM27" s="68"/>
      <c r="IYN27" s="68"/>
      <c r="IYO27" s="68"/>
      <c r="IYP27" s="68"/>
      <c r="IYQ27" s="68"/>
      <c r="IYR27" s="68"/>
      <c r="IYS27" s="68"/>
      <c r="IYT27" s="68"/>
      <c r="IYU27" s="68"/>
      <c r="IYV27" s="68"/>
      <c r="IYW27" s="68"/>
      <c r="IYX27" s="68"/>
      <c r="IYY27" s="68"/>
      <c r="IYZ27" s="68"/>
      <c r="IZA27" s="68"/>
      <c r="IZB27" s="68"/>
      <c r="IZC27" s="68"/>
      <c r="IZD27" s="68"/>
      <c r="IZE27" s="68"/>
      <c r="IZF27" s="68"/>
      <c r="IZG27" s="68"/>
      <c r="IZH27" s="68"/>
      <c r="IZI27" s="68"/>
      <c r="IZJ27" s="68"/>
      <c r="IZK27" s="68"/>
      <c r="IZL27" s="68"/>
      <c r="IZM27" s="68"/>
      <c r="IZN27" s="68"/>
      <c r="IZO27" s="68"/>
      <c r="IZP27" s="68"/>
      <c r="IZQ27" s="68"/>
      <c r="IZR27" s="68"/>
      <c r="IZS27" s="68"/>
      <c r="IZT27" s="68"/>
      <c r="IZU27" s="68"/>
      <c r="IZV27" s="68"/>
      <c r="IZW27" s="68"/>
      <c r="IZX27" s="68"/>
      <c r="IZY27" s="68"/>
      <c r="IZZ27" s="68"/>
      <c r="JAA27" s="68"/>
      <c r="JAB27" s="68"/>
      <c r="JAC27" s="68"/>
      <c r="JAD27" s="68"/>
      <c r="JAE27" s="68"/>
      <c r="JAF27" s="68"/>
      <c r="JAG27" s="68"/>
      <c r="JAH27" s="68"/>
      <c r="JAI27" s="68"/>
      <c r="JAJ27" s="68"/>
      <c r="JAK27" s="68"/>
      <c r="JAL27" s="68"/>
      <c r="JAM27" s="68"/>
      <c r="JAN27" s="68"/>
      <c r="JAO27" s="68"/>
      <c r="JAP27" s="68"/>
      <c r="JAQ27" s="68"/>
      <c r="JAR27" s="68"/>
      <c r="JAS27" s="68"/>
      <c r="JAT27" s="68"/>
      <c r="JAU27" s="68"/>
      <c r="JAV27" s="68"/>
      <c r="JAW27" s="68"/>
      <c r="JAX27" s="68"/>
      <c r="JAY27" s="68"/>
      <c r="JAZ27" s="68"/>
      <c r="JBA27" s="68"/>
      <c r="JBB27" s="68"/>
      <c r="JBC27" s="68"/>
      <c r="JBD27" s="68"/>
      <c r="JBE27" s="68"/>
      <c r="JBF27" s="68"/>
      <c r="JBG27" s="68"/>
      <c r="JBH27" s="68"/>
      <c r="JBI27" s="68"/>
      <c r="JBJ27" s="68"/>
      <c r="JBK27" s="68"/>
      <c r="JBL27" s="68"/>
      <c r="JBM27" s="68"/>
      <c r="JBN27" s="68"/>
      <c r="JBO27" s="68"/>
      <c r="JBP27" s="68"/>
      <c r="JBQ27" s="68"/>
      <c r="JBR27" s="68"/>
      <c r="JBS27" s="68"/>
      <c r="JBT27" s="68"/>
      <c r="JBU27" s="68"/>
      <c r="JBV27" s="68"/>
      <c r="JBW27" s="68"/>
      <c r="JBX27" s="68"/>
      <c r="JBY27" s="68"/>
      <c r="JBZ27" s="68"/>
      <c r="JCA27" s="68"/>
      <c r="JCB27" s="68"/>
      <c r="JCC27" s="68"/>
      <c r="JCD27" s="68"/>
      <c r="JCE27" s="68"/>
      <c r="JCF27" s="68"/>
      <c r="JCG27" s="68"/>
      <c r="JCH27" s="68"/>
      <c r="JCI27" s="68"/>
      <c r="JCJ27" s="68"/>
      <c r="JCK27" s="68"/>
      <c r="JCL27" s="68"/>
      <c r="JCM27" s="68"/>
      <c r="JCN27" s="68"/>
      <c r="JCO27" s="68"/>
      <c r="JCP27" s="68"/>
      <c r="JCQ27" s="68"/>
      <c r="JCR27" s="68"/>
      <c r="JCS27" s="68"/>
      <c r="JCT27" s="68"/>
      <c r="JCU27" s="68"/>
      <c r="JCV27" s="68"/>
      <c r="JCW27" s="68"/>
      <c r="JCX27" s="68"/>
      <c r="JCY27" s="68"/>
      <c r="JCZ27" s="68"/>
      <c r="JDA27" s="68"/>
      <c r="JDB27" s="68"/>
      <c r="JDC27" s="68"/>
      <c r="JDD27" s="68"/>
      <c r="JDE27" s="68"/>
      <c r="JDF27" s="68"/>
      <c r="JDG27" s="68"/>
      <c r="JDH27" s="68"/>
      <c r="JDI27" s="68"/>
      <c r="JDJ27" s="68"/>
      <c r="JDK27" s="68"/>
      <c r="JDL27" s="68"/>
      <c r="JDM27" s="68"/>
      <c r="JDN27" s="68"/>
      <c r="JDO27" s="68"/>
      <c r="JDP27" s="68"/>
      <c r="JDQ27" s="68"/>
      <c r="JDR27" s="68"/>
      <c r="JDS27" s="68"/>
      <c r="JDT27" s="68"/>
      <c r="JDU27" s="68"/>
      <c r="JDV27" s="68"/>
      <c r="JDW27" s="68"/>
      <c r="JDX27" s="68"/>
      <c r="JDY27" s="68"/>
      <c r="JDZ27" s="68"/>
      <c r="JEA27" s="68"/>
      <c r="JEB27" s="68"/>
      <c r="JEC27" s="68"/>
      <c r="JED27" s="68"/>
      <c r="JEE27" s="68"/>
      <c r="JEF27" s="68"/>
      <c r="JEG27" s="68"/>
      <c r="JEH27" s="68"/>
      <c r="JEI27" s="68"/>
      <c r="JEJ27" s="68"/>
      <c r="JEK27" s="68"/>
      <c r="JEL27" s="68"/>
      <c r="JEM27" s="68"/>
      <c r="JEN27" s="68"/>
      <c r="JEO27" s="68"/>
      <c r="JEP27" s="68"/>
      <c r="JEQ27" s="68"/>
      <c r="JER27" s="68"/>
      <c r="JES27" s="68"/>
      <c r="JET27" s="68"/>
      <c r="JEU27" s="68"/>
      <c r="JEV27" s="68"/>
      <c r="JEW27" s="68"/>
      <c r="JEX27" s="68"/>
      <c r="JEY27" s="68"/>
      <c r="JEZ27" s="68"/>
      <c r="JFA27" s="68"/>
      <c r="JFB27" s="68"/>
      <c r="JFC27" s="68"/>
      <c r="JFD27" s="68"/>
      <c r="JFE27" s="68"/>
      <c r="JFF27" s="68"/>
      <c r="JFG27" s="68"/>
      <c r="JFH27" s="68"/>
      <c r="JFI27" s="68"/>
      <c r="JFJ27" s="68"/>
      <c r="JFK27" s="68"/>
      <c r="JFL27" s="68"/>
      <c r="JFM27" s="68"/>
      <c r="JFN27" s="68"/>
      <c r="JFO27" s="68"/>
      <c r="JFP27" s="68"/>
      <c r="JFQ27" s="68"/>
      <c r="JFR27" s="68"/>
      <c r="JFS27" s="68"/>
      <c r="JFT27" s="68"/>
      <c r="JFU27" s="68"/>
      <c r="JFV27" s="68"/>
      <c r="JFW27" s="68"/>
      <c r="JFX27" s="68"/>
      <c r="JFY27" s="68"/>
      <c r="JFZ27" s="68"/>
      <c r="JGA27" s="68"/>
      <c r="JGB27" s="68"/>
      <c r="JGC27" s="68"/>
      <c r="JGD27" s="68"/>
      <c r="JGE27" s="68"/>
      <c r="JGF27" s="68"/>
      <c r="JGG27" s="68"/>
      <c r="JGH27" s="68"/>
      <c r="JGI27" s="68"/>
      <c r="JGJ27" s="68"/>
      <c r="JGK27" s="68"/>
      <c r="JGL27" s="68"/>
      <c r="JGM27" s="68"/>
      <c r="JGN27" s="68"/>
      <c r="JGO27" s="68"/>
      <c r="JGP27" s="68"/>
      <c r="JGQ27" s="68"/>
      <c r="JGR27" s="68"/>
      <c r="JGS27" s="68"/>
      <c r="JGT27" s="68"/>
      <c r="JGU27" s="68"/>
      <c r="JGV27" s="68"/>
      <c r="JGW27" s="68"/>
      <c r="JGX27" s="68"/>
      <c r="JGY27" s="68"/>
      <c r="JGZ27" s="68"/>
      <c r="JHA27" s="68"/>
      <c r="JHB27" s="68"/>
      <c r="JHC27" s="68"/>
      <c r="JHD27" s="68"/>
      <c r="JHE27" s="68"/>
      <c r="JHF27" s="68"/>
      <c r="JHG27" s="68"/>
      <c r="JHH27" s="68"/>
      <c r="JHI27" s="68"/>
      <c r="JHJ27" s="68"/>
      <c r="JHK27" s="68"/>
      <c r="JHL27" s="68"/>
      <c r="JHM27" s="68"/>
      <c r="JHN27" s="68"/>
      <c r="JHO27" s="68"/>
      <c r="JHP27" s="68"/>
      <c r="JHQ27" s="68"/>
      <c r="JHR27" s="68"/>
      <c r="JHS27" s="68"/>
      <c r="JHT27" s="68"/>
      <c r="JHU27" s="68"/>
      <c r="JHV27" s="68"/>
      <c r="JHW27" s="68"/>
      <c r="JHX27" s="68"/>
      <c r="JHY27" s="68"/>
      <c r="JHZ27" s="68"/>
      <c r="JIA27" s="68"/>
      <c r="JIB27" s="68"/>
      <c r="JIC27" s="68"/>
      <c r="JID27" s="68"/>
      <c r="JIE27" s="68"/>
      <c r="JIF27" s="68"/>
      <c r="JIG27" s="68"/>
      <c r="JIH27" s="68"/>
      <c r="JII27" s="68"/>
      <c r="JIJ27" s="68"/>
      <c r="JIK27" s="68"/>
      <c r="JIL27" s="68"/>
      <c r="JIM27" s="68"/>
      <c r="JIN27" s="68"/>
      <c r="JIO27" s="68"/>
      <c r="JIP27" s="68"/>
      <c r="JIQ27" s="68"/>
      <c r="JIR27" s="68"/>
      <c r="JIS27" s="68"/>
      <c r="JIT27" s="68"/>
      <c r="JIU27" s="68"/>
      <c r="JIV27" s="68"/>
      <c r="JIW27" s="68"/>
      <c r="JIX27" s="68"/>
      <c r="JIY27" s="68"/>
      <c r="JIZ27" s="68"/>
      <c r="JJA27" s="68"/>
      <c r="JJB27" s="68"/>
      <c r="JJC27" s="68"/>
      <c r="JJD27" s="68"/>
      <c r="JJE27" s="68"/>
      <c r="JJF27" s="68"/>
      <c r="JJG27" s="68"/>
      <c r="JJH27" s="68"/>
      <c r="JJI27" s="68"/>
      <c r="JJJ27" s="68"/>
      <c r="JJK27" s="68"/>
      <c r="JJL27" s="68"/>
      <c r="JJM27" s="68"/>
      <c r="JJN27" s="68"/>
      <c r="JJO27" s="68"/>
      <c r="JJP27" s="68"/>
      <c r="JJQ27" s="68"/>
      <c r="JJR27" s="68"/>
      <c r="JJS27" s="68"/>
      <c r="JJT27" s="68"/>
      <c r="JJU27" s="68"/>
      <c r="JJV27" s="68"/>
      <c r="JJW27" s="68"/>
      <c r="JJX27" s="68"/>
      <c r="JJY27" s="68"/>
      <c r="JJZ27" s="68"/>
      <c r="JKA27" s="68"/>
      <c r="JKB27" s="68"/>
      <c r="JKC27" s="68"/>
      <c r="JKD27" s="68"/>
      <c r="JKE27" s="68"/>
      <c r="JKF27" s="68"/>
      <c r="JKG27" s="68"/>
      <c r="JKH27" s="68"/>
      <c r="JKI27" s="68"/>
      <c r="JKJ27" s="68"/>
      <c r="JKK27" s="68"/>
      <c r="JKL27" s="68"/>
      <c r="JKM27" s="68"/>
      <c r="JKN27" s="68"/>
      <c r="JKO27" s="68"/>
      <c r="JKP27" s="68"/>
      <c r="JKQ27" s="68"/>
      <c r="JKR27" s="68"/>
      <c r="JKS27" s="68"/>
      <c r="JKT27" s="68"/>
      <c r="JKU27" s="68"/>
      <c r="JKV27" s="68"/>
      <c r="JKW27" s="68"/>
      <c r="JKX27" s="68"/>
      <c r="JKY27" s="68"/>
      <c r="JKZ27" s="68"/>
      <c r="JLA27" s="68"/>
      <c r="JLB27" s="68"/>
      <c r="JLC27" s="68"/>
      <c r="JLD27" s="68"/>
      <c r="JLE27" s="68"/>
      <c r="JLF27" s="68"/>
      <c r="JLG27" s="68"/>
      <c r="JLH27" s="68"/>
      <c r="JLI27" s="68"/>
      <c r="JLJ27" s="68"/>
      <c r="JLK27" s="68"/>
      <c r="JLL27" s="68"/>
      <c r="JLM27" s="68"/>
      <c r="JLN27" s="68"/>
      <c r="JLO27" s="68"/>
      <c r="JLP27" s="68"/>
      <c r="JLQ27" s="68"/>
      <c r="JLR27" s="68"/>
      <c r="JLS27" s="68"/>
      <c r="JLT27" s="68"/>
      <c r="JLU27" s="68"/>
      <c r="JLV27" s="68"/>
      <c r="JLW27" s="68"/>
      <c r="JLX27" s="68"/>
      <c r="JLY27" s="68"/>
      <c r="JLZ27" s="68"/>
      <c r="JMA27" s="68"/>
      <c r="JMB27" s="68"/>
      <c r="JMC27" s="68"/>
      <c r="JMD27" s="68"/>
      <c r="JME27" s="68"/>
      <c r="JMF27" s="68"/>
      <c r="JMG27" s="68"/>
      <c r="JMH27" s="68"/>
      <c r="JMI27" s="68"/>
      <c r="JMJ27" s="68"/>
      <c r="JMK27" s="68"/>
      <c r="JML27" s="68"/>
      <c r="JMM27" s="68"/>
      <c r="JMN27" s="68"/>
      <c r="JMO27" s="68"/>
      <c r="JMP27" s="68"/>
      <c r="JMQ27" s="68"/>
      <c r="JMR27" s="68"/>
      <c r="JMS27" s="68"/>
      <c r="JMT27" s="68"/>
      <c r="JMU27" s="68"/>
      <c r="JMV27" s="68"/>
      <c r="JMW27" s="68"/>
      <c r="JMX27" s="68"/>
      <c r="JMY27" s="68"/>
      <c r="JMZ27" s="68"/>
      <c r="JNA27" s="68"/>
      <c r="JNB27" s="68"/>
      <c r="JNC27" s="68"/>
      <c r="JND27" s="68"/>
      <c r="JNE27" s="68"/>
      <c r="JNF27" s="68"/>
      <c r="JNG27" s="68"/>
      <c r="JNH27" s="68"/>
      <c r="JNI27" s="68"/>
      <c r="JNJ27" s="68"/>
      <c r="JNK27" s="68"/>
      <c r="JNL27" s="68"/>
      <c r="JNM27" s="68"/>
      <c r="JNN27" s="68"/>
      <c r="JNO27" s="68"/>
      <c r="JNP27" s="68"/>
      <c r="JNQ27" s="68"/>
      <c r="JNR27" s="68"/>
      <c r="JNS27" s="68"/>
      <c r="JNT27" s="68"/>
      <c r="JNU27" s="68"/>
      <c r="JNV27" s="68"/>
      <c r="JNW27" s="68"/>
      <c r="JNX27" s="68"/>
      <c r="JNY27" s="68"/>
      <c r="JNZ27" s="68"/>
      <c r="JOA27" s="68"/>
      <c r="JOB27" s="68"/>
      <c r="JOC27" s="68"/>
      <c r="JOD27" s="68"/>
      <c r="JOE27" s="68"/>
      <c r="JOF27" s="68"/>
      <c r="JOG27" s="68"/>
      <c r="JOH27" s="68"/>
      <c r="JOI27" s="68"/>
      <c r="JOJ27" s="68"/>
      <c r="JOK27" s="68"/>
      <c r="JOL27" s="68"/>
      <c r="JOM27" s="68"/>
      <c r="JON27" s="68"/>
      <c r="JOO27" s="68"/>
      <c r="JOP27" s="68"/>
      <c r="JOQ27" s="68"/>
      <c r="JOR27" s="68"/>
      <c r="JOS27" s="68"/>
      <c r="JOT27" s="68"/>
      <c r="JOU27" s="68"/>
      <c r="JOV27" s="68"/>
      <c r="JOW27" s="68"/>
      <c r="JOX27" s="68"/>
      <c r="JOY27" s="68"/>
      <c r="JOZ27" s="68"/>
      <c r="JPA27" s="68"/>
      <c r="JPB27" s="68"/>
      <c r="JPC27" s="68"/>
      <c r="JPD27" s="68"/>
      <c r="JPE27" s="68"/>
      <c r="JPF27" s="68"/>
      <c r="JPG27" s="68"/>
      <c r="JPH27" s="68"/>
      <c r="JPI27" s="68"/>
      <c r="JPJ27" s="68"/>
      <c r="JPK27" s="68"/>
      <c r="JPL27" s="68"/>
      <c r="JPM27" s="68"/>
      <c r="JPN27" s="68"/>
      <c r="JPO27" s="68"/>
      <c r="JPP27" s="68"/>
      <c r="JPQ27" s="68"/>
      <c r="JPR27" s="68"/>
      <c r="JPS27" s="68"/>
      <c r="JPT27" s="68"/>
      <c r="JPU27" s="68"/>
      <c r="JPV27" s="68"/>
      <c r="JPW27" s="68"/>
      <c r="JPX27" s="68"/>
      <c r="JPY27" s="68"/>
      <c r="JPZ27" s="68"/>
      <c r="JQA27" s="68"/>
      <c r="JQB27" s="68"/>
      <c r="JQC27" s="68"/>
      <c r="JQD27" s="68"/>
      <c r="JQE27" s="68"/>
      <c r="JQF27" s="68"/>
      <c r="JQG27" s="68"/>
      <c r="JQH27" s="68"/>
      <c r="JQI27" s="68"/>
      <c r="JQJ27" s="68"/>
      <c r="JQK27" s="68"/>
      <c r="JQL27" s="68"/>
      <c r="JQM27" s="68"/>
      <c r="JQN27" s="68"/>
      <c r="JQO27" s="68"/>
      <c r="JQP27" s="68"/>
      <c r="JQQ27" s="68"/>
      <c r="JQR27" s="68"/>
      <c r="JQS27" s="68"/>
      <c r="JQT27" s="68"/>
      <c r="JQU27" s="68"/>
      <c r="JQV27" s="68"/>
      <c r="JQW27" s="68"/>
      <c r="JQX27" s="68"/>
      <c r="JQY27" s="68"/>
      <c r="JQZ27" s="68"/>
      <c r="JRA27" s="68"/>
      <c r="JRB27" s="68"/>
      <c r="JRC27" s="68"/>
      <c r="JRD27" s="68"/>
      <c r="JRE27" s="68"/>
      <c r="JRF27" s="68"/>
      <c r="JRG27" s="68"/>
      <c r="JRH27" s="68"/>
      <c r="JRI27" s="68"/>
      <c r="JRJ27" s="68"/>
      <c r="JRK27" s="68"/>
      <c r="JRL27" s="68"/>
      <c r="JRM27" s="68"/>
      <c r="JRN27" s="68"/>
      <c r="JRO27" s="68"/>
      <c r="JRP27" s="68"/>
      <c r="JRQ27" s="68"/>
      <c r="JRR27" s="68"/>
      <c r="JRS27" s="68"/>
      <c r="JRT27" s="68"/>
      <c r="JRU27" s="68"/>
      <c r="JRV27" s="68"/>
      <c r="JRW27" s="68"/>
      <c r="JRX27" s="68"/>
      <c r="JRY27" s="68"/>
      <c r="JRZ27" s="68"/>
      <c r="JSA27" s="68"/>
      <c r="JSB27" s="68"/>
      <c r="JSC27" s="68"/>
      <c r="JSD27" s="68"/>
      <c r="JSE27" s="68"/>
      <c r="JSF27" s="68"/>
      <c r="JSG27" s="68"/>
      <c r="JSH27" s="68"/>
      <c r="JSI27" s="68"/>
      <c r="JSJ27" s="68"/>
      <c r="JSK27" s="68"/>
      <c r="JSL27" s="68"/>
      <c r="JSM27" s="68"/>
      <c r="JSN27" s="68"/>
      <c r="JSO27" s="68"/>
      <c r="JSP27" s="68"/>
      <c r="JSQ27" s="68"/>
      <c r="JSR27" s="68"/>
      <c r="JSS27" s="68"/>
      <c r="JST27" s="68"/>
      <c r="JSU27" s="68"/>
      <c r="JSV27" s="68"/>
      <c r="JSW27" s="68"/>
      <c r="JSX27" s="68"/>
      <c r="JSY27" s="68"/>
      <c r="JSZ27" s="68"/>
      <c r="JTA27" s="68"/>
      <c r="JTB27" s="68"/>
      <c r="JTC27" s="68"/>
      <c r="JTD27" s="68"/>
      <c r="JTE27" s="68"/>
      <c r="JTF27" s="68"/>
      <c r="JTG27" s="68"/>
      <c r="JTH27" s="68"/>
      <c r="JTI27" s="68"/>
      <c r="JTJ27" s="68"/>
      <c r="JTK27" s="68"/>
      <c r="JTL27" s="68"/>
      <c r="JTM27" s="68"/>
      <c r="JTN27" s="68"/>
      <c r="JTO27" s="68"/>
      <c r="JTP27" s="68"/>
      <c r="JTQ27" s="68"/>
      <c r="JTR27" s="68"/>
      <c r="JTS27" s="68"/>
      <c r="JTT27" s="68"/>
      <c r="JTU27" s="68"/>
      <c r="JTV27" s="68"/>
      <c r="JTW27" s="68"/>
      <c r="JTX27" s="68"/>
      <c r="JTY27" s="68"/>
      <c r="JTZ27" s="68"/>
      <c r="JUA27" s="68"/>
      <c r="JUB27" s="68"/>
      <c r="JUC27" s="68"/>
      <c r="JUD27" s="68"/>
      <c r="JUE27" s="68"/>
      <c r="JUF27" s="68"/>
      <c r="JUG27" s="68"/>
      <c r="JUH27" s="68"/>
      <c r="JUI27" s="68"/>
      <c r="JUJ27" s="68"/>
      <c r="JUK27" s="68"/>
      <c r="JUL27" s="68"/>
      <c r="JUM27" s="68"/>
      <c r="JUN27" s="68"/>
      <c r="JUO27" s="68"/>
      <c r="JUP27" s="68"/>
      <c r="JUQ27" s="68"/>
      <c r="JUR27" s="68"/>
      <c r="JUS27" s="68"/>
      <c r="JUT27" s="68"/>
      <c r="JUU27" s="68"/>
      <c r="JUV27" s="68"/>
      <c r="JUW27" s="68"/>
      <c r="JUX27" s="68"/>
      <c r="JUY27" s="68"/>
      <c r="JUZ27" s="68"/>
      <c r="JVA27" s="68"/>
      <c r="JVB27" s="68"/>
      <c r="JVC27" s="68"/>
      <c r="JVD27" s="68"/>
      <c r="JVE27" s="68"/>
      <c r="JVF27" s="68"/>
      <c r="JVG27" s="68"/>
      <c r="JVH27" s="68"/>
      <c r="JVI27" s="68"/>
      <c r="JVJ27" s="68"/>
      <c r="JVK27" s="68"/>
      <c r="JVL27" s="68"/>
      <c r="JVM27" s="68"/>
      <c r="JVN27" s="68"/>
      <c r="JVO27" s="68"/>
      <c r="JVP27" s="68"/>
      <c r="JVQ27" s="68"/>
      <c r="JVR27" s="68"/>
      <c r="JVS27" s="68"/>
      <c r="JVT27" s="68"/>
      <c r="JVU27" s="68"/>
      <c r="JVV27" s="68"/>
      <c r="JVW27" s="68"/>
      <c r="JVX27" s="68"/>
      <c r="JVY27" s="68"/>
      <c r="JVZ27" s="68"/>
      <c r="JWA27" s="68"/>
      <c r="JWB27" s="68"/>
      <c r="JWC27" s="68"/>
      <c r="JWD27" s="68"/>
      <c r="JWE27" s="68"/>
      <c r="JWF27" s="68"/>
      <c r="JWG27" s="68"/>
      <c r="JWH27" s="68"/>
      <c r="JWI27" s="68"/>
      <c r="JWJ27" s="68"/>
      <c r="JWK27" s="68"/>
      <c r="JWL27" s="68"/>
      <c r="JWM27" s="68"/>
      <c r="JWN27" s="68"/>
      <c r="JWO27" s="68"/>
      <c r="JWP27" s="68"/>
      <c r="JWQ27" s="68"/>
      <c r="JWR27" s="68"/>
      <c r="JWS27" s="68"/>
      <c r="JWT27" s="68"/>
      <c r="JWU27" s="68"/>
      <c r="JWV27" s="68"/>
      <c r="JWW27" s="68"/>
      <c r="JWX27" s="68"/>
      <c r="JWY27" s="68"/>
      <c r="JWZ27" s="68"/>
      <c r="JXA27" s="68"/>
      <c r="JXB27" s="68"/>
      <c r="JXC27" s="68"/>
      <c r="JXD27" s="68"/>
      <c r="JXE27" s="68"/>
      <c r="JXF27" s="68"/>
      <c r="JXG27" s="68"/>
      <c r="JXH27" s="68"/>
      <c r="JXI27" s="68"/>
      <c r="JXJ27" s="68"/>
      <c r="JXK27" s="68"/>
      <c r="JXL27" s="68"/>
      <c r="JXM27" s="68"/>
      <c r="JXN27" s="68"/>
      <c r="JXO27" s="68"/>
      <c r="JXP27" s="68"/>
      <c r="JXQ27" s="68"/>
      <c r="JXR27" s="68"/>
      <c r="JXS27" s="68"/>
      <c r="JXT27" s="68"/>
      <c r="JXU27" s="68"/>
      <c r="JXV27" s="68"/>
      <c r="JXW27" s="68"/>
      <c r="JXX27" s="68"/>
      <c r="JXY27" s="68"/>
      <c r="JXZ27" s="68"/>
      <c r="JYA27" s="68"/>
      <c r="JYB27" s="68"/>
      <c r="JYC27" s="68"/>
      <c r="JYD27" s="68"/>
      <c r="JYE27" s="68"/>
      <c r="JYF27" s="68"/>
      <c r="JYG27" s="68"/>
      <c r="JYH27" s="68"/>
      <c r="JYI27" s="68"/>
      <c r="JYJ27" s="68"/>
      <c r="JYK27" s="68"/>
      <c r="JYL27" s="68"/>
      <c r="JYM27" s="68"/>
      <c r="JYN27" s="68"/>
      <c r="JYO27" s="68"/>
      <c r="JYP27" s="68"/>
      <c r="JYQ27" s="68"/>
      <c r="JYR27" s="68"/>
      <c r="JYS27" s="68"/>
      <c r="JYT27" s="68"/>
      <c r="JYU27" s="68"/>
      <c r="JYV27" s="68"/>
      <c r="JYW27" s="68"/>
      <c r="JYX27" s="68"/>
      <c r="JYY27" s="68"/>
      <c r="JYZ27" s="68"/>
      <c r="JZA27" s="68"/>
      <c r="JZB27" s="68"/>
      <c r="JZC27" s="68"/>
      <c r="JZD27" s="68"/>
      <c r="JZE27" s="68"/>
      <c r="JZF27" s="68"/>
      <c r="JZG27" s="68"/>
      <c r="JZH27" s="68"/>
      <c r="JZI27" s="68"/>
      <c r="JZJ27" s="68"/>
      <c r="JZK27" s="68"/>
      <c r="JZL27" s="68"/>
      <c r="JZM27" s="68"/>
      <c r="JZN27" s="68"/>
      <c r="JZO27" s="68"/>
      <c r="JZP27" s="68"/>
      <c r="JZQ27" s="68"/>
      <c r="JZR27" s="68"/>
      <c r="JZS27" s="68"/>
      <c r="JZT27" s="68"/>
      <c r="JZU27" s="68"/>
      <c r="JZV27" s="68"/>
      <c r="JZW27" s="68"/>
      <c r="JZX27" s="68"/>
      <c r="JZY27" s="68"/>
      <c r="JZZ27" s="68"/>
      <c r="KAA27" s="68"/>
      <c r="KAB27" s="68"/>
      <c r="KAC27" s="68"/>
      <c r="KAD27" s="68"/>
      <c r="KAE27" s="68"/>
      <c r="KAF27" s="68"/>
      <c r="KAG27" s="68"/>
      <c r="KAH27" s="68"/>
      <c r="KAI27" s="68"/>
      <c r="KAJ27" s="68"/>
      <c r="KAK27" s="68"/>
      <c r="KAL27" s="68"/>
      <c r="KAM27" s="68"/>
      <c r="KAN27" s="68"/>
      <c r="KAO27" s="68"/>
      <c r="KAP27" s="68"/>
      <c r="KAQ27" s="68"/>
      <c r="KAR27" s="68"/>
      <c r="KAS27" s="68"/>
      <c r="KAT27" s="68"/>
      <c r="KAU27" s="68"/>
      <c r="KAV27" s="68"/>
      <c r="KAW27" s="68"/>
      <c r="KAX27" s="68"/>
      <c r="KAY27" s="68"/>
      <c r="KAZ27" s="68"/>
      <c r="KBA27" s="68"/>
      <c r="KBB27" s="68"/>
      <c r="KBC27" s="68"/>
      <c r="KBD27" s="68"/>
      <c r="KBE27" s="68"/>
      <c r="KBF27" s="68"/>
      <c r="KBG27" s="68"/>
      <c r="KBH27" s="68"/>
      <c r="KBI27" s="68"/>
      <c r="KBJ27" s="68"/>
      <c r="KBK27" s="68"/>
      <c r="KBL27" s="68"/>
      <c r="KBM27" s="68"/>
      <c r="KBN27" s="68"/>
      <c r="KBO27" s="68"/>
      <c r="KBP27" s="68"/>
      <c r="KBQ27" s="68"/>
      <c r="KBR27" s="68"/>
      <c r="KBS27" s="68"/>
      <c r="KBT27" s="68"/>
      <c r="KBU27" s="68"/>
      <c r="KBV27" s="68"/>
      <c r="KBW27" s="68"/>
      <c r="KBX27" s="68"/>
      <c r="KBY27" s="68"/>
      <c r="KBZ27" s="68"/>
      <c r="KCA27" s="68"/>
      <c r="KCB27" s="68"/>
      <c r="KCC27" s="68"/>
      <c r="KCD27" s="68"/>
      <c r="KCE27" s="68"/>
      <c r="KCF27" s="68"/>
      <c r="KCG27" s="68"/>
      <c r="KCH27" s="68"/>
      <c r="KCI27" s="68"/>
      <c r="KCJ27" s="68"/>
      <c r="KCK27" s="68"/>
      <c r="KCL27" s="68"/>
      <c r="KCM27" s="68"/>
      <c r="KCN27" s="68"/>
      <c r="KCO27" s="68"/>
      <c r="KCP27" s="68"/>
      <c r="KCQ27" s="68"/>
      <c r="KCR27" s="68"/>
      <c r="KCS27" s="68"/>
      <c r="KCT27" s="68"/>
      <c r="KCU27" s="68"/>
      <c r="KCV27" s="68"/>
      <c r="KCW27" s="68"/>
      <c r="KCX27" s="68"/>
      <c r="KCY27" s="68"/>
      <c r="KCZ27" s="68"/>
      <c r="KDA27" s="68"/>
      <c r="KDB27" s="68"/>
      <c r="KDC27" s="68"/>
      <c r="KDD27" s="68"/>
      <c r="KDE27" s="68"/>
      <c r="KDF27" s="68"/>
      <c r="KDG27" s="68"/>
      <c r="KDH27" s="68"/>
      <c r="KDI27" s="68"/>
      <c r="KDJ27" s="68"/>
      <c r="KDK27" s="68"/>
      <c r="KDL27" s="68"/>
      <c r="KDM27" s="68"/>
      <c r="KDN27" s="68"/>
      <c r="KDO27" s="68"/>
      <c r="KDP27" s="68"/>
      <c r="KDQ27" s="68"/>
      <c r="KDR27" s="68"/>
      <c r="KDS27" s="68"/>
      <c r="KDT27" s="68"/>
      <c r="KDU27" s="68"/>
      <c r="KDV27" s="68"/>
      <c r="KDW27" s="68"/>
      <c r="KDX27" s="68"/>
      <c r="KDY27" s="68"/>
      <c r="KDZ27" s="68"/>
      <c r="KEA27" s="68"/>
      <c r="KEB27" s="68"/>
      <c r="KEC27" s="68"/>
      <c r="KED27" s="68"/>
      <c r="KEE27" s="68"/>
      <c r="KEF27" s="68"/>
      <c r="KEG27" s="68"/>
      <c r="KEH27" s="68"/>
      <c r="KEI27" s="68"/>
      <c r="KEJ27" s="68"/>
      <c r="KEK27" s="68"/>
      <c r="KEL27" s="68"/>
      <c r="KEM27" s="68"/>
      <c r="KEN27" s="68"/>
      <c r="KEO27" s="68"/>
      <c r="KEP27" s="68"/>
      <c r="KEQ27" s="68"/>
      <c r="KER27" s="68"/>
      <c r="KES27" s="68"/>
      <c r="KET27" s="68"/>
      <c r="KEU27" s="68"/>
      <c r="KEV27" s="68"/>
      <c r="KEW27" s="68"/>
      <c r="KEX27" s="68"/>
      <c r="KEY27" s="68"/>
      <c r="KEZ27" s="68"/>
      <c r="KFA27" s="68"/>
      <c r="KFB27" s="68"/>
      <c r="KFC27" s="68"/>
      <c r="KFD27" s="68"/>
      <c r="KFE27" s="68"/>
      <c r="KFF27" s="68"/>
      <c r="KFG27" s="68"/>
      <c r="KFH27" s="68"/>
      <c r="KFI27" s="68"/>
      <c r="KFJ27" s="68"/>
      <c r="KFK27" s="68"/>
      <c r="KFL27" s="68"/>
      <c r="KFM27" s="68"/>
      <c r="KFN27" s="68"/>
      <c r="KFO27" s="68"/>
      <c r="KFP27" s="68"/>
      <c r="KFQ27" s="68"/>
      <c r="KFR27" s="68"/>
      <c r="KFS27" s="68"/>
      <c r="KFT27" s="68"/>
      <c r="KFU27" s="68"/>
      <c r="KFV27" s="68"/>
      <c r="KFW27" s="68"/>
      <c r="KFX27" s="68"/>
      <c r="KFY27" s="68"/>
      <c r="KFZ27" s="68"/>
      <c r="KGA27" s="68"/>
      <c r="KGB27" s="68"/>
      <c r="KGC27" s="68"/>
      <c r="KGD27" s="68"/>
      <c r="KGE27" s="68"/>
      <c r="KGF27" s="68"/>
      <c r="KGG27" s="68"/>
      <c r="KGH27" s="68"/>
      <c r="KGI27" s="68"/>
      <c r="KGJ27" s="68"/>
      <c r="KGK27" s="68"/>
      <c r="KGL27" s="68"/>
      <c r="KGM27" s="68"/>
      <c r="KGN27" s="68"/>
      <c r="KGO27" s="68"/>
      <c r="KGP27" s="68"/>
      <c r="KGQ27" s="68"/>
      <c r="KGR27" s="68"/>
      <c r="KGS27" s="68"/>
      <c r="KGT27" s="68"/>
      <c r="KGU27" s="68"/>
      <c r="KGV27" s="68"/>
      <c r="KGW27" s="68"/>
      <c r="KGX27" s="68"/>
      <c r="KGY27" s="68"/>
      <c r="KGZ27" s="68"/>
      <c r="KHA27" s="68"/>
      <c r="KHB27" s="68"/>
      <c r="KHC27" s="68"/>
      <c r="KHD27" s="68"/>
      <c r="KHE27" s="68"/>
      <c r="KHF27" s="68"/>
      <c r="KHG27" s="68"/>
      <c r="KHH27" s="68"/>
      <c r="KHI27" s="68"/>
      <c r="KHJ27" s="68"/>
      <c r="KHK27" s="68"/>
      <c r="KHL27" s="68"/>
      <c r="KHM27" s="68"/>
      <c r="KHN27" s="68"/>
      <c r="KHO27" s="68"/>
      <c r="KHP27" s="68"/>
      <c r="KHQ27" s="68"/>
      <c r="KHR27" s="68"/>
      <c r="KHS27" s="68"/>
      <c r="KHT27" s="68"/>
      <c r="KHU27" s="68"/>
      <c r="KHV27" s="68"/>
      <c r="KHW27" s="68"/>
      <c r="KHX27" s="68"/>
      <c r="KHY27" s="68"/>
      <c r="KHZ27" s="68"/>
      <c r="KIA27" s="68"/>
      <c r="KIB27" s="68"/>
      <c r="KIC27" s="68"/>
      <c r="KID27" s="68"/>
      <c r="KIE27" s="68"/>
      <c r="KIF27" s="68"/>
      <c r="KIG27" s="68"/>
      <c r="KIH27" s="68"/>
      <c r="KII27" s="68"/>
      <c r="KIJ27" s="68"/>
      <c r="KIK27" s="68"/>
      <c r="KIL27" s="68"/>
      <c r="KIM27" s="68"/>
      <c r="KIN27" s="68"/>
      <c r="KIO27" s="68"/>
      <c r="KIP27" s="68"/>
      <c r="KIQ27" s="68"/>
      <c r="KIR27" s="68"/>
      <c r="KIS27" s="68"/>
      <c r="KIT27" s="68"/>
      <c r="KIU27" s="68"/>
      <c r="KIV27" s="68"/>
      <c r="KIW27" s="68"/>
      <c r="KIX27" s="68"/>
      <c r="KIY27" s="68"/>
      <c r="KIZ27" s="68"/>
      <c r="KJA27" s="68"/>
      <c r="KJB27" s="68"/>
      <c r="KJC27" s="68"/>
      <c r="KJD27" s="68"/>
      <c r="KJE27" s="68"/>
      <c r="KJF27" s="68"/>
      <c r="KJG27" s="68"/>
      <c r="KJH27" s="68"/>
      <c r="KJI27" s="68"/>
      <c r="KJJ27" s="68"/>
      <c r="KJK27" s="68"/>
      <c r="KJL27" s="68"/>
      <c r="KJM27" s="68"/>
      <c r="KJN27" s="68"/>
      <c r="KJO27" s="68"/>
      <c r="KJP27" s="68"/>
      <c r="KJQ27" s="68"/>
      <c r="KJR27" s="68"/>
      <c r="KJS27" s="68"/>
      <c r="KJT27" s="68"/>
      <c r="KJU27" s="68"/>
      <c r="KJV27" s="68"/>
      <c r="KJW27" s="68"/>
      <c r="KJX27" s="68"/>
      <c r="KJY27" s="68"/>
      <c r="KJZ27" s="68"/>
      <c r="KKA27" s="68"/>
      <c r="KKB27" s="68"/>
      <c r="KKC27" s="68"/>
      <c r="KKD27" s="68"/>
      <c r="KKE27" s="68"/>
      <c r="KKF27" s="68"/>
      <c r="KKG27" s="68"/>
      <c r="KKH27" s="68"/>
      <c r="KKI27" s="68"/>
      <c r="KKJ27" s="68"/>
      <c r="KKK27" s="68"/>
      <c r="KKL27" s="68"/>
      <c r="KKM27" s="68"/>
      <c r="KKN27" s="68"/>
      <c r="KKO27" s="68"/>
      <c r="KKP27" s="68"/>
      <c r="KKQ27" s="68"/>
      <c r="KKR27" s="68"/>
      <c r="KKS27" s="68"/>
      <c r="KKT27" s="68"/>
      <c r="KKU27" s="68"/>
      <c r="KKV27" s="68"/>
      <c r="KKW27" s="68"/>
      <c r="KKX27" s="68"/>
      <c r="KKY27" s="68"/>
      <c r="KKZ27" s="68"/>
      <c r="KLA27" s="68"/>
      <c r="KLB27" s="68"/>
      <c r="KLC27" s="68"/>
      <c r="KLD27" s="68"/>
      <c r="KLE27" s="68"/>
      <c r="KLF27" s="68"/>
      <c r="KLG27" s="68"/>
      <c r="KLH27" s="68"/>
      <c r="KLI27" s="68"/>
      <c r="KLJ27" s="68"/>
      <c r="KLK27" s="68"/>
      <c r="KLL27" s="68"/>
      <c r="KLM27" s="68"/>
      <c r="KLN27" s="68"/>
      <c r="KLO27" s="68"/>
      <c r="KLP27" s="68"/>
      <c r="KLQ27" s="68"/>
      <c r="KLR27" s="68"/>
      <c r="KLS27" s="68"/>
      <c r="KLT27" s="68"/>
      <c r="KLU27" s="68"/>
      <c r="KLV27" s="68"/>
      <c r="KLW27" s="68"/>
      <c r="KLX27" s="68"/>
      <c r="KLY27" s="68"/>
      <c r="KLZ27" s="68"/>
      <c r="KMA27" s="68"/>
      <c r="KMB27" s="68"/>
      <c r="KMC27" s="68"/>
      <c r="KMD27" s="68"/>
      <c r="KME27" s="68"/>
      <c r="KMF27" s="68"/>
      <c r="KMG27" s="68"/>
      <c r="KMH27" s="68"/>
      <c r="KMI27" s="68"/>
      <c r="KMJ27" s="68"/>
      <c r="KMK27" s="68"/>
      <c r="KML27" s="68"/>
      <c r="KMM27" s="68"/>
      <c r="KMN27" s="68"/>
      <c r="KMO27" s="68"/>
      <c r="KMP27" s="68"/>
      <c r="KMQ27" s="68"/>
      <c r="KMR27" s="68"/>
      <c r="KMS27" s="68"/>
      <c r="KMT27" s="68"/>
      <c r="KMU27" s="68"/>
      <c r="KMV27" s="68"/>
      <c r="KMW27" s="68"/>
      <c r="KMX27" s="68"/>
      <c r="KMY27" s="68"/>
      <c r="KMZ27" s="68"/>
      <c r="KNA27" s="68"/>
      <c r="KNB27" s="68"/>
      <c r="KNC27" s="68"/>
      <c r="KND27" s="68"/>
      <c r="KNE27" s="68"/>
      <c r="KNF27" s="68"/>
      <c r="KNG27" s="68"/>
      <c r="KNH27" s="68"/>
      <c r="KNI27" s="68"/>
      <c r="KNJ27" s="68"/>
      <c r="KNK27" s="68"/>
      <c r="KNL27" s="68"/>
      <c r="KNM27" s="68"/>
      <c r="KNN27" s="68"/>
      <c r="KNO27" s="68"/>
      <c r="KNP27" s="68"/>
      <c r="KNQ27" s="68"/>
      <c r="KNR27" s="68"/>
      <c r="KNS27" s="68"/>
      <c r="KNT27" s="68"/>
      <c r="KNU27" s="68"/>
      <c r="KNV27" s="68"/>
      <c r="KNW27" s="68"/>
      <c r="KNX27" s="68"/>
      <c r="KNY27" s="68"/>
      <c r="KNZ27" s="68"/>
      <c r="KOA27" s="68"/>
      <c r="KOB27" s="68"/>
      <c r="KOC27" s="68"/>
      <c r="KOD27" s="68"/>
      <c r="KOE27" s="68"/>
      <c r="KOF27" s="68"/>
      <c r="KOG27" s="68"/>
      <c r="KOH27" s="68"/>
      <c r="KOI27" s="68"/>
      <c r="KOJ27" s="68"/>
      <c r="KOK27" s="68"/>
      <c r="KOL27" s="68"/>
      <c r="KOM27" s="68"/>
      <c r="KON27" s="68"/>
      <c r="KOO27" s="68"/>
      <c r="KOP27" s="68"/>
      <c r="KOQ27" s="68"/>
      <c r="KOR27" s="68"/>
      <c r="KOS27" s="68"/>
      <c r="KOT27" s="68"/>
      <c r="KOU27" s="68"/>
      <c r="KOV27" s="68"/>
      <c r="KOW27" s="68"/>
      <c r="KOX27" s="68"/>
      <c r="KOY27" s="68"/>
      <c r="KOZ27" s="68"/>
      <c r="KPA27" s="68"/>
      <c r="KPB27" s="68"/>
      <c r="KPC27" s="68"/>
      <c r="KPD27" s="68"/>
      <c r="KPE27" s="68"/>
      <c r="KPF27" s="68"/>
      <c r="KPG27" s="68"/>
      <c r="KPH27" s="68"/>
      <c r="KPI27" s="68"/>
      <c r="KPJ27" s="68"/>
      <c r="KPK27" s="68"/>
      <c r="KPL27" s="68"/>
      <c r="KPM27" s="68"/>
      <c r="KPN27" s="68"/>
      <c r="KPO27" s="68"/>
      <c r="KPP27" s="68"/>
      <c r="KPQ27" s="68"/>
      <c r="KPR27" s="68"/>
      <c r="KPS27" s="68"/>
      <c r="KPT27" s="68"/>
      <c r="KPU27" s="68"/>
      <c r="KPV27" s="68"/>
      <c r="KPW27" s="68"/>
      <c r="KPX27" s="68"/>
      <c r="KPY27" s="68"/>
      <c r="KPZ27" s="68"/>
      <c r="KQA27" s="68"/>
      <c r="KQB27" s="68"/>
      <c r="KQC27" s="68"/>
      <c r="KQD27" s="68"/>
      <c r="KQE27" s="68"/>
      <c r="KQF27" s="68"/>
      <c r="KQG27" s="68"/>
      <c r="KQH27" s="68"/>
      <c r="KQI27" s="68"/>
      <c r="KQJ27" s="68"/>
      <c r="KQK27" s="68"/>
      <c r="KQL27" s="68"/>
      <c r="KQM27" s="68"/>
      <c r="KQN27" s="68"/>
      <c r="KQO27" s="68"/>
      <c r="KQP27" s="68"/>
      <c r="KQQ27" s="68"/>
      <c r="KQR27" s="68"/>
      <c r="KQS27" s="68"/>
      <c r="KQT27" s="68"/>
      <c r="KQU27" s="68"/>
      <c r="KQV27" s="68"/>
      <c r="KQW27" s="68"/>
      <c r="KQX27" s="68"/>
      <c r="KQY27" s="68"/>
      <c r="KQZ27" s="68"/>
      <c r="KRA27" s="68"/>
      <c r="KRB27" s="68"/>
      <c r="KRC27" s="68"/>
      <c r="KRD27" s="68"/>
      <c r="KRE27" s="68"/>
      <c r="KRF27" s="68"/>
      <c r="KRG27" s="68"/>
      <c r="KRH27" s="68"/>
      <c r="KRI27" s="68"/>
      <c r="KRJ27" s="68"/>
      <c r="KRK27" s="68"/>
      <c r="KRL27" s="68"/>
      <c r="KRM27" s="68"/>
      <c r="KRN27" s="68"/>
      <c r="KRO27" s="68"/>
      <c r="KRP27" s="68"/>
      <c r="KRQ27" s="68"/>
      <c r="KRR27" s="68"/>
      <c r="KRS27" s="68"/>
      <c r="KRT27" s="68"/>
      <c r="KRU27" s="68"/>
      <c r="KRV27" s="68"/>
      <c r="KRW27" s="68"/>
      <c r="KRX27" s="68"/>
      <c r="KRY27" s="68"/>
      <c r="KRZ27" s="68"/>
      <c r="KSA27" s="68"/>
      <c r="KSB27" s="68"/>
      <c r="KSC27" s="68"/>
      <c r="KSD27" s="68"/>
      <c r="KSE27" s="68"/>
      <c r="KSF27" s="68"/>
      <c r="KSG27" s="68"/>
      <c r="KSH27" s="68"/>
      <c r="KSI27" s="68"/>
      <c r="KSJ27" s="68"/>
      <c r="KSK27" s="68"/>
      <c r="KSL27" s="68"/>
      <c r="KSM27" s="68"/>
      <c r="KSN27" s="68"/>
      <c r="KSO27" s="68"/>
      <c r="KSP27" s="68"/>
      <c r="KSQ27" s="68"/>
      <c r="KSR27" s="68"/>
      <c r="KSS27" s="68"/>
      <c r="KST27" s="68"/>
      <c r="KSU27" s="68"/>
      <c r="KSV27" s="68"/>
      <c r="KSW27" s="68"/>
      <c r="KSX27" s="68"/>
      <c r="KSY27" s="68"/>
      <c r="KSZ27" s="68"/>
      <c r="KTA27" s="68"/>
      <c r="KTB27" s="68"/>
      <c r="KTC27" s="68"/>
      <c r="KTD27" s="68"/>
      <c r="KTE27" s="68"/>
      <c r="KTF27" s="68"/>
      <c r="KTG27" s="68"/>
      <c r="KTH27" s="68"/>
      <c r="KTI27" s="68"/>
      <c r="KTJ27" s="68"/>
      <c r="KTK27" s="68"/>
      <c r="KTL27" s="68"/>
      <c r="KTM27" s="68"/>
      <c r="KTN27" s="68"/>
      <c r="KTO27" s="68"/>
      <c r="KTP27" s="68"/>
      <c r="KTQ27" s="68"/>
      <c r="KTR27" s="68"/>
      <c r="KTS27" s="68"/>
      <c r="KTT27" s="68"/>
      <c r="KTU27" s="68"/>
      <c r="KTV27" s="68"/>
      <c r="KTW27" s="68"/>
      <c r="KTX27" s="68"/>
      <c r="KTY27" s="68"/>
      <c r="KTZ27" s="68"/>
      <c r="KUA27" s="68"/>
      <c r="KUB27" s="68"/>
      <c r="KUC27" s="68"/>
      <c r="KUD27" s="68"/>
      <c r="KUE27" s="68"/>
      <c r="KUF27" s="68"/>
      <c r="KUG27" s="68"/>
      <c r="KUH27" s="68"/>
      <c r="KUI27" s="68"/>
      <c r="KUJ27" s="68"/>
      <c r="KUK27" s="68"/>
      <c r="KUL27" s="68"/>
      <c r="KUM27" s="68"/>
      <c r="KUN27" s="68"/>
      <c r="KUO27" s="68"/>
      <c r="KUP27" s="68"/>
      <c r="KUQ27" s="68"/>
      <c r="KUR27" s="68"/>
      <c r="KUS27" s="68"/>
      <c r="KUT27" s="68"/>
      <c r="KUU27" s="68"/>
      <c r="KUV27" s="68"/>
      <c r="KUW27" s="68"/>
      <c r="KUX27" s="68"/>
      <c r="KUY27" s="68"/>
      <c r="KUZ27" s="68"/>
      <c r="KVA27" s="68"/>
      <c r="KVB27" s="68"/>
      <c r="KVC27" s="68"/>
      <c r="KVD27" s="68"/>
      <c r="KVE27" s="68"/>
      <c r="KVF27" s="68"/>
      <c r="KVG27" s="68"/>
      <c r="KVH27" s="68"/>
      <c r="KVI27" s="68"/>
      <c r="KVJ27" s="68"/>
      <c r="KVK27" s="68"/>
      <c r="KVL27" s="68"/>
      <c r="KVM27" s="68"/>
      <c r="KVN27" s="68"/>
      <c r="KVO27" s="68"/>
      <c r="KVP27" s="68"/>
      <c r="KVQ27" s="68"/>
      <c r="KVR27" s="68"/>
      <c r="KVS27" s="68"/>
      <c r="KVT27" s="68"/>
      <c r="KVU27" s="68"/>
      <c r="KVV27" s="68"/>
      <c r="KVW27" s="68"/>
      <c r="KVX27" s="68"/>
      <c r="KVY27" s="68"/>
      <c r="KVZ27" s="68"/>
      <c r="KWA27" s="68"/>
      <c r="KWB27" s="68"/>
      <c r="KWC27" s="68"/>
      <c r="KWD27" s="68"/>
      <c r="KWE27" s="68"/>
      <c r="KWF27" s="68"/>
      <c r="KWG27" s="68"/>
      <c r="KWH27" s="68"/>
      <c r="KWI27" s="68"/>
      <c r="KWJ27" s="68"/>
      <c r="KWK27" s="68"/>
      <c r="KWL27" s="68"/>
      <c r="KWM27" s="68"/>
      <c r="KWN27" s="68"/>
      <c r="KWO27" s="68"/>
      <c r="KWP27" s="68"/>
      <c r="KWQ27" s="68"/>
      <c r="KWR27" s="68"/>
      <c r="KWS27" s="68"/>
      <c r="KWT27" s="68"/>
      <c r="KWU27" s="68"/>
      <c r="KWV27" s="68"/>
      <c r="KWW27" s="68"/>
      <c r="KWX27" s="68"/>
      <c r="KWY27" s="68"/>
      <c r="KWZ27" s="68"/>
      <c r="KXA27" s="68"/>
      <c r="KXB27" s="68"/>
      <c r="KXC27" s="68"/>
      <c r="KXD27" s="68"/>
      <c r="KXE27" s="68"/>
      <c r="KXF27" s="68"/>
      <c r="KXG27" s="68"/>
      <c r="KXH27" s="68"/>
      <c r="KXI27" s="68"/>
      <c r="KXJ27" s="68"/>
      <c r="KXK27" s="68"/>
      <c r="KXL27" s="68"/>
      <c r="KXM27" s="68"/>
      <c r="KXN27" s="68"/>
      <c r="KXO27" s="68"/>
      <c r="KXP27" s="68"/>
      <c r="KXQ27" s="68"/>
      <c r="KXR27" s="68"/>
      <c r="KXS27" s="68"/>
      <c r="KXT27" s="68"/>
      <c r="KXU27" s="68"/>
      <c r="KXV27" s="68"/>
      <c r="KXW27" s="68"/>
      <c r="KXX27" s="68"/>
      <c r="KXY27" s="68"/>
      <c r="KXZ27" s="68"/>
      <c r="KYA27" s="68"/>
      <c r="KYB27" s="68"/>
      <c r="KYC27" s="68"/>
      <c r="KYD27" s="68"/>
      <c r="KYE27" s="68"/>
      <c r="KYF27" s="68"/>
      <c r="KYG27" s="68"/>
      <c r="KYH27" s="68"/>
      <c r="KYI27" s="68"/>
      <c r="KYJ27" s="68"/>
      <c r="KYK27" s="68"/>
      <c r="KYL27" s="68"/>
      <c r="KYM27" s="68"/>
      <c r="KYN27" s="68"/>
      <c r="KYO27" s="68"/>
      <c r="KYP27" s="68"/>
      <c r="KYQ27" s="68"/>
      <c r="KYR27" s="68"/>
      <c r="KYS27" s="68"/>
      <c r="KYT27" s="68"/>
      <c r="KYU27" s="68"/>
      <c r="KYV27" s="68"/>
      <c r="KYW27" s="68"/>
      <c r="KYX27" s="68"/>
      <c r="KYY27" s="68"/>
      <c r="KYZ27" s="68"/>
      <c r="KZA27" s="68"/>
      <c r="KZB27" s="68"/>
      <c r="KZC27" s="68"/>
      <c r="KZD27" s="68"/>
      <c r="KZE27" s="68"/>
      <c r="KZF27" s="68"/>
      <c r="KZG27" s="68"/>
      <c r="KZH27" s="68"/>
      <c r="KZI27" s="68"/>
      <c r="KZJ27" s="68"/>
      <c r="KZK27" s="68"/>
      <c r="KZL27" s="68"/>
      <c r="KZM27" s="68"/>
      <c r="KZN27" s="68"/>
      <c r="KZO27" s="68"/>
      <c r="KZP27" s="68"/>
      <c r="KZQ27" s="68"/>
      <c r="KZR27" s="68"/>
      <c r="KZS27" s="68"/>
      <c r="KZT27" s="68"/>
      <c r="KZU27" s="68"/>
      <c r="KZV27" s="68"/>
      <c r="KZW27" s="68"/>
      <c r="KZX27" s="68"/>
      <c r="KZY27" s="68"/>
      <c r="KZZ27" s="68"/>
      <c r="LAA27" s="68"/>
      <c r="LAB27" s="68"/>
      <c r="LAC27" s="68"/>
      <c r="LAD27" s="68"/>
      <c r="LAE27" s="68"/>
      <c r="LAF27" s="68"/>
      <c r="LAG27" s="68"/>
      <c r="LAH27" s="68"/>
      <c r="LAI27" s="68"/>
      <c r="LAJ27" s="68"/>
      <c r="LAK27" s="68"/>
      <c r="LAL27" s="68"/>
      <c r="LAM27" s="68"/>
      <c r="LAN27" s="68"/>
      <c r="LAO27" s="68"/>
      <c r="LAP27" s="68"/>
      <c r="LAQ27" s="68"/>
      <c r="LAR27" s="68"/>
      <c r="LAS27" s="68"/>
      <c r="LAT27" s="68"/>
      <c r="LAU27" s="68"/>
      <c r="LAV27" s="68"/>
      <c r="LAW27" s="68"/>
      <c r="LAX27" s="68"/>
      <c r="LAY27" s="68"/>
      <c r="LAZ27" s="68"/>
      <c r="LBA27" s="68"/>
      <c r="LBB27" s="68"/>
      <c r="LBC27" s="68"/>
      <c r="LBD27" s="68"/>
      <c r="LBE27" s="68"/>
      <c r="LBF27" s="68"/>
      <c r="LBG27" s="68"/>
      <c r="LBH27" s="68"/>
      <c r="LBI27" s="68"/>
      <c r="LBJ27" s="68"/>
      <c r="LBK27" s="68"/>
      <c r="LBL27" s="68"/>
      <c r="LBM27" s="68"/>
      <c r="LBN27" s="68"/>
      <c r="LBO27" s="68"/>
      <c r="LBP27" s="68"/>
      <c r="LBQ27" s="68"/>
      <c r="LBR27" s="68"/>
      <c r="LBS27" s="68"/>
      <c r="LBT27" s="68"/>
      <c r="LBU27" s="68"/>
      <c r="LBV27" s="68"/>
      <c r="LBW27" s="68"/>
      <c r="LBX27" s="68"/>
      <c r="LBY27" s="68"/>
      <c r="LBZ27" s="68"/>
      <c r="LCA27" s="68"/>
      <c r="LCB27" s="68"/>
      <c r="LCC27" s="68"/>
      <c r="LCD27" s="68"/>
      <c r="LCE27" s="68"/>
      <c r="LCF27" s="68"/>
      <c r="LCG27" s="68"/>
      <c r="LCH27" s="68"/>
      <c r="LCI27" s="68"/>
      <c r="LCJ27" s="68"/>
      <c r="LCK27" s="68"/>
      <c r="LCL27" s="68"/>
      <c r="LCM27" s="68"/>
      <c r="LCN27" s="68"/>
      <c r="LCO27" s="68"/>
      <c r="LCP27" s="68"/>
      <c r="LCQ27" s="68"/>
      <c r="LCR27" s="68"/>
      <c r="LCS27" s="68"/>
      <c r="LCT27" s="68"/>
      <c r="LCU27" s="68"/>
      <c r="LCV27" s="68"/>
      <c r="LCW27" s="68"/>
      <c r="LCX27" s="68"/>
      <c r="LCY27" s="68"/>
      <c r="LCZ27" s="68"/>
      <c r="LDA27" s="68"/>
      <c r="LDB27" s="68"/>
      <c r="LDC27" s="68"/>
      <c r="LDD27" s="68"/>
      <c r="LDE27" s="68"/>
      <c r="LDF27" s="68"/>
      <c r="LDG27" s="68"/>
      <c r="LDH27" s="68"/>
      <c r="LDI27" s="68"/>
      <c r="LDJ27" s="68"/>
      <c r="LDK27" s="68"/>
      <c r="LDL27" s="68"/>
      <c r="LDM27" s="68"/>
      <c r="LDN27" s="68"/>
      <c r="LDO27" s="68"/>
      <c r="LDP27" s="68"/>
      <c r="LDQ27" s="68"/>
      <c r="LDR27" s="68"/>
      <c r="LDS27" s="68"/>
      <c r="LDT27" s="68"/>
      <c r="LDU27" s="68"/>
      <c r="LDV27" s="68"/>
      <c r="LDW27" s="68"/>
      <c r="LDX27" s="68"/>
      <c r="LDY27" s="68"/>
      <c r="LDZ27" s="68"/>
      <c r="LEA27" s="68"/>
      <c r="LEB27" s="68"/>
      <c r="LEC27" s="68"/>
      <c r="LED27" s="68"/>
      <c r="LEE27" s="68"/>
      <c r="LEF27" s="68"/>
      <c r="LEG27" s="68"/>
      <c r="LEH27" s="68"/>
      <c r="LEI27" s="68"/>
      <c r="LEJ27" s="68"/>
      <c r="LEK27" s="68"/>
      <c r="LEL27" s="68"/>
      <c r="LEM27" s="68"/>
      <c r="LEN27" s="68"/>
      <c r="LEO27" s="68"/>
      <c r="LEP27" s="68"/>
      <c r="LEQ27" s="68"/>
      <c r="LER27" s="68"/>
      <c r="LES27" s="68"/>
      <c r="LET27" s="68"/>
      <c r="LEU27" s="68"/>
      <c r="LEV27" s="68"/>
      <c r="LEW27" s="68"/>
      <c r="LEX27" s="68"/>
      <c r="LEY27" s="68"/>
      <c r="LEZ27" s="68"/>
      <c r="LFA27" s="68"/>
      <c r="LFB27" s="68"/>
      <c r="LFC27" s="68"/>
      <c r="LFD27" s="68"/>
      <c r="LFE27" s="68"/>
      <c r="LFF27" s="68"/>
      <c r="LFG27" s="68"/>
      <c r="LFH27" s="68"/>
      <c r="LFI27" s="68"/>
      <c r="LFJ27" s="68"/>
      <c r="LFK27" s="68"/>
      <c r="LFL27" s="68"/>
      <c r="LFM27" s="68"/>
      <c r="LFN27" s="68"/>
      <c r="LFO27" s="68"/>
      <c r="LFP27" s="68"/>
      <c r="LFQ27" s="68"/>
      <c r="LFR27" s="68"/>
      <c r="LFS27" s="68"/>
      <c r="LFT27" s="68"/>
      <c r="LFU27" s="68"/>
      <c r="LFV27" s="68"/>
      <c r="LFW27" s="68"/>
      <c r="LFX27" s="68"/>
      <c r="LFY27" s="68"/>
      <c r="LFZ27" s="68"/>
      <c r="LGA27" s="68"/>
      <c r="LGB27" s="68"/>
      <c r="LGC27" s="68"/>
      <c r="LGD27" s="68"/>
      <c r="LGE27" s="68"/>
      <c r="LGF27" s="68"/>
      <c r="LGG27" s="68"/>
      <c r="LGH27" s="68"/>
      <c r="LGI27" s="68"/>
      <c r="LGJ27" s="68"/>
      <c r="LGK27" s="68"/>
      <c r="LGL27" s="68"/>
      <c r="LGM27" s="68"/>
      <c r="LGN27" s="68"/>
      <c r="LGO27" s="68"/>
      <c r="LGP27" s="68"/>
      <c r="LGQ27" s="68"/>
      <c r="LGR27" s="68"/>
      <c r="LGS27" s="68"/>
      <c r="LGT27" s="68"/>
      <c r="LGU27" s="68"/>
      <c r="LGV27" s="68"/>
      <c r="LGW27" s="68"/>
      <c r="LGX27" s="68"/>
      <c r="LGY27" s="68"/>
      <c r="LGZ27" s="68"/>
      <c r="LHA27" s="68"/>
      <c r="LHB27" s="68"/>
      <c r="LHC27" s="68"/>
      <c r="LHD27" s="68"/>
      <c r="LHE27" s="68"/>
      <c r="LHF27" s="68"/>
      <c r="LHG27" s="68"/>
      <c r="LHH27" s="68"/>
      <c r="LHI27" s="68"/>
      <c r="LHJ27" s="68"/>
      <c r="LHK27" s="68"/>
      <c r="LHL27" s="68"/>
      <c r="LHM27" s="68"/>
      <c r="LHN27" s="68"/>
      <c r="LHO27" s="68"/>
      <c r="LHP27" s="68"/>
      <c r="LHQ27" s="68"/>
      <c r="LHR27" s="68"/>
      <c r="LHS27" s="68"/>
      <c r="LHT27" s="68"/>
      <c r="LHU27" s="68"/>
      <c r="LHV27" s="68"/>
      <c r="LHW27" s="68"/>
      <c r="LHX27" s="68"/>
      <c r="LHY27" s="68"/>
      <c r="LHZ27" s="68"/>
      <c r="LIA27" s="68"/>
      <c r="LIB27" s="68"/>
      <c r="LIC27" s="68"/>
      <c r="LID27" s="68"/>
      <c r="LIE27" s="68"/>
      <c r="LIF27" s="68"/>
      <c r="LIG27" s="68"/>
      <c r="LIH27" s="68"/>
      <c r="LII27" s="68"/>
      <c r="LIJ27" s="68"/>
      <c r="LIK27" s="68"/>
      <c r="LIL27" s="68"/>
      <c r="LIM27" s="68"/>
      <c r="LIN27" s="68"/>
      <c r="LIO27" s="68"/>
      <c r="LIP27" s="68"/>
      <c r="LIQ27" s="68"/>
      <c r="LIR27" s="68"/>
      <c r="LIS27" s="68"/>
      <c r="LIT27" s="68"/>
      <c r="LIU27" s="68"/>
      <c r="LIV27" s="68"/>
      <c r="LIW27" s="68"/>
      <c r="LIX27" s="68"/>
      <c r="LIY27" s="68"/>
      <c r="LIZ27" s="68"/>
      <c r="LJA27" s="68"/>
      <c r="LJB27" s="68"/>
      <c r="LJC27" s="68"/>
      <c r="LJD27" s="68"/>
      <c r="LJE27" s="68"/>
      <c r="LJF27" s="68"/>
      <c r="LJG27" s="68"/>
      <c r="LJH27" s="68"/>
      <c r="LJI27" s="68"/>
      <c r="LJJ27" s="68"/>
      <c r="LJK27" s="68"/>
      <c r="LJL27" s="68"/>
      <c r="LJM27" s="68"/>
      <c r="LJN27" s="68"/>
      <c r="LJO27" s="68"/>
      <c r="LJP27" s="68"/>
      <c r="LJQ27" s="68"/>
      <c r="LJR27" s="68"/>
      <c r="LJS27" s="68"/>
      <c r="LJT27" s="68"/>
      <c r="LJU27" s="68"/>
      <c r="LJV27" s="68"/>
      <c r="LJW27" s="68"/>
      <c r="LJX27" s="68"/>
      <c r="LJY27" s="68"/>
      <c r="LJZ27" s="68"/>
      <c r="LKA27" s="68"/>
      <c r="LKB27" s="68"/>
      <c r="LKC27" s="68"/>
      <c r="LKD27" s="68"/>
      <c r="LKE27" s="68"/>
      <c r="LKF27" s="68"/>
      <c r="LKG27" s="68"/>
      <c r="LKH27" s="68"/>
      <c r="LKI27" s="68"/>
      <c r="LKJ27" s="68"/>
      <c r="LKK27" s="68"/>
      <c r="LKL27" s="68"/>
      <c r="LKM27" s="68"/>
      <c r="LKN27" s="68"/>
      <c r="LKO27" s="68"/>
      <c r="LKP27" s="68"/>
      <c r="LKQ27" s="68"/>
      <c r="LKR27" s="68"/>
      <c r="LKS27" s="68"/>
      <c r="LKT27" s="68"/>
      <c r="LKU27" s="68"/>
      <c r="LKV27" s="68"/>
      <c r="LKW27" s="68"/>
      <c r="LKX27" s="68"/>
      <c r="LKY27" s="68"/>
      <c r="LKZ27" s="68"/>
      <c r="LLA27" s="68"/>
      <c r="LLB27" s="68"/>
      <c r="LLC27" s="68"/>
      <c r="LLD27" s="68"/>
      <c r="LLE27" s="68"/>
      <c r="LLF27" s="68"/>
      <c r="LLG27" s="68"/>
      <c r="LLH27" s="68"/>
      <c r="LLI27" s="68"/>
      <c r="LLJ27" s="68"/>
      <c r="LLK27" s="68"/>
      <c r="LLL27" s="68"/>
      <c r="LLM27" s="68"/>
      <c r="LLN27" s="68"/>
      <c r="LLO27" s="68"/>
      <c r="LLP27" s="68"/>
      <c r="LLQ27" s="68"/>
      <c r="LLR27" s="68"/>
      <c r="LLS27" s="68"/>
      <c r="LLT27" s="68"/>
      <c r="LLU27" s="68"/>
      <c r="LLV27" s="68"/>
      <c r="LLW27" s="68"/>
      <c r="LLX27" s="68"/>
      <c r="LLY27" s="68"/>
      <c r="LLZ27" s="68"/>
      <c r="LMA27" s="68"/>
      <c r="LMB27" s="68"/>
      <c r="LMC27" s="68"/>
      <c r="LMD27" s="68"/>
      <c r="LME27" s="68"/>
      <c r="LMF27" s="68"/>
      <c r="LMG27" s="68"/>
      <c r="LMH27" s="68"/>
      <c r="LMI27" s="68"/>
      <c r="LMJ27" s="68"/>
      <c r="LMK27" s="68"/>
      <c r="LML27" s="68"/>
      <c r="LMM27" s="68"/>
      <c r="LMN27" s="68"/>
      <c r="LMO27" s="68"/>
      <c r="LMP27" s="68"/>
      <c r="LMQ27" s="68"/>
      <c r="LMR27" s="68"/>
      <c r="LMS27" s="68"/>
      <c r="LMT27" s="68"/>
      <c r="LMU27" s="68"/>
      <c r="LMV27" s="68"/>
      <c r="LMW27" s="68"/>
      <c r="LMX27" s="68"/>
      <c r="LMY27" s="68"/>
      <c r="LMZ27" s="68"/>
      <c r="LNA27" s="68"/>
      <c r="LNB27" s="68"/>
      <c r="LNC27" s="68"/>
      <c r="LND27" s="68"/>
      <c r="LNE27" s="68"/>
      <c r="LNF27" s="68"/>
      <c r="LNG27" s="68"/>
      <c r="LNH27" s="68"/>
      <c r="LNI27" s="68"/>
      <c r="LNJ27" s="68"/>
      <c r="LNK27" s="68"/>
      <c r="LNL27" s="68"/>
      <c r="LNM27" s="68"/>
      <c r="LNN27" s="68"/>
      <c r="LNO27" s="68"/>
      <c r="LNP27" s="68"/>
      <c r="LNQ27" s="68"/>
      <c r="LNR27" s="68"/>
      <c r="LNS27" s="68"/>
      <c r="LNT27" s="68"/>
      <c r="LNU27" s="68"/>
      <c r="LNV27" s="68"/>
      <c r="LNW27" s="68"/>
      <c r="LNX27" s="68"/>
      <c r="LNY27" s="68"/>
      <c r="LNZ27" s="68"/>
      <c r="LOA27" s="68"/>
      <c r="LOB27" s="68"/>
      <c r="LOC27" s="68"/>
      <c r="LOD27" s="68"/>
      <c r="LOE27" s="68"/>
      <c r="LOF27" s="68"/>
      <c r="LOG27" s="68"/>
      <c r="LOH27" s="68"/>
      <c r="LOI27" s="68"/>
      <c r="LOJ27" s="68"/>
      <c r="LOK27" s="68"/>
      <c r="LOL27" s="68"/>
      <c r="LOM27" s="68"/>
      <c r="LON27" s="68"/>
      <c r="LOO27" s="68"/>
      <c r="LOP27" s="68"/>
      <c r="LOQ27" s="68"/>
      <c r="LOR27" s="68"/>
      <c r="LOS27" s="68"/>
      <c r="LOT27" s="68"/>
      <c r="LOU27" s="68"/>
      <c r="LOV27" s="68"/>
      <c r="LOW27" s="68"/>
      <c r="LOX27" s="68"/>
      <c r="LOY27" s="68"/>
      <c r="LOZ27" s="68"/>
      <c r="LPA27" s="68"/>
      <c r="LPB27" s="68"/>
      <c r="LPC27" s="68"/>
      <c r="LPD27" s="68"/>
      <c r="LPE27" s="68"/>
      <c r="LPF27" s="68"/>
      <c r="LPG27" s="68"/>
      <c r="LPH27" s="68"/>
      <c r="LPI27" s="68"/>
      <c r="LPJ27" s="68"/>
      <c r="LPK27" s="68"/>
      <c r="LPL27" s="68"/>
      <c r="LPM27" s="68"/>
      <c r="LPN27" s="68"/>
      <c r="LPO27" s="68"/>
      <c r="LPP27" s="68"/>
      <c r="LPQ27" s="68"/>
      <c r="LPR27" s="68"/>
      <c r="LPS27" s="68"/>
      <c r="LPT27" s="68"/>
      <c r="LPU27" s="68"/>
      <c r="LPV27" s="68"/>
      <c r="LPW27" s="68"/>
      <c r="LPX27" s="68"/>
      <c r="LPY27" s="68"/>
      <c r="LPZ27" s="68"/>
      <c r="LQA27" s="68"/>
      <c r="LQB27" s="68"/>
      <c r="LQC27" s="68"/>
      <c r="LQD27" s="68"/>
      <c r="LQE27" s="68"/>
      <c r="LQF27" s="68"/>
      <c r="LQG27" s="68"/>
      <c r="LQH27" s="68"/>
      <c r="LQI27" s="68"/>
      <c r="LQJ27" s="68"/>
      <c r="LQK27" s="68"/>
      <c r="LQL27" s="68"/>
      <c r="LQM27" s="68"/>
      <c r="LQN27" s="68"/>
      <c r="LQO27" s="68"/>
      <c r="LQP27" s="68"/>
      <c r="LQQ27" s="68"/>
      <c r="LQR27" s="68"/>
      <c r="LQS27" s="68"/>
      <c r="LQT27" s="68"/>
      <c r="LQU27" s="68"/>
      <c r="LQV27" s="68"/>
      <c r="LQW27" s="68"/>
      <c r="LQX27" s="68"/>
      <c r="LQY27" s="68"/>
      <c r="LQZ27" s="68"/>
      <c r="LRA27" s="68"/>
      <c r="LRB27" s="68"/>
      <c r="LRC27" s="68"/>
      <c r="LRD27" s="68"/>
      <c r="LRE27" s="68"/>
      <c r="LRF27" s="68"/>
      <c r="LRG27" s="68"/>
      <c r="LRH27" s="68"/>
      <c r="LRI27" s="68"/>
      <c r="LRJ27" s="68"/>
      <c r="LRK27" s="68"/>
      <c r="LRL27" s="68"/>
      <c r="LRM27" s="68"/>
      <c r="LRN27" s="68"/>
      <c r="LRO27" s="68"/>
      <c r="LRP27" s="68"/>
      <c r="LRQ27" s="68"/>
      <c r="LRR27" s="68"/>
      <c r="LRS27" s="68"/>
      <c r="LRT27" s="68"/>
      <c r="LRU27" s="68"/>
      <c r="LRV27" s="68"/>
      <c r="LRW27" s="68"/>
      <c r="LRX27" s="68"/>
      <c r="LRY27" s="68"/>
      <c r="LRZ27" s="68"/>
      <c r="LSA27" s="68"/>
      <c r="LSB27" s="68"/>
      <c r="LSC27" s="68"/>
      <c r="LSD27" s="68"/>
      <c r="LSE27" s="68"/>
      <c r="LSF27" s="68"/>
      <c r="LSG27" s="68"/>
      <c r="LSH27" s="68"/>
      <c r="LSI27" s="68"/>
      <c r="LSJ27" s="68"/>
      <c r="LSK27" s="68"/>
      <c r="LSL27" s="68"/>
      <c r="LSM27" s="68"/>
      <c r="LSN27" s="68"/>
      <c r="LSO27" s="68"/>
      <c r="LSP27" s="68"/>
      <c r="LSQ27" s="68"/>
      <c r="LSR27" s="68"/>
      <c r="LSS27" s="68"/>
      <c r="LST27" s="68"/>
      <c r="LSU27" s="68"/>
      <c r="LSV27" s="68"/>
      <c r="LSW27" s="68"/>
      <c r="LSX27" s="68"/>
      <c r="LSY27" s="68"/>
      <c r="LSZ27" s="68"/>
      <c r="LTA27" s="68"/>
      <c r="LTB27" s="68"/>
      <c r="LTC27" s="68"/>
      <c r="LTD27" s="68"/>
      <c r="LTE27" s="68"/>
      <c r="LTF27" s="68"/>
      <c r="LTG27" s="68"/>
      <c r="LTH27" s="68"/>
      <c r="LTI27" s="68"/>
      <c r="LTJ27" s="68"/>
      <c r="LTK27" s="68"/>
      <c r="LTL27" s="68"/>
      <c r="LTM27" s="68"/>
      <c r="LTN27" s="68"/>
      <c r="LTO27" s="68"/>
      <c r="LTP27" s="68"/>
      <c r="LTQ27" s="68"/>
      <c r="LTR27" s="68"/>
      <c r="LTS27" s="68"/>
      <c r="LTT27" s="68"/>
      <c r="LTU27" s="68"/>
      <c r="LTV27" s="68"/>
      <c r="LTW27" s="68"/>
      <c r="LTX27" s="68"/>
      <c r="LTY27" s="68"/>
      <c r="LTZ27" s="68"/>
      <c r="LUA27" s="68"/>
      <c r="LUB27" s="68"/>
      <c r="LUC27" s="68"/>
      <c r="LUD27" s="68"/>
      <c r="LUE27" s="68"/>
      <c r="LUF27" s="68"/>
      <c r="LUG27" s="68"/>
      <c r="LUH27" s="68"/>
      <c r="LUI27" s="68"/>
      <c r="LUJ27" s="68"/>
      <c r="LUK27" s="68"/>
      <c r="LUL27" s="68"/>
      <c r="LUM27" s="68"/>
      <c r="LUN27" s="68"/>
      <c r="LUO27" s="68"/>
      <c r="LUP27" s="68"/>
      <c r="LUQ27" s="68"/>
      <c r="LUR27" s="68"/>
      <c r="LUS27" s="68"/>
      <c r="LUT27" s="68"/>
      <c r="LUU27" s="68"/>
      <c r="LUV27" s="68"/>
      <c r="LUW27" s="68"/>
      <c r="LUX27" s="68"/>
      <c r="LUY27" s="68"/>
      <c r="LUZ27" s="68"/>
      <c r="LVA27" s="68"/>
      <c r="LVB27" s="68"/>
      <c r="LVC27" s="68"/>
      <c r="LVD27" s="68"/>
      <c r="LVE27" s="68"/>
      <c r="LVF27" s="68"/>
      <c r="LVG27" s="68"/>
      <c r="LVH27" s="68"/>
      <c r="LVI27" s="68"/>
      <c r="LVJ27" s="68"/>
      <c r="LVK27" s="68"/>
      <c r="LVL27" s="68"/>
      <c r="LVM27" s="68"/>
      <c r="LVN27" s="68"/>
      <c r="LVO27" s="68"/>
      <c r="LVP27" s="68"/>
      <c r="LVQ27" s="68"/>
      <c r="LVR27" s="68"/>
      <c r="LVS27" s="68"/>
      <c r="LVT27" s="68"/>
      <c r="LVU27" s="68"/>
      <c r="LVV27" s="68"/>
      <c r="LVW27" s="68"/>
      <c r="LVX27" s="68"/>
      <c r="LVY27" s="68"/>
      <c r="LVZ27" s="68"/>
      <c r="LWA27" s="68"/>
      <c r="LWB27" s="68"/>
      <c r="LWC27" s="68"/>
      <c r="LWD27" s="68"/>
      <c r="LWE27" s="68"/>
      <c r="LWF27" s="68"/>
      <c r="LWG27" s="68"/>
      <c r="LWH27" s="68"/>
      <c r="LWI27" s="68"/>
      <c r="LWJ27" s="68"/>
      <c r="LWK27" s="68"/>
      <c r="LWL27" s="68"/>
      <c r="LWM27" s="68"/>
      <c r="LWN27" s="68"/>
      <c r="LWO27" s="68"/>
      <c r="LWP27" s="68"/>
      <c r="LWQ27" s="68"/>
      <c r="LWR27" s="68"/>
      <c r="LWS27" s="68"/>
      <c r="LWT27" s="68"/>
      <c r="LWU27" s="68"/>
      <c r="LWV27" s="68"/>
      <c r="LWW27" s="68"/>
      <c r="LWX27" s="68"/>
      <c r="LWY27" s="68"/>
      <c r="LWZ27" s="68"/>
      <c r="LXA27" s="68"/>
      <c r="LXB27" s="68"/>
      <c r="LXC27" s="68"/>
      <c r="LXD27" s="68"/>
      <c r="LXE27" s="68"/>
      <c r="LXF27" s="68"/>
      <c r="LXG27" s="68"/>
      <c r="LXH27" s="68"/>
      <c r="LXI27" s="68"/>
      <c r="LXJ27" s="68"/>
      <c r="LXK27" s="68"/>
      <c r="LXL27" s="68"/>
      <c r="LXM27" s="68"/>
      <c r="LXN27" s="68"/>
      <c r="LXO27" s="68"/>
      <c r="LXP27" s="68"/>
      <c r="LXQ27" s="68"/>
      <c r="LXR27" s="68"/>
      <c r="LXS27" s="68"/>
      <c r="LXT27" s="68"/>
      <c r="LXU27" s="68"/>
      <c r="LXV27" s="68"/>
      <c r="LXW27" s="68"/>
      <c r="LXX27" s="68"/>
      <c r="LXY27" s="68"/>
      <c r="LXZ27" s="68"/>
      <c r="LYA27" s="68"/>
      <c r="LYB27" s="68"/>
      <c r="LYC27" s="68"/>
      <c r="LYD27" s="68"/>
      <c r="LYE27" s="68"/>
      <c r="LYF27" s="68"/>
      <c r="LYG27" s="68"/>
      <c r="LYH27" s="68"/>
      <c r="LYI27" s="68"/>
      <c r="LYJ27" s="68"/>
      <c r="LYK27" s="68"/>
      <c r="LYL27" s="68"/>
      <c r="LYM27" s="68"/>
      <c r="LYN27" s="68"/>
      <c r="LYO27" s="68"/>
      <c r="LYP27" s="68"/>
      <c r="LYQ27" s="68"/>
      <c r="LYR27" s="68"/>
      <c r="LYS27" s="68"/>
      <c r="LYT27" s="68"/>
      <c r="LYU27" s="68"/>
      <c r="LYV27" s="68"/>
      <c r="LYW27" s="68"/>
      <c r="LYX27" s="68"/>
      <c r="LYY27" s="68"/>
      <c r="LYZ27" s="68"/>
      <c r="LZA27" s="68"/>
      <c r="LZB27" s="68"/>
      <c r="LZC27" s="68"/>
      <c r="LZD27" s="68"/>
      <c r="LZE27" s="68"/>
      <c r="LZF27" s="68"/>
      <c r="LZG27" s="68"/>
      <c r="LZH27" s="68"/>
      <c r="LZI27" s="68"/>
      <c r="LZJ27" s="68"/>
      <c r="LZK27" s="68"/>
      <c r="LZL27" s="68"/>
      <c r="LZM27" s="68"/>
      <c r="LZN27" s="68"/>
      <c r="LZO27" s="68"/>
      <c r="LZP27" s="68"/>
      <c r="LZQ27" s="68"/>
      <c r="LZR27" s="68"/>
      <c r="LZS27" s="68"/>
      <c r="LZT27" s="68"/>
      <c r="LZU27" s="68"/>
      <c r="LZV27" s="68"/>
      <c r="LZW27" s="68"/>
      <c r="LZX27" s="68"/>
      <c r="LZY27" s="68"/>
      <c r="LZZ27" s="68"/>
      <c r="MAA27" s="68"/>
      <c r="MAB27" s="68"/>
      <c r="MAC27" s="68"/>
      <c r="MAD27" s="68"/>
      <c r="MAE27" s="68"/>
      <c r="MAF27" s="68"/>
      <c r="MAG27" s="68"/>
      <c r="MAH27" s="68"/>
      <c r="MAI27" s="68"/>
      <c r="MAJ27" s="68"/>
      <c r="MAK27" s="68"/>
      <c r="MAL27" s="68"/>
      <c r="MAM27" s="68"/>
      <c r="MAN27" s="68"/>
      <c r="MAO27" s="68"/>
      <c r="MAP27" s="68"/>
      <c r="MAQ27" s="68"/>
      <c r="MAR27" s="68"/>
      <c r="MAS27" s="68"/>
      <c r="MAT27" s="68"/>
      <c r="MAU27" s="68"/>
      <c r="MAV27" s="68"/>
      <c r="MAW27" s="68"/>
      <c r="MAX27" s="68"/>
      <c r="MAY27" s="68"/>
      <c r="MAZ27" s="68"/>
      <c r="MBA27" s="68"/>
      <c r="MBB27" s="68"/>
      <c r="MBC27" s="68"/>
      <c r="MBD27" s="68"/>
      <c r="MBE27" s="68"/>
      <c r="MBF27" s="68"/>
      <c r="MBG27" s="68"/>
      <c r="MBH27" s="68"/>
      <c r="MBI27" s="68"/>
      <c r="MBJ27" s="68"/>
      <c r="MBK27" s="68"/>
      <c r="MBL27" s="68"/>
      <c r="MBM27" s="68"/>
      <c r="MBN27" s="68"/>
      <c r="MBO27" s="68"/>
      <c r="MBP27" s="68"/>
      <c r="MBQ27" s="68"/>
      <c r="MBR27" s="68"/>
      <c r="MBS27" s="68"/>
      <c r="MBT27" s="68"/>
      <c r="MBU27" s="68"/>
      <c r="MBV27" s="68"/>
      <c r="MBW27" s="68"/>
      <c r="MBX27" s="68"/>
      <c r="MBY27" s="68"/>
      <c r="MBZ27" s="68"/>
      <c r="MCA27" s="68"/>
      <c r="MCB27" s="68"/>
      <c r="MCC27" s="68"/>
      <c r="MCD27" s="68"/>
      <c r="MCE27" s="68"/>
      <c r="MCF27" s="68"/>
      <c r="MCG27" s="68"/>
      <c r="MCH27" s="68"/>
      <c r="MCI27" s="68"/>
      <c r="MCJ27" s="68"/>
      <c r="MCK27" s="68"/>
      <c r="MCL27" s="68"/>
      <c r="MCM27" s="68"/>
      <c r="MCN27" s="68"/>
      <c r="MCO27" s="68"/>
      <c r="MCP27" s="68"/>
      <c r="MCQ27" s="68"/>
      <c r="MCR27" s="68"/>
      <c r="MCS27" s="68"/>
      <c r="MCT27" s="68"/>
      <c r="MCU27" s="68"/>
      <c r="MCV27" s="68"/>
      <c r="MCW27" s="68"/>
      <c r="MCX27" s="68"/>
      <c r="MCY27" s="68"/>
      <c r="MCZ27" s="68"/>
      <c r="MDA27" s="68"/>
      <c r="MDB27" s="68"/>
      <c r="MDC27" s="68"/>
      <c r="MDD27" s="68"/>
      <c r="MDE27" s="68"/>
      <c r="MDF27" s="68"/>
      <c r="MDG27" s="68"/>
      <c r="MDH27" s="68"/>
      <c r="MDI27" s="68"/>
      <c r="MDJ27" s="68"/>
      <c r="MDK27" s="68"/>
      <c r="MDL27" s="68"/>
      <c r="MDM27" s="68"/>
      <c r="MDN27" s="68"/>
      <c r="MDO27" s="68"/>
      <c r="MDP27" s="68"/>
      <c r="MDQ27" s="68"/>
      <c r="MDR27" s="68"/>
      <c r="MDS27" s="68"/>
      <c r="MDT27" s="68"/>
      <c r="MDU27" s="68"/>
      <c r="MDV27" s="68"/>
      <c r="MDW27" s="68"/>
      <c r="MDX27" s="68"/>
      <c r="MDY27" s="68"/>
      <c r="MDZ27" s="68"/>
      <c r="MEA27" s="68"/>
      <c r="MEB27" s="68"/>
      <c r="MEC27" s="68"/>
      <c r="MED27" s="68"/>
      <c r="MEE27" s="68"/>
      <c r="MEF27" s="68"/>
      <c r="MEG27" s="68"/>
      <c r="MEH27" s="68"/>
      <c r="MEI27" s="68"/>
      <c r="MEJ27" s="68"/>
      <c r="MEK27" s="68"/>
      <c r="MEL27" s="68"/>
      <c r="MEM27" s="68"/>
      <c r="MEN27" s="68"/>
      <c r="MEO27" s="68"/>
      <c r="MEP27" s="68"/>
      <c r="MEQ27" s="68"/>
      <c r="MER27" s="68"/>
      <c r="MES27" s="68"/>
      <c r="MET27" s="68"/>
      <c r="MEU27" s="68"/>
      <c r="MEV27" s="68"/>
      <c r="MEW27" s="68"/>
      <c r="MEX27" s="68"/>
      <c r="MEY27" s="68"/>
      <c r="MEZ27" s="68"/>
      <c r="MFA27" s="68"/>
      <c r="MFB27" s="68"/>
      <c r="MFC27" s="68"/>
      <c r="MFD27" s="68"/>
      <c r="MFE27" s="68"/>
      <c r="MFF27" s="68"/>
      <c r="MFG27" s="68"/>
      <c r="MFH27" s="68"/>
      <c r="MFI27" s="68"/>
      <c r="MFJ27" s="68"/>
      <c r="MFK27" s="68"/>
      <c r="MFL27" s="68"/>
      <c r="MFM27" s="68"/>
      <c r="MFN27" s="68"/>
      <c r="MFO27" s="68"/>
      <c r="MFP27" s="68"/>
      <c r="MFQ27" s="68"/>
      <c r="MFR27" s="68"/>
      <c r="MFS27" s="68"/>
      <c r="MFT27" s="68"/>
      <c r="MFU27" s="68"/>
      <c r="MFV27" s="68"/>
      <c r="MFW27" s="68"/>
      <c r="MFX27" s="68"/>
      <c r="MFY27" s="68"/>
      <c r="MFZ27" s="68"/>
      <c r="MGA27" s="68"/>
      <c r="MGB27" s="68"/>
      <c r="MGC27" s="68"/>
      <c r="MGD27" s="68"/>
      <c r="MGE27" s="68"/>
      <c r="MGF27" s="68"/>
      <c r="MGG27" s="68"/>
      <c r="MGH27" s="68"/>
      <c r="MGI27" s="68"/>
      <c r="MGJ27" s="68"/>
      <c r="MGK27" s="68"/>
      <c r="MGL27" s="68"/>
      <c r="MGM27" s="68"/>
      <c r="MGN27" s="68"/>
      <c r="MGO27" s="68"/>
      <c r="MGP27" s="68"/>
      <c r="MGQ27" s="68"/>
      <c r="MGR27" s="68"/>
      <c r="MGS27" s="68"/>
      <c r="MGT27" s="68"/>
      <c r="MGU27" s="68"/>
      <c r="MGV27" s="68"/>
      <c r="MGW27" s="68"/>
      <c r="MGX27" s="68"/>
      <c r="MGY27" s="68"/>
      <c r="MGZ27" s="68"/>
      <c r="MHA27" s="68"/>
      <c r="MHB27" s="68"/>
      <c r="MHC27" s="68"/>
      <c r="MHD27" s="68"/>
      <c r="MHE27" s="68"/>
      <c r="MHF27" s="68"/>
      <c r="MHG27" s="68"/>
      <c r="MHH27" s="68"/>
      <c r="MHI27" s="68"/>
      <c r="MHJ27" s="68"/>
      <c r="MHK27" s="68"/>
      <c r="MHL27" s="68"/>
      <c r="MHM27" s="68"/>
      <c r="MHN27" s="68"/>
      <c r="MHO27" s="68"/>
      <c r="MHP27" s="68"/>
      <c r="MHQ27" s="68"/>
      <c r="MHR27" s="68"/>
      <c r="MHS27" s="68"/>
      <c r="MHT27" s="68"/>
      <c r="MHU27" s="68"/>
      <c r="MHV27" s="68"/>
      <c r="MHW27" s="68"/>
      <c r="MHX27" s="68"/>
      <c r="MHY27" s="68"/>
      <c r="MHZ27" s="68"/>
      <c r="MIA27" s="68"/>
      <c r="MIB27" s="68"/>
      <c r="MIC27" s="68"/>
      <c r="MID27" s="68"/>
      <c r="MIE27" s="68"/>
      <c r="MIF27" s="68"/>
      <c r="MIG27" s="68"/>
      <c r="MIH27" s="68"/>
      <c r="MII27" s="68"/>
      <c r="MIJ27" s="68"/>
      <c r="MIK27" s="68"/>
      <c r="MIL27" s="68"/>
      <c r="MIM27" s="68"/>
      <c r="MIN27" s="68"/>
      <c r="MIO27" s="68"/>
      <c r="MIP27" s="68"/>
      <c r="MIQ27" s="68"/>
      <c r="MIR27" s="68"/>
      <c r="MIS27" s="68"/>
      <c r="MIT27" s="68"/>
      <c r="MIU27" s="68"/>
      <c r="MIV27" s="68"/>
      <c r="MIW27" s="68"/>
      <c r="MIX27" s="68"/>
      <c r="MIY27" s="68"/>
      <c r="MIZ27" s="68"/>
      <c r="MJA27" s="68"/>
      <c r="MJB27" s="68"/>
      <c r="MJC27" s="68"/>
      <c r="MJD27" s="68"/>
      <c r="MJE27" s="68"/>
      <c r="MJF27" s="68"/>
      <c r="MJG27" s="68"/>
      <c r="MJH27" s="68"/>
      <c r="MJI27" s="68"/>
      <c r="MJJ27" s="68"/>
      <c r="MJK27" s="68"/>
      <c r="MJL27" s="68"/>
      <c r="MJM27" s="68"/>
      <c r="MJN27" s="68"/>
      <c r="MJO27" s="68"/>
      <c r="MJP27" s="68"/>
      <c r="MJQ27" s="68"/>
      <c r="MJR27" s="68"/>
      <c r="MJS27" s="68"/>
      <c r="MJT27" s="68"/>
      <c r="MJU27" s="68"/>
      <c r="MJV27" s="68"/>
      <c r="MJW27" s="68"/>
      <c r="MJX27" s="68"/>
      <c r="MJY27" s="68"/>
      <c r="MJZ27" s="68"/>
      <c r="MKA27" s="68"/>
      <c r="MKB27" s="68"/>
      <c r="MKC27" s="68"/>
      <c r="MKD27" s="68"/>
      <c r="MKE27" s="68"/>
      <c r="MKF27" s="68"/>
      <c r="MKG27" s="68"/>
      <c r="MKH27" s="68"/>
      <c r="MKI27" s="68"/>
      <c r="MKJ27" s="68"/>
      <c r="MKK27" s="68"/>
      <c r="MKL27" s="68"/>
      <c r="MKM27" s="68"/>
      <c r="MKN27" s="68"/>
      <c r="MKO27" s="68"/>
      <c r="MKP27" s="68"/>
      <c r="MKQ27" s="68"/>
      <c r="MKR27" s="68"/>
      <c r="MKS27" s="68"/>
      <c r="MKT27" s="68"/>
      <c r="MKU27" s="68"/>
      <c r="MKV27" s="68"/>
      <c r="MKW27" s="68"/>
      <c r="MKX27" s="68"/>
      <c r="MKY27" s="68"/>
      <c r="MKZ27" s="68"/>
      <c r="MLA27" s="68"/>
      <c r="MLB27" s="68"/>
      <c r="MLC27" s="68"/>
      <c r="MLD27" s="68"/>
      <c r="MLE27" s="68"/>
      <c r="MLF27" s="68"/>
      <c r="MLG27" s="68"/>
      <c r="MLH27" s="68"/>
      <c r="MLI27" s="68"/>
      <c r="MLJ27" s="68"/>
      <c r="MLK27" s="68"/>
      <c r="MLL27" s="68"/>
      <c r="MLM27" s="68"/>
      <c r="MLN27" s="68"/>
      <c r="MLO27" s="68"/>
      <c r="MLP27" s="68"/>
      <c r="MLQ27" s="68"/>
      <c r="MLR27" s="68"/>
      <c r="MLS27" s="68"/>
      <c r="MLT27" s="68"/>
      <c r="MLU27" s="68"/>
      <c r="MLV27" s="68"/>
      <c r="MLW27" s="68"/>
      <c r="MLX27" s="68"/>
      <c r="MLY27" s="68"/>
      <c r="MLZ27" s="68"/>
      <c r="MMA27" s="68"/>
      <c r="MMB27" s="68"/>
      <c r="MMC27" s="68"/>
      <c r="MMD27" s="68"/>
      <c r="MME27" s="68"/>
      <c r="MMF27" s="68"/>
      <c r="MMG27" s="68"/>
      <c r="MMH27" s="68"/>
      <c r="MMI27" s="68"/>
      <c r="MMJ27" s="68"/>
      <c r="MMK27" s="68"/>
      <c r="MML27" s="68"/>
      <c r="MMM27" s="68"/>
      <c r="MMN27" s="68"/>
      <c r="MMO27" s="68"/>
      <c r="MMP27" s="68"/>
      <c r="MMQ27" s="68"/>
      <c r="MMR27" s="68"/>
      <c r="MMS27" s="68"/>
      <c r="MMT27" s="68"/>
      <c r="MMU27" s="68"/>
      <c r="MMV27" s="68"/>
      <c r="MMW27" s="68"/>
      <c r="MMX27" s="68"/>
      <c r="MMY27" s="68"/>
      <c r="MMZ27" s="68"/>
      <c r="MNA27" s="68"/>
      <c r="MNB27" s="68"/>
      <c r="MNC27" s="68"/>
      <c r="MND27" s="68"/>
      <c r="MNE27" s="68"/>
      <c r="MNF27" s="68"/>
      <c r="MNG27" s="68"/>
      <c r="MNH27" s="68"/>
      <c r="MNI27" s="68"/>
      <c r="MNJ27" s="68"/>
      <c r="MNK27" s="68"/>
      <c r="MNL27" s="68"/>
      <c r="MNM27" s="68"/>
      <c r="MNN27" s="68"/>
      <c r="MNO27" s="68"/>
      <c r="MNP27" s="68"/>
      <c r="MNQ27" s="68"/>
      <c r="MNR27" s="68"/>
      <c r="MNS27" s="68"/>
      <c r="MNT27" s="68"/>
      <c r="MNU27" s="68"/>
      <c r="MNV27" s="68"/>
      <c r="MNW27" s="68"/>
      <c r="MNX27" s="68"/>
      <c r="MNY27" s="68"/>
      <c r="MNZ27" s="68"/>
      <c r="MOA27" s="68"/>
      <c r="MOB27" s="68"/>
      <c r="MOC27" s="68"/>
      <c r="MOD27" s="68"/>
      <c r="MOE27" s="68"/>
      <c r="MOF27" s="68"/>
      <c r="MOG27" s="68"/>
      <c r="MOH27" s="68"/>
      <c r="MOI27" s="68"/>
      <c r="MOJ27" s="68"/>
      <c r="MOK27" s="68"/>
      <c r="MOL27" s="68"/>
      <c r="MOM27" s="68"/>
      <c r="MON27" s="68"/>
      <c r="MOO27" s="68"/>
      <c r="MOP27" s="68"/>
      <c r="MOQ27" s="68"/>
      <c r="MOR27" s="68"/>
      <c r="MOS27" s="68"/>
      <c r="MOT27" s="68"/>
      <c r="MOU27" s="68"/>
      <c r="MOV27" s="68"/>
      <c r="MOW27" s="68"/>
      <c r="MOX27" s="68"/>
      <c r="MOY27" s="68"/>
      <c r="MOZ27" s="68"/>
      <c r="MPA27" s="68"/>
      <c r="MPB27" s="68"/>
      <c r="MPC27" s="68"/>
      <c r="MPD27" s="68"/>
      <c r="MPE27" s="68"/>
      <c r="MPF27" s="68"/>
      <c r="MPG27" s="68"/>
      <c r="MPH27" s="68"/>
      <c r="MPI27" s="68"/>
      <c r="MPJ27" s="68"/>
      <c r="MPK27" s="68"/>
      <c r="MPL27" s="68"/>
      <c r="MPM27" s="68"/>
      <c r="MPN27" s="68"/>
      <c r="MPO27" s="68"/>
      <c r="MPP27" s="68"/>
      <c r="MPQ27" s="68"/>
      <c r="MPR27" s="68"/>
      <c r="MPS27" s="68"/>
      <c r="MPT27" s="68"/>
      <c r="MPU27" s="68"/>
      <c r="MPV27" s="68"/>
      <c r="MPW27" s="68"/>
      <c r="MPX27" s="68"/>
      <c r="MPY27" s="68"/>
      <c r="MPZ27" s="68"/>
      <c r="MQA27" s="68"/>
      <c r="MQB27" s="68"/>
      <c r="MQC27" s="68"/>
      <c r="MQD27" s="68"/>
      <c r="MQE27" s="68"/>
      <c r="MQF27" s="68"/>
      <c r="MQG27" s="68"/>
      <c r="MQH27" s="68"/>
      <c r="MQI27" s="68"/>
      <c r="MQJ27" s="68"/>
      <c r="MQK27" s="68"/>
      <c r="MQL27" s="68"/>
      <c r="MQM27" s="68"/>
      <c r="MQN27" s="68"/>
      <c r="MQO27" s="68"/>
      <c r="MQP27" s="68"/>
      <c r="MQQ27" s="68"/>
      <c r="MQR27" s="68"/>
      <c r="MQS27" s="68"/>
      <c r="MQT27" s="68"/>
      <c r="MQU27" s="68"/>
      <c r="MQV27" s="68"/>
      <c r="MQW27" s="68"/>
      <c r="MQX27" s="68"/>
      <c r="MQY27" s="68"/>
      <c r="MQZ27" s="68"/>
      <c r="MRA27" s="68"/>
      <c r="MRB27" s="68"/>
      <c r="MRC27" s="68"/>
      <c r="MRD27" s="68"/>
      <c r="MRE27" s="68"/>
      <c r="MRF27" s="68"/>
      <c r="MRG27" s="68"/>
      <c r="MRH27" s="68"/>
      <c r="MRI27" s="68"/>
      <c r="MRJ27" s="68"/>
      <c r="MRK27" s="68"/>
      <c r="MRL27" s="68"/>
      <c r="MRM27" s="68"/>
      <c r="MRN27" s="68"/>
      <c r="MRO27" s="68"/>
      <c r="MRP27" s="68"/>
      <c r="MRQ27" s="68"/>
      <c r="MRR27" s="68"/>
      <c r="MRS27" s="68"/>
      <c r="MRT27" s="68"/>
      <c r="MRU27" s="68"/>
      <c r="MRV27" s="68"/>
      <c r="MRW27" s="68"/>
      <c r="MRX27" s="68"/>
      <c r="MRY27" s="68"/>
      <c r="MRZ27" s="68"/>
      <c r="MSA27" s="68"/>
      <c r="MSB27" s="68"/>
      <c r="MSC27" s="68"/>
      <c r="MSD27" s="68"/>
      <c r="MSE27" s="68"/>
      <c r="MSF27" s="68"/>
      <c r="MSG27" s="68"/>
      <c r="MSH27" s="68"/>
      <c r="MSI27" s="68"/>
      <c r="MSJ27" s="68"/>
      <c r="MSK27" s="68"/>
      <c r="MSL27" s="68"/>
      <c r="MSM27" s="68"/>
      <c r="MSN27" s="68"/>
      <c r="MSO27" s="68"/>
      <c r="MSP27" s="68"/>
      <c r="MSQ27" s="68"/>
      <c r="MSR27" s="68"/>
      <c r="MSS27" s="68"/>
      <c r="MST27" s="68"/>
      <c r="MSU27" s="68"/>
      <c r="MSV27" s="68"/>
      <c r="MSW27" s="68"/>
      <c r="MSX27" s="68"/>
      <c r="MSY27" s="68"/>
      <c r="MSZ27" s="68"/>
      <c r="MTA27" s="68"/>
      <c r="MTB27" s="68"/>
      <c r="MTC27" s="68"/>
      <c r="MTD27" s="68"/>
      <c r="MTE27" s="68"/>
      <c r="MTF27" s="68"/>
      <c r="MTG27" s="68"/>
      <c r="MTH27" s="68"/>
      <c r="MTI27" s="68"/>
      <c r="MTJ27" s="68"/>
      <c r="MTK27" s="68"/>
      <c r="MTL27" s="68"/>
      <c r="MTM27" s="68"/>
      <c r="MTN27" s="68"/>
      <c r="MTO27" s="68"/>
      <c r="MTP27" s="68"/>
      <c r="MTQ27" s="68"/>
      <c r="MTR27" s="68"/>
      <c r="MTS27" s="68"/>
      <c r="MTT27" s="68"/>
      <c r="MTU27" s="68"/>
      <c r="MTV27" s="68"/>
      <c r="MTW27" s="68"/>
      <c r="MTX27" s="68"/>
      <c r="MTY27" s="68"/>
      <c r="MTZ27" s="68"/>
      <c r="MUA27" s="68"/>
      <c r="MUB27" s="68"/>
      <c r="MUC27" s="68"/>
      <c r="MUD27" s="68"/>
      <c r="MUE27" s="68"/>
      <c r="MUF27" s="68"/>
      <c r="MUG27" s="68"/>
      <c r="MUH27" s="68"/>
      <c r="MUI27" s="68"/>
      <c r="MUJ27" s="68"/>
      <c r="MUK27" s="68"/>
      <c r="MUL27" s="68"/>
      <c r="MUM27" s="68"/>
      <c r="MUN27" s="68"/>
      <c r="MUO27" s="68"/>
      <c r="MUP27" s="68"/>
      <c r="MUQ27" s="68"/>
      <c r="MUR27" s="68"/>
      <c r="MUS27" s="68"/>
      <c r="MUT27" s="68"/>
      <c r="MUU27" s="68"/>
      <c r="MUV27" s="68"/>
      <c r="MUW27" s="68"/>
      <c r="MUX27" s="68"/>
      <c r="MUY27" s="68"/>
      <c r="MUZ27" s="68"/>
      <c r="MVA27" s="68"/>
      <c r="MVB27" s="68"/>
      <c r="MVC27" s="68"/>
      <c r="MVD27" s="68"/>
      <c r="MVE27" s="68"/>
      <c r="MVF27" s="68"/>
      <c r="MVG27" s="68"/>
      <c r="MVH27" s="68"/>
      <c r="MVI27" s="68"/>
      <c r="MVJ27" s="68"/>
      <c r="MVK27" s="68"/>
      <c r="MVL27" s="68"/>
      <c r="MVM27" s="68"/>
      <c r="MVN27" s="68"/>
      <c r="MVO27" s="68"/>
      <c r="MVP27" s="68"/>
      <c r="MVQ27" s="68"/>
      <c r="MVR27" s="68"/>
      <c r="MVS27" s="68"/>
      <c r="MVT27" s="68"/>
      <c r="MVU27" s="68"/>
      <c r="MVV27" s="68"/>
      <c r="MVW27" s="68"/>
      <c r="MVX27" s="68"/>
      <c r="MVY27" s="68"/>
      <c r="MVZ27" s="68"/>
      <c r="MWA27" s="68"/>
      <c r="MWB27" s="68"/>
      <c r="MWC27" s="68"/>
      <c r="MWD27" s="68"/>
      <c r="MWE27" s="68"/>
      <c r="MWF27" s="68"/>
      <c r="MWG27" s="68"/>
      <c r="MWH27" s="68"/>
      <c r="MWI27" s="68"/>
      <c r="MWJ27" s="68"/>
      <c r="MWK27" s="68"/>
      <c r="MWL27" s="68"/>
      <c r="MWM27" s="68"/>
      <c r="MWN27" s="68"/>
      <c r="MWO27" s="68"/>
      <c r="MWP27" s="68"/>
      <c r="MWQ27" s="68"/>
      <c r="MWR27" s="68"/>
      <c r="MWS27" s="68"/>
      <c r="MWT27" s="68"/>
      <c r="MWU27" s="68"/>
      <c r="MWV27" s="68"/>
      <c r="MWW27" s="68"/>
      <c r="MWX27" s="68"/>
      <c r="MWY27" s="68"/>
      <c r="MWZ27" s="68"/>
      <c r="MXA27" s="68"/>
      <c r="MXB27" s="68"/>
      <c r="MXC27" s="68"/>
      <c r="MXD27" s="68"/>
      <c r="MXE27" s="68"/>
      <c r="MXF27" s="68"/>
      <c r="MXG27" s="68"/>
      <c r="MXH27" s="68"/>
      <c r="MXI27" s="68"/>
      <c r="MXJ27" s="68"/>
      <c r="MXK27" s="68"/>
      <c r="MXL27" s="68"/>
      <c r="MXM27" s="68"/>
      <c r="MXN27" s="68"/>
      <c r="MXO27" s="68"/>
      <c r="MXP27" s="68"/>
      <c r="MXQ27" s="68"/>
      <c r="MXR27" s="68"/>
      <c r="MXS27" s="68"/>
      <c r="MXT27" s="68"/>
      <c r="MXU27" s="68"/>
      <c r="MXV27" s="68"/>
      <c r="MXW27" s="68"/>
      <c r="MXX27" s="68"/>
      <c r="MXY27" s="68"/>
      <c r="MXZ27" s="68"/>
      <c r="MYA27" s="68"/>
      <c r="MYB27" s="68"/>
      <c r="MYC27" s="68"/>
      <c r="MYD27" s="68"/>
      <c r="MYE27" s="68"/>
      <c r="MYF27" s="68"/>
      <c r="MYG27" s="68"/>
      <c r="MYH27" s="68"/>
      <c r="MYI27" s="68"/>
      <c r="MYJ27" s="68"/>
      <c r="MYK27" s="68"/>
      <c r="MYL27" s="68"/>
      <c r="MYM27" s="68"/>
      <c r="MYN27" s="68"/>
      <c r="MYO27" s="68"/>
      <c r="MYP27" s="68"/>
      <c r="MYQ27" s="68"/>
      <c r="MYR27" s="68"/>
      <c r="MYS27" s="68"/>
      <c r="MYT27" s="68"/>
      <c r="MYU27" s="68"/>
      <c r="MYV27" s="68"/>
      <c r="MYW27" s="68"/>
      <c r="MYX27" s="68"/>
      <c r="MYY27" s="68"/>
      <c r="MYZ27" s="68"/>
      <c r="MZA27" s="68"/>
      <c r="MZB27" s="68"/>
      <c r="MZC27" s="68"/>
      <c r="MZD27" s="68"/>
      <c r="MZE27" s="68"/>
      <c r="MZF27" s="68"/>
      <c r="MZG27" s="68"/>
      <c r="MZH27" s="68"/>
      <c r="MZI27" s="68"/>
      <c r="MZJ27" s="68"/>
      <c r="MZK27" s="68"/>
      <c r="MZL27" s="68"/>
      <c r="MZM27" s="68"/>
      <c r="MZN27" s="68"/>
      <c r="MZO27" s="68"/>
      <c r="MZP27" s="68"/>
      <c r="MZQ27" s="68"/>
      <c r="MZR27" s="68"/>
      <c r="MZS27" s="68"/>
      <c r="MZT27" s="68"/>
      <c r="MZU27" s="68"/>
      <c r="MZV27" s="68"/>
      <c r="MZW27" s="68"/>
      <c r="MZX27" s="68"/>
      <c r="MZY27" s="68"/>
      <c r="MZZ27" s="68"/>
      <c r="NAA27" s="68"/>
      <c r="NAB27" s="68"/>
      <c r="NAC27" s="68"/>
      <c r="NAD27" s="68"/>
      <c r="NAE27" s="68"/>
      <c r="NAF27" s="68"/>
      <c r="NAG27" s="68"/>
      <c r="NAH27" s="68"/>
      <c r="NAI27" s="68"/>
      <c r="NAJ27" s="68"/>
      <c r="NAK27" s="68"/>
      <c r="NAL27" s="68"/>
      <c r="NAM27" s="68"/>
      <c r="NAN27" s="68"/>
      <c r="NAO27" s="68"/>
      <c r="NAP27" s="68"/>
      <c r="NAQ27" s="68"/>
      <c r="NAR27" s="68"/>
      <c r="NAS27" s="68"/>
      <c r="NAT27" s="68"/>
      <c r="NAU27" s="68"/>
      <c r="NAV27" s="68"/>
      <c r="NAW27" s="68"/>
      <c r="NAX27" s="68"/>
      <c r="NAY27" s="68"/>
      <c r="NAZ27" s="68"/>
      <c r="NBA27" s="68"/>
      <c r="NBB27" s="68"/>
      <c r="NBC27" s="68"/>
      <c r="NBD27" s="68"/>
      <c r="NBE27" s="68"/>
      <c r="NBF27" s="68"/>
      <c r="NBG27" s="68"/>
      <c r="NBH27" s="68"/>
      <c r="NBI27" s="68"/>
      <c r="NBJ27" s="68"/>
      <c r="NBK27" s="68"/>
      <c r="NBL27" s="68"/>
      <c r="NBM27" s="68"/>
      <c r="NBN27" s="68"/>
      <c r="NBO27" s="68"/>
      <c r="NBP27" s="68"/>
      <c r="NBQ27" s="68"/>
      <c r="NBR27" s="68"/>
      <c r="NBS27" s="68"/>
      <c r="NBT27" s="68"/>
      <c r="NBU27" s="68"/>
      <c r="NBV27" s="68"/>
      <c r="NBW27" s="68"/>
      <c r="NBX27" s="68"/>
      <c r="NBY27" s="68"/>
      <c r="NBZ27" s="68"/>
      <c r="NCA27" s="68"/>
      <c r="NCB27" s="68"/>
      <c r="NCC27" s="68"/>
      <c r="NCD27" s="68"/>
      <c r="NCE27" s="68"/>
      <c r="NCF27" s="68"/>
      <c r="NCG27" s="68"/>
      <c r="NCH27" s="68"/>
      <c r="NCI27" s="68"/>
      <c r="NCJ27" s="68"/>
      <c r="NCK27" s="68"/>
      <c r="NCL27" s="68"/>
      <c r="NCM27" s="68"/>
      <c r="NCN27" s="68"/>
      <c r="NCO27" s="68"/>
      <c r="NCP27" s="68"/>
      <c r="NCQ27" s="68"/>
      <c r="NCR27" s="68"/>
      <c r="NCS27" s="68"/>
      <c r="NCT27" s="68"/>
      <c r="NCU27" s="68"/>
      <c r="NCV27" s="68"/>
      <c r="NCW27" s="68"/>
      <c r="NCX27" s="68"/>
      <c r="NCY27" s="68"/>
      <c r="NCZ27" s="68"/>
      <c r="NDA27" s="68"/>
      <c r="NDB27" s="68"/>
      <c r="NDC27" s="68"/>
      <c r="NDD27" s="68"/>
      <c r="NDE27" s="68"/>
      <c r="NDF27" s="68"/>
      <c r="NDG27" s="68"/>
      <c r="NDH27" s="68"/>
      <c r="NDI27" s="68"/>
      <c r="NDJ27" s="68"/>
      <c r="NDK27" s="68"/>
      <c r="NDL27" s="68"/>
      <c r="NDM27" s="68"/>
      <c r="NDN27" s="68"/>
      <c r="NDO27" s="68"/>
      <c r="NDP27" s="68"/>
      <c r="NDQ27" s="68"/>
      <c r="NDR27" s="68"/>
      <c r="NDS27" s="68"/>
      <c r="NDT27" s="68"/>
      <c r="NDU27" s="68"/>
      <c r="NDV27" s="68"/>
      <c r="NDW27" s="68"/>
      <c r="NDX27" s="68"/>
      <c r="NDY27" s="68"/>
      <c r="NDZ27" s="68"/>
      <c r="NEA27" s="68"/>
      <c r="NEB27" s="68"/>
      <c r="NEC27" s="68"/>
      <c r="NED27" s="68"/>
      <c r="NEE27" s="68"/>
      <c r="NEF27" s="68"/>
      <c r="NEG27" s="68"/>
      <c r="NEH27" s="68"/>
      <c r="NEI27" s="68"/>
      <c r="NEJ27" s="68"/>
      <c r="NEK27" s="68"/>
      <c r="NEL27" s="68"/>
      <c r="NEM27" s="68"/>
      <c r="NEN27" s="68"/>
      <c r="NEO27" s="68"/>
      <c r="NEP27" s="68"/>
      <c r="NEQ27" s="68"/>
      <c r="NER27" s="68"/>
      <c r="NES27" s="68"/>
      <c r="NET27" s="68"/>
      <c r="NEU27" s="68"/>
      <c r="NEV27" s="68"/>
      <c r="NEW27" s="68"/>
      <c r="NEX27" s="68"/>
      <c r="NEY27" s="68"/>
      <c r="NEZ27" s="68"/>
      <c r="NFA27" s="68"/>
      <c r="NFB27" s="68"/>
      <c r="NFC27" s="68"/>
      <c r="NFD27" s="68"/>
      <c r="NFE27" s="68"/>
      <c r="NFF27" s="68"/>
      <c r="NFG27" s="68"/>
      <c r="NFH27" s="68"/>
      <c r="NFI27" s="68"/>
      <c r="NFJ27" s="68"/>
      <c r="NFK27" s="68"/>
      <c r="NFL27" s="68"/>
      <c r="NFM27" s="68"/>
      <c r="NFN27" s="68"/>
      <c r="NFO27" s="68"/>
      <c r="NFP27" s="68"/>
      <c r="NFQ27" s="68"/>
      <c r="NFR27" s="68"/>
      <c r="NFS27" s="68"/>
      <c r="NFT27" s="68"/>
      <c r="NFU27" s="68"/>
      <c r="NFV27" s="68"/>
      <c r="NFW27" s="68"/>
      <c r="NFX27" s="68"/>
      <c r="NFY27" s="68"/>
      <c r="NFZ27" s="68"/>
      <c r="NGA27" s="68"/>
      <c r="NGB27" s="68"/>
      <c r="NGC27" s="68"/>
      <c r="NGD27" s="68"/>
      <c r="NGE27" s="68"/>
      <c r="NGF27" s="68"/>
      <c r="NGG27" s="68"/>
      <c r="NGH27" s="68"/>
      <c r="NGI27" s="68"/>
      <c r="NGJ27" s="68"/>
      <c r="NGK27" s="68"/>
      <c r="NGL27" s="68"/>
      <c r="NGM27" s="68"/>
      <c r="NGN27" s="68"/>
      <c r="NGO27" s="68"/>
      <c r="NGP27" s="68"/>
      <c r="NGQ27" s="68"/>
      <c r="NGR27" s="68"/>
      <c r="NGS27" s="68"/>
      <c r="NGT27" s="68"/>
      <c r="NGU27" s="68"/>
      <c r="NGV27" s="68"/>
      <c r="NGW27" s="68"/>
      <c r="NGX27" s="68"/>
      <c r="NGY27" s="68"/>
      <c r="NGZ27" s="68"/>
      <c r="NHA27" s="68"/>
      <c r="NHB27" s="68"/>
      <c r="NHC27" s="68"/>
      <c r="NHD27" s="68"/>
      <c r="NHE27" s="68"/>
      <c r="NHF27" s="68"/>
      <c r="NHG27" s="68"/>
      <c r="NHH27" s="68"/>
      <c r="NHI27" s="68"/>
      <c r="NHJ27" s="68"/>
      <c r="NHK27" s="68"/>
      <c r="NHL27" s="68"/>
      <c r="NHM27" s="68"/>
      <c r="NHN27" s="68"/>
      <c r="NHO27" s="68"/>
      <c r="NHP27" s="68"/>
      <c r="NHQ27" s="68"/>
      <c r="NHR27" s="68"/>
      <c r="NHS27" s="68"/>
      <c r="NHT27" s="68"/>
      <c r="NHU27" s="68"/>
      <c r="NHV27" s="68"/>
      <c r="NHW27" s="68"/>
      <c r="NHX27" s="68"/>
      <c r="NHY27" s="68"/>
      <c r="NHZ27" s="68"/>
      <c r="NIA27" s="68"/>
      <c r="NIB27" s="68"/>
      <c r="NIC27" s="68"/>
      <c r="NID27" s="68"/>
      <c r="NIE27" s="68"/>
      <c r="NIF27" s="68"/>
      <c r="NIG27" s="68"/>
      <c r="NIH27" s="68"/>
      <c r="NII27" s="68"/>
      <c r="NIJ27" s="68"/>
      <c r="NIK27" s="68"/>
      <c r="NIL27" s="68"/>
      <c r="NIM27" s="68"/>
      <c r="NIN27" s="68"/>
      <c r="NIO27" s="68"/>
      <c r="NIP27" s="68"/>
      <c r="NIQ27" s="68"/>
      <c r="NIR27" s="68"/>
      <c r="NIS27" s="68"/>
      <c r="NIT27" s="68"/>
      <c r="NIU27" s="68"/>
      <c r="NIV27" s="68"/>
      <c r="NIW27" s="68"/>
      <c r="NIX27" s="68"/>
      <c r="NIY27" s="68"/>
      <c r="NIZ27" s="68"/>
      <c r="NJA27" s="68"/>
      <c r="NJB27" s="68"/>
      <c r="NJC27" s="68"/>
      <c r="NJD27" s="68"/>
      <c r="NJE27" s="68"/>
      <c r="NJF27" s="68"/>
      <c r="NJG27" s="68"/>
      <c r="NJH27" s="68"/>
      <c r="NJI27" s="68"/>
      <c r="NJJ27" s="68"/>
      <c r="NJK27" s="68"/>
      <c r="NJL27" s="68"/>
      <c r="NJM27" s="68"/>
      <c r="NJN27" s="68"/>
      <c r="NJO27" s="68"/>
      <c r="NJP27" s="68"/>
      <c r="NJQ27" s="68"/>
      <c r="NJR27" s="68"/>
      <c r="NJS27" s="68"/>
      <c r="NJT27" s="68"/>
      <c r="NJU27" s="68"/>
      <c r="NJV27" s="68"/>
      <c r="NJW27" s="68"/>
      <c r="NJX27" s="68"/>
      <c r="NJY27" s="68"/>
      <c r="NJZ27" s="68"/>
      <c r="NKA27" s="68"/>
      <c r="NKB27" s="68"/>
      <c r="NKC27" s="68"/>
      <c r="NKD27" s="68"/>
      <c r="NKE27" s="68"/>
      <c r="NKF27" s="68"/>
      <c r="NKG27" s="68"/>
      <c r="NKH27" s="68"/>
      <c r="NKI27" s="68"/>
      <c r="NKJ27" s="68"/>
      <c r="NKK27" s="68"/>
      <c r="NKL27" s="68"/>
      <c r="NKM27" s="68"/>
      <c r="NKN27" s="68"/>
      <c r="NKO27" s="68"/>
      <c r="NKP27" s="68"/>
      <c r="NKQ27" s="68"/>
      <c r="NKR27" s="68"/>
      <c r="NKS27" s="68"/>
      <c r="NKT27" s="68"/>
      <c r="NKU27" s="68"/>
      <c r="NKV27" s="68"/>
      <c r="NKW27" s="68"/>
      <c r="NKX27" s="68"/>
      <c r="NKY27" s="68"/>
      <c r="NKZ27" s="68"/>
      <c r="NLA27" s="68"/>
      <c r="NLB27" s="68"/>
      <c r="NLC27" s="68"/>
      <c r="NLD27" s="68"/>
      <c r="NLE27" s="68"/>
      <c r="NLF27" s="68"/>
      <c r="NLG27" s="68"/>
      <c r="NLH27" s="68"/>
      <c r="NLI27" s="68"/>
      <c r="NLJ27" s="68"/>
      <c r="NLK27" s="68"/>
      <c r="NLL27" s="68"/>
      <c r="NLM27" s="68"/>
      <c r="NLN27" s="68"/>
      <c r="NLO27" s="68"/>
      <c r="NLP27" s="68"/>
      <c r="NLQ27" s="68"/>
      <c r="NLR27" s="68"/>
      <c r="NLS27" s="68"/>
      <c r="NLT27" s="68"/>
      <c r="NLU27" s="68"/>
      <c r="NLV27" s="68"/>
      <c r="NLW27" s="68"/>
      <c r="NLX27" s="68"/>
      <c r="NLY27" s="68"/>
      <c r="NLZ27" s="68"/>
      <c r="NMA27" s="68"/>
      <c r="NMB27" s="68"/>
      <c r="NMC27" s="68"/>
      <c r="NMD27" s="68"/>
      <c r="NME27" s="68"/>
      <c r="NMF27" s="68"/>
      <c r="NMG27" s="68"/>
      <c r="NMH27" s="68"/>
      <c r="NMI27" s="68"/>
      <c r="NMJ27" s="68"/>
      <c r="NMK27" s="68"/>
      <c r="NML27" s="68"/>
      <c r="NMM27" s="68"/>
      <c r="NMN27" s="68"/>
      <c r="NMO27" s="68"/>
      <c r="NMP27" s="68"/>
      <c r="NMQ27" s="68"/>
      <c r="NMR27" s="68"/>
      <c r="NMS27" s="68"/>
      <c r="NMT27" s="68"/>
      <c r="NMU27" s="68"/>
      <c r="NMV27" s="68"/>
      <c r="NMW27" s="68"/>
      <c r="NMX27" s="68"/>
      <c r="NMY27" s="68"/>
      <c r="NMZ27" s="68"/>
      <c r="NNA27" s="68"/>
      <c r="NNB27" s="68"/>
      <c r="NNC27" s="68"/>
      <c r="NND27" s="68"/>
      <c r="NNE27" s="68"/>
      <c r="NNF27" s="68"/>
      <c r="NNG27" s="68"/>
      <c r="NNH27" s="68"/>
      <c r="NNI27" s="68"/>
      <c r="NNJ27" s="68"/>
      <c r="NNK27" s="68"/>
      <c r="NNL27" s="68"/>
      <c r="NNM27" s="68"/>
      <c r="NNN27" s="68"/>
      <c r="NNO27" s="68"/>
      <c r="NNP27" s="68"/>
      <c r="NNQ27" s="68"/>
      <c r="NNR27" s="68"/>
      <c r="NNS27" s="68"/>
      <c r="NNT27" s="68"/>
      <c r="NNU27" s="68"/>
      <c r="NNV27" s="68"/>
      <c r="NNW27" s="68"/>
      <c r="NNX27" s="68"/>
      <c r="NNY27" s="68"/>
      <c r="NNZ27" s="68"/>
      <c r="NOA27" s="68"/>
      <c r="NOB27" s="68"/>
      <c r="NOC27" s="68"/>
      <c r="NOD27" s="68"/>
      <c r="NOE27" s="68"/>
      <c r="NOF27" s="68"/>
      <c r="NOG27" s="68"/>
      <c r="NOH27" s="68"/>
      <c r="NOI27" s="68"/>
      <c r="NOJ27" s="68"/>
      <c r="NOK27" s="68"/>
      <c r="NOL27" s="68"/>
      <c r="NOM27" s="68"/>
      <c r="NON27" s="68"/>
      <c r="NOO27" s="68"/>
      <c r="NOP27" s="68"/>
      <c r="NOQ27" s="68"/>
      <c r="NOR27" s="68"/>
      <c r="NOS27" s="68"/>
      <c r="NOT27" s="68"/>
      <c r="NOU27" s="68"/>
      <c r="NOV27" s="68"/>
      <c r="NOW27" s="68"/>
      <c r="NOX27" s="68"/>
      <c r="NOY27" s="68"/>
      <c r="NOZ27" s="68"/>
      <c r="NPA27" s="68"/>
      <c r="NPB27" s="68"/>
      <c r="NPC27" s="68"/>
      <c r="NPD27" s="68"/>
      <c r="NPE27" s="68"/>
      <c r="NPF27" s="68"/>
      <c r="NPG27" s="68"/>
      <c r="NPH27" s="68"/>
      <c r="NPI27" s="68"/>
      <c r="NPJ27" s="68"/>
      <c r="NPK27" s="68"/>
      <c r="NPL27" s="68"/>
      <c r="NPM27" s="68"/>
      <c r="NPN27" s="68"/>
      <c r="NPO27" s="68"/>
      <c r="NPP27" s="68"/>
      <c r="NPQ27" s="68"/>
      <c r="NPR27" s="68"/>
      <c r="NPS27" s="68"/>
      <c r="NPT27" s="68"/>
      <c r="NPU27" s="68"/>
      <c r="NPV27" s="68"/>
      <c r="NPW27" s="68"/>
      <c r="NPX27" s="68"/>
      <c r="NPY27" s="68"/>
      <c r="NPZ27" s="68"/>
      <c r="NQA27" s="68"/>
      <c r="NQB27" s="68"/>
      <c r="NQC27" s="68"/>
      <c r="NQD27" s="68"/>
      <c r="NQE27" s="68"/>
      <c r="NQF27" s="68"/>
      <c r="NQG27" s="68"/>
      <c r="NQH27" s="68"/>
      <c r="NQI27" s="68"/>
      <c r="NQJ27" s="68"/>
      <c r="NQK27" s="68"/>
      <c r="NQL27" s="68"/>
      <c r="NQM27" s="68"/>
      <c r="NQN27" s="68"/>
      <c r="NQO27" s="68"/>
      <c r="NQP27" s="68"/>
      <c r="NQQ27" s="68"/>
      <c r="NQR27" s="68"/>
      <c r="NQS27" s="68"/>
      <c r="NQT27" s="68"/>
      <c r="NQU27" s="68"/>
      <c r="NQV27" s="68"/>
      <c r="NQW27" s="68"/>
      <c r="NQX27" s="68"/>
      <c r="NQY27" s="68"/>
      <c r="NQZ27" s="68"/>
      <c r="NRA27" s="68"/>
      <c r="NRB27" s="68"/>
      <c r="NRC27" s="68"/>
      <c r="NRD27" s="68"/>
      <c r="NRE27" s="68"/>
      <c r="NRF27" s="68"/>
      <c r="NRG27" s="68"/>
      <c r="NRH27" s="68"/>
      <c r="NRI27" s="68"/>
      <c r="NRJ27" s="68"/>
      <c r="NRK27" s="68"/>
      <c r="NRL27" s="68"/>
      <c r="NRM27" s="68"/>
      <c r="NRN27" s="68"/>
      <c r="NRO27" s="68"/>
      <c r="NRP27" s="68"/>
      <c r="NRQ27" s="68"/>
      <c r="NRR27" s="68"/>
      <c r="NRS27" s="68"/>
      <c r="NRT27" s="68"/>
      <c r="NRU27" s="68"/>
      <c r="NRV27" s="68"/>
      <c r="NRW27" s="68"/>
      <c r="NRX27" s="68"/>
      <c r="NRY27" s="68"/>
      <c r="NRZ27" s="68"/>
      <c r="NSA27" s="68"/>
      <c r="NSB27" s="68"/>
      <c r="NSC27" s="68"/>
      <c r="NSD27" s="68"/>
      <c r="NSE27" s="68"/>
      <c r="NSF27" s="68"/>
      <c r="NSG27" s="68"/>
      <c r="NSH27" s="68"/>
      <c r="NSI27" s="68"/>
      <c r="NSJ27" s="68"/>
      <c r="NSK27" s="68"/>
      <c r="NSL27" s="68"/>
      <c r="NSM27" s="68"/>
      <c r="NSN27" s="68"/>
      <c r="NSO27" s="68"/>
      <c r="NSP27" s="68"/>
      <c r="NSQ27" s="68"/>
      <c r="NSR27" s="68"/>
      <c r="NSS27" s="68"/>
      <c r="NST27" s="68"/>
      <c r="NSU27" s="68"/>
      <c r="NSV27" s="68"/>
      <c r="NSW27" s="68"/>
      <c r="NSX27" s="68"/>
      <c r="NSY27" s="68"/>
      <c r="NSZ27" s="68"/>
      <c r="NTA27" s="68"/>
      <c r="NTB27" s="68"/>
      <c r="NTC27" s="68"/>
      <c r="NTD27" s="68"/>
      <c r="NTE27" s="68"/>
      <c r="NTF27" s="68"/>
      <c r="NTG27" s="68"/>
      <c r="NTH27" s="68"/>
      <c r="NTI27" s="68"/>
      <c r="NTJ27" s="68"/>
      <c r="NTK27" s="68"/>
      <c r="NTL27" s="68"/>
      <c r="NTM27" s="68"/>
      <c r="NTN27" s="68"/>
      <c r="NTO27" s="68"/>
      <c r="NTP27" s="68"/>
      <c r="NTQ27" s="68"/>
      <c r="NTR27" s="68"/>
      <c r="NTS27" s="68"/>
      <c r="NTT27" s="68"/>
      <c r="NTU27" s="68"/>
      <c r="NTV27" s="68"/>
      <c r="NTW27" s="68"/>
      <c r="NTX27" s="68"/>
      <c r="NTY27" s="68"/>
      <c r="NTZ27" s="68"/>
      <c r="NUA27" s="68"/>
      <c r="NUB27" s="68"/>
      <c r="NUC27" s="68"/>
      <c r="NUD27" s="68"/>
      <c r="NUE27" s="68"/>
      <c r="NUF27" s="68"/>
      <c r="NUG27" s="68"/>
      <c r="NUH27" s="68"/>
      <c r="NUI27" s="68"/>
      <c r="NUJ27" s="68"/>
      <c r="NUK27" s="68"/>
      <c r="NUL27" s="68"/>
      <c r="NUM27" s="68"/>
      <c r="NUN27" s="68"/>
      <c r="NUO27" s="68"/>
      <c r="NUP27" s="68"/>
      <c r="NUQ27" s="68"/>
      <c r="NUR27" s="68"/>
      <c r="NUS27" s="68"/>
      <c r="NUT27" s="68"/>
      <c r="NUU27" s="68"/>
      <c r="NUV27" s="68"/>
      <c r="NUW27" s="68"/>
      <c r="NUX27" s="68"/>
      <c r="NUY27" s="68"/>
      <c r="NUZ27" s="68"/>
      <c r="NVA27" s="68"/>
      <c r="NVB27" s="68"/>
      <c r="NVC27" s="68"/>
      <c r="NVD27" s="68"/>
      <c r="NVE27" s="68"/>
      <c r="NVF27" s="68"/>
      <c r="NVG27" s="68"/>
      <c r="NVH27" s="68"/>
      <c r="NVI27" s="68"/>
      <c r="NVJ27" s="68"/>
      <c r="NVK27" s="68"/>
      <c r="NVL27" s="68"/>
      <c r="NVM27" s="68"/>
      <c r="NVN27" s="68"/>
      <c r="NVO27" s="68"/>
      <c r="NVP27" s="68"/>
      <c r="NVQ27" s="68"/>
      <c r="NVR27" s="68"/>
      <c r="NVS27" s="68"/>
      <c r="NVT27" s="68"/>
      <c r="NVU27" s="68"/>
      <c r="NVV27" s="68"/>
      <c r="NVW27" s="68"/>
      <c r="NVX27" s="68"/>
      <c r="NVY27" s="68"/>
      <c r="NVZ27" s="68"/>
      <c r="NWA27" s="68"/>
      <c r="NWB27" s="68"/>
      <c r="NWC27" s="68"/>
      <c r="NWD27" s="68"/>
      <c r="NWE27" s="68"/>
      <c r="NWF27" s="68"/>
      <c r="NWG27" s="68"/>
      <c r="NWH27" s="68"/>
      <c r="NWI27" s="68"/>
      <c r="NWJ27" s="68"/>
      <c r="NWK27" s="68"/>
      <c r="NWL27" s="68"/>
      <c r="NWM27" s="68"/>
      <c r="NWN27" s="68"/>
      <c r="NWO27" s="68"/>
      <c r="NWP27" s="68"/>
      <c r="NWQ27" s="68"/>
      <c r="NWR27" s="68"/>
      <c r="NWS27" s="68"/>
      <c r="NWT27" s="68"/>
      <c r="NWU27" s="68"/>
      <c r="NWV27" s="68"/>
      <c r="NWW27" s="68"/>
      <c r="NWX27" s="68"/>
      <c r="NWY27" s="68"/>
      <c r="NWZ27" s="68"/>
      <c r="NXA27" s="68"/>
      <c r="NXB27" s="68"/>
      <c r="NXC27" s="68"/>
      <c r="NXD27" s="68"/>
      <c r="NXE27" s="68"/>
      <c r="NXF27" s="68"/>
      <c r="NXG27" s="68"/>
      <c r="NXH27" s="68"/>
      <c r="NXI27" s="68"/>
      <c r="NXJ27" s="68"/>
      <c r="NXK27" s="68"/>
      <c r="NXL27" s="68"/>
      <c r="NXM27" s="68"/>
      <c r="NXN27" s="68"/>
      <c r="NXO27" s="68"/>
      <c r="NXP27" s="68"/>
      <c r="NXQ27" s="68"/>
      <c r="NXR27" s="68"/>
      <c r="NXS27" s="68"/>
      <c r="NXT27" s="68"/>
      <c r="NXU27" s="68"/>
      <c r="NXV27" s="68"/>
      <c r="NXW27" s="68"/>
      <c r="NXX27" s="68"/>
      <c r="NXY27" s="68"/>
      <c r="NXZ27" s="68"/>
      <c r="NYA27" s="68"/>
      <c r="NYB27" s="68"/>
      <c r="NYC27" s="68"/>
      <c r="NYD27" s="68"/>
      <c r="NYE27" s="68"/>
      <c r="NYF27" s="68"/>
      <c r="NYG27" s="68"/>
      <c r="NYH27" s="68"/>
      <c r="NYI27" s="68"/>
      <c r="NYJ27" s="68"/>
      <c r="NYK27" s="68"/>
      <c r="NYL27" s="68"/>
      <c r="NYM27" s="68"/>
      <c r="NYN27" s="68"/>
      <c r="NYO27" s="68"/>
      <c r="NYP27" s="68"/>
      <c r="NYQ27" s="68"/>
      <c r="NYR27" s="68"/>
      <c r="NYS27" s="68"/>
      <c r="NYT27" s="68"/>
      <c r="NYU27" s="68"/>
      <c r="NYV27" s="68"/>
      <c r="NYW27" s="68"/>
      <c r="NYX27" s="68"/>
      <c r="NYY27" s="68"/>
      <c r="NYZ27" s="68"/>
      <c r="NZA27" s="68"/>
      <c r="NZB27" s="68"/>
      <c r="NZC27" s="68"/>
      <c r="NZD27" s="68"/>
      <c r="NZE27" s="68"/>
      <c r="NZF27" s="68"/>
      <c r="NZG27" s="68"/>
      <c r="NZH27" s="68"/>
      <c r="NZI27" s="68"/>
      <c r="NZJ27" s="68"/>
      <c r="NZK27" s="68"/>
      <c r="NZL27" s="68"/>
      <c r="NZM27" s="68"/>
      <c r="NZN27" s="68"/>
      <c r="NZO27" s="68"/>
      <c r="NZP27" s="68"/>
      <c r="NZQ27" s="68"/>
      <c r="NZR27" s="68"/>
      <c r="NZS27" s="68"/>
      <c r="NZT27" s="68"/>
      <c r="NZU27" s="68"/>
      <c r="NZV27" s="68"/>
      <c r="NZW27" s="68"/>
      <c r="NZX27" s="68"/>
      <c r="NZY27" s="68"/>
      <c r="NZZ27" s="68"/>
      <c r="OAA27" s="68"/>
      <c r="OAB27" s="68"/>
      <c r="OAC27" s="68"/>
      <c r="OAD27" s="68"/>
      <c r="OAE27" s="68"/>
      <c r="OAF27" s="68"/>
      <c r="OAG27" s="68"/>
      <c r="OAH27" s="68"/>
      <c r="OAI27" s="68"/>
      <c r="OAJ27" s="68"/>
      <c r="OAK27" s="68"/>
      <c r="OAL27" s="68"/>
      <c r="OAM27" s="68"/>
      <c r="OAN27" s="68"/>
      <c r="OAO27" s="68"/>
      <c r="OAP27" s="68"/>
      <c r="OAQ27" s="68"/>
      <c r="OAR27" s="68"/>
      <c r="OAS27" s="68"/>
      <c r="OAT27" s="68"/>
      <c r="OAU27" s="68"/>
      <c r="OAV27" s="68"/>
      <c r="OAW27" s="68"/>
      <c r="OAX27" s="68"/>
      <c r="OAY27" s="68"/>
      <c r="OAZ27" s="68"/>
      <c r="OBA27" s="68"/>
      <c r="OBB27" s="68"/>
      <c r="OBC27" s="68"/>
      <c r="OBD27" s="68"/>
      <c r="OBE27" s="68"/>
      <c r="OBF27" s="68"/>
      <c r="OBG27" s="68"/>
      <c r="OBH27" s="68"/>
      <c r="OBI27" s="68"/>
      <c r="OBJ27" s="68"/>
      <c r="OBK27" s="68"/>
      <c r="OBL27" s="68"/>
      <c r="OBM27" s="68"/>
      <c r="OBN27" s="68"/>
      <c r="OBO27" s="68"/>
      <c r="OBP27" s="68"/>
      <c r="OBQ27" s="68"/>
      <c r="OBR27" s="68"/>
      <c r="OBS27" s="68"/>
      <c r="OBT27" s="68"/>
      <c r="OBU27" s="68"/>
      <c r="OBV27" s="68"/>
      <c r="OBW27" s="68"/>
      <c r="OBX27" s="68"/>
      <c r="OBY27" s="68"/>
      <c r="OBZ27" s="68"/>
      <c r="OCA27" s="68"/>
      <c r="OCB27" s="68"/>
      <c r="OCC27" s="68"/>
      <c r="OCD27" s="68"/>
      <c r="OCE27" s="68"/>
      <c r="OCF27" s="68"/>
      <c r="OCG27" s="68"/>
      <c r="OCH27" s="68"/>
      <c r="OCI27" s="68"/>
      <c r="OCJ27" s="68"/>
      <c r="OCK27" s="68"/>
      <c r="OCL27" s="68"/>
      <c r="OCM27" s="68"/>
      <c r="OCN27" s="68"/>
      <c r="OCO27" s="68"/>
      <c r="OCP27" s="68"/>
      <c r="OCQ27" s="68"/>
      <c r="OCR27" s="68"/>
      <c r="OCS27" s="68"/>
      <c r="OCT27" s="68"/>
      <c r="OCU27" s="68"/>
      <c r="OCV27" s="68"/>
      <c r="OCW27" s="68"/>
      <c r="OCX27" s="68"/>
      <c r="OCY27" s="68"/>
      <c r="OCZ27" s="68"/>
      <c r="ODA27" s="68"/>
      <c r="ODB27" s="68"/>
      <c r="ODC27" s="68"/>
      <c r="ODD27" s="68"/>
      <c r="ODE27" s="68"/>
      <c r="ODF27" s="68"/>
      <c r="ODG27" s="68"/>
      <c r="ODH27" s="68"/>
      <c r="ODI27" s="68"/>
      <c r="ODJ27" s="68"/>
      <c r="ODK27" s="68"/>
      <c r="ODL27" s="68"/>
      <c r="ODM27" s="68"/>
      <c r="ODN27" s="68"/>
      <c r="ODO27" s="68"/>
      <c r="ODP27" s="68"/>
      <c r="ODQ27" s="68"/>
      <c r="ODR27" s="68"/>
      <c r="ODS27" s="68"/>
      <c r="ODT27" s="68"/>
      <c r="ODU27" s="68"/>
      <c r="ODV27" s="68"/>
      <c r="ODW27" s="68"/>
      <c r="ODX27" s="68"/>
      <c r="ODY27" s="68"/>
      <c r="ODZ27" s="68"/>
      <c r="OEA27" s="68"/>
      <c r="OEB27" s="68"/>
      <c r="OEC27" s="68"/>
      <c r="OED27" s="68"/>
      <c r="OEE27" s="68"/>
      <c r="OEF27" s="68"/>
      <c r="OEG27" s="68"/>
      <c r="OEH27" s="68"/>
      <c r="OEI27" s="68"/>
      <c r="OEJ27" s="68"/>
      <c r="OEK27" s="68"/>
      <c r="OEL27" s="68"/>
      <c r="OEM27" s="68"/>
      <c r="OEN27" s="68"/>
      <c r="OEO27" s="68"/>
      <c r="OEP27" s="68"/>
      <c r="OEQ27" s="68"/>
      <c r="OER27" s="68"/>
      <c r="OES27" s="68"/>
      <c r="OET27" s="68"/>
      <c r="OEU27" s="68"/>
      <c r="OEV27" s="68"/>
      <c r="OEW27" s="68"/>
      <c r="OEX27" s="68"/>
      <c r="OEY27" s="68"/>
      <c r="OEZ27" s="68"/>
      <c r="OFA27" s="68"/>
      <c r="OFB27" s="68"/>
      <c r="OFC27" s="68"/>
      <c r="OFD27" s="68"/>
      <c r="OFE27" s="68"/>
      <c r="OFF27" s="68"/>
      <c r="OFG27" s="68"/>
      <c r="OFH27" s="68"/>
      <c r="OFI27" s="68"/>
      <c r="OFJ27" s="68"/>
      <c r="OFK27" s="68"/>
      <c r="OFL27" s="68"/>
      <c r="OFM27" s="68"/>
      <c r="OFN27" s="68"/>
      <c r="OFO27" s="68"/>
      <c r="OFP27" s="68"/>
      <c r="OFQ27" s="68"/>
      <c r="OFR27" s="68"/>
      <c r="OFS27" s="68"/>
      <c r="OFT27" s="68"/>
      <c r="OFU27" s="68"/>
      <c r="OFV27" s="68"/>
      <c r="OFW27" s="68"/>
      <c r="OFX27" s="68"/>
      <c r="OFY27" s="68"/>
      <c r="OFZ27" s="68"/>
      <c r="OGA27" s="68"/>
      <c r="OGB27" s="68"/>
      <c r="OGC27" s="68"/>
      <c r="OGD27" s="68"/>
      <c r="OGE27" s="68"/>
      <c r="OGF27" s="68"/>
      <c r="OGG27" s="68"/>
      <c r="OGH27" s="68"/>
      <c r="OGI27" s="68"/>
      <c r="OGJ27" s="68"/>
      <c r="OGK27" s="68"/>
      <c r="OGL27" s="68"/>
      <c r="OGM27" s="68"/>
      <c r="OGN27" s="68"/>
      <c r="OGO27" s="68"/>
      <c r="OGP27" s="68"/>
      <c r="OGQ27" s="68"/>
      <c r="OGR27" s="68"/>
      <c r="OGS27" s="68"/>
      <c r="OGT27" s="68"/>
      <c r="OGU27" s="68"/>
      <c r="OGV27" s="68"/>
      <c r="OGW27" s="68"/>
      <c r="OGX27" s="68"/>
      <c r="OGY27" s="68"/>
      <c r="OGZ27" s="68"/>
      <c r="OHA27" s="68"/>
      <c r="OHB27" s="68"/>
      <c r="OHC27" s="68"/>
      <c r="OHD27" s="68"/>
      <c r="OHE27" s="68"/>
      <c r="OHF27" s="68"/>
      <c r="OHG27" s="68"/>
      <c r="OHH27" s="68"/>
      <c r="OHI27" s="68"/>
      <c r="OHJ27" s="68"/>
      <c r="OHK27" s="68"/>
      <c r="OHL27" s="68"/>
      <c r="OHM27" s="68"/>
      <c r="OHN27" s="68"/>
      <c r="OHO27" s="68"/>
      <c r="OHP27" s="68"/>
      <c r="OHQ27" s="68"/>
      <c r="OHR27" s="68"/>
      <c r="OHS27" s="68"/>
      <c r="OHT27" s="68"/>
      <c r="OHU27" s="68"/>
      <c r="OHV27" s="68"/>
      <c r="OHW27" s="68"/>
      <c r="OHX27" s="68"/>
      <c r="OHY27" s="68"/>
      <c r="OHZ27" s="68"/>
      <c r="OIA27" s="68"/>
      <c r="OIB27" s="68"/>
      <c r="OIC27" s="68"/>
      <c r="OID27" s="68"/>
      <c r="OIE27" s="68"/>
      <c r="OIF27" s="68"/>
      <c r="OIG27" s="68"/>
      <c r="OIH27" s="68"/>
      <c r="OII27" s="68"/>
      <c r="OIJ27" s="68"/>
      <c r="OIK27" s="68"/>
      <c r="OIL27" s="68"/>
      <c r="OIM27" s="68"/>
      <c r="OIN27" s="68"/>
      <c r="OIO27" s="68"/>
      <c r="OIP27" s="68"/>
      <c r="OIQ27" s="68"/>
      <c r="OIR27" s="68"/>
      <c r="OIS27" s="68"/>
      <c r="OIT27" s="68"/>
      <c r="OIU27" s="68"/>
      <c r="OIV27" s="68"/>
      <c r="OIW27" s="68"/>
      <c r="OIX27" s="68"/>
      <c r="OIY27" s="68"/>
      <c r="OIZ27" s="68"/>
      <c r="OJA27" s="68"/>
      <c r="OJB27" s="68"/>
      <c r="OJC27" s="68"/>
      <c r="OJD27" s="68"/>
      <c r="OJE27" s="68"/>
      <c r="OJF27" s="68"/>
      <c r="OJG27" s="68"/>
      <c r="OJH27" s="68"/>
      <c r="OJI27" s="68"/>
      <c r="OJJ27" s="68"/>
      <c r="OJK27" s="68"/>
      <c r="OJL27" s="68"/>
      <c r="OJM27" s="68"/>
      <c r="OJN27" s="68"/>
      <c r="OJO27" s="68"/>
      <c r="OJP27" s="68"/>
      <c r="OJQ27" s="68"/>
      <c r="OJR27" s="68"/>
      <c r="OJS27" s="68"/>
      <c r="OJT27" s="68"/>
      <c r="OJU27" s="68"/>
      <c r="OJV27" s="68"/>
      <c r="OJW27" s="68"/>
      <c r="OJX27" s="68"/>
      <c r="OJY27" s="68"/>
      <c r="OJZ27" s="68"/>
      <c r="OKA27" s="68"/>
      <c r="OKB27" s="68"/>
      <c r="OKC27" s="68"/>
      <c r="OKD27" s="68"/>
      <c r="OKE27" s="68"/>
      <c r="OKF27" s="68"/>
      <c r="OKG27" s="68"/>
      <c r="OKH27" s="68"/>
      <c r="OKI27" s="68"/>
      <c r="OKJ27" s="68"/>
      <c r="OKK27" s="68"/>
      <c r="OKL27" s="68"/>
      <c r="OKM27" s="68"/>
      <c r="OKN27" s="68"/>
      <c r="OKO27" s="68"/>
      <c r="OKP27" s="68"/>
      <c r="OKQ27" s="68"/>
      <c r="OKR27" s="68"/>
      <c r="OKS27" s="68"/>
      <c r="OKT27" s="68"/>
      <c r="OKU27" s="68"/>
      <c r="OKV27" s="68"/>
      <c r="OKW27" s="68"/>
      <c r="OKX27" s="68"/>
      <c r="OKY27" s="68"/>
      <c r="OKZ27" s="68"/>
      <c r="OLA27" s="68"/>
      <c r="OLB27" s="68"/>
      <c r="OLC27" s="68"/>
      <c r="OLD27" s="68"/>
      <c r="OLE27" s="68"/>
      <c r="OLF27" s="68"/>
      <c r="OLG27" s="68"/>
      <c r="OLH27" s="68"/>
      <c r="OLI27" s="68"/>
      <c r="OLJ27" s="68"/>
      <c r="OLK27" s="68"/>
      <c r="OLL27" s="68"/>
      <c r="OLM27" s="68"/>
      <c r="OLN27" s="68"/>
      <c r="OLO27" s="68"/>
      <c r="OLP27" s="68"/>
      <c r="OLQ27" s="68"/>
      <c r="OLR27" s="68"/>
      <c r="OLS27" s="68"/>
      <c r="OLT27" s="68"/>
      <c r="OLU27" s="68"/>
      <c r="OLV27" s="68"/>
      <c r="OLW27" s="68"/>
      <c r="OLX27" s="68"/>
      <c r="OLY27" s="68"/>
      <c r="OLZ27" s="68"/>
      <c r="OMA27" s="68"/>
      <c r="OMB27" s="68"/>
      <c r="OMC27" s="68"/>
      <c r="OMD27" s="68"/>
      <c r="OME27" s="68"/>
      <c r="OMF27" s="68"/>
      <c r="OMG27" s="68"/>
      <c r="OMH27" s="68"/>
      <c r="OMI27" s="68"/>
      <c r="OMJ27" s="68"/>
      <c r="OMK27" s="68"/>
      <c r="OML27" s="68"/>
      <c r="OMM27" s="68"/>
      <c r="OMN27" s="68"/>
      <c r="OMO27" s="68"/>
      <c r="OMP27" s="68"/>
      <c r="OMQ27" s="68"/>
      <c r="OMR27" s="68"/>
      <c r="OMS27" s="68"/>
      <c r="OMT27" s="68"/>
      <c r="OMU27" s="68"/>
      <c r="OMV27" s="68"/>
      <c r="OMW27" s="68"/>
      <c r="OMX27" s="68"/>
      <c r="OMY27" s="68"/>
      <c r="OMZ27" s="68"/>
      <c r="ONA27" s="68"/>
      <c r="ONB27" s="68"/>
      <c r="ONC27" s="68"/>
      <c r="OND27" s="68"/>
      <c r="ONE27" s="68"/>
      <c r="ONF27" s="68"/>
      <c r="ONG27" s="68"/>
      <c r="ONH27" s="68"/>
      <c r="ONI27" s="68"/>
      <c r="ONJ27" s="68"/>
      <c r="ONK27" s="68"/>
      <c r="ONL27" s="68"/>
      <c r="ONM27" s="68"/>
      <c r="ONN27" s="68"/>
      <c r="ONO27" s="68"/>
      <c r="ONP27" s="68"/>
      <c r="ONQ27" s="68"/>
      <c r="ONR27" s="68"/>
      <c r="ONS27" s="68"/>
      <c r="ONT27" s="68"/>
      <c r="ONU27" s="68"/>
      <c r="ONV27" s="68"/>
      <c r="ONW27" s="68"/>
      <c r="ONX27" s="68"/>
      <c r="ONY27" s="68"/>
      <c r="ONZ27" s="68"/>
      <c r="OOA27" s="68"/>
      <c r="OOB27" s="68"/>
      <c r="OOC27" s="68"/>
      <c r="OOD27" s="68"/>
      <c r="OOE27" s="68"/>
      <c r="OOF27" s="68"/>
      <c r="OOG27" s="68"/>
      <c r="OOH27" s="68"/>
      <c r="OOI27" s="68"/>
      <c r="OOJ27" s="68"/>
      <c r="OOK27" s="68"/>
      <c r="OOL27" s="68"/>
      <c r="OOM27" s="68"/>
      <c r="OON27" s="68"/>
      <c r="OOO27" s="68"/>
      <c r="OOP27" s="68"/>
      <c r="OOQ27" s="68"/>
      <c r="OOR27" s="68"/>
      <c r="OOS27" s="68"/>
      <c r="OOT27" s="68"/>
      <c r="OOU27" s="68"/>
      <c r="OOV27" s="68"/>
      <c r="OOW27" s="68"/>
      <c r="OOX27" s="68"/>
      <c r="OOY27" s="68"/>
      <c r="OOZ27" s="68"/>
      <c r="OPA27" s="68"/>
      <c r="OPB27" s="68"/>
      <c r="OPC27" s="68"/>
      <c r="OPD27" s="68"/>
      <c r="OPE27" s="68"/>
      <c r="OPF27" s="68"/>
      <c r="OPG27" s="68"/>
      <c r="OPH27" s="68"/>
      <c r="OPI27" s="68"/>
      <c r="OPJ27" s="68"/>
      <c r="OPK27" s="68"/>
      <c r="OPL27" s="68"/>
      <c r="OPM27" s="68"/>
      <c r="OPN27" s="68"/>
      <c r="OPO27" s="68"/>
      <c r="OPP27" s="68"/>
      <c r="OPQ27" s="68"/>
      <c r="OPR27" s="68"/>
      <c r="OPS27" s="68"/>
      <c r="OPT27" s="68"/>
      <c r="OPU27" s="68"/>
      <c r="OPV27" s="68"/>
      <c r="OPW27" s="68"/>
      <c r="OPX27" s="68"/>
      <c r="OPY27" s="68"/>
      <c r="OPZ27" s="68"/>
      <c r="OQA27" s="68"/>
      <c r="OQB27" s="68"/>
      <c r="OQC27" s="68"/>
      <c r="OQD27" s="68"/>
      <c r="OQE27" s="68"/>
      <c r="OQF27" s="68"/>
      <c r="OQG27" s="68"/>
      <c r="OQH27" s="68"/>
      <c r="OQI27" s="68"/>
      <c r="OQJ27" s="68"/>
      <c r="OQK27" s="68"/>
      <c r="OQL27" s="68"/>
      <c r="OQM27" s="68"/>
      <c r="OQN27" s="68"/>
      <c r="OQO27" s="68"/>
      <c r="OQP27" s="68"/>
      <c r="OQQ27" s="68"/>
      <c r="OQR27" s="68"/>
      <c r="OQS27" s="68"/>
      <c r="OQT27" s="68"/>
      <c r="OQU27" s="68"/>
      <c r="OQV27" s="68"/>
      <c r="OQW27" s="68"/>
      <c r="OQX27" s="68"/>
      <c r="OQY27" s="68"/>
      <c r="OQZ27" s="68"/>
      <c r="ORA27" s="68"/>
      <c r="ORB27" s="68"/>
      <c r="ORC27" s="68"/>
      <c r="ORD27" s="68"/>
      <c r="ORE27" s="68"/>
      <c r="ORF27" s="68"/>
      <c r="ORG27" s="68"/>
      <c r="ORH27" s="68"/>
      <c r="ORI27" s="68"/>
      <c r="ORJ27" s="68"/>
      <c r="ORK27" s="68"/>
      <c r="ORL27" s="68"/>
      <c r="ORM27" s="68"/>
      <c r="ORN27" s="68"/>
      <c r="ORO27" s="68"/>
      <c r="ORP27" s="68"/>
      <c r="ORQ27" s="68"/>
      <c r="ORR27" s="68"/>
      <c r="ORS27" s="68"/>
      <c r="ORT27" s="68"/>
      <c r="ORU27" s="68"/>
      <c r="ORV27" s="68"/>
      <c r="ORW27" s="68"/>
      <c r="ORX27" s="68"/>
      <c r="ORY27" s="68"/>
      <c r="ORZ27" s="68"/>
      <c r="OSA27" s="68"/>
      <c r="OSB27" s="68"/>
      <c r="OSC27" s="68"/>
      <c r="OSD27" s="68"/>
      <c r="OSE27" s="68"/>
      <c r="OSF27" s="68"/>
      <c r="OSG27" s="68"/>
      <c r="OSH27" s="68"/>
      <c r="OSI27" s="68"/>
      <c r="OSJ27" s="68"/>
      <c r="OSK27" s="68"/>
      <c r="OSL27" s="68"/>
      <c r="OSM27" s="68"/>
      <c r="OSN27" s="68"/>
      <c r="OSO27" s="68"/>
      <c r="OSP27" s="68"/>
      <c r="OSQ27" s="68"/>
      <c r="OSR27" s="68"/>
      <c r="OSS27" s="68"/>
      <c r="OST27" s="68"/>
      <c r="OSU27" s="68"/>
      <c r="OSV27" s="68"/>
      <c r="OSW27" s="68"/>
      <c r="OSX27" s="68"/>
      <c r="OSY27" s="68"/>
      <c r="OSZ27" s="68"/>
      <c r="OTA27" s="68"/>
      <c r="OTB27" s="68"/>
      <c r="OTC27" s="68"/>
      <c r="OTD27" s="68"/>
      <c r="OTE27" s="68"/>
      <c r="OTF27" s="68"/>
      <c r="OTG27" s="68"/>
      <c r="OTH27" s="68"/>
      <c r="OTI27" s="68"/>
      <c r="OTJ27" s="68"/>
      <c r="OTK27" s="68"/>
      <c r="OTL27" s="68"/>
      <c r="OTM27" s="68"/>
      <c r="OTN27" s="68"/>
      <c r="OTO27" s="68"/>
      <c r="OTP27" s="68"/>
      <c r="OTQ27" s="68"/>
      <c r="OTR27" s="68"/>
      <c r="OTS27" s="68"/>
      <c r="OTT27" s="68"/>
      <c r="OTU27" s="68"/>
      <c r="OTV27" s="68"/>
      <c r="OTW27" s="68"/>
      <c r="OTX27" s="68"/>
      <c r="OTY27" s="68"/>
      <c r="OTZ27" s="68"/>
      <c r="OUA27" s="68"/>
      <c r="OUB27" s="68"/>
      <c r="OUC27" s="68"/>
      <c r="OUD27" s="68"/>
      <c r="OUE27" s="68"/>
      <c r="OUF27" s="68"/>
      <c r="OUG27" s="68"/>
      <c r="OUH27" s="68"/>
      <c r="OUI27" s="68"/>
      <c r="OUJ27" s="68"/>
      <c r="OUK27" s="68"/>
      <c r="OUL27" s="68"/>
      <c r="OUM27" s="68"/>
      <c r="OUN27" s="68"/>
      <c r="OUO27" s="68"/>
      <c r="OUP27" s="68"/>
      <c r="OUQ27" s="68"/>
      <c r="OUR27" s="68"/>
      <c r="OUS27" s="68"/>
      <c r="OUT27" s="68"/>
      <c r="OUU27" s="68"/>
      <c r="OUV27" s="68"/>
      <c r="OUW27" s="68"/>
      <c r="OUX27" s="68"/>
      <c r="OUY27" s="68"/>
      <c r="OUZ27" s="68"/>
      <c r="OVA27" s="68"/>
      <c r="OVB27" s="68"/>
      <c r="OVC27" s="68"/>
      <c r="OVD27" s="68"/>
      <c r="OVE27" s="68"/>
      <c r="OVF27" s="68"/>
      <c r="OVG27" s="68"/>
      <c r="OVH27" s="68"/>
      <c r="OVI27" s="68"/>
      <c r="OVJ27" s="68"/>
      <c r="OVK27" s="68"/>
      <c r="OVL27" s="68"/>
      <c r="OVM27" s="68"/>
      <c r="OVN27" s="68"/>
      <c r="OVO27" s="68"/>
      <c r="OVP27" s="68"/>
      <c r="OVQ27" s="68"/>
      <c r="OVR27" s="68"/>
      <c r="OVS27" s="68"/>
      <c r="OVT27" s="68"/>
      <c r="OVU27" s="68"/>
      <c r="OVV27" s="68"/>
      <c r="OVW27" s="68"/>
      <c r="OVX27" s="68"/>
      <c r="OVY27" s="68"/>
      <c r="OVZ27" s="68"/>
      <c r="OWA27" s="68"/>
      <c r="OWB27" s="68"/>
      <c r="OWC27" s="68"/>
      <c r="OWD27" s="68"/>
      <c r="OWE27" s="68"/>
      <c r="OWF27" s="68"/>
      <c r="OWG27" s="68"/>
      <c r="OWH27" s="68"/>
      <c r="OWI27" s="68"/>
      <c r="OWJ27" s="68"/>
      <c r="OWK27" s="68"/>
      <c r="OWL27" s="68"/>
      <c r="OWM27" s="68"/>
      <c r="OWN27" s="68"/>
      <c r="OWO27" s="68"/>
      <c r="OWP27" s="68"/>
      <c r="OWQ27" s="68"/>
      <c r="OWR27" s="68"/>
      <c r="OWS27" s="68"/>
      <c r="OWT27" s="68"/>
      <c r="OWU27" s="68"/>
      <c r="OWV27" s="68"/>
      <c r="OWW27" s="68"/>
      <c r="OWX27" s="68"/>
      <c r="OWY27" s="68"/>
      <c r="OWZ27" s="68"/>
      <c r="OXA27" s="68"/>
      <c r="OXB27" s="68"/>
      <c r="OXC27" s="68"/>
      <c r="OXD27" s="68"/>
      <c r="OXE27" s="68"/>
      <c r="OXF27" s="68"/>
      <c r="OXG27" s="68"/>
      <c r="OXH27" s="68"/>
      <c r="OXI27" s="68"/>
      <c r="OXJ27" s="68"/>
      <c r="OXK27" s="68"/>
      <c r="OXL27" s="68"/>
      <c r="OXM27" s="68"/>
      <c r="OXN27" s="68"/>
      <c r="OXO27" s="68"/>
      <c r="OXP27" s="68"/>
      <c r="OXQ27" s="68"/>
      <c r="OXR27" s="68"/>
      <c r="OXS27" s="68"/>
      <c r="OXT27" s="68"/>
      <c r="OXU27" s="68"/>
      <c r="OXV27" s="68"/>
      <c r="OXW27" s="68"/>
      <c r="OXX27" s="68"/>
      <c r="OXY27" s="68"/>
      <c r="OXZ27" s="68"/>
      <c r="OYA27" s="68"/>
      <c r="OYB27" s="68"/>
      <c r="OYC27" s="68"/>
      <c r="OYD27" s="68"/>
      <c r="OYE27" s="68"/>
      <c r="OYF27" s="68"/>
      <c r="OYG27" s="68"/>
      <c r="OYH27" s="68"/>
      <c r="OYI27" s="68"/>
      <c r="OYJ27" s="68"/>
      <c r="OYK27" s="68"/>
      <c r="OYL27" s="68"/>
      <c r="OYM27" s="68"/>
      <c r="OYN27" s="68"/>
      <c r="OYO27" s="68"/>
      <c r="OYP27" s="68"/>
      <c r="OYQ27" s="68"/>
      <c r="OYR27" s="68"/>
      <c r="OYS27" s="68"/>
      <c r="OYT27" s="68"/>
      <c r="OYU27" s="68"/>
      <c r="OYV27" s="68"/>
      <c r="OYW27" s="68"/>
      <c r="OYX27" s="68"/>
      <c r="OYY27" s="68"/>
      <c r="OYZ27" s="68"/>
      <c r="OZA27" s="68"/>
      <c r="OZB27" s="68"/>
      <c r="OZC27" s="68"/>
      <c r="OZD27" s="68"/>
      <c r="OZE27" s="68"/>
      <c r="OZF27" s="68"/>
      <c r="OZG27" s="68"/>
      <c r="OZH27" s="68"/>
      <c r="OZI27" s="68"/>
      <c r="OZJ27" s="68"/>
      <c r="OZK27" s="68"/>
      <c r="OZL27" s="68"/>
      <c r="OZM27" s="68"/>
      <c r="OZN27" s="68"/>
      <c r="OZO27" s="68"/>
      <c r="OZP27" s="68"/>
      <c r="OZQ27" s="68"/>
      <c r="OZR27" s="68"/>
      <c r="OZS27" s="68"/>
      <c r="OZT27" s="68"/>
      <c r="OZU27" s="68"/>
      <c r="OZV27" s="68"/>
      <c r="OZW27" s="68"/>
      <c r="OZX27" s="68"/>
      <c r="OZY27" s="68"/>
      <c r="OZZ27" s="68"/>
      <c r="PAA27" s="68"/>
      <c r="PAB27" s="68"/>
      <c r="PAC27" s="68"/>
      <c r="PAD27" s="68"/>
      <c r="PAE27" s="68"/>
      <c r="PAF27" s="68"/>
      <c r="PAG27" s="68"/>
      <c r="PAH27" s="68"/>
      <c r="PAI27" s="68"/>
      <c r="PAJ27" s="68"/>
      <c r="PAK27" s="68"/>
      <c r="PAL27" s="68"/>
      <c r="PAM27" s="68"/>
      <c r="PAN27" s="68"/>
      <c r="PAO27" s="68"/>
      <c r="PAP27" s="68"/>
      <c r="PAQ27" s="68"/>
      <c r="PAR27" s="68"/>
      <c r="PAS27" s="68"/>
      <c r="PAT27" s="68"/>
      <c r="PAU27" s="68"/>
      <c r="PAV27" s="68"/>
      <c r="PAW27" s="68"/>
      <c r="PAX27" s="68"/>
      <c r="PAY27" s="68"/>
      <c r="PAZ27" s="68"/>
      <c r="PBA27" s="68"/>
      <c r="PBB27" s="68"/>
      <c r="PBC27" s="68"/>
      <c r="PBD27" s="68"/>
      <c r="PBE27" s="68"/>
      <c r="PBF27" s="68"/>
      <c r="PBG27" s="68"/>
      <c r="PBH27" s="68"/>
      <c r="PBI27" s="68"/>
      <c r="PBJ27" s="68"/>
      <c r="PBK27" s="68"/>
      <c r="PBL27" s="68"/>
      <c r="PBM27" s="68"/>
      <c r="PBN27" s="68"/>
      <c r="PBO27" s="68"/>
      <c r="PBP27" s="68"/>
      <c r="PBQ27" s="68"/>
      <c r="PBR27" s="68"/>
      <c r="PBS27" s="68"/>
      <c r="PBT27" s="68"/>
      <c r="PBU27" s="68"/>
      <c r="PBV27" s="68"/>
      <c r="PBW27" s="68"/>
      <c r="PBX27" s="68"/>
      <c r="PBY27" s="68"/>
      <c r="PBZ27" s="68"/>
      <c r="PCA27" s="68"/>
      <c r="PCB27" s="68"/>
      <c r="PCC27" s="68"/>
      <c r="PCD27" s="68"/>
      <c r="PCE27" s="68"/>
      <c r="PCF27" s="68"/>
      <c r="PCG27" s="68"/>
      <c r="PCH27" s="68"/>
      <c r="PCI27" s="68"/>
      <c r="PCJ27" s="68"/>
      <c r="PCK27" s="68"/>
      <c r="PCL27" s="68"/>
      <c r="PCM27" s="68"/>
      <c r="PCN27" s="68"/>
      <c r="PCO27" s="68"/>
      <c r="PCP27" s="68"/>
      <c r="PCQ27" s="68"/>
      <c r="PCR27" s="68"/>
      <c r="PCS27" s="68"/>
      <c r="PCT27" s="68"/>
      <c r="PCU27" s="68"/>
      <c r="PCV27" s="68"/>
      <c r="PCW27" s="68"/>
      <c r="PCX27" s="68"/>
      <c r="PCY27" s="68"/>
      <c r="PCZ27" s="68"/>
      <c r="PDA27" s="68"/>
      <c r="PDB27" s="68"/>
      <c r="PDC27" s="68"/>
      <c r="PDD27" s="68"/>
      <c r="PDE27" s="68"/>
      <c r="PDF27" s="68"/>
      <c r="PDG27" s="68"/>
      <c r="PDH27" s="68"/>
      <c r="PDI27" s="68"/>
      <c r="PDJ27" s="68"/>
      <c r="PDK27" s="68"/>
      <c r="PDL27" s="68"/>
      <c r="PDM27" s="68"/>
      <c r="PDN27" s="68"/>
      <c r="PDO27" s="68"/>
      <c r="PDP27" s="68"/>
      <c r="PDQ27" s="68"/>
      <c r="PDR27" s="68"/>
      <c r="PDS27" s="68"/>
      <c r="PDT27" s="68"/>
      <c r="PDU27" s="68"/>
      <c r="PDV27" s="68"/>
      <c r="PDW27" s="68"/>
      <c r="PDX27" s="68"/>
      <c r="PDY27" s="68"/>
      <c r="PDZ27" s="68"/>
      <c r="PEA27" s="68"/>
      <c r="PEB27" s="68"/>
      <c r="PEC27" s="68"/>
      <c r="PED27" s="68"/>
      <c r="PEE27" s="68"/>
      <c r="PEF27" s="68"/>
      <c r="PEG27" s="68"/>
      <c r="PEH27" s="68"/>
      <c r="PEI27" s="68"/>
      <c r="PEJ27" s="68"/>
      <c r="PEK27" s="68"/>
      <c r="PEL27" s="68"/>
      <c r="PEM27" s="68"/>
      <c r="PEN27" s="68"/>
      <c r="PEO27" s="68"/>
      <c r="PEP27" s="68"/>
      <c r="PEQ27" s="68"/>
      <c r="PER27" s="68"/>
      <c r="PES27" s="68"/>
      <c r="PET27" s="68"/>
      <c r="PEU27" s="68"/>
      <c r="PEV27" s="68"/>
      <c r="PEW27" s="68"/>
      <c r="PEX27" s="68"/>
      <c r="PEY27" s="68"/>
      <c r="PEZ27" s="68"/>
      <c r="PFA27" s="68"/>
      <c r="PFB27" s="68"/>
      <c r="PFC27" s="68"/>
      <c r="PFD27" s="68"/>
      <c r="PFE27" s="68"/>
      <c r="PFF27" s="68"/>
      <c r="PFG27" s="68"/>
      <c r="PFH27" s="68"/>
      <c r="PFI27" s="68"/>
      <c r="PFJ27" s="68"/>
      <c r="PFK27" s="68"/>
      <c r="PFL27" s="68"/>
      <c r="PFM27" s="68"/>
      <c r="PFN27" s="68"/>
      <c r="PFO27" s="68"/>
      <c r="PFP27" s="68"/>
      <c r="PFQ27" s="68"/>
      <c r="PFR27" s="68"/>
      <c r="PFS27" s="68"/>
      <c r="PFT27" s="68"/>
      <c r="PFU27" s="68"/>
      <c r="PFV27" s="68"/>
      <c r="PFW27" s="68"/>
      <c r="PFX27" s="68"/>
      <c r="PFY27" s="68"/>
      <c r="PFZ27" s="68"/>
      <c r="PGA27" s="68"/>
      <c r="PGB27" s="68"/>
      <c r="PGC27" s="68"/>
      <c r="PGD27" s="68"/>
      <c r="PGE27" s="68"/>
      <c r="PGF27" s="68"/>
      <c r="PGG27" s="68"/>
      <c r="PGH27" s="68"/>
      <c r="PGI27" s="68"/>
      <c r="PGJ27" s="68"/>
      <c r="PGK27" s="68"/>
      <c r="PGL27" s="68"/>
      <c r="PGM27" s="68"/>
      <c r="PGN27" s="68"/>
      <c r="PGO27" s="68"/>
      <c r="PGP27" s="68"/>
      <c r="PGQ27" s="68"/>
      <c r="PGR27" s="68"/>
      <c r="PGS27" s="68"/>
      <c r="PGT27" s="68"/>
      <c r="PGU27" s="68"/>
      <c r="PGV27" s="68"/>
      <c r="PGW27" s="68"/>
      <c r="PGX27" s="68"/>
      <c r="PGY27" s="68"/>
      <c r="PGZ27" s="68"/>
      <c r="PHA27" s="68"/>
      <c r="PHB27" s="68"/>
      <c r="PHC27" s="68"/>
      <c r="PHD27" s="68"/>
      <c r="PHE27" s="68"/>
      <c r="PHF27" s="68"/>
      <c r="PHG27" s="68"/>
      <c r="PHH27" s="68"/>
      <c r="PHI27" s="68"/>
      <c r="PHJ27" s="68"/>
      <c r="PHK27" s="68"/>
      <c r="PHL27" s="68"/>
      <c r="PHM27" s="68"/>
      <c r="PHN27" s="68"/>
      <c r="PHO27" s="68"/>
      <c r="PHP27" s="68"/>
      <c r="PHQ27" s="68"/>
      <c r="PHR27" s="68"/>
      <c r="PHS27" s="68"/>
      <c r="PHT27" s="68"/>
      <c r="PHU27" s="68"/>
      <c r="PHV27" s="68"/>
      <c r="PHW27" s="68"/>
      <c r="PHX27" s="68"/>
      <c r="PHY27" s="68"/>
      <c r="PHZ27" s="68"/>
      <c r="PIA27" s="68"/>
      <c r="PIB27" s="68"/>
      <c r="PIC27" s="68"/>
      <c r="PID27" s="68"/>
      <c r="PIE27" s="68"/>
      <c r="PIF27" s="68"/>
      <c r="PIG27" s="68"/>
      <c r="PIH27" s="68"/>
      <c r="PII27" s="68"/>
      <c r="PIJ27" s="68"/>
      <c r="PIK27" s="68"/>
      <c r="PIL27" s="68"/>
      <c r="PIM27" s="68"/>
      <c r="PIN27" s="68"/>
      <c r="PIO27" s="68"/>
      <c r="PIP27" s="68"/>
      <c r="PIQ27" s="68"/>
      <c r="PIR27" s="68"/>
      <c r="PIS27" s="68"/>
      <c r="PIT27" s="68"/>
      <c r="PIU27" s="68"/>
      <c r="PIV27" s="68"/>
      <c r="PIW27" s="68"/>
      <c r="PIX27" s="68"/>
      <c r="PIY27" s="68"/>
      <c r="PIZ27" s="68"/>
      <c r="PJA27" s="68"/>
      <c r="PJB27" s="68"/>
      <c r="PJC27" s="68"/>
      <c r="PJD27" s="68"/>
      <c r="PJE27" s="68"/>
      <c r="PJF27" s="68"/>
      <c r="PJG27" s="68"/>
      <c r="PJH27" s="68"/>
      <c r="PJI27" s="68"/>
      <c r="PJJ27" s="68"/>
      <c r="PJK27" s="68"/>
      <c r="PJL27" s="68"/>
      <c r="PJM27" s="68"/>
      <c r="PJN27" s="68"/>
      <c r="PJO27" s="68"/>
      <c r="PJP27" s="68"/>
      <c r="PJQ27" s="68"/>
      <c r="PJR27" s="68"/>
      <c r="PJS27" s="68"/>
      <c r="PJT27" s="68"/>
      <c r="PJU27" s="68"/>
      <c r="PJV27" s="68"/>
      <c r="PJW27" s="68"/>
      <c r="PJX27" s="68"/>
      <c r="PJY27" s="68"/>
      <c r="PJZ27" s="68"/>
      <c r="PKA27" s="68"/>
      <c r="PKB27" s="68"/>
      <c r="PKC27" s="68"/>
      <c r="PKD27" s="68"/>
      <c r="PKE27" s="68"/>
      <c r="PKF27" s="68"/>
      <c r="PKG27" s="68"/>
      <c r="PKH27" s="68"/>
      <c r="PKI27" s="68"/>
      <c r="PKJ27" s="68"/>
      <c r="PKK27" s="68"/>
      <c r="PKL27" s="68"/>
      <c r="PKM27" s="68"/>
      <c r="PKN27" s="68"/>
      <c r="PKO27" s="68"/>
      <c r="PKP27" s="68"/>
      <c r="PKQ27" s="68"/>
      <c r="PKR27" s="68"/>
      <c r="PKS27" s="68"/>
      <c r="PKT27" s="68"/>
      <c r="PKU27" s="68"/>
      <c r="PKV27" s="68"/>
      <c r="PKW27" s="68"/>
      <c r="PKX27" s="68"/>
      <c r="PKY27" s="68"/>
      <c r="PKZ27" s="68"/>
      <c r="PLA27" s="68"/>
      <c r="PLB27" s="68"/>
      <c r="PLC27" s="68"/>
      <c r="PLD27" s="68"/>
      <c r="PLE27" s="68"/>
      <c r="PLF27" s="68"/>
      <c r="PLG27" s="68"/>
      <c r="PLH27" s="68"/>
      <c r="PLI27" s="68"/>
      <c r="PLJ27" s="68"/>
      <c r="PLK27" s="68"/>
      <c r="PLL27" s="68"/>
      <c r="PLM27" s="68"/>
      <c r="PLN27" s="68"/>
      <c r="PLO27" s="68"/>
      <c r="PLP27" s="68"/>
      <c r="PLQ27" s="68"/>
      <c r="PLR27" s="68"/>
      <c r="PLS27" s="68"/>
      <c r="PLT27" s="68"/>
      <c r="PLU27" s="68"/>
      <c r="PLV27" s="68"/>
      <c r="PLW27" s="68"/>
      <c r="PLX27" s="68"/>
      <c r="PLY27" s="68"/>
      <c r="PLZ27" s="68"/>
      <c r="PMA27" s="68"/>
      <c r="PMB27" s="68"/>
      <c r="PMC27" s="68"/>
      <c r="PMD27" s="68"/>
      <c r="PME27" s="68"/>
      <c r="PMF27" s="68"/>
      <c r="PMG27" s="68"/>
      <c r="PMH27" s="68"/>
      <c r="PMI27" s="68"/>
      <c r="PMJ27" s="68"/>
      <c r="PMK27" s="68"/>
      <c r="PML27" s="68"/>
      <c r="PMM27" s="68"/>
      <c r="PMN27" s="68"/>
      <c r="PMO27" s="68"/>
      <c r="PMP27" s="68"/>
      <c r="PMQ27" s="68"/>
      <c r="PMR27" s="68"/>
      <c r="PMS27" s="68"/>
      <c r="PMT27" s="68"/>
      <c r="PMU27" s="68"/>
      <c r="PMV27" s="68"/>
      <c r="PMW27" s="68"/>
      <c r="PMX27" s="68"/>
      <c r="PMY27" s="68"/>
      <c r="PMZ27" s="68"/>
      <c r="PNA27" s="68"/>
      <c r="PNB27" s="68"/>
      <c r="PNC27" s="68"/>
      <c r="PND27" s="68"/>
      <c r="PNE27" s="68"/>
      <c r="PNF27" s="68"/>
      <c r="PNG27" s="68"/>
      <c r="PNH27" s="68"/>
      <c r="PNI27" s="68"/>
      <c r="PNJ27" s="68"/>
      <c r="PNK27" s="68"/>
      <c r="PNL27" s="68"/>
      <c r="PNM27" s="68"/>
      <c r="PNN27" s="68"/>
      <c r="PNO27" s="68"/>
      <c r="PNP27" s="68"/>
      <c r="PNQ27" s="68"/>
      <c r="PNR27" s="68"/>
      <c r="PNS27" s="68"/>
      <c r="PNT27" s="68"/>
      <c r="PNU27" s="68"/>
      <c r="PNV27" s="68"/>
      <c r="PNW27" s="68"/>
      <c r="PNX27" s="68"/>
      <c r="PNY27" s="68"/>
      <c r="PNZ27" s="68"/>
      <c r="POA27" s="68"/>
      <c r="POB27" s="68"/>
      <c r="POC27" s="68"/>
      <c r="POD27" s="68"/>
      <c r="POE27" s="68"/>
      <c r="POF27" s="68"/>
      <c r="POG27" s="68"/>
      <c r="POH27" s="68"/>
      <c r="POI27" s="68"/>
      <c r="POJ27" s="68"/>
      <c r="POK27" s="68"/>
      <c r="POL27" s="68"/>
      <c r="POM27" s="68"/>
      <c r="PON27" s="68"/>
      <c r="POO27" s="68"/>
      <c r="POP27" s="68"/>
      <c r="POQ27" s="68"/>
      <c r="POR27" s="68"/>
      <c r="POS27" s="68"/>
      <c r="POT27" s="68"/>
      <c r="POU27" s="68"/>
      <c r="POV27" s="68"/>
      <c r="POW27" s="68"/>
      <c r="POX27" s="68"/>
      <c r="POY27" s="68"/>
      <c r="POZ27" s="68"/>
      <c r="PPA27" s="68"/>
      <c r="PPB27" s="68"/>
      <c r="PPC27" s="68"/>
      <c r="PPD27" s="68"/>
      <c r="PPE27" s="68"/>
      <c r="PPF27" s="68"/>
      <c r="PPG27" s="68"/>
      <c r="PPH27" s="68"/>
      <c r="PPI27" s="68"/>
      <c r="PPJ27" s="68"/>
      <c r="PPK27" s="68"/>
      <c r="PPL27" s="68"/>
      <c r="PPM27" s="68"/>
      <c r="PPN27" s="68"/>
      <c r="PPO27" s="68"/>
      <c r="PPP27" s="68"/>
      <c r="PPQ27" s="68"/>
      <c r="PPR27" s="68"/>
      <c r="PPS27" s="68"/>
      <c r="PPT27" s="68"/>
      <c r="PPU27" s="68"/>
      <c r="PPV27" s="68"/>
      <c r="PPW27" s="68"/>
      <c r="PPX27" s="68"/>
      <c r="PPY27" s="68"/>
      <c r="PPZ27" s="68"/>
      <c r="PQA27" s="68"/>
      <c r="PQB27" s="68"/>
      <c r="PQC27" s="68"/>
      <c r="PQD27" s="68"/>
      <c r="PQE27" s="68"/>
      <c r="PQF27" s="68"/>
      <c r="PQG27" s="68"/>
      <c r="PQH27" s="68"/>
      <c r="PQI27" s="68"/>
      <c r="PQJ27" s="68"/>
      <c r="PQK27" s="68"/>
      <c r="PQL27" s="68"/>
      <c r="PQM27" s="68"/>
      <c r="PQN27" s="68"/>
      <c r="PQO27" s="68"/>
      <c r="PQP27" s="68"/>
      <c r="PQQ27" s="68"/>
      <c r="PQR27" s="68"/>
      <c r="PQS27" s="68"/>
      <c r="PQT27" s="68"/>
      <c r="PQU27" s="68"/>
      <c r="PQV27" s="68"/>
      <c r="PQW27" s="68"/>
      <c r="PQX27" s="68"/>
      <c r="PQY27" s="68"/>
      <c r="PQZ27" s="68"/>
      <c r="PRA27" s="68"/>
      <c r="PRB27" s="68"/>
      <c r="PRC27" s="68"/>
      <c r="PRD27" s="68"/>
      <c r="PRE27" s="68"/>
      <c r="PRF27" s="68"/>
      <c r="PRG27" s="68"/>
      <c r="PRH27" s="68"/>
      <c r="PRI27" s="68"/>
      <c r="PRJ27" s="68"/>
      <c r="PRK27" s="68"/>
      <c r="PRL27" s="68"/>
      <c r="PRM27" s="68"/>
      <c r="PRN27" s="68"/>
      <c r="PRO27" s="68"/>
      <c r="PRP27" s="68"/>
      <c r="PRQ27" s="68"/>
      <c r="PRR27" s="68"/>
      <c r="PRS27" s="68"/>
      <c r="PRT27" s="68"/>
      <c r="PRU27" s="68"/>
      <c r="PRV27" s="68"/>
      <c r="PRW27" s="68"/>
      <c r="PRX27" s="68"/>
      <c r="PRY27" s="68"/>
      <c r="PRZ27" s="68"/>
      <c r="PSA27" s="68"/>
      <c r="PSB27" s="68"/>
      <c r="PSC27" s="68"/>
      <c r="PSD27" s="68"/>
      <c r="PSE27" s="68"/>
      <c r="PSF27" s="68"/>
      <c r="PSG27" s="68"/>
      <c r="PSH27" s="68"/>
      <c r="PSI27" s="68"/>
      <c r="PSJ27" s="68"/>
      <c r="PSK27" s="68"/>
      <c r="PSL27" s="68"/>
      <c r="PSM27" s="68"/>
      <c r="PSN27" s="68"/>
      <c r="PSO27" s="68"/>
      <c r="PSP27" s="68"/>
      <c r="PSQ27" s="68"/>
      <c r="PSR27" s="68"/>
      <c r="PSS27" s="68"/>
      <c r="PST27" s="68"/>
      <c r="PSU27" s="68"/>
      <c r="PSV27" s="68"/>
      <c r="PSW27" s="68"/>
      <c r="PSX27" s="68"/>
      <c r="PSY27" s="68"/>
      <c r="PSZ27" s="68"/>
      <c r="PTA27" s="68"/>
      <c r="PTB27" s="68"/>
      <c r="PTC27" s="68"/>
      <c r="PTD27" s="68"/>
      <c r="PTE27" s="68"/>
      <c r="PTF27" s="68"/>
      <c r="PTG27" s="68"/>
      <c r="PTH27" s="68"/>
      <c r="PTI27" s="68"/>
      <c r="PTJ27" s="68"/>
      <c r="PTK27" s="68"/>
      <c r="PTL27" s="68"/>
      <c r="PTM27" s="68"/>
      <c r="PTN27" s="68"/>
      <c r="PTO27" s="68"/>
      <c r="PTP27" s="68"/>
      <c r="PTQ27" s="68"/>
      <c r="PTR27" s="68"/>
      <c r="PTS27" s="68"/>
      <c r="PTT27" s="68"/>
      <c r="PTU27" s="68"/>
      <c r="PTV27" s="68"/>
      <c r="PTW27" s="68"/>
      <c r="PTX27" s="68"/>
      <c r="PTY27" s="68"/>
      <c r="PTZ27" s="68"/>
      <c r="PUA27" s="68"/>
      <c r="PUB27" s="68"/>
      <c r="PUC27" s="68"/>
      <c r="PUD27" s="68"/>
      <c r="PUE27" s="68"/>
      <c r="PUF27" s="68"/>
      <c r="PUG27" s="68"/>
      <c r="PUH27" s="68"/>
      <c r="PUI27" s="68"/>
      <c r="PUJ27" s="68"/>
      <c r="PUK27" s="68"/>
      <c r="PUL27" s="68"/>
      <c r="PUM27" s="68"/>
      <c r="PUN27" s="68"/>
      <c r="PUO27" s="68"/>
      <c r="PUP27" s="68"/>
      <c r="PUQ27" s="68"/>
      <c r="PUR27" s="68"/>
      <c r="PUS27" s="68"/>
      <c r="PUT27" s="68"/>
      <c r="PUU27" s="68"/>
      <c r="PUV27" s="68"/>
      <c r="PUW27" s="68"/>
      <c r="PUX27" s="68"/>
      <c r="PUY27" s="68"/>
      <c r="PUZ27" s="68"/>
      <c r="PVA27" s="68"/>
      <c r="PVB27" s="68"/>
      <c r="PVC27" s="68"/>
      <c r="PVD27" s="68"/>
      <c r="PVE27" s="68"/>
      <c r="PVF27" s="68"/>
      <c r="PVG27" s="68"/>
      <c r="PVH27" s="68"/>
      <c r="PVI27" s="68"/>
      <c r="PVJ27" s="68"/>
      <c r="PVK27" s="68"/>
      <c r="PVL27" s="68"/>
      <c r="PVM27" s="68"/>
      <c r="PVN27" s="68"/>
      <c r="PVO27" s="68"/>
      <c r="PVP27" s="68"/>
      <c r="PVQ27" s="68"/>
      <c r="PVR27" s="68"/>
      <c r="PVS27" s="68"/>
      <c r="PVT27" s="68"/>
      <c r="PVU27" s="68"/>
      <c r="PVV27" s="68"/>
      <c r="PVW27" s="68"/>
      <c r="PVX27" s="68"/>
      <c r="PVY27" s="68"/>
      <c r="PVZ27" s="68"/>
      <c r="PWA27" s="68"/>
      <c r="PWB27" s="68"/>
      <c r="PWC27" s="68"/>
      <c r="PWD27" s="68"/>
      <c r="PWE27" s="68"/>
      <c r="PWF27" s="68"/>
      <c r="PWG27" s="68"/>
      <c r="PWH27" s="68"/>
      <c r="PWI27" s="68"/>
      <c r="PWJ27" s="68"/>
      <c r="PWK27" s="68"/>
      <c r="PWL27" s="68"/>
      <c r="PWM27" s="68"/>
      <c r="PWN27" s="68"/>
      <c r="PWO27" s="68"/>
      <c r="PWP27" s="68"/>
      <c r="PWQ27" s="68"/>
      <c r="PWR27" s="68"/>
      <c r="PWS27" s="68"/>
      <c r="PWT27" s="68"/>
      <c r="PWU27" s="68"/>
      <c r="PWV27" s="68"/>
      <c r="PWW27" s="68"/>
      <c r="PWX27" s="68"/>
      <c r="PWY27" s="68"/>
      <c r="PWZ27" s="68"/>
      <c r="PXA27" s="68"/>
      <c r="PXB27" s="68"/>
      <c r="PXC27" s="68"/>
      <c r="PXD27" s="68"/>
      <c r="PXE27" s="68"/>
      <c r="PXF27" s="68"/>
      <c r="PXG27" s="68"/>
      <c r="PXH27" s="68"/>
      <c r="PXI27" s="68"/>
      <c r="PXJ27" s="68"/>
      <c r="PXK27" s="68"/>
      <c r="PXL27" s="68"/>
      <c r="PXM27" s="68"/>
      <c r="PXN27" s="68"/>
      <c r="PXO27" s="68"/>
      <c r="PXP27" s="68"/>
      <c r="PXQ27" s="68"/>
      <c r="PXR27" s="68"/>
      <c r="PXS27" s="68"/>
      <c r="PXT27" s="68"/>
      <c r="PXU27" s="68"/>
      <c r="PXV27" s="68"/>
      <c r="PXW27" s="68"/>
      <c r="PXX27" s="68"/>
      <c r="PXY27" s="68"/>
      <c r="PXZ27" s="68"/>
      <c r="PYA27" s="68"/>
      <c r="PYB27" s="68"/>
      <c r="PYC27" s="68"/>
      <c r="PYD27" s="68"/>
      <c r="PYE27" s="68"/>
      <c r="PYF27" s="68"/>
      <c r="PYG27" s="68"/>
      <c r="PYH27" s="68"/>
      <c r="PYI27" s="68"/>
      <c r="PYJ27" s="68"/>
      <c r="PYK27" s="68"/>
      <c r="PYL27" s="68"/>
      <c r="PYM27" s="68"/>
      <c r="PYN27" s="68"/>
      <c r="PYO27" s="68"/>
      <c r="PYP27" s="68"/>
      <c r="PYQ27" s="68"/>
      <c r="PYR27" s="68"/>
      <c r="PYS27" s="68"/>
      <c r="PYT27" s="68"/>
      <c r="PYU27" s="68"/>
      <c r="PYV27" s="68"/>
      <c r="PYW27" s="68"/>
      <c r="PYX27" s="68"/>
      <c r="PYY27" s="68"/>
      <c r="PYZ27" s="68"/>
      <c r="PZA27" s="68"/>
      <c r="PZB27" s="68"/>
      <c r="PZC27" s="68"/>
      <c r="PZD27" s="68"/>
      <c r="PZE27" s="68"/>
      <c r="PZF27" s="68"/>
      <c r="PZG27" s="68"/>
      <c r="PZH27" s="68"/>
      <c r="PZI27" s="68"/>
      <c r="PZJ27" s="68"/>
      <c r="PZK27" s="68"/>
      <c r="PZL27" s="68"/>
      <c r="PZM27" s="68"/>
      <c r="PZN27" s="68"/>
      <c r="PZO27" s="68"/>
      <c r="PZP27" s="68"/>
      <c r="PZQ27" s="68"/>
      <c r="PZR27" s="68"/>
      <c r="PZS27" s="68"/>
      <c r="PZT27" s="68"/>
      <c r="PZU27" s="68"/>
      <c r="PZV27" s="68"/>
      <c r="PZW27" s="68"/>
      <c r="PZX27" s="68"/>
      <c r="PZY27" s="68"/>
      <c r="PZZ27" s="68"/>
      <c r="QAA27" s="68"/>
      <c r="QAB27" s="68"/>
      <c r="QAC27" s="68"/>
      <c r="QAD27" s="68"/>
      <c r="QAE27" s="68"/>
      <c r="QAF27" s="68"/>
      <c r="QAG27" s="68"/>
      <c r="QAH27" s="68"/>
      <c r="QAI27" s="68"/>
      <c r="QAJ27" s="68"/>
      <c r="QAK27" s="68"/>
      <c r="QAL27" s="68"/>
      <c r="QAM27" s="68"/>
      <c r="QAN27" s="68"/>
      <c r="QAO27" s="68"/>
      <c r="QAP27" s="68"/>
      <c r="QAQ27" s="68"/>
      <c r="QAR27" s="68"/>
      <c r="QAS27" s="68"/>
      <c r="QAT27" s="68"/>
      <c r="QAU27" s="68"/>
      <c r="QAV27" s="68"/>
      <c r="QAW27" s="68"/>
      <c r="QAX27" s="68"/>
      <c r="QAY27" s="68"/>
      <c r="QAZ27" s="68"/>
      <c r="QBA27" s="68"/>
      <c r="QBB27" s="68"/>
      <c r="QBC27" s="68"/>
      <c r="QBD27" s="68"/>
      <c r="QBE27" s="68"/>
      <c r="QBF27" s="68"/>
      <c r="QBG27" s="68"/>
      <c r="QBH27" s="68"/>
      <c r="QBI27" s="68"/>
      <c r="QBJ27" s="68"/>
      <c r="QBK27" s="68"/>
      <c r="QBL27" s="68"/>
      <c r="QBM27" s="68"/>
      <c r="QBN27" s="68"/>
      <c r="QBO27" s="68"/>
      <c r="QBP27" s="68"/>
      <c r="QBQ27" s="68"/>
      <c r="QBR27" s="68"/>
      <c r="QBS27" s="68"/>
      <c r="QBT27" s="68"/>
      <c r="QBU27" s="68"/>
      <c r="QBV27" s="68"/>
      <c r="QBW27" s="68"/>
      <c r="QBX27" s="68"/>
      <c r="QBY27" s="68"/>
      <c r="QBZ27" s="68"/>
      <c r="QCA27" s="68"/>
      <c r="QCB27" s="68"/>
      <c r="QCC27" s="68"/>
      <c r="QCD27" s="68"/>
      <c r="QCE27" s="68"/>
      <c r="QCF27" s="68"/>
      <c r="QCG27" s="68"/>
      <c r="QCH27" s="68"/>
      <c r="QCI27" s="68"/>
      <c r="QCJ27" s="68"/>
      <c r="QCK27" s="68"/>
      <c r="QCL27" s="68"/>
      <c r="QCM27" s="68"/>
      <c r="QCN27" s="68"/>
      <c r="QCO27" s="68"/>
      <c r="QCP27" s="68"/>
      <c r="QCQ27" s="68"/>
      <c r="QCR27" s="68"/>
      <c r="QCS27" s="68"/>
      <c r="QCT27" s="68"/>
      <c r="QCU27" s="68"/>
      <c r="QCV27" s="68"/>
      <c r="QCW27" s="68"/>
      <c r="QCX27" s="68"/>
      <c r="QCY27" s="68"/>
      <c r="QCZ27" s="68"/>
      <c r="QDA27" s="68"/>
      <c r="QDB27" s="68"/>
      <c r="QDC27" s="68"/>
      <c r="QDD27" s="68"/>
      <c r="QDE27" s="68"/>
      <c r="QDF27" s="68"/>
      <c r="QDG27" s="68"/>
      <c r="QDH27" s="68"/>
      <c r="QDI27" s="68"/>
      <c r="QDJ27" s="68"/>
      <c r="QDK27" s="68"/>
      <c r="QDL27" s="68"/>
      <c r="QDM27" s="68"/>
      <c r="QDN27" s="68"/>
      <c r="QDO27" s="68"/>
      <c r="QDP27" s="68"/>
      <c r="QDQ27" s="68"/>
      <c r="QDR27" s="68"/>
      <c r="QDS27" s="68"/>
      <c r="QDT27" s="68"/>
      <c r="QDU27" s="68"/>
      <c r="QDV27" s="68"/>
      <c r="QDW27" s="68"/>
      <c r="QDX27" s="68"/>
      <c r="QDY27" s="68"/>
      <c r="QDZ27" s="68"/>
      <c r="QEA27" s="68"/>
      <c r="QEB27" s="68"/>
      <c r="QEC27" s="68"/>
      <c r="QED27" s="68"/>
      <c r="QEE27" s="68"/>
      <c r="QEF27" s="68"/>
      <c r="QEG27" s="68"/>
      <c r="QEH27" s="68"/>
      <c r="QEI27" s="68"/>
      <c r="QEJ27" s="68"/>
      <c r="QEK27" s="68"/>
      <c r="QEL27" s="68"/>
      <c r="QEM27" s="68"/>
      <c r="QEN27" s="68"/>
      <c r="QEO27" s="68"/>
      <c r="QEP27" s="68"/>
      <c r="QEQ27" s="68"/>
      <c r="QER27" s="68"/>
      <c r="QES27" s="68"/>
      <c r="QET27" s="68"/>
      <c r="QEU27" s="68"/>
      <c r="QEV27" s="68"/>
      <c r="QEW27" s="68"/>
      <c r="QEX27" s="68"/>
      <c r="QEY27" s="68"/>
      <c r="QEZ27" s="68"/>
      <c r="QFA27" s="68"/>
      <c r="QFB27" s="68"/>
      <c r="QFC27" s="68"/>
      <c r="QFD27" s="68"/>
      <c r="QFE27" s="68"/>
      <c r="QFF27" s="68"/>
      <c r="QFG27" s="68"/>
      <c r="QFH27" s="68"/>
      <c r="QFI27" s="68"/>
      <c r="QFJ27" s="68"/>
      <c r="QFK27" s="68"/>
      <c r="QFL27" s="68"/>
      <c r="QFM27" s="68"/>
      <c r="QFN27" s="68"/>
      <c r="QFO27" s="68"/>
      <c r="QFP27" s="68"/>
      <c r="QFQ27" s="68"/>
      <c r="QFR27" s="68"/>
      <c r="QFS27" s="68"/>
      <c r="QFT27" s="68"/>
      <c r="QFU27" s="68"/>
      <c r="QFV27" s="68"/>
      <c r="QFW27" s="68"/>
      <c r="QFX27" s="68"/>
      <c r="QFY27" s="68"/>
      <c r="QFZ27" s="68"/>
      <c r="QGA27" s="68"/>
      <c r="QGB27" s="68"/>
      <c r="QGC27" s="68"/>
      <c r="QGD27" s="68"/>
      <c r="QGE27" s="68"/>
      <c r="QGF27" s="68"/>
      <c r="QGG27" s="68"/>
      <c r="QGH27" s="68"/>
      <c r="QGI27" s="68"/>
      <c r="QGJ27" s="68"/>
      <c r="QGK27" s="68"/>
      <c r="QGL27" s="68"/>
      <c r="QGM27" s="68"/>
      <c r="QGN27" s="68"/>
      <c r="QGO27" s="68"/>
      <c r="QGP27" s="68"/>
      <c r="QGQ27" s="68"/>
      <c r="QGR27" s="68"/>
      <c r="QGS27" s="68"/>
      <c r="QGT27" s="68"/>
      <c r="QGU27" s="68"/>
      <c r="QGV27" s="68"/>
      <c r="QGW27" s="68"/>
      <c r="QGX27" s="68"/>
      <c r="QGY27" s="68"/>
      <c r="QGZ27" s="68"/>
      <c r="QHA27" s="68"/>
      <c r="QHB27" s="68"/>
      <c r="QHC27" s="68"/>
      <c r="QHD27" s="68"/>
      <c r="QHE27" s="68"/>
      <c r="QHF27" s="68"/>
      <c r="QHG27" s="68"/>
      <c r="QHH27" s="68"/>
      <c r="QHI27" s="68"/>
      <c r="QHJ27" s="68"/>
      <c r="QHK27" s="68"/>
      <c r="QHL27" s="68"/>
      <c r="QHM27" s="68"/>
      <c r="QHN27" s="68"/>
      <c r="QHO27" s="68"/>
      <c r="QHP27" s="68"/>
      <c r="QHQ27" s="68"/>
      <c r="QHR27" s="68"/>
      <c r="QHS27" s="68"/>
      <c r="QHT27" s="68"/>
      <c r="QHU27" s="68"/>
      <c r="QHV27" s="68"/>
      <c r="QHW27" s="68"/>
      <c r="QHX27" s="68"/>
      <c r="QHY27" s="68"/>
      <c r="QHZ27" s="68"/>
      <c r="QIA27" s="68"/>
      <c r="QIB27" s="68"/>
      <c r="QIC27" s="68"/>
      <c r="QID27" s="68"/>
      <c r="QIE27" s="68"/>
      <c r="QIF27" s="68"/>
      <c r="QIG27" s="68"/>
      <c r="QIH27" s="68"/>
      <c r="QII27" s="68"/>
      <c r="QIJ27" s="68"/>
      <c r="QIK27" s="68"/>
      <c r="QIL27" s="68"/>
      <c r="QIM27" s="68"/>
      <c r="QIN27" s="68"/>
      <c r="QIO27" s="68"/>
      <c r="QIP27" s="68"/>
      <c r="QIQ27" s="68"/>
      <c r="QIR27" s="68"/>
      <c r="QIS27" s="68"/>
      <c r="QIT27" s="68"/>
      <c r="QIU27" s="68"/>
      <c r="QIV27" s="68"/>
      <c r="QIW27" s="68"/>
      <c r="QIX27" s="68"/>
      <c r="QIY27" s="68"/>
      <c r="QIZ27" s="68"/>
      <c r="QJA27" s="68"/>
      <c r="QJB27" s="68"/>
      <c r="QJC27" s="68"/>
      <c r="QJD27" s="68"/>
      <c r="QJE27" s="68"/>
      <c r="QJF27" s="68"/>
      <c r="QJG27" s="68"/>
      <c r="QJH27" s="68"/>
      <c r="QJI27" s="68"/>
      <c r="QJJ27" s="68"/>
      <c r="QJK27" s="68"/>
      <c r="QJL27" s="68"/>
      <c r="QJM27" s="68"/>
      <c r="QJN27" s="68"/>
      <c r="QJO27" s="68"/>
      <c r="QJP27" s="68"/>
      <c r="QJQ27" s="68"/>
      <c r="QJR27" s="68"/>
      <c r="QJS27" s="68"/>
      <c r="QJT27" s="68"/>
      <c r="QJU27" s="68"/>
      <c r="QJV27" s="68"/>
      <c r="QJW27" s="68"/>
      <c r="QJX27" s="68"/>
      <c r="QJY27" s="68"/>
      <c r="QJZ27" s="68"/>
      <c r="QKA27" s="68"/>
      <c r="QKB27" s="68"/>
      <c r="QKC27" s="68"/>
      <c r="QKD27" s="68"/>
      <c r="QKE27" s="68"/>
      <c r="QKF27" s="68"/>
      <c r="QKG27" s="68"/>
      <c r="QKH27" s="68"/>
      <c r="QKI27" s="68"/>
      <c r="QKJ27" s="68"/>
      <c r="QKK27" s="68"/>
      <c r="QKL27" s="68"/>
      <c r="QKM27" s="68"/>
      <c r="QKN27" s="68"/>
      <c r="QKO27" s="68"/>
      <c r="QKP27" s="68"/>
      <c r="QKQ27" s="68"/>
      <c r="QKR27" s="68"/>
      <c r="QKS27" s="68"/>
      <c r="QKT27" s="68"/>
      <c r="QKU27" s="68"/>
      <c r="QKV27" s="68"/>
      <c r="QKW27" s="68"/>
      <c r="QKX27" s="68"/>
      <c r="QKY27" s="68"/>
      <c r="QKZ27" s="68"/>
      <c r="QLA27" s="68"/>
      <c r="QLB27" s="68"/>
      <c r="QLC27" s="68"/>
      <c r="QLD27" s="68"/>
      <c r="QLE27" s="68"/>
      <c r="QLF27" s="68"/>
      <c r="QLG27" s="68"/>
      <c r="QLH27" s="68"/>
      <c r="QLI27" s="68"/>
      <c r="QLJ27" s="68"/>
      <c r="QLK27" s="68"/>
      <c r="QLL27" s="68"/>
      <c r="QLM27" s="68"/>
      <c r="QLN27" s="68"/>
      <c r="QLO27" s="68"/>
      <c r="QLP27" s="68"/>
      <c r="QLQ27" s="68"/>
      <c r="QLR27" s="68"/>
      <c r="QLS27" s="68"/>
      <c r="QLT27" s="68"/>
      <c r="QLU27" s="68"/>
      <c r="QLV27" s="68"/>
      <c r="QLW27" s="68"/>
      <c r="QLX27" s="68"/>
      <c r="QLY27" s="68"/>
      <c r="QLZ27" s="68"/>
      <c r="QMA27" s="68"/>
      <c r="QMB27" s="68"/>
      <c r="QMC27" s="68"/>
      <c r="QMD27" s="68"/>
      <c r="QME27" s="68"/>
      <c r="QMF27" s="68"/>
      <c r="QMG27" s="68"/>
      <c r="QMH27" s="68"/>
      <c r="QMI27" s="68"/>
      <c r="QMJ27" s="68"/>
      <c r="QMK27" s="68"/>
      <c r="QML27" s="68"/>
      <c r="QMM27" s="68"/>
      <c r="QMN27" s="68"/>
      <c r="QMO27" s="68"/>
      <c r="QMP27" s="68"/>
      <c r="QMQ27" s="68"/>
      <c r="QMR27" s="68"/>
      <c r="QMS27" s="68"/>
      <c r="QMT27" s="68"/>
      <c r="QMU27" s="68"/>
      <c r="QMV27" s="68"/>
      <c r="QMW27" s="68"/>
      <c r="QMX27" s="68"/>
      <c r="QMY27" s="68"/>
      <c r="QMZ27" s="68"/>
      <c r="QNA27" s="68"/>
      <c r="QNB27" s="68"/>
      <c r="QNC27" s="68"/>
      <c r="QND27" s="68"/>
      <c r="QNE27" s="68"/>
      <c r="QNF27" s="68"/>
      <c r="QNG27" s="68"/>
      <c r="QNH27" s="68"/>
      <c r="QNI27" s="68"/>
      <c r="QNJ27" s="68"/>
      <c r="QNK27" s="68"/>
      <c r="QNL27" s="68"/>
      <c r="QNM27" s="68"/>
      <c r="QNN27" s="68"/>
      <c r="QNO27" s="68"/>
      <c r="QNP27" s="68"/>
      <c r="QNQ27" s="68"/>
      <c r="QNR27" s="68"/>
      <c r="QNS27" s="68"/>
      <c r="QNT27" s="68"/>
      <c r="QNU27" s="68"/>
      <c r="QNV27" s="68"/>
      <c r="QNW27" s="68"/>
      <c r="QNX27" s="68"/>
      <c r="QNY27" s="68"/>
      <c r="QNZ27" s="68"/>
      <c r="QOA27" s="68"/>
      <c r="QOB27" s="68"/>
      <c r="QOC27" s="68"/>
      <c r="QOD27" s="68"/>
      <c r="QOE27" s="68"/>
      <c r="QOF27" s="68"/>
      <c r="QOG27" s="68"/>
      <c r="QOH27" s="68"/>
      <c r="QOI27" s="68"/>
      <c r="QOJ27" s="68"/>
      <c r="QOK27" s="68"/>
      <c r="QOL27" s="68"/>
      <c r="QOM27" s="68"/>
      <c r="QON27" s="68"/>
      <c r="QOO27" s="68"/>
      <c r="QOP27" s="68"/>
      <c r="QOQ27" s="68"/>
      <c r="QOR27" s="68"/>
      <c r="QOS27" s="68"/>
      <c r="QOT27" s="68"/>
      <c r="QOU27" s="68"/>
      <c r="QOV27" s="68"/>
      <c r="QOW27" s="68"/>
      <c r="QOX27" s="68"/>
      <c r="QOY27" s="68"/>
      <c r="QOZ27" s="68"/>
      <c r="QPA27" s="68"/>
      <c r="QPB27" s="68"/>
      <c r="QPC27" s="68"/>
      <c r="QPD27" s="68"/>
      <c r="QPE27" s="68"/>
      <c r="QPF27" s="68"/>
      <c r="QPG27" s="68"/>
      <c r="QPH27" s="68"/>
      <c r="QPI27" s="68"/>
      <c r="QPJ27" s="68"/>
      <c r="QPK27" s="68"/>
      <c r="QPL27" s="68"/>
      <c r="QPM27" s="68"/>
      <c r="QPN27" s="68"/>
      <c r="QPO27" s="68"/>
      <c r="QPP27" s="68"/>
      <c r="QPQ27" s="68"/>
      <c r="QPR27" s="68"/>
      <c r="QPS27" s="68"/>
      <c r="QPT27" s="68"/>
      <c r="QPU27" s="68"/>
      <c r="QPV27" s="68"/>
      <c r="QPW27" s="68"/>
      <c r="QPX27" s="68"/>
      <c r="QPY27" s="68"/>
      <c r="QPZ27" s="68"/>
      <c r="QQA27" s="68"/>
      <c r="QQB27" s="68"/>
      <c r="QQC27" s="68"/>
      <c r="QQD27" s="68"/>
      <c r="QQE27" s="68"/>
      <c r="QQF27" s="68"/>
      <c r="QQG27" s="68"/>
      <c r="QQH27" s="68"/>
      <c r="QQI27" s="68"/>
      <c r="QQJ27" s="68"/>
      <c r="QQK27" s="68"/>
      <c r="QQL27" s="68"/>
      <c r="QQM27" s="68"/>
      <c r="QQN27" s="68"/>
      <c r="QQO27" s="68"/>
      <c r="QQP27" s="68"/>
      <c r="QQQ27" s="68"/>
      <c r="QQR27" s="68"/>
      <c r="QQS27" s="68"/>
      <c r="QQT27" s="68"/>
      <c r="QQU27" s="68"/>
      <c r="QQV27" s="68"/>
      <c r="QQW27" s="68"/>
      <c r="QQX27" s="68"/>
      <c r="QQY27" s="68"/>
      <c r="QQZ27" s="68"/>
      <c r="QRA27" s="68"/>
      <c r="QRB27" s="68"/>
      <c r="QRC27" s="68"/>
      <c r="QRD27" s="68"/>
      <c r="QRE27" s="68"/>
      <c r="QRF27" s="68"/>
      <c r="QRG27" s="68"/>
      <c r="QRH27" s="68"/>
      <c r="QRI27" s="68"/>
      <c r="QRJ27" s="68"/>
      <c r="QRK27" s="68"/>
      <c r="QRL27" s="68"/>
      <c r="QRM27" s="68"/>
      <c r="QRN27" s="68"/>
      <c r="QRO27" s="68"/>
      <c r="QRP27" s="68"/>
      <c r="QRQ27" s="68"/>
      <c r="QRR27" s="68"/>
      <c r="QRS27" s="68"/>
      <c r="QRT27" s="68"/>
      <c r="QRU27" s="68"/>
      <c r="QRV27" s="68"/>
      <c r="QRW27" s="68"/>
      <c r="QRX27" s="68"/>
      <c r="QRY27" s="68"/>
      <c r="QRZ27" s="68"/>
      <c r="QSA27" s="68"/>
      <c r="QSB27" s="68"/>
      <c r="QSC27" s="68"/>
      <c r="QSD27" s="68"/>
      <c r="QSE27" s="68"/>
      <c r="QSF27" s="68"/>
      <c r="QSG27" s="68"/>
      <c r="QSH27" s="68"/>
      <c r="QSI27" s="68"/>
      <c r="QSJ27" s="68"/>
      <c r="QSK27" s="68"/>
      <c r="QSL27" s="68"/>
      <c r="QSM27" s="68"/>
      <c r="QSN27" s="68"/>
      <c r="QSO27" s="68"/>
      <c r="QSP27" s="68"/>
      <c r="QSQ27" s="68"/>
      <c r="QSR27" s="68"/>
      <c r="QSS27" s="68"/>
      <c r="QST27" s="68"/>
      <c r="QSU27" s="68"/>
      <c r="QSV27" s="68"/>
      <c r="QSW27" s="68"/>
      <c r="QSX27" s="68"/>
      <c r="QSY27" s="68"/>
      <c r="QSZ27" s="68"/>
      <c r="QTA27" s="68"/>
      <c r="QTB27" s="68"/>
      <c r="QTC27" s="68"/>
      <c r="QTD27" s="68"/>
      <c r="QTE27" s="68"/>
      <c r="QTF27" s="68"/>
      <c r="QTG27" s="68"/>
      <c r="QTH27" s="68"/>
      <c r="QTI27" s="68"/>
      <c r="QTJ27" s="68"/>
      <c r="QTK27" s="68"/>
      <c r="QTL27" s="68"/>
      <c r="QTM27" s="68"/>
      <c r="QTN27" s="68"/>
      <c r="QTO27" s="68"/>
      <c r="QTP27" s="68"/>
      <c r="QTQ27" s="68"/>
      <c r="QTR27" s="68"/>
      <c r="QTS27" s="68"/>
      <c r="QTT27" s="68"/>
      <c r="QTU27" s="68"/>
      <c r="QTV27" s="68"/>
      <c r="QTW27" s="68"/>
      <c r="QTX27" s="68"/>
      <c r="QTY27" s="68"/>
      <c r="QTZ27" s="68"/>
      <c r="QUA27" s="68"/>
      <c r="QUB27" s="68"/>
      <c r="QUC27" s="68"/>
      <c r="QUD27" s="68"/>
      <c r="QUE27" s="68"/>
      <c r="QUF27" s="68"/>
      <c r="QUG27" s="68"/>
      <c r="QUH27" s="68"/>
      <c r="QUI27" s="68"/>
      <c r="QUJ27" s="68"/>
      <c r="QUK27" s="68"/>
      <c r="QUL27" s="68"/>
      <c r="QUM27" s="68"/>
      <c r="QUN27" s="68"/>
      <c r="QUO27" s="68"/>
      <c r="QUP27" s="68"/>
      <c r="QUQ27" s="68"/>
      <c r="QUR27" s="68"/>
      <c r="QUS27" s="68"/>
      <c r="QUT27" s="68"/>
      <c r="QUU27" s="68"/>
      <c r="QUV27" s="68"/>
      <c r="QUW27" s="68"/>
      <c r="QUX27" s="68"/>
      <c r="QUY27" s="68"/>
      <c r="QUZ27" s="68"/>
      <c r="QVA27" s="68"/>
      <c r="QVB27" s="68"/>
      <c r="QVC27" s="68"/>
      <c r="QVD27" s="68"/>
      <c r="QVE27" s="68"/>
      <c r="QVF27" s="68"/>
      <c r="QVG27" s="68"/>
      <c r="QVH27" s="68"/>
      <c r="QVI27" s="68"/>
      <c r="QVJ27" s="68"/>
      <c r="QVK27" s="68"/>
      <c r="QVL27" s="68"/>
      <c r="QVM27" s="68"/>
      <c r="QVN27" s="68"/>
      <c r="QVO27" s="68"/>
      <c r="QVP27" s="68"/>
      <c r="QVQ27" s="68"/>
      <c r="QVR27" s="68"/>
      <c r="QVS27" s="68"/>
      <c r="QVT27" s="68"/>
      <c r="QVU27" s="68"/>
      <c r="QVV27" s="68"/>
      <c r="QVW27" s="68"/>
      <c r="QVX27" s="68"/>
      <c r="QVY27" s="68"/>
      <c r="QVZ27" s="68"/>
      <c r="QWA27" s="68"/>
      <c r="QWB27" s="68"/>
      <c r="QWC27" s="68"/>
      <c r="QWD27" s="68"/>
      <c r="QWE27" s="68"/>
      <c r="QWF27" s="68"/>
      <c r="QWG27" s="68"/>
      <c r="QWH27" s="68"/>
      <c r="QWI27" s="68"/>
      <c r="QWJ27" s="68"/>
      <c r="QWK27" s="68"/>
      <c r="QWL27" s="68"/>
      <c r="QWM27" s="68"/>
      <c r="QWN27" s="68"/>
      <c r="QWO27" s="68"/>
      <c r="QWP27" s="68"/>
      <c r="QWQ27" s="68"/>
      <c r="QWR27" s="68"/>
      <c r="QWS27" s="68"/>
      <c r="QWT27" s="68"/>
      <c r="QWU27" s="68"/>
      <c r="QWV27" s="68"/>
      <c r="QWW27" s="68"/>
      <c r="QWX27" s="68"/>
      <c r="QWY27" s="68"/>
      <c r="QWZ27" s="68"/>
      <c r="QXA27" s="68"/>
      <c r="QXB27" s="68"/>
      <c r="QXC27" s="68"/>
      <c r="QXD27" s="68"/>
      <c r="QXE27" s="68"/>
      <c r="QXF27" s="68"/>
      <c r="QXG27" s="68"/>
      <c r="QXH27" s="68"/>
      <c r="QXI27" s="68"/>
      <c r="QXJ27" s="68"/>
      <c r="QXK27" s="68"/>
      <c r="QXL27" s="68"/>
      <c r="QXM27" s="68"/>
      <c r="QXN27" s="68"/>
      <c r="QXO27" s="68"/>
      <c r="QXP27" s="68"/>
      <c r="QXQ27" s="68"/>
      <c r="QXR27" s="68"/>
      <c r="QXS27" s="68"/>
      <c r="QXT27" s="68"/>
      <c r="QXU27" s="68"/>
      <c r="QXV27" s="68"/>
      <c r="QXW27" s="68"/>
      <c r="QXX27" s="68"/>
      <c r="QXY27" s="68"/>
      <c r="QXZ27" s="68"/>
      <c r="QYA27" s="68"/>
      <c r="QYB27" s="68"/>
      <c r="QYC27" s="68"/>
      <c r="QYD27" s="68"/>
      <c r="QYE27" s="68"/>
      <c r="QYF27" s="68"/>
      <c r="QYG27" s="68"/>
      <c r="QYH27" s="68"/>
      <c r="QYI27" s="68"/>
      <c r="QYJ27" s="68"/>
      <c r="QYK27" s="68"/>
      <c r="QYL27" s="68"/>
      <c r="QYM27" s="68"/>
      <c r="QYN27" s="68"/>
      <c r="QYO27" s="68"/>
      <c r="QYP27" s="68"/>
      <c r="QYQ27" s="68"/>
      <c r="QYR27" s="68"/>
      <c r="QYS27" s="68"/>
      <c r="QYT27" s="68"/>
      <c r="QYU27" s="68"/>
      <c r="QYV27" s="68"/>
      <c r="QYW27" s="68"/>
      <c r="QYX27" s="68"/>
      <c r="QYY27" s="68"/>
      <c r="QYZ27" s="68"/>
      <c r="QZA27" s="68"/>
      <c r="QZB27" s="68"/>
      <c r="QZC27" s="68"/>
      <c r="QZD27" s="68"/>
      <c r="QZE27" s="68"/>
      <c r="QZF27" s="68"/>
      <c r="QZG27" s="68"/>
      <c r="QZH27" s="68"/>
      <c r="QZI27" s="68"/>
      <c r="QZJ27" s="68"/>
      <c r="QZK27" s="68"/>
      <c r="QZL27" s="68"/>
      <c r="QZM27" s="68"/>
      <c r="QZN27" s="68"/>
      <c r="QZO27" s="68"/>
      <c r="QZP27" s="68"/>
      <c r="QZQ27" s="68"/>
      <c r="QZR27" s="68"/>
      <c r="QZS27" s="68"/>
      <c r="QZT27" s="68"/>
      <c r="QZU27" s="68"/>
      <c r="QZV27" s="68"/>
      <c r="QZW27" s="68"/>
      <c r="QZX27" s="68"/>
      <c r="QZY27" s="68"/>
      <c r="QZZ27" s="68"/>
      <c r="RAA27" s="68"/>
      <c r="RAB27" s="68"/>
      <c r="RAC27" s="68"/>
      <c r="RAD27" s="68"/>
      <c r="RAE27" s="68"/>
      <c r="RAF27" s="68"/>
      <c r="RAG27" s="68"/>
      <c r="RAH27" s="68"/>
      <c r="RAI27" s="68"/>
      <c r="RAJ27" s="68"/>
      <c r="RAK27" s="68"/>
      <c r="RAL27" s="68"/>
      <c r="RAM27" s="68"/>
      <c r="RAN27" s="68"/>
      <c r="RAO27" s="68"/>
      <c r="RAP27" s="68"/>
      <c r="RAQ27" s="68"/>
      <c r="RAR27" s="68"/>
      <c r="RAS27" s="68"/>
      <c r="RAT27" s="68"/>
      <c r="RAU27" s="68"/>
      <c r="RAV27" s="68"/>
      <c r="RAW27" s="68"/>
      <c r="RAX27" s="68"/>
      <c r="RAY27" s="68"/>
      <c r="RAZ27" s="68"/>
      <c r="RBA27" s="68"/>
      <c r="RBB27" s="68"/>
      <c r="RBC27" s="68"/>
      <c r="RBD27" s="68"/>
      <c r="RBE27" s="68"/>
      <c r="RBF27" s="68"/>
      <c r="RBG27" s="68"/>
      <c r="RBH27" s="68"/>
      <c r="RBI27" s="68"/>
      <c r="RBJ27" s="68"/>
      <c r="RBK27" s="68"/>
      <c r="RBL27" s="68"/>
      <c r="RBM27" s="68"/>
      <c r="RBN27" s="68"/>
      <c r="RBO27" s="68"/>
      <c r="RBP27" s="68"/>
      <c r="RBQ27" s="68"/>
      <c r="RBR27" s="68"/>
      <c r="RBS27" s="68"/>
      <c r="RBT27" s="68"/>
      <c r="RBU27" s="68"/>
      <c r="RBV27" s="68"/>
      <c r="RBW27" s="68"/>
      <c r="RBX27" s="68"/>
      <c r="RBY27" s="68"/>
      <c r="RBZ27" s="68"/>
      <c r="RCA27" s="68"/>
      <c r="RCB27" s="68"/>
      <c r="RCC27" s="68"/>
      <c r="RCD27" s="68"/>
      <c r="RCE27" s="68"/>
      <c r="RCF27" s="68"/>
      <c r="RCG27" s="68"/>
      <c r="RCH27" s="68"/>
      <c r="RCI27" s="68"/>
      <c r="RCJ27" s="68"/>
      <c r="RCK27" s="68"/>
      <c r="RCL27" s="68"/>
      <c r="RCM27" s="68"/>
      <c r="RCN27" s="68"/>
      <c r="RCO27" s="68"/>
      <c r="RCP27" s="68"/>
      <c r="RCQ27" s="68"/>
      <c r="RCR27" s="68"/>
      <c r="RCS27" s="68"/>
      <c r="RCT27" s="68"/>
      <c r="RCU27" s="68"/>
      <c r="RCV27" s="68"/>
      <c r="RCW27" s="68"/>
      <c r="RCX27" s="68"/>
      <c r="RCY27" s="68"/>
      <c r="RCZ27" s="68"/>
      <c r="RDA27" s="68"/>
      <c r="RDB27" s="68"/>
      <c r="RDC27" s="68"/>
      <c r="RDD27" s="68"/>
      <c r="RDE27" s="68"/>
      <c r="RDF27" s="68"/>
      <c r="RDG27" s="68"/>
      <c r="RDH27" s="68"/>
      <c r="RDI27" s="68"/>
      <c r="RDJ27" s="68"/>
      <c r="RDK27" s="68"/>
      <c r="RDL27" s="68"/>
      <c r="RDM27" s="68"/>
      <c r="RDN27" s="68"/>
      <c r="RDO27" s="68"/>
      <c r="RDP27" s="68"/>
      <c r="RDQ27" s="68"/>
      <c r="RDR27" s="68"/>
      <c r="RDS27" s="68"/>
      <c r="RDT27" s="68"/>
      <c r="RDU27" s="68"/>
      <c r="RDV27" s="68"/>
      <c r="RDW27" s="68"/>
      <c r="RDX27" s="68"/>
      <c r="RDY27" s="68"/>
      <c r="RDZ27" s="68"/>
      <c r="REA27" s="68"/>
      <c r="REB27" s="68"/>
      <c r="REC27" s="68"/>
      <c r="RED27" s="68"/>
      <c r="REE27" s="68"/>
      <c r="REF27" s="68"/>
      <c r="REG27" s="68"/>
      <c r="REH27" s="68"/>
      <c r="REI27" s="68"/>
      <c r="REJ27" s="68"/>
      <c r="REK27" s="68"/>
      <c r="REL27" s="68"/>
      <c r="REM27" s="68"/>
      <c r="REN27" s="68"/>
      <c r="REO27" s="68"/>
      <c r="REP27" s="68"/>
      <c r="REQ27" s="68"/>
      <c r="RER27" s="68"/>
      <c r="RES27" s="68"/>
      <c r="RET27" s="68"/>
      <c r="REU27" s="68"/>
      <c r="REV27" s="68"/>
      <c r="REW27" s="68"/>
      <c r="REX27" s="68"/>
      <c r="REY27" s="68"/>
      <c r="REZ27" s="68"/>
      <c r="RFA27" s="68"/>
      <c r="RFB27" s="68"/>
      <c r="RFC27" s="68"/>
      <c r="RFD27" s="68"/>
      <c r="RFE27" s="68"/>
      <c r="RFF27" s="68"/>
      <c r="RFG27" s="68"/>
      <c r="RFH27" s="68"/>
      <c r="RFI27" s="68"/>
      <c r="RFJ27" s="68"/>
      <c r="RFK27" s="68"/>
      <c r="RFL27" s="68"/>
      <c r="RFM27" s="68"/>
      <c r="RFN27" s="68"/>
      <c r="RFO27" s="68"/>
      <c r="RFP27" s="68"/>
      <c r="RFQ27" s="68"/>
      <c r="RFR27" s="68"/>
      <c r="RFS27" s="68"/>
      <c r="RFT27" s="68"/>
      <c r="RFU27" s="68"/>
      <c r="RFV27" s="68"/>
      <c r="RFW27" s="68"/>
      <c r="RFX27" s="68"/>
      <c r="RFY27" s="68"/>
      <c r="RFZ27" s="68"/>
      <c r="RGA27" s="68"/>
      <c r="RGB27" s="68"/>
      <c r="RGC27" s="68"/>
      <c r="RGD27" s="68"/>
      <c r="RGE27" s="68"/>
      <c r="RGF27" s="68"/>
      <c r="RGG27" s="68"/>
      <c r="RGH27" s="68"/>
      <c r="RGI27" s="68"/>
      <c r="RGJ27" s="68"/>
      <c r="RGK27" s="68"/>
      <c r="RGL27" s="68"/>
      <c r="RGM27" s="68"/>
      <c r="RGN27" s="68"/>
      <c r="RGO27" s="68"/>
      <c r="RGP27" s="68"/>
      <c r="RGQ27" s="68"/>
      <c r="RGR27" s="68"/>
      <c r="RGS27" s="68"/>
      <c r="RGT27" s="68"/>
      <c r="RGU27" s="68"/>
      <c r="RGV27" s="68"/>
      <c r="RGW27" s="68"/>
      <c r="RGX27" s="68"/>
      <c r="RGY27" s="68"/>
      <c r="RGZ27" s="68"/>
      <c r="RHA27" s="68"/>
      <c r="RHB27" s="68"/>
      <c r="RHC27" s="68"/>
      <c r="RHD27" s="68"/>
      <c r="RHE27" s="68"/>
      <c r="RHF27" s="68"/>
      <c r="RHG27" s="68"/>
      <c r="RHH27" s="68"/>
      <c r="RHI27" s="68"/>
      <c r="RHJ27" s="68"/>
      <c r="RHK27" s="68"/>
      <c r="RHL27" s="68"/>
      <c r="RHM27" s="68"/>
      <c r="RHN27" s="68"/>
      <c r="RHO27" s="68"/>
      <c r="RHP27" s="68"/>
      <c r="RHQ27" s="68"/>
      <c r="RHR27" s="68"/>
      <c r="RHS27" s="68"/>
      <c r="RHT27" s="68"/>
      <c r="RHU27" s="68"/>
      <c r="RHV27" s="68"/>
      <c r="RHW27" s="68"/>
      <c r="RHX27" s="68"/>
      <c r="RHY27" s="68"/>
      <c r="RHZ27" s="68"/>
      <c r="RIA27" s="68"/>
      <c r="RIB27" s="68"/>
      <c r="RIC27" s="68"/>
      <c r="RID27" s="68"/>
      <c r="RIE27" s="68"/>
      <c r="RIF27" s="68"/>
      <c r="RIG27" s="68"/>
      <c r="RIH27" s="68"/>
      <c r="RII27" s="68"/>
      <c r="RIJ27" s="68"/>
      <c r="RIK27" s="68"/>
      <c r="RIL27" s="68"/>
      <c r="RIM27" s="68"/>
      <c r="RIN27" s="68"/>
      <c r="RIO27" s="68"/>
      <c r="RIP27" s="68"/>
      <c r="RIQ27" s="68"/>
      <c r="RIR27" s="68"/>
      <c r="RIS27" s="68"/>
      <c r="RIT27" s="68"/>
      <c r="RIU27" s="68"/>
      <c r="RIV27" s="68"/>
      <c r="RIW27" s="68"/>
      <c r="RIX27" s="68"/>
      <c r="RIY27" s="68"/>
      <c r="RIZ27" s="68"/>
      <c r="RJA27" s="68"/>
      <c r="RJB27" s="68"/>
      <c r="RJC27" s="68"/>
      <c r="RJD27" s="68"/>
      <c r="RJE27" s="68"/>
      <c r="RJF27" s="68"/>
      <c r="RJG27" s="68"/>
      <c r="RJH27" s="68"/>
      <c r="RJI27" s="68"/>
      <c r="RJJ27" s="68"/>
      <c r="RJK27" s="68"/>
      <c r="RJL27" s="68"/>
      <c r="RJM27" s="68"/>
      <c r="RJN27" s="68"/>
      <c r="RJO27" s="68"/>
      <c r="RJP27" s="68"/>
      <c r="RJQ27" s="68"/>
      <c r="RJR27" s="68"/>
      <c r="RJS27" s="68"/>
      <c r="RJT27" s="68"/>
      <c r="RJU27" s="68"/>
      <c r="RJV27" s="68"/>
      <c r="RJW27" s="68"/>
      <c r="RJX27" s="68"/>
      <c r="RJY27" s="68"/>
      <c r="RJZ27" s="68"/>
      <c r="RKA27" s="68"/>
      <c r="RKB27" s="68"/>
      <c r="RKC27" s="68"/>
      <c r="RKD27" s="68"/>
      <c r="RKE27" s="68"/>
      <c r="RKF27" s="68"/>
      <c r="RKG27" s="68"/>
      <c r="RKH27" s="68"/>
      <c r="RKI27" s="68"/>
      <c r="RKJ27" s="68"/>
      <c r="RKK27" s="68"/>
      <c r="RKL27" s="68"/>
      <c r="RKM27" s="68"/>
      <c r="RKN27" s="68"/>
      <c r="RKO27" s="68"/>
      <c r="RKP27" s="68"/>
      <c r="RKQ27" s="68"/>
      <c r="RKR27" s="68"/>
      <c r="RKS27" s="68"/>
      <c r="RKT27" s="68"/>
      <c r="RKU27" s="68"/>
      <c r="RKV27" s="68"/>
      <c r="RKW27" s="68"/>
      <c r="RKX27" s="68"/>
      <c r="RKY27" s="68"/>
      <c r="RKZ27" s="68"/>
      <c r="RLA27" s="68"/>
      <c r="RLB27" s="68"/>
      <c r="RLC27" s="68"/>
      <c r="RLD27" s="68"/>
      <c r="RLE27" s="68"/>
      <c r="RLF27" s="68"/>
      <c r="RLG27" s="68"/>
      <c r="RLH27" s="68"/>
      <c r="RLI27" s="68"/>
      <c r="RLJ27" s="68"/>
      <c r="RLK27" s="68"/>
      <c r="RLL27" s="68"/>
      <c r="RLM27" s="68"/>
      <c r="RLN27" s="68"/>
      <c r="RLO27" s="68"/>
      <c r="RLP27" s="68"/>
      <c r="RLQ27" s="68"/>
      <c r="RLR27" s="68"/>
      <c r="RLS27" s="68"/>
      <c r="RLT27" s="68"/>
      <c r="RLU27" s="68"/>
      <c r="RLV27" s="68"/>
      <c r="RLW27" s="68"/>
      <c r="RLX27" s="68"/>
      <c r="RLY27" s="68"/>
      <c r="RLZ27" s="68"/>
      <c r="RMA27" s="68"/>
      <c r="RMB27" s="68"/>
      <c r="RMC27" s="68"/>
      <c r="RMD27" s="68"/>
      <c r="RME27" s="68"/>
      <c r="RMF27" s="68"/>
      <c r="RMG27" s="68"/>
      <c r="RMH27" s="68"/>
      <c r="RMI27" s="68"/>
      <c r="RMJ27" s="68"/>
      <c r="RMK27" s="68"/>
      <c r="RML27" s="68"/>
      <c r="RMM27" s="68"/>
      <c r="RMN27" s="68"/>
      <c r="RMO27" s="68"/>
      <c r="RMP27" s="68"/>
      <c r="RMQ27" s="68"/>
      <c r="RMR27" s="68"/>
      <c r="RMS27" s="68"/>
      <c r="RMT27" s="68"/>
      <c r="RMU27" s="68"/>
      <c r="RMV27" s="68"/>
      <c r="RMW27" s="68"/>
      <c r="RMX27" s="68"/>
      <c r="RMY27" s="68"/>
      <c r="RMZ27" s="68"/>
      <c r="RNA27" s="68"/>
      <c r="RNB27" s="68"/>
      <c r="RNC27" s="68"/>
      <c r="RND27" s="68"/>
      <c r="RNE27" s="68"/>
      <c r="RNF27" s="68"/>
      <c r="RNG27" s="68"/>
      <c r="RNH27" s="68"/>
      <c r="RNI27" s="68"/>
      <c r="RNJ27" s="68"/>
      <c r="RNK27" s="68"/>
      <c r="RNL27" s="68"/>
      <c r="RNM27" s="68"/>
      <c r="RNN27" s="68"/>
      <c r="RNO27" s="68"/>
      <c r="RNP27" s="68"/>
      <c r="RNQ27" s="68"/>
      <c r="RNR27" s="68"/>
      <c r="RNS27" s="68"/>
      <c r="RNT27" s="68"/>
      <c r="RNU27" s="68"/>
      <c r="RNV27" s="68"/>
      <c r="RNW27" s="68"/>
      <c r="RNX27" s="68"/>
      <c r="RNY27" s="68"/>
      <c r="RNZ27" s="68"/>
      <c r="ROA27" s="68"/>
      <c r="ROB27" s="68"/>
      <c r="ROC27" s="68"/>
      <c r="ROD27" s="68"/>
      <c r="ROE27" s="68"/>
      <c r="ROF27" s="68"/>
      <c r="ROG27" s="68"/>
      <c r="ROH27" s="68"/>
      <c r="ROI27" s="68"/>
      <c r="ROJ27" s="68"/>
      <c r="ROK27" s="68"/>
      <c r="ROL27" s="68"/>
      <c r="ROM27" s="68"/>
      <c r="RON27" s="68"/>
      <c r="ROO27" s="68"/>
      <c r="ROP27" s="68"/>
      <c r="ROQ27" s="68"/>
      <c r="ROR27" s="68"/>
      <c r="ROS27" s="68"/>
      <c r="ROT27" s="68"/>
      <c r="ROU27" s="68"/>
      <c r="ROV27" s="68"/>
      <c r="ROW27" s="68"/>
      <c r="ROX27" s="68"/>
      <c r="ROY27" s="68"/>
      <c r="ROZ27" s="68"/>
      <c r="RPA27" s="68"/>
      <c r="RPB27" s="68"/>
      <c r="RPC27" s="68"/>
      <c r="RPD27" s="68"/>
      <c r="RPE27" s="68"/>
      <c r="RPF27" s="68"/>
      <c r="RPG27" s="68"/>
      <c r="RPH27" s="68"/>
      <c r="RPI27" s="68"/>
      <c r="RPJ27" s="68"/>
      <c r="RPK27" s="68"/>
      <c r="RPL27" s="68"/>
      <c r="RPM27" s="68"/>
      <c r="RPN27" s="68"/>
      <c r="RPO27" s="68"/>
      <c r="RPP27" s="68"/>
      <c r="RPQ27" s="68"/>
      <c r="RPR27" s="68"/>
      <c r="RPS27" s="68"/>
      <c r="RPT27" s="68"/>
      <c r="RPU27" s="68"/>
      <c r="RPV27" s="68"/>
      <c r="RPW27" s="68"/>
      <c r="RPX27" s="68"/>
      <c r="RPY27" s="68"/>
      <c r="RPZ27" s="68"/>
      <c r="RQA27" s="68"/>
      <c r="RQB27" s="68"/>
      <c r="RQC27" s="68"/>
      <c r="RQD27" s="68"/>
      <c r="RQE27" s="68"/>
      <c r="RQF27" s="68"/>
      <c r="RQG27" s="68"/>
      <c r="RQH27" s="68"/>
      <c r="RQI27" s="68"/>
      <c r="RQJ27" s="68"/>
      <c r="RQK27" s="68"/>
      <c r="RQL27" s="68"/>
      <c r="RQM27" s="68"/>
      <c r="RQN27" s="68"/>
      <c r="RQO27" s="68"/>
      <c r="RQP27" s="68"/>
      <c r="RQQ27" s="68"/>
      <c r="RQR27" s="68"/>
      <c r="RQS27" s="68"/>
      <c r="RQT27" s="68"/>
      <c r="RQU27" s="68"/>
      <c r="RQV27" s="68"/>
      <c r="RQW27" s="68"/>
      <c r="RQX27" s="68"/>
      <c r="RQY27" s="68"/>
      <c r="RQZ27" s="68"/>
      <c r="RRA27" s="68"/>
      <c r="RRB27" s="68"/>
      <c r="RRC27" s="68"/>
      <c r="RRD27" s="68"/>
      <c r="RRE27" s="68"/>
      <c r="RRF27" s="68"/>
      <c r="RRG27" s="68"/>
      <c r="RRH27" s="68"/>
      <c r="RRI27" s="68"/>
      <c r="RRJ27" s="68"/>
      <c r="RRK27" s="68"/>
      <c r="RRL27" s="68"/>
      <c r="RRM27" s="68"/>
      <c r="RRN27" s="68"/>
      <c r="RRO27" s="68"/>
      <c r="RRP27" s="68"/>
      <c r="RRQ27" s="68"/>
      <c r="RRR27" s="68"/>
      <c r="RRS27" s="68"/>
      <c r="RRT27" s="68"/>
      <c r="RRU27" s="68"/>
      <c r="RRV27" s="68"/>
      <c r="RRW27" s="68"/>
      <c r="RRX27" s="68"/>
      <c r="RRY27" s="68"/>
      <c r="RRZ27" s="68"/>
      <c r="RSA27" s="68"/>
      <c r="RSB27" s="68"/>
      <c r="RSC27" s="68"/>
      <c r="RSD27" s="68"/>
      <c r="RSE27" s="68"/>
      <c r="RSF27" s="68"/>
      <c r="RSG27" s="68"/>
      <c r="RSH27" s="68"/>
      <c r="RSI27" s="68"/>
      <c r="RSJ27" s="68"/>
      <c r="RSK27" s="68"/>
      <c r="RSL27" s="68"/>
      <c r="RSM27" s="68"/>
      <c r="RSN27" s="68"/>
      <c r="RSO27" s="68"/>
      <c r="RSP27" s="68"/>
      <c r="RSQ27" s="68"/>
      <c r="RSR27" s="68"/>
      <c r="RSS27" s="68"/>
      <c r="RST27" s="68"/>
      <c r="RSU27" s="68"/>
      <c r="RSV27" s="68"/>
      <c r="RSW27" s="68"/>
      <c r="RSX27" s="68"/>
      <c r="RSY27" s="68"/>
      <c r="RSZ27" s="68"/>
      <c r="RTA27" s="68"/>
      <c r="RTB27" s="68"/>
      <c r="RTC27" s="68"/>
      <c r="RTD27" s="68"/>
      <c r="RTE27" s="68"/>
      <c r="RTF27" s="68"/>
      <c r="RTG27" s="68"/>
      <c r="RTH27" s="68"/>
      <c r="RTI27" s="68"/>
      <c r="RTJ27" s="68"/>
      <c r="RTK27" s="68"/>
      <c r="RTL27" s="68"/>
      <c r="RTM27" s="68"/>
      <c r="RTN27" s="68"/>
      <c r="RTO27" s="68"/>
      <c r="RTP27" s="68"/>
      <c r="RTQ27" s="68"/>
      <c r="RTR27" s="68"/>
      <c r="RTS27" s="68"/>
      <c r="RTT27" s="68"/>
      <c r="RTU27" s="68"/>
      <c r="RTV27" s="68"/>
      <c r="RTW27" s="68"/>
      <c r="RTX27" s="68"/>
      <c r="RTY27" s="68"/>
      <c r="RTZ27" s="68"/>
      <c r="RUA27" s="68"/>
      <c r="RUB27" s="68"/>
      <c r="RUC27" s="68"/>
      <c r="RUD27" s="68"/>
      <c r="RUE27" s="68"/>
      <c r="RUF27" s="68"/>
      <c r="RUG27" s="68"/>
      <c r="RUH27" s="68"/>
      <c r="RUI27" s="68"/>
      <c r="RUJ27" s="68"/>
      <c r="RUK27" s="68"/>
      <c r="RUL27" s="68"/>
      <c r="RUM27" s="68"/>
      <c r="RUN27" s="68"/>
      <c r="RUO27" s="68"/>
      <c r="RUP27" s="68"/>
      <c r="RUQ27" s="68"/>
      <c r="RUR27" s="68"/>
      <c r="RUS27" s="68"/>
      <c r="RUT27" s="68"/>
      <c r="RUU27" s="68"/>
      <c r="RUV27" s="68"/>
      <c r="RUW27" s="68"/>
      <c r="RUX27" s="68"/>
      <c r="RUY27" s="68"/>
      <c r="RUZ27" s="68"/>
      <c r="RVA27" s="68"/>
      <c r="RVB27" s="68"/>
      <c r="RVC27" s="68"/>
      <c r="RVD27" s="68"/>
      <c r="RVE27" s="68"/>
      <c r="RVF27" s="68"/>
      <c r="RVG27" s="68"/>
      <c r="RVH27" s="68"/>
      <c r="RVI27" s="68"/>
      <c r="RVJ27" s="68"/>
      <c r="RVK27" s="68"/>
      <c r="RVL27" s="68"/>
      <c r="RVM27" s="68"/>
      <c r="RVN27" s="68"/>
      <c r="RVO27" s="68"/>
      <c r="RVP27" s="68"/>
      <c r="RVQ27" s="68"/>
      <c r="RVR27" s="68"/>
      <c r="RVS27" s="68"/>
      <c r="RVT27" s="68"/>
      <c r="RVU27" s="68"/>
      <c r="RVV27" s="68"/>
      <c r="RVW27" s="68"/>
      <c r="RVX27" s="68"/>
      <c r="RVY27" s="68"/>
      <c r="RVZ27" s="68"/>
      <c r="RWA27" s="68"/>
      <c r="RWB27" s="68"/>
      <c r="RWC27" s="68"/>
      <c r="RWD27" s="68"/>
      <c r="RWE27" s="68"/>
      <c r="RWF27" s="68"/>
      <c r="RWG27" s="68"/>
      <c r="RWH27" s="68"/>
      <c r="RWI27" s="68"/>
      <c r="RWJ27" s="68"/>
      <c r="RWK27" s="68"/>
      <c r="RWL27" s="68"/>
      <c r="RWM27" s="68"/>
      <c r="RWN27" s="68"/>
      <c r="RWO27" s="68"/>
      <c r="RWP27" s="68"/>
      <c r="RWQ27" s="68"/>
      <c r="RWR27" s="68"/>
      <c r="RWS27" s="68"/>
      <c r="RWT27" s="68"/>
      <c r="RWU27" s="68"/>
      <c r="RWV27" s="68"/>
      <c r="RWW27" s="68"/>
      <c r="RWX27" s="68"/>
      <c r="RWY27" s="68"/>
      <c r="RWZ27" s="68"/>
      <c r="RXA27" s="68"/>
      <c r="RXB27" s="68"/>
      <c r="RXC27" s="68"/>
      <c r="RXD27" s="68"/>
      <c r="RXE27" s="68"/>
      <c r="RXF27" s="68"/>
      <c r="RXG27" s="68"/>
      <c r="RXH27" s="68"/>
      <c r="RXI27" s="68"/>
      <c r="RXJ27" s="68"/>
      <c r="RXK27" s="68"/>
      <c r="RXL27" s="68"/>
      <c r="RXM27" s="68"/>
      <c r="RXN27" s="68"/>
      <c r="RXO27" s="68"/>
      <c r="RXP27" s="68"/>
      <c r="RXQ27" s="68"/>
      <c r="RXR27" s="68"/>
      <c r="RXS27" s="68"/>
      <c r="RXT27" s="68"/>
      <c r="RXU27" s="68"/>
      <c r="RXV27" s="68"/>
      <c r="RXW27" s="68"/>
      <c r="RXX27" s="68"/>
      <c r="RXY27" s="68"/>
      <c r="RXZ27" s="68"/>
      <c r="RYA27" s="68"/>
      <c r="RYB27" s="68"/>
      <c r="RYC27" s="68"/>
      <c r="RYD27" s="68"/>
      <c r="RYE27" s="68"/>
      <c r="RYF27" s="68"/>
      <c r="RYG27" s="68"/>
      <c r="RYH27" s="68"/>
      <c r="RYI27" s="68"/>
      <c r="RYJ27" s="68"/>
      <c r="RYK27" s="68"/>
      <c r="RYL27" s="68"/>
      <c r="RYM27" s="68"/>
      <c r="RYN27" s="68"/>
      <c r="RYO27" s="68"/>
      <c r="RYP27" s="68"/>
      <c r="RYQ27" s="68"/>
      <c r="RYR27" s="68"/>
      <c r="RYS27" s="68"/>
      <c r="RYT27" s="68"/>
      <c r="RYU27" s="68"/>
      <c r="RYV27" s="68"/>
      <c r="RYW27" s="68"/>
      <c r="RYX27" s="68"/>
      <c r="RYY27" s="68"/>
      <c r="RYZ27" s="68"/>
      <c r="RZA27" s="68"/>
      <c r="RZB27" s="68"/>
      <c r="RZC27" s="68"/>
      <c r="RZD27" s="68"/>
      <c r="RZE27" s="68"/>
      <c r="RZF27" s="68"/>
      <c r="RZG27" s="68"/>
      <c r="RZH27" s="68"/>
      <c r="RZI27" s="68"/>
      <c r="RZJ27" s="68"/>
      <c r="RZK27" s="68"/>
      <c r="RZL27" s="68"/>
      <c r="RZM27" s="68"/>
      <c r="RZN27" s="68"/>
      <c r="RZO27" s="68"/>
      <c r="RZP27" s="68"/>
      <c r="RZQ27" s="68"/>
      <c r="RZR27" s="68"/>
      <c r="RZS27" s="68"/>
      <c r="RZT27" s="68"/>
      <c r="RZU27" s="68"/>
      <c r="RZV27" s="68"/>
      <c r="RZW27" s="68"/>
      <c r="RZX27" s="68"/>
      <c r="RZY27" s="68"/>
      <c r="RZZ27" s="68"/>
      <c r="SAA27" s="68"/>
      <c r="SAB27" s="68"/>
      <c r="SAC27" s="68"/>
      <c r="SAD27" s="68"/>
      <c r="SAE27" s="68"/>
      <c r="SAF27" s="68"/>
      <c r="SAG27" s="68"/>
      <c r="SAH27" s="68"/>
      <c r="SAI27" s="68"/>
      <c r="SAJ27" s="68"/>
      <c r="SAK27" s="68"/>
      <c r="SAL27" s="68"/>
      <c r="SAM27" s="68"/>
      <c r="SAN27" s="68"/>
      <c r="SAO27" s="68"/>
      <c r="SAP27" s="68"/>
      <c r="SAQ27" s="68"/>
      <c r="SAR27" s="68"/>
      <c r="SAS27" s="68"/>
      <c r="SAT27" s="68"/>
      <c r="SAU27" s="68"/>
      <c r="SAV27" s="68"/>
      <c r="SAW27" s="68"/>
      <c r="SAX27" s="68"/>
      <c r="SAY27" s="68"/>
      <c r="SAZ27" s="68"/>
      <c r="SBA27" s="68"/>
      <c r="SBB27" s="68"/>
      <c r="SBC27" s="68"/>
      <c r="SBD27" s="68"/>
      <c r="SBE27" s="68"/>
      <c r="SBF27" s="68"/>
      <c r="SBG27" s="68"/>
      <c r="SBH27" s="68"/>
      <c r="SBI27" s="68"/>
      <c r="SBJ27" s="68"/>
      <c r="SBK27" s="68"/>
      <c r="SBL27" s="68"/>
      <c r="SBM27" s="68"/>
      <c r="SBN27" s="68"/>
      <c r="SBO27" s="68"/>
      <c r="SBP27" s="68"/>
      <c r="SBQ27" s="68"/>
      <c r="SBR27" s="68"/>
      <c r="SBS27" s="68"/>
      <c r="SBT27" s="68"/>
      <c r="SBU27" s="68"/>
      <c r="SBV27" s="68"/>
      <c r="SBW27" s="68"/>
      <c r="SBX27" s="68"/>
      <c r="SBY27" s="68"/>
      <c r="SBZ27" s="68"/>
      <c r="SCA27" s="68"/>
      <c r="SCB27" s="68"/>
      <c r="SCC27" s="68"/>
      <c r="SCD27" s="68"/>
      <c r="SCE27" s="68"/>
      <c r="SCF27" s="68"/>
      <c r="SCG27" s="68"/>
      <c r="SCH27" s="68"/>
      <c r="SCI27" s="68"/>
      <c r="SCJ27" s="68"/>
      <c r="SCK27" s="68"/>
      <c r="SCL27" s="68"/>
      <c r="SCM27" s="68"/>
      <c r="SCN27" s="68"/>
      <c r="SCO27" s="68"/>
      <c r="SCP27" s="68"/>
      <c r="SCQ27" s="68"/>
      <c r="SCR27" s="68"/>
      <c r="SCS27" s="68"/>
      <c r="SCT27" s="68"/>
      <c r="SCU27" s="68"/>
      <c r="SCV27" s="68"/>
      <c r="SCW27" s="68"/>
      <c r="SCX27" s="68"/>
      <c r="SCY27" s="68"/>
      <c r="SCZ27" s="68"/>
      <c r="SDA27" s="68"/>
      <c r="SDB27" s="68"/>
      <c r="SDC27" s="68"/>
      <c r="SDD27" s="68"/>
      <c r="SDE27" s="68"/>
      <c r="SDF27" s="68"/>
      <c r="SDG27" s="68"/>
      <c r="SDH27" s="68"/>
      <c r="SDI27" s="68"/>
      <c r="SDJ27" s="68"/>
      <c r="SDK27" s="68"/>
      <c r="SDL27" s="68"/>
      <c r="SDM27" s="68"/>
      <c r="SDN27" s="68"/>
      <c r="SDO27" s="68"/>
      <c r="SDP27" s="68"/>
      <c r="SDQ27" s="68"/>
      <c r="SDR27" s="68"/>
      <c r="SDS27" s="68"/>
      <c r="SDT27" s="68"/>
      <c r="SDU27" s="68"/>
      <c r="SDV27" s="68"/>
      <c r="SDW27" s="68"/>
      <c r="SDX27" s="68"/>
      <c r="SDY27" s="68"/>
      <c r="SDZ27" s="68"/>
      <c r="SEA27" s="68"/>
      <c r="SEB27" s="68"/>
      <c r="SEC27" s="68"/>
      <c r="SED27" s="68"/>
      <c r="SEE27" s="68"/>
      <c r="SEF27" s="68"/>
      <c r="SEG27" s="68"/>
      <c r="SEH27" s="68"/>
      <c r="SEI27" s="68"/>
      <c r="SEJ27" s="68"/>
      <c r="SEK27" s="68"/>
      <c r="SEL27" s="68"/>
      <c r="SEM27" s="68"/>
      <c r="SEN27" s="68"/>
      <c r="SEO27" s="68"/>
      <c r="SEP27" s="68"/>
      <c r="SEQ27" s="68"/>
      <c r="SER27" s="68"/>
      <c r="SES27" s="68"/>
      <c r="SET27" s="68"/>
      <c r="SEU27" s="68"/>
      <c r="SEV27" s="68"/>
      <c r="SEW27" s="68"/>
      <c r="SEX27" s="68"/>
      <c r="SEY27" s="68"/>
      <c r="SEZ27" s="68"/>
      <c r="SFA27" s="68"/>
      <c r="SFB27" s="68"/>
      <c r="SFC27" s="68"/>
      <c r="SFD27" s="68"/>
      <c r="SFE27" s="68"/>
      <c r="SFF27" s="68"/>
      <c r="SFG27" s="68"/>
      <c r="SFH27" s="68"/>
      <c r="SFI27" s="68"/>
      <c r="SFJ27" s="68"/>
      <c r="SFK27" s="68"/>
      <c r="SFL27" s="68"/>
      <c r="SFM27" s="68"/>
      <c r="SFN27" s="68"/>
      <c r="SFO27" s="68"/>
      <c r="SFP27" s="68"/>
      <c r="SFQ27" s="68"/>
      <c r="SFR27" s="68"/>
      <c r="SFS27" s="68"/>
      <c r="SFT27" s="68"/>
      <c r="SFU27" s="68"/>
      <c r="SFV27" s="68"/>
      <c r="SFW27" s="68"/>
      <c r="SFX27" s="68"/>
      <c r="SFY27" s="68"/>
      <c r="SFZ27" s="68"/>
      <c r="SGA27" s="68"/>
      <c r="SGB27" s="68"/>
      <c r="SGC27" s="68"/>
      <c r="SGD27" s="68"/>
      <c r="SGE27" s="68"/>
      <c r="SGF27" s="68"/>
      <c r="SGG27" s="68"/>
      <c r="SGH27" s="68"/>
      <c r="SGI27" s="68"/>
      <c r="SGJ27" s="68"/>
      <c r="SGK27" s="68"/>
      <c r="SGL27" s="68"/>
      <c r="SGM27" s="68"/>
      <c r="SGN27" s="68"/>
      <c r="SGO27" s="68"/>
      <c r="SGP27" s="68"/>
      <c r="SGQ27" s="68"/>
      <c r="SGR27" s="68"/>
      <c r="SGS27" s="68"/>
      <c r="SGT27" s="68"/>
      <c r="SGU27" s="68"/>
      <c r="SGV27" s="68"/>
      <c r="SGW27" s="68"/>
      <c r="SGX27" s="68"/>
      <c r="SGY27" s="68"/>
      <c r="SGZ27" s="68"/>
      <c r="SHA27" s="68"/>
      <c r="SHB27" s="68"/>
      <c r="SHC27" s="68"/>
      <c r="SHD27" s="68"/>
      <c r="SHE27" s="68"/>
      <c r="SHF27" s="68"/>
      <c r="SHG27" s="68"/>
      <c r="SHH27" s="68"/>
      <c r="SHI27" s="68"/>
      <c r="SHJ27" s="68"/>
      <c r="SHK27" s="68"/>
      <c r="SHL27" s="68"/>
      <c r="SHM27" s="68"/>
      <c r="SHN27" s="68"/>
      <c r="SHO27" s="68"/>
      <c r="SHP27" s="68"/>
      <c r="SHQ27" s="68"/>
      <c r="SHR27" s="68"/>
      <c r="SHS27" s="68"/>
      <c r="SHT27" s="68"/>
      <c r="SHU27" s="68"/>
      <c r="SHV27" s="68"/>
      <c r="SHW27" s="68"/>
      <c r="SHX27" s="68"/>
      <c r="SHY27" s="68"/>
      <c r="SHZ27" s="68"/>
      <c r="SIA27" s="68"/>
      <c r="SIB27" s="68"/>
      <c r="SIC27" s="68"/>
      <c r="SID27" s="68"/>
      <c r="SIE27" s="68"/>
      <c r="SIF27" s="68"/>
      <c r="SIG27" s="68"/>
      <c r="SIH27" s="68"/>
      <c r="SII27" s="68"/>
      <c r="SIJ27" s="68"/>
      <c r="SIK27" s="68"/>
      <c r="SIL27" s="68"/>
      <c r="SIM27" s="68"/>
      <c r="SIN27" s="68"/>
      <c r="SIO27" s="68"/>
      <c r="SIP27" s="68"/>
      <c r="SIQ27" s="68"/>
      <c r="SIR27" s="68"/>
      <c r="SIS27" s="68"/>
      <c r="SIT27" s="68"/>
      <c r="SIU27" s="68"/>
      <c r="SIV27" s="68"/>
      <c r="SIW27" s="68"/>
      <c r="SIX27" s="68"/>
      <c r="SIY27" s="68"/>
      <c r="SIZ27" s="68"/>
      <c r="SJA27" s="68"/>
      <c r="SJB27" s="68"/>
      <c r="SJC27" s="68"/>
      <c r="SJD27" s="68"/>
      <c r="SJE27" s="68"/>
      <c r="SJF27" s="68"/>
      <c r="SJG27" s="68"/>
      <c r="SJH27" s="68"/>
      <c r="SJI27" s="68"/>
      <c r="SJJ27" s="68"/>
      <c r="SJK27" s="68"/>
      <c r="SJL27" s="68"/>
      <c r="SJM27" s="68"/>
      <c r="SJN27" s="68"/>
      <c r="SJO27" s="68"/>
      <c r="SJP27" s="68"/>
      <c r="SJQ27" s="68"/>
      <c r="SJR27" s="68"/>
      <c r="SJS27" s="68"/>
      <c r="SJT27" s="68"/>
      <c r="SJU27" s="68"/>
      <c r="SJV27" s="68"/>
      <c r="SJW27" s="68"/>
      <c r="SJX27" s="68"/>
      <c r="SJY27" s="68"/>
      <c r="SJZ27" s="68"/>
      <c r="SKA27" s="68"/>
      <c r="SKB27" s="68"/>
      <c r="SKC27" s="68"/>
      <c r="SKD27" s="68"/>
      <c r="SKE27" s="68"/>
      <c r="SKF27" s="68"/>
      <c r="SKG27" s="68"/>
      <c r="SKH27" s="68"/>
      <c r="SKI27" s="68"/>
      <c r="SKJ27" s="68"/>
      <c r="SKK27" s="68"/>
      <c r="SKL27" s="68"/>
      <c r="SKM27" s="68"/>
      <c r="SKN27" s="68"/>
      <c r="SKO27" s="68"/>
      <c r="SKP27" s="68"/>
      <c r="SKQ27" s="68"/>
      <c r="SKR27" s="68"/>
      <c r="SKS27" s="68"/>
      <c r="SKT27" s="68"/>
      <c r="SKU27" s="68"/>
      <c r="SKV27" s="68"/>
      <c r="SKW27" s="68"/>
      <c r="SKX27" s="68"/>
      <c r="SKY27" s="68"/>
      <c r="SKZ27" s="68"/>
      <c r="SLA27" s="68"/>
      <c r="SLB27" s="68"/>
      <c r="SLC27" s="68"/>
      <c r="SLD27" s="68"/>
      <c r="SLE27" s="68"/>
      <c r="SLF27" s="68"/>
      <c r="SLG27" s="68"/>
      <c r="SLH27" s="68"/>
      <c r="SLI27" s="68"/>
      <c r="SLJ27" s="68"/>
      <c r="SLK27" s="68"/>
      <c r="SLL27" s="68"/>
      <c r="SLM27" s="68"/>
      <c r="SLN27" s="68"/>
      <c r="SLO27" s="68"/>
      <c r="SLP27" s="68"/>
      <c r="SLQ27" s="68"/>
      <c r="SLR27" s="68"/>
      <c r="SLS27" s="68"/>
      <c r="SLT27" s="68"/>
      <c r="SLU27" s="68"/>
      <c r="SLV27" s="68"/>
      <c r="SLW27" s="68"/>
      <c r="SLX27" s="68"/>
      <c r="SLY27" s="68"/>
      <c r="SLZ27" s="68"/>
      <c r="SMA27" s="68"/>
      <c r="SMB27" s="68"/>
      <c r="SMC27" s="68"/>
      <c r="SMD27" s="68"/>
      <c r="SME27" s="68"/>
      <c r="SMF27" s="68"/>
      <c r="SMG27" s="68"/>
      <c r="SMH27" s="68"/>
      <c r="SMI27" s="68"/>
      <c r="SMJ27" s="68"/>
      <c r="SMK27" s="68"/>
      <c r="SML27" s="68"/>
      <c r="SMM27" s="68"/>
      <c r="SMN27" s="68"/>
      <c r="SMO27" s="68"/>
      <c r="SMP27" s="68"/>
      <c r="SMQ27" s="68"/>
      <c r="SMR27" s="68"/>
      <c r="SMS27" s="68"/>
      <c r="SMT27" s="68"/>
      <c r="SMU27" s="68"/>
      <c r="SMV27" s="68"/>
      <c r="SMW27" s="68"/>
      <c r="SMX27" s="68"/>
      <c r="SMY27" s="68"/>
      <c r="SMZ27" s="68"/>
      <c r="SNA27" s="68"/>
      <c r="SNB27" s="68"/>
      <c r="SNC27" s="68"/>
      <c r="SND27" s="68"/>
      <c r="SNE27" s="68"/>
      <c r="SNF27" s="68"/>
      <c r="SNG27" s="68"/>
      <c r="SNH27" s="68"/>
      <c r="SNI27" s="68"/>
      <c r="SNJ27" s="68"/>
      <c r="SNK27" s="68"/>
      <c r="SNL27" s="68"/>
      <c r="SNM27" s="68"/>
      <c r="SNN27" s="68"/>
      <c r="SNO27" s="68"/>
      <c r="SNP27" s="68"/>
      <c r="SNQ27" s="68"/>
      <c r="SNR27" s="68"/>
      <c r="SNS27" s="68"/>
      <c r="SNT27" s="68"/>
      <c r="SNU27" s="68"/>
      <c r="SNV27" s="68"/>
      <c r="SNW27" s="68"/>
      <c r="SNX27" s="68"/>
      <c r="SNY27" s="68"/>
      <c r="SNZ27" s="68"/>
      <c r="SOA27" s="68"/>
      <c r="SOB27" s="68"/>
      <c r="SOC27" s="68"/>
      <c r="SOD27" s="68"/>
      <c r="SOE27" s="68"/>
      <c r="SOF27" s="68"/>
      <c r="SOG27" s="68"/>
      <c r="SOH27" s="68"/>
      <c r="SOI27" s="68"/>
      <c r="SOJ27" s="68"/>
      <c r="SOK27" s="68"/>
      <c r="SOL27" s="68"/>
      <c r="SOM27" s="68"/>
      <c r="SON27" s="68"/>
      <c r="SOO27" s="68"/>
      <c r="SOP27" s="68"/>
      <c r="SOQ27" s="68"/>
      <c r="SOR27" s="68"/>
      <c r="SOS27" s="68"/>
      <c r="SOT27" s="68"/>
      <c r="SOU27" s="68"/>
      <c r="SOV27" s="68"/>
      <c r="SOW27" s="68"/>
      <c r="SOX27" s="68"/>
      <c r="SOY27" s="68"/>
      <c r="SOZ27" s="68"/>
      <c r="SPA27" s="68"/>
      <c r="SPB27" s="68"/>
      <c r="SPC27" s="68"/>
      <c r="SPD27" s="68"/>
      <c r="SPE27" s="68"/>
      <c r="SPF27" s="68"/>
      <c r="SPG27" s="68"/>
      <c r="SPH27" s="68"/>
      <c r="SPI27" s="68"/>
      <c r="SPJ27" s="68"/>
      <c r="SPK27" s="68"/>
      <c r="SPL27" s="68"/>
      <c r="SPM27" s="68"/>
      <c r="SPN27" s="68"/>
      <c r="SPO27" s="68"/>
      <c r="SPP27" s="68"/>
      <c r="SPQ27" s="68"/>
      <c r="SPR27" s="68"/>
      <c r="SPS27" s="68"/>
      <c r="SPT27" s="68"/>
      <c r="SPU27" s="68"/>
      <c r="SPV27" s="68"/>
      <c r="SPW27" s="68"/>
      <c r="SPX27" s="68"/>
      <c r="SPY27" s="68"/>
      <c r="SPZ27" s="68"/>
      <c r="SQA27" s="68"/>
      <c r="SQB27" s="68"/>
      <c r="SQC27" s="68"/>
      <c r="SQD27" s="68"/>
      <c r="SQE27" s="68"/>
      <c r="SQF27" s="68"/>
      <c r="SQG27" s="68"/>
      <c r="SQH27" s="68"/>
      <c r="SQI27" s="68"/>
      <c r="SQJ27" s="68"/>
      <c r="SQK27" s="68"/>
      <c r="SQL27" s="68"/>
      <c r="SQM27" s="68"/>
      <c r="SQN27" s="68"/>
      <c r="SQO27" s="68"/>
      <c r="SQP27" s="68"/>
      <c r="SQQ27" s="68"/>
      <c r="SQR27" s="68"/>
      <c r="SQS27" s="68"/>
      <c r="SQT27" s="68"/>
      <c r="SQU27" s="68"/>
      <c r="SQV27" s="68"/>
      <c r="SQW27" s="68"/>
      <c r="SQX27" s="68"/>
      <c r="SQY27" s="68"/>
      <c r="SQZ27" s="68"/>
      <c r="SRA27" s="68"/>
      <c r="SRB27" s="68"/>
      <c r="SRC27" s="68"/>
      <c r="SRD27" s="68"/>
      <c r="SRE27" s="68"/>
      <c r="SRF27" s="68"/>
      <c r="SRG27" s="68"/>
      <c r="SRH27" s="68"/>
      <c r="SRI27" s="68"/>
      <c r="SRJ27" s="68"/>
      <c r="SRK27" s="68"/>
      <c r="SRL27" s="68"/>
      <c r="SRM27" s="68"/>
      <c r="SRN27" s="68"/>
      <c r="SRO27" s="68"/>
      <c r="SRP27" s="68"/>
      <c r="SRQ27" s="68"/>
      <c r="SRR27" s="68"/>
      <c r="SRS27" s="68"/>
      <c r="SRT27" s="68"/>
      <c r="SRU27" s="68"/>
      <c r="SRV27" s="68"/>
      <c r="SRW27" s="68"/>
      <c r="SRX27" s="68"/>
      <c r="SRY27" s="68"/>
      <c r="SRZ27" s="68"/>
      <c r="SSA27" s="68"/>
      <c r="SSB27" s="68"/>
      <c r="SSC27" s="68"/>
      <c r="SSD27" s="68"/>
      <c r="SSE27" s="68"/>
      <c r="SSF27" s="68"/>
      <c r="SSG27" s="68"/>
      <c r="SSH27" s="68"/>
      <c r="SSI27" s="68"/>
      <c r="SSJ27" s="68"/>
      <c r="SSK27" s="68"/>
      <c r="SSL27" s="68"/>
      <c r="SSM27" s="68"/>
      <c r="SSN27" s="68"/>
      <c r="SSO27" s="68"/>
      <c r="SSP27" s="68"/>
      <c r="SSQ27" s="68"/>
      <c r="SSR27" s="68"/>
      <c r="SSS27" s="68"/>
      <c r="SST27" s="68"/>
      <c r="SSU27" s="68"/>
      <c r="SSV27" s="68"/>
      <c r="SSW27" s="68"/>
      <c r="SSX27" s="68"/>
      <c r="SSY27" s="68"/>
      <c r="SSZ27" s="68"/>
      <c r="STA27" s="68"/>
      <c r="STB27" s="68"/>
      <c r="STC27" s="68"/>
      <c r="STD27" s="68"/>
      <c r="STE27" s="68"/>
      <c r="STF27" s="68"/>
      <c r="STG27" s="68"/>
      <c r="STH27" s="68"/>
      <c r="STI27" s="68"/>
      <c r="STJ27" s="68"/>
      <c r="STK27" s="68"/>
      <c r="STL27" s="68"/>
      <c r="STM27" s="68"/>
      <c r="STN27" s="68"/>
      <c r="STO27" s="68"/>
      <c r="STP27" s="68"/>
      <c r="STQ27" s="68"/>
      <c r="STR27" s="68"/>
      <c r="STS27" s="68"/>
      <c r="STT27" s="68"/>
      <c r="STU27" s="68"/>
      <c r="STV27" s="68"/>
      <c r="STW27" s="68"/>
      <c r="STX27" s="68"/>
      <c r="STY27" s="68"/>
      <c r="STZ27" s="68"/>
      <c r="SUA27" s="68"/>
      <c r="SUB27" s="68"/>
      <c r="SUC27" s="68"/>
      <c r="SUD27" s="68"/>
      <c r="SUE27" s="68"/>
      <c r="SUF27" s="68"/>
      <c r="SUG27" s="68"/>
      <c r="SUH27" s="68"/>
      <c r="SUI27" s="68"/>
      <c r="SUJ27" s="68"/>
      <c r="SUK27" s="68"/>
      <c r="SUL27" s="68"/>
      <c r="SUM27" s="68"/>
      <c r="SUN27" s="68"/>
      <c r="SUO27" s="68"/>
      <c r="SUP27" s="68"/>
      <c r="SUQ27" s="68"/>
      <c r="SUR27" s="68"/>
      <c r="SUS27" s="68"/>
      <c r="SUT27" s="68"/>
      <c r="SUU27" s="68"/>
      <c r="SUV27" s="68"/>
      <c r="SUW27" s="68"/>
      <c r="SUX27" s="68"/>
      <c r="SUY27" s="68"/>
      <c r="SUZ27" s="68"/>
      <c r="SVA27" s="68"/>
      <c r="SVB27" s="68"/>
      <c r="SVC27" s="68"/>
      <c r="SVD27" s="68"/>
      <c r="SVE27" s="68"/>
      <c r="SVF27" s="68"/>
      <c r="SVG27" s="68"/>
      <c r="SVH27" s="68"/>
      <c r="SVI27" s="68"/>
      <c r="SVJ27" s="68"/>
      <c r="SVK27" s="68"/>
      <c r="SVL27" s="68"/>
      <c r="SVM27" s="68"/>
      <c r="SVN27" s="68"/>
      <c r="SVO27" s="68"/>
      <c r="SVP27" s="68"/>
      <c r="SVQ27" s="68"/>
      <c r="SVR27" s="68"/>
      <c r="SVS27" s="68"/>
      <c r="SVT27" s="68"/>
      <c r="SVU27" s="68"/>
      <c r="SVV27" s="68"/>
      <c r="SVW27" s="68"/>
      <c r="SVX27" s="68"/>
      <c r="SVY27" s="68"/>
      <c r="SVZ27" s="68"/>
      <c r="SWA27" s="68"/>
      <c r="SWB27" s="68"/>
      <c r="SWC27" s="68"/>
      <c r="SWD27" s="68"/>
      <c r="SWE27" s="68"/>
      <c r="SWF27" s="68"/>
      <c r="SWG27" s="68"/>
      <c r="SWH27" s="68"/>
      <c r="SWI27" s="68"/>
      <c r="SWJ27" s="68"/>
      <c r="SWK27" s="68"/>
      <c r="SWL27" s="68"/>
      <c r="SWM27" s="68"/>
      <c r="SWN27" s="68"/>
      <c r="SWO27" s="68"/>
      <c r="SWP27" s="68"/>
      <c r="SWQ27" s="68"/>
      <c r="SWR27" s="68"/>
      <c r="SWS27" s="68"/>
      <c r="SWT27" s="68"/>
      <c r="SWU27" s="68"/>
      <c r="SWV27" s="68"/>
      <c r="SWW27" s="68"/>
      <c r="SWX27" s="68"/>
      <c r="SWY27" s="68"/>
      <c r="SWZ27" s="68"/>
      <c r="SXA27" s="68"/>
      <c r="SXB27" s="68"/>
      <c r="SXC27" s="68"/>
      <c r="SXD27" s="68"/>
      <c r="SXE27" s="68"/>
      <c r="SXF27" s="68"/>
      <c r="SXG27" s="68"/>
      <c r="SXH27" s="68"/>
      <c r="SXI27" s="68"/>
      <c r="SXJ27" s="68"/>
      <c r="SXK27" s="68"/>
      <c r="SXL27" s="68"/>
      <c r="SXM27" s="68"/>
      <c r="SXN27" s="68"/>
      <c r="SXO27" s="68"/>
      <c r="SXP27" s="68"/>
      <c r="SXQ27" s="68"/>
      <c r="SXR27" s="68"/>
      <c r="SXS27" s="68"/>
      <c r="SXT27" s="68"/>
      <c r="SXU27" s="68"/>
      <c r="SXV27" s="68"/>
      <c r="SXW27" s="68"/>
      <c r="SXX27" s="68"/>
      <c r="SXY27" s="68"/>
      <c r="SXZ27" s="68"/>
      <c r="SYA27" s="68"/>
      <c r="SYB27" s="68"/>
      <c r="SYC27" s="68"/>
      <c r="SYD27" s="68"/>
      <c r="SYE27" s="68"/>
      <c r="SYF27" s="68"/>
      <c r="SYG27" s="68"/>
      <c r="SYH27" s="68"/>
      <c r="SYI27" s="68"/>
      <c r="SYJ27" s="68"/>
      <c r="SYK27" s="68"/>
      <c r="SYL27" s="68"/>
      <c r="SYM27" s="68"/>
      <c r="SYN27" s="68"/>
      <c r="SYO27" s="68"/>
      <c r="SYP27" s="68"/>
      <c r="SYQ27" s="68"/>
      <c r="SYR27" s="68"/>
      <c r="SYS27" s="68"/>
      <c r="SYT27" s="68"/>
      <c r="SYU27" s="68"/>
      <c r="SYV27" s="68"/>
      <c r="SYW27" s="68"/>
      <c r="SYX27" s="68"/>
      <c r="SYY27" s="68"/>
      <c r="SYZ27" s="68"/>
      <c r="SZA27" s="68"/>
      <c r="SZB27" s="68"/>
      <c r="SZC27" s="68"/>
      <c r="SZD27" s="68"/>
      <c r="SZE27" s="68"/>
      <c r="SZF27" s="68"/>
      <c r="SZG27" s="68"/>
      <c r="SZH27" s="68"/>
      <c r="SZI27" s="68"/>
      <c r="SZJ27" s="68"/>
      <c r="SZK27" s="68"/>
      <c r="SZL27" s="68"/>
      <c r="SZM27" s="68"/>
      <c r="SZN27" s="68"/>
      <c r="SZO27" s="68"/>
      <c r="SZP27" s="68"/>
      <c r="SZQ27" s="68"/>
      <c r="SZR27" s="68"/>
      <c r="SZS27" s="68"/>
      <c r="SZT27" s="68"/>
      <c r="SZU27" s="68"/>
      <c r="SZV27" s="68"/>
      <c r="SZW27" s="68"/>
      <c r="SZX27" s="68"/>
      <c r="SZY27" s="68"/>
      <c r="SZZ27" s="68"/>
      <c r="TAA27" s="68"/>
      <c r="TAB27" s="68"/>
      <c r="TAC27" s="68"/>
      <c r="TAD27" s="68"/>
      <c r="TAE27" s="68"/>
      <c r="TAF27" s="68"/>
      <c r="TAG27" s="68"/>
      <c r="TAH27" s="68"/>
      <c r="TAI27" s="68"/>
      <c r="TAJ27" s="68"/>
      <c r="TAK27" s="68"/>
      <c r="TAL27" s="68"/>
      <c r="TAM27" s="68"/>
      <c r="TAN27" s="68"/>
      <c r="TAO27" s="68"/>
      <c r="TAP27" s="68"/>
      <c r="TAQ27" s="68"/>
      <c r="TAR27" s="68"/>
      <c r="TAS27" s="68"/>
      <c r="TAT27" s="68"/>
      <c r="TAU27" s="68"/>
      <c r="TAV27" s="68"/>
      <c r="TAW27" s="68"/>
      <c r="TAX27" s="68"/>
      <c r="TAY27" s="68"/>
      <c r="TAZ27" s="68"/>
      <c r="TBA27" s="68"/>
      <c r="TBB27" s="68"/>
      <c r="TBC27" s="68"/>
      <c r="TBD27" s="68"/>
      <c r="TBE27" s="68"/>
      <c r="TBF27" s="68"/>
      <c r="TBG27" s="68"/>
      <c r="TBH27" s="68"/>
      <c r="TBI27" s="68"/>
      <c r="TBJ27" s="68"/>
      <c r="TBK27" s="68"/>
      <c r="TBL27" s="68"/>
      <c r="TBM27" s="68"/>
      <c r="TBN27" s="68"/>
      <c r="TBO27" s="68"/>
      <c r="TBP27" s="68"/>
      <c r="TBQ27" s="68"/>
      <c r="TBR27" s="68"/>
      <c r="TBS27" s="68"/>
      <c r="TBT27" s="68"/>
      <c r="TBU27" s="68"/>
      <c r="TBV27" s="68"/>
      <c r="TBW27" s="68"/>
      <c r="TBX27" s="68"/>
      <c r="TBY27" s="68"/>
      <c r="TBZ27" s="68"/>
      <c r="TCA27" s="68"/>
      <c r="TCB27" s="68"/>
      <c r="TCC27" s="68"/>
      <c r="TCD27" s="68"/>
      <c r="TCE27" s="68"/>
      <c r="TCF27" s="68"/>
      <c r="TCG27" s="68"/>
      <c r="TCH27" s="68"/>
      <c r="TCI27" s="68"/>
      <c r="TCJ27" s="68"/>
      <c r="TCK27" s="68"/>
      <c r="TCL27" s="68"/>
      <c r="TCM27" s="68"/>
      <c r="TCN27" s="68"/>
      <c r="TCO27" s="68"/>
      <c r="TCP27" s="68"/>
      <c r="TCQ27" s="68"/>
      <c r="TCR27" s="68"/>
      <c r="TCS27" s="68"/>
      <c r="TCT27" s="68"/>
      <c r="TCU27" s="68"/>
      <c r="TCV27" s="68"/>
      <c r="TCW27" s="68"/>
      <c r="TCX27" s="68"/>
      <c r="TCY27" s="68"/>
      <c r="TCZ27" s="68"/>
      <c r="TDA27" s="68"/>
      <c r="TDB27" s="68"/>
      <c r="TDC27" s="68"/>
      <c r="TDD27" s="68"/>
      <c r="TDE27" s="68"/>
      <c r="TDF27" s="68"/>
      <c r="TDG27" s="68"/>
      <c r="TDH27" s="68"/>
      <c r="TDI27" s="68"/>
      <c r="TDJ27" s="68"/>
      <c r="TDK27" s="68"/>
      <c r="TDL27" s="68"/>
      <c r="TDM27" s="68"/>
      <c r="TDN27" s="68"/>
      <c r="TDO27" s="68"/>
      <c r="TDP27" s="68"/>
      <c r="TDQ27" s="68"/>
      <c r="TDR27" s="68"/>
      <c r="TDS27" s="68"/>
      <c r="TDT27" s="68"/>
      <c r="TDU27" s="68"/>
      <c r="TDV27" s="68"/>
      <c r="TDW27" s="68"/>
      <c r="TDX27" s="68"/>
      <c r="TDY27" s="68"/>
      <c r="TDZ27" s="68"/>
      <c r="TEA27" s="68"/>
      <c r="TEB27" s="68"/>
      <c r="TEC27" s="68"/>
      <c r="TED27" s="68"/>
      <c r="TEE27" s="68"/>
      <c r="TEF27" s="68"/>
      <c r="TEG27" s="68"/>
      <c r="TEH27" s="68"/>
      <c r="TEI27" s="68"/>
      <c r="TEJ27" s="68"/>
      <c r="TEK27" s="68"/>
      <c r="TEL27" s="68"/>
      <c r="TEM27" s="68"/>
      <c r="TEN27" s="68"/>
      <c r="TEO27" s="68"/>
      <c r="TEP27" s="68"/>
      <c r="TEQ27" s="68"/>
      <c r="TER27" s="68"/>
      <c r="TES27" s="68"/>
      <c r="TET27" s="68"/>
      <c r="TEU27" s="68"/>
      <c r="TEV27" s="68"/>
      <c r="TEW27" s="68"/>
      <c r="TEX27" s="68"/>
      <c r="TEY27" s="68"/>
      <c r="TEZ27" s="68"/>
      <c r="TFA27" s="68"/>
      <c r="TFB27" s="68"/>
      <c r="TFC27" s="68"/>
      <c r="TFD27" s="68"/>
      <c r="TFE27" s="68"/>
      <c r="TFF27" s="68"/>
      <c r="TFG27" s="68"/>
      <c r="TFH27" s="68"/>
      <c r="TFI27" s="68"/>
      <c r="TFJ27" s="68"/>
      <c r="TFK27" s="68"/>
      <c r="TFL27" s="68"/>
      <c r="TFM27" s="68"/>
      <c r="TFN27" s="68"/>
      <c r="TFO27" s="68"/>
      <c r="TFP27" s="68"/>
      <c r="TFQ27" s="68"/>
      <c r="TFR27" s="68"/>
      <c r="TFS27" s="68"/>
      <c r="TFT27" s="68"/>
      <c r="TFU27" s="68"/>
      <c r="TFV27" s="68"/>
      <c r="TFW27" s="68"/>
      <c r="TFX27" s="68"/>
      <c r="TFY27" s="68"/>
      <c r="TFZ27" s="68"/>
      <c r="TGA27" s="68"/>
      <c r="TGB27" s="68"/>
      <c r="TGC27" s="68"/>
      <c r="TGD27" s="68"/>
      <c r="TGE27" s="68"/>
      <c r="TGF27" s="68"/>
      <c r="TGG27" s="68"/>
      <c r="TGH27" s="68"/>
      <c r="TGI27" s="68"/>
      <c r="TGJ27" s="68"/>
      <c r="TGK27" s="68"/>
      <c r="TGL27" s="68"/>
      <c r="TGM27" s="68"/>
      <c r="TGN27" s="68"/>
      <c r="TGO27" s="68"/>
      <c r="TGP27" s="68"/>
      <c r="TGQ27" s="68"/>
      <c r="TGR27" s="68"/>
      <c r="TGS27" s="68"/>
      <c r="TGT27" s="68"/>
      <c r="TGU27" s="68"/>
      <c r="TGV27" s="68"/>
      <c r="TGW27" s="68"/>
      <c r="TGX27" s="68"/>
      <c r="TGY27" s="68"/>
      <c r="TGZ27" s="68"/>
      <c r="THA27" s="68"/>
      <c r="THB27" s="68"/>
      <c r="THC27" s="68"/>
      <c r="THD27" s="68"/>
      <c r="THE27" s="68"/>
      <c r="THF27" s="68"/>
      <c r="THG27" s="68"/>
      <c r="THH27" s="68"/>
      <c r="THI27" s="68"/>
      <c r="THJ27" s="68"/>
      <c r="THK27" s="68"/>
      <c r="THL27" s="68"/>
      <c r="THM27" s="68"/>
      <c r="THN27" s="68"/>
      <c r="THO27" s="68"/>
      <c r="THP27" s="68"/>
      <c r="THQ27" s="68"/>
      <c r="THR27" s="68"/>
      <c r="THS27" s="68"/>
      <c r="THT27" s="68"/>
      <c r="THU27" s="68"/>
      <c r="THV27" s="68"/>
      <c r="THW27" s="68"/>
      <c r="THX27" s="68"/>
      <c r="THY27" s="68"/>
      <c r="THZ27" s="68"/>
      <c r="TIA27" s="68"/>
      <c r="TIB27" s="68"/>
      <c r="TIC27" s="68"/>
      <c r="TID27" s="68"/>
      <c r="TIE27" s="68"/>
      <c r="TIF27" s="68"/>
      <c r="TIG27" s="68"/>
      <c r="TIH27" s="68"/>
      <c r="TII27" s="68"/>
      <c r="TIJ27" s="68"/>
      <c r="TIK27" s="68"/>
      <c r="TIL27" s="68"/>
      <c r="TIM27" s="68"/>
      <c r="TIN27" s="68"/>
      <c r="TIO27" s="68"/>
      <c r="TIP27" s="68"/>
      <c r="TIQ27" s="68"/>
      <c r="TIR27" s="68"/>
      <c r="TIS27" s="68"/>
      <c r="TIT27" s="68"/>
      <c r="TIU27" s="68"/>
      <c r="TIV27" s="68"/>
      <c r="TIW27" s="68"/>
      <c r="TIX27" s="68"/>
      <c r="TIY27" s="68"/>
      <c r="TIZ27" s="68"/>
      <c r="TJA27" s="68"/>
      <c r="TJB27" s="68"/>
      <c r="TJC27" s="68"/>
      <c r="TJD27" s="68"/>
      <c r="TJE27" s="68"/>
      <c r="TJF27" s="68"/>
      <c r="TJG27" s="68"/>
      <c r="TJH27" s="68"/>
      <c r="TJI27" s="68"/>
      <c r="TJJ27" s="68"/>
      <c r="TJK27" s="68"/>
      <c r="TJL27" s="68"/>
      <c r="TJM27" s="68"/>
      <c r="TJN27" s="68"/>
      <c r="TJO27" s="68"/>
      <c r="TJP27" s="68"/>
      <c r="TJQ27" s="68"/>
      <c r="TJR27" s="68"/>
      <c r="TJS27" s="68"/>
      <c r="TJT27" s="68"/>
      <c r="TJU27" s="68"/>
      <c r="TJV27" s="68"/>
      <c r="TJW27" s="68"/>
      <c r="TJX27" s="68"/>
      <c r="TJY27" s="68"/>
      <c r="TJZ27" s="68"/>
      <c r="TKA27" s="68"/>
      <c r="TKB27" s="68"/>
      <c r="TKC27" s="68"/>
      <c r="TKD27" s="68"/>
      <c r="TKE27" s="68"/>
      <c r="TKF27" s="68"/>
      <c r="TKG27" s="68"/>
      <c r="TKH27" s="68"/>
      <c r="TKI27" s="68"/>
      <c r="TKJ27" s="68"/>
      <c r="TKK27" s="68"/>
      <c r="TKL27" s="68"/>
      <c r="TKM27" s="68"/>
      <c r="TKN27" s="68"/>
      <c r="TKO27" s="68"/>
      <c r="TKP27" s="68"/>
      <c r="TKQ27" s="68"/>
      <c r="TKR27" s="68"/>
      <c r="TKS27" s="68"/>
      <c r="TKT27" s="68"/>
      <c r="TKU27" s="68"/>
      <c r="TKV27" s="68"/>
      <c r="TKW27" s="68"/>
      <c r="TKX27" s="68"/>
      <c r="TKY27" s="68"/>
      <c r="TKZ27" s="68"/>
      <c r="TLA27" s="68"/>
      <c r="TLB27" s="68"/>
      <c r="TLC27" s="68"/>
      <c r="TLD27" s="68"/>
      <c r="TLE27" s="68"/>
      <c r="TLF27" s="68"/>
      <c r="TLG27" s="68"/>
      <c r="TLH27" s="68"/>
      <c r="TLI27" s="68"/>
      <c r="TLJ27" s="68"/>
      <c r="TLK27" s="68"/>
      <c r="TLL27" s="68"/>
      <c r="TLM27" s="68"/>
      <c r="TLN27" s="68"/>
      <c r="TLO27" s="68"/>
      <c r="TLP27" s="68"/>
      <c r="TLQ27" s="68"/>
      <c r="TLR27" s="68"/>
      <c r="TLS27" s="68"/>
      <c r="TLT27" s="68"/>
      <c r="TLU27" s="68"/>
      <c r="TLV27" s="68"/>
      <c r="TLW27" s="68"/>
      <c r="TLX27" s="68"/>
      <c r="TLY27" s="68"/>
      <c r="TLZ27" s="68"/>
      <c r="TMA27" s="68"/>
      <c r="TMB27" s="68"/>
      <c r="TMC27" s="68"/>
      <c r="TMD27" s="68"/>
      <c r="TME27" s="68"/>
      <c r="TMF27" s="68"/>
      <c r="TMG27" s="68"/>
      <c r="TMH27" s="68"/>
      <c r="TMI27" s="68"/>
      <c r="TMJ27" s="68"/>
      <c r="TMK27" s="68"/>
      <c r="TML27" s="68"/>
      <c r="TMM27" s="68"/>
      <c r="TMN27" s="68"/>
      <c r="TMO27" s="68"/>
      <c r="TMP27" s="68"/>
      <c r="TMQ27" s="68"/>
      <c r="TMR27" s="68"/>
      <c r="TMS27" s="68"/>
      <c r="TMT27" s="68"/>
      <c r="TMU27" s="68"/>
      <c r="TMV27" s="68"/>
      <c r="TMW27" s="68"/>
      <c r="TMX27" s="68"/>
      <c r="TMY27" s="68"/>
      <c r="TMZ27" s="68"/>
      <c r="TNA27" s="68"/>
      <c r="TNB27" s="68"/>
      <c r="TNC27" s="68"/>
      <c r="TND27" s="68"/>
      <c r="TNE27" s="68"/>
      <c r="TNF27" s="68"/>
      <c r="TNG27" s="68"/>
      <c r="TNH27" s="68"/>
      <c r="TNI27" s="68"/>
      <c r="TNJ27" s="68"/>
      <c r="TNK27" s="68"/>
      <c r="TNL27" s="68"/>
      <c r="TNM27" s="68"/>
      <c r="TNN27" s="68"/>
      <c r="TNO27" s="68"/>
      <c r="TNP27" s="68"/>
      <c r="TNQ27" s="68"/>
      <c r="TNR27" s="68"/>
      <c r="TNS27" s="68"/>
      <c r="TNT27" s="68"/>
      <c r="TNU27" s="68"/>
      <c r="TNV27" s="68"/>
      <c r="TNW27" s="68"/>
      <c r="TNX27" s="68"/>
      <c r="TNY27" s="68"/>
      <c r="TNZ27" s="68"/>
      <c r="TOA27" s="68"/>
      <c r="TOB27" s="68"/>
      <c r="TOC27" s="68"/>
      <c r="TOD27" s="68"/>
      <c r="TOE27" s="68"/>
      <c r="TOF27" s="68"/>
      <c r="TOG27" s="68"/>
      <c r="TOH27" s="68"/>
      <c r="TOI27" s="68"/>
      <c r="TOJ27" s="68"/>
      <c r="TOK27" s="68"/>
      <c r="TOL27" s="68"/>
      <c r="TOM27" s="68"/>
      <c r="TON27" s="68"/>
      <c r="TOO27" s="68"/>
      <c r="TOP27" s="68"/>
      <c r="TOQ27" s="68"/>
      <c r="TOR27" s="68"/>
      <c r="TOS27" s="68"/>
      <c r="TOT27" s="68"/>
      <c r="TOU27" s="68"/>
      <c r="TOV27" s="68"/>
      <c r="TOW27" s="68"/>
      <c r="TOX27" s="68"/>
      <c r="TOY27" s="68"/>
      <c r="TOZ27" s="68"/>
      <c r="TPA27" s="68"/>
      <c r="TPB27" s="68"/>
      <c r="TPC27" s="68"/>
      <c r="TPD27" s="68"/>
      <c r="TPE27" s="68"/>
      <c r="TPF27" s="68"/>
      <c r="TPG27" s="68"/>
      <c r="TPH27" s="68"/>
      <c r="TPI27" s="68"/>
      <c r="TPJ27" s="68"/>
      <c r="TPK27" s="68"/>
      <c r="TPL27" s="68"/>
      <c r="TPM27" s="68"/>
      <c r="TPN27" s="68"/>
      <c r="TPO27" s="68"/>
      <c r="TPP27" s="68"/>
      <c r="TPQ27" s="68"/>
      <c r="TPR27" s="68"/>
      <c r="TPS27" s="68"/>
      <c r="TPT27" s="68"/>
      <c r="TPU27" s="68"/>
      <c r="TPV27" s="68"/>
      <c r="TPW27" s="68"/>
      <c r="TPX27" s="68"/>
      <c r="TPY27" s="68"/>
      <c r="TPZ27" s="68"/>
      <c r="TQA27" s="68"/>
      <c r="TQB27" s="68"/>
      <c r="TQC27" s="68"/>
      <c r="TQD27" s="68"/>
      <c r="TQE27" s="68"/>
      <c r="TQF27" s="68"/>
      <c r="TQG27" s="68"/>
      <c r="TQH27" s="68"/>
      <c r="TQI27" s="68"/>
      <c r="TQJ27" s="68"/>
      <c r="TQK27" s="68"/>
      <c r="TQL27" s="68"/>
      <c r="TQM27" s="68"/>
      <c r="TQN27" s="68"/>
      <c r="TQO27" s="68"/>
      <c r="TQP27" s="68"/>
      <c r="TQQ27" s="68"/>
      <c r="TQR27" s="68"/>
      <c r="TQS27" s="68"/>
      <c r="TQT27" s="68"/>
      <c r="TQU27" s="68"/>
      <c r="TQV27" s="68"/>
      <c r="TQW27" s="68"/>
      <c r="TQX27" s="68"/>
      <c r="TQY27" s="68"/>
      <c r="TQZ27" s="68"/>
      <c r="TRA27" s="68"/>
      <c r="TRB27" s="68"/>
      <c r="TRC27" s="68"/>
      <c r="TRD27" s="68"/>
      <c r="TRE27" s="68"/>
      <c r="TRF27" s="68"/>
      <c r="TRG27" s="68"/>
      <c r="TRH27" s="68"/>
      <c r="TRI27" s="68"/>
      <c r="TRJ27" s="68"/>
      <c r="TRK27" s="68"/>
      <c r="TRL27" s="68"/>
      <c r="TRM27" s="68"/>
      <c r="TRN27" s="68"/>
      <c r="TRO27" s="68"/>
      <c r="TRP27" s="68"/>
      <c r="TRQ27" s="68"/>
      <c r="TRR27" s="68"/>
      <c r="TRS27" s="68"/>
      <c r="TRT27" s="68"/>
      <c r="TRU27" s="68"/>
      <c r="TRV27" s="68"/>
      <c r="TRW27" s="68"/>
      <c r="TRX27" s="68"/>
      <c r="TRY27" s="68"/>
      <c r="TRZ27" s="68"/>
      <c r="TSA27" s="68"/>
      <c r="TSB27" s="68"/>
      <c r="TSC27" s="68"/>
      <c r="TSD27" s="68"/>
      <c r="TSE27" s="68"/>
      <c r="TSF27" s="68"/>
      <c r="TSG27" s="68"/>
      <c r="TSH27" s="68"/>
      <c r="TSI27" s="68"/>
      <c r="TSJ27" s="68"/>
      <c r="TSK27" s="68"/>
      <c r="TSL27" s="68"/>
      <c r="TSM27" s="68"/>
      <c r="TSN27" s="68"/>
      <c r="TSO27" s="68"/>
      <c r="TSP27" s="68"/>
      <c r="TSQ27" s="68"/>
      <c r="TSR27" s="68"/>
      <c r="TSS27" s="68"/>
      <c r="TST27" s="68"/>
      <c r="TSU27" s="68"/>
      <c r="TSV27" s="68"/>
      <c r="TSW27" s="68"/>
      <c r="TSX27" s="68"/>
      <c r="TSY27" s="68"/>
      <c r="TSZ27" s="68"/>
      <c r="TTA27" s="68"/>
      <c r="TTB27" s="68"/>
      <c r="TTC27" s="68"/>
      <c r="TTD27" s="68"/>
      <c r="TTE27" s="68"/>
      <c r="TTF27" s="68"/>
      <c r="TTG27" s="68"/>
      <c r="TTH27" s="68"/>
      <c r="TTI27" s="68"/>
      <c r="TTJ27" s="68"/>
      <c r="TTK27" s="68"/>
      <c r="TTL27" s="68"/>
      <c r="TTM27" s="68"/>
      <c r="TTN27" s="68"/>
      <c r="TTO27" s="68"/>
      <c r="TTP27" s="68"/>
      <c r="TTQ27" s="68"/>
      <c r="TTR27" s="68"/>
      <c r="TTS27" s="68"/>
      <c r="TTT27" s="68"/>
      <c r="TTU27" s="68"/>
      <c r="TTV27" s="68"/>
      <c r="TTW27" s="68"/>
      <c r="TTX27" s="68"/>
      <c r="TTY27" s="68"/>
      <c r="TTZ27" s="68"/>
      <c r="TUA27" s="68"/>
      <c r="TUB27" s="68"/>
      <c r="TUC27" s="68"/>
      <c r="TUD27" s="68"/>
      <c r="TUE27" s="68"/>
      <c r="TUF27" s="68"/>
      <c r="TUG27" s="68"/>
      <c r="TUH27" s="68"/>
      <c r="TUI27" s="68"/>
      <c r="TUJ27" s="68"/>
      <c r="TUK27" s="68"/>
      <c r="TUL27" s="68"/>
      <c r="TUM27" s="68"/>
      <c r="TUN27" s="68"/>
      <c r="TUO27" s="68"/>
      <c r="TUP27" s="68"/>
      <c r="TUQ27" s="68"/>
      <c r="TUR27" s="68"/>
      <c r="TUS27" s="68"/>
      <c r="TUT27" s="68"/>
      <c r="TUU27" s="68"/>
      <c r="TUV27" s="68"/>
      <c r="TUW27" s="68"/>
      <c r="TUX27" s="68"/>
      <c r="TUY27" s="68"/>
      <c r="TUZ27" s="68"/>
      <c r="TVA27" s="68"/>
      <c r="TVB27" s="68"/>
      <c r="TVC27" s="68"/>
      <c r="TVD27" s="68"/>
      <c r="TVE27" s="68"/>
      <c r="TVF27" s="68"/>
      <c r="TVG27" s="68"/>
      <c r="TVH27" s="68"/>
      <c r="TVI27" s="68"/>
      <c r="TVJ27" s="68"/>
      <c r="TVK27" s="68"/>
      <c r="TVL27" s="68"/>
      <c r="TVM27" s="68"/>
      <c r="TVN27" s="68"/>
      <c r="TVO27" s="68"/>
      <c r="TVP27" s="68"/>
      <c r="TVQ27" s="68"/>
      <c r="TVR27" s="68"/>
      <c r="TVS27" s="68"/>
      <c r="TVT27" s="68"/>
      <c r="TVU27" s="68"/>
      <c r="TVV27" s="68"/>
      <c r="TVW27" s="68"/>
      <c r="TVX27" s="68"/>
      <c r="TVY27" s="68"/>
      <c r="TVZ27" s="68"/>
      <c r="TWA27" s="68"/>
      <c r="TWB27" s="68"/>
      <c r="TWC27" s="68"/>
      <c r="TWD27" s="68"/>
      <c r="TWE27" s="68"/>
      <c r="TWF27" s="68"/>
      <c r="TWG27" s="68"/>
      <c r="TWH27" s="68"/>
      <c r="TWI27" s="68"/>
      <c r="TWJ27" s="68"/>
      <c r="TWK27" s="68"/>
      <c r="TWL27" s="68"/>
      <c r="TWM27" s="68"/>
      <c r="TWN27" s="68"/>
      <c r="TWO27" s="68"/>
      <c r="TWP27" s="68"/>
      <c r="TWQ27" s="68"/>
      <c r="TWR27" s="68"/>
      <c r="TWS27" s="68"/>
      <c r="TWT27" s="68"/>
      <c r="TWU27" s="68"/>
      <c r="TWV27" s="68"/>
      <c r="TWW27" s="68"/>
      <c r="TWX27" s="68"/>
      <c r="TWY27" s="68"/>
      <c r="TWZ27" s="68"/>
      <c r="TXA27" s="68"/>
      <c r="TXB27" s="68"/>
      <c r="TXC27" s="68"/>
      <c r="TXD27" s="68"/>
      <c r="TXE27" s="68"/>
      <c r="TXF27" s="68"/>
      <c r="TXG27" s="68"/>
      <c r="TXH27" s="68"/>
      <c r="TXI27" s="68"/>
      <c r="TXJ27" s="68"/>
      <c r="TXK27" s="68"/>
      <c r="TXL27" s="68"/>
      <c r="TXM27" s="68"/>
      <c r="TXN27" s="68"/>
      <c r="TXO27" s="68"/>
      <c r="TXP27" s="68"/>
      <c r="TXQ27" s="68"/>
      <c r="TXR27" s="68"/>
      <c r="TXS27" s="68"/>
      <c r="TXT27" s="68"/>
      <c r="TXU27" s="68"/>
      <c r="TXV27" s="68"/>
      <c r="TXW27" s="68"/>
      <c r="TXX27" s="68"/>
      <c r="TXY27" s="68"/>
      <c r="TXZ27" s="68"/>
      <c r="TYA27" s="68"/>
      <c r="TYB27" s="68"/>
      <c r="TYC27" s="68"/>
      <c r="TYD27" s="68"/>
      <c r="TYE27" s="68"/>
      <c r="TYF27" s="68"/>
      <c r="TYG27" s="68"/>
      <c r="TYH27" s="68"/>
      <c r="TYI27" s="68"/>
      <c r="TYJ27" s="68"/>
      <c r="TYK27" s="68"/>
      <c r="TYL27" s="68"/>
      <c r="TYM27" s="68"/>
      <c r="TYN27" s="68"/>
      <c r="TYO27" s="68"/>
      <c r="TYP27" s="68"/>
      <c r="TYQ27" s="68"/>
      <c r="TYR27" s="68"/>
      <c r="TYS27" s="68"/>
      <c r="TYT27" s="68"/>
      <c r="TYU27" s="68"/>
      <c r="TYV27" s="68"/>
      <c r="TYW27" s="68"/>
      <c r="TYX27" s="68"/>
      <c r="TYY27" s="68"/>
      <c r="TYZ27" s="68"/>
      <c r="TZA27" s="68"/>
      <c r="TZB27" s="68"/>
      <c r="TZC27" s="68"/>
      <c r="TZD27" s="68"/>
      <c r="TZE27" s="68"/>
      <c r="TZF27" s="68"/>
      <c r="TZG27" s="68"/>
      <c r="TZH27" s="68"/>
      <c r="TZI27" s="68"/>
      <c r="TZJ27" s="68"/>
      <c r="TZK27" s="68"/>
      <c r="TZL27" s="68"/>
      <c r="TZM27" s="68"/>
      <c r="TZN27" s="68"/>
      <c r="TZO27" s="68"/>
      <c r="TZP27" s="68"/>
      <c r="TZQ27" s="68"/>
      <c r="TZR27" s="68"/>
      <c r="TZS27" s="68"/>
      <c r="TZT27" s="68"/>
      <c r="TZU27" s="68"/>
      <c r="TZV27" s="68"/>
      <c r="TZW27" s="68"/>
      <c r="TZX27" s="68"/>
      <c r="TZY27" s="68"/>
      <c r="TZZ27" s="68"/>
      <c r="UAA27" s="68"/>
      <c r="UAB27" s="68"/>
      <c r="UAC27" s="68"/>
      <c r="UAD27" s="68"/>
      <c r="UAE27" s="68"/>
      <c r="UAF27" s="68"/>
      <c r="UAG27" s="68"/>
      <c r="UAH27" s="68"/>
      <c r="UAI27" s="68"/>
      <c r="UAJ27" s="68"/>
      <c r="UAK27" s="68"/>
      <c r="UAL27" s="68"/>
      <c r="UAM27" s="68"/>
      <c r="UAN27" s="68"/>
      <c r="UAO27" s="68"/>
      <c r="UAP27" s="68"/>
      <c r="UAQ27" s="68"/>
      <c r="UAR27" s="68"/>
      <c r="UAS27" s="68"/>
      <c r="UAT27" s="68"/>
      <c r="UAU27" s="68"/>
      <c r="UAV27" s="68"/>
      <c r="UAW27" s="68"/>
      <c r="UAX27" s="68"/>
      <c r="UAY27" s="68"/>
      <c r="UAZ27" s="68"/>
      <c r="UBA27" s="68"/>
      <c r="UBB27" s="68"/>
      <c r="UBC27" s="68"/>
      <c r="UBD27" s="68"/>
      <c r="UBE27" s="68"/>
      <c r="UBF27" s="68"/>
      <c r="UBG27" s="68"/>
      <c r="UBH27" s="68"/>
      <c r="UBI27" s="68"/>
      <c r="UBJ27" s="68"/>
      <c r="UBK27" s="68"/>
      <c r="UBL27" s="68"/>
      <c r="UBM27" s="68"/>
      <c r="UBN27" s="68"/>
      <c r="UBO27" s="68"/>
      <c r="UBP27" s="68"/>
      <c r="UBQ27" s="68"/>
      <c r="UBR27" s="68"/>
      <c r="UBS27" s="68"/>
      <c r="UBT27" s="68"/>
      <c r="UBU27" s="68"/>
      <c r="UBV27" s="68"/>
      <c r="UBW27" s="68"/>
      <c r="UBX27" s="68"/>
      <c r="UBY27" s="68"/>
      <c r="UBZ27" s="68"/>
      <c r="UCA27" s="68"/>
      <c r="UCB27" s="68"/>
      <c r="UCC27" s="68"/>
      <c r="UCD27" s="68"/>
      <c r="UCE27" s="68"/>
      <c r="UCF27" s="68"/>
      <c r="UCG27" s="68"/>
      <c r="UCH27" s="68"/>
      <c r="UCI27" s="68"/>
      <c r="UCJ27" s="68"/>
      <c r="UCK27" s="68"/>
      <c r="UCL27" s="68"/>
      <c r="UCM27" s="68"/>
      <c r="UCN27" s="68"/>
      <c r="UCO27" s="68"/>
      <c r="UCP27" s="68"/>
      <c r="UCQ27" s="68"/>
      <c r="UCR27" s="68"/>
      <c r="UCS27" s="68"/>
      <c r="UCT27" s="68"/>
      <c r="UCU27" s="68"/>
      <c r="UCV27" s="68"/>
      <c r="UCW27" s="68"/>
      <c r="UCX27" s="68"/>
      <c r="UCY27" s="68"/>
      <c r="UCZ27" s="68"/>
      <c r="UDA27" s="68"/>
      <c r="UDB27" s="68"/>
      <c r="UDC27" s="68"/>
      <c r="UDD27" s="68"/>
      <c r="UDE27" s="68"/>
      <c r="UDF27" s="68"/>
      <c r="UDG27" s="68"/>
      <c r="UDH27" s="68"/>
      <c r="UDI27" s="68"/>
      <c r="UDJ27" s="68"/>
      <c r="UDK27" s="68"/>
      <c r="UDL27" s="68"/>
      <c r="UDM27" s="68"/>
      <c r="UDN27" s="68"/>
      <c r="UDO27" s="68"/>
      <c r="UDP27" s="68"/>
      <c r="UDQ27" s="68"/>
      <c r="UDR27" s="68"/>
      <c r="UDS27" s="68"/>
      <c r="UDT27" s="68"/>
      <c r="UDU27" s="68"/>
      <c r="UDV27" s="68"/>
      <c r="UDW27" s="68"/>
      <c r="UDX27" s="68"/>
      <c r="UDY27" s="68"/>
      <c r="UDZ27" s="68"/>
      <c r="UEA27" s="68"/>
      <c r="UEB27" s="68"/>
      <c r="UEC27" s="68"/>
      <c r="UED27" s="68"/>
      <c r="UEE27" s="68"/>
      <c r="UEF27" s="68"/>
      <c r="UEG27" s="68"/>
      <c r="UEH27" s="68"/>
      <c r="UEI27" s="68"/>
      <c r="UEJ27" s="68"/>
      <c r="UEK27" s="68"/>
      <c r="UEL27" s="68"/>
      <c r="UEM27" s="68"/>
      <c r="UEN27" s="68"/>
      <c r="UEO27" s="68"/>
      <c r="UEP27" s="68"/>
      <c r="UEQ27" s="68"/>
      <c r="UER27" s="68"/>
      <c r="UES27" s="68"/>
      <c r="UET27" s="68"/>
      <c r="UEU27" s="68"/>
      <c r="UEV27" s="68"/>
      <c r="UEW27" s="68"/>
      <c r="UEX27" s="68"/>
      <c r="UEY27" s="68"/>
      <c r="UEZ27" s="68"/>
      <c r="UFA27" s="68"/>
      <c r="UFB27" s="68"/>
      <c r="UFC27" s="68"/>
      <c r="UFD27" s="68"/>
      <c r="UFE27" s="68"/>
      <c r="UFF27" s="68"/>
      <c r="UFG27" s="68"/>
      <c r="UFH27" s="68"/>
      <c r="UFI27" s="68"/>
      <c r="UFJ27" s="68"/>
      <c r="UFK27" s="68"/>
      <c r="UFL27" s="68"/>
      <c r="UFM27" s="68"/>
      <c r="UFN27" s="68"/>
      <c r="UFO27" s="68"/>
      <c r="UFP27" s="68"/>
      <c r="UFQ27" s="68"/>
      <c r="UFR27" s="68"/>
      <c r="UFS27" s="68"/>
      <c r="UFT27" s="68"/>
      <c r="UFU27" s="68"/>
      <c r="UFV27" s="68"/>
      <c r="UFW27" s="68"/>
      <c r="UFX27" s="68"/>
      <c r="UFY27" s="68"/>
      <c r="UFZ27" s="68"/>
      <c r="UGA27" s="68"/>
      <c r="UGB27" s="68"/>
      <c r="UGC27" s="68"/>
      <c r="UGD27" s="68"/>
      <c r="UGE27" s="68"/>
      <c r="UGF27" s="68"/>
      <c r="UGG27" s="68"/>
      <c r="UGH27" s="68"/>
      <c r="UGI27" s="68"/>
      <c r="UGJ27" s="68"/>
      <c r="UGK27" s="68"/>
      <c r="UGL27" s="68"/>
      <c r="UGM27" s="68"/>
      <c r="UGN27" s="68"/>
      <c r="UGO27" s="68"/>
      <c r="UGP27" s="68"/>
      <c r="UGQ27" s="68"/>
      <c r="UGR27" s="68"/>
      <c r="UGS27" s="68"/>
      <c r="UGT27" s="68"/>
      <c r="UGU27" s="68"/>
      <c r="UGV27" s="68"/>
      <c r="UGW27" s="68"/>
      <c r="UGX27" s="68"/>
      <c r="UGY27" s="68"/>
      <c r="UGZ27" s="68"/>
      <c r="UHA27" s="68"/>
      <c r="UHB27" s="68"/>
      <c r="UHC27" s="68"/>
      <c r="UHD27" s="68"/>
      <c r="UHE27" s="68"/>
      <c r="UHF27" s="68"/>
      <c r="UHG27" s="68"/>
      <c r="UHH27" s="68"/>
      <c r="UHI27" s="68"/>
      <c r="UHJ27" s="68"/>
      <c r="UHK27" s="68"/>
      <c r="UHL27" s="68"/>
      <c r="UHM27" s="68"/>
      <c r="UHN27" s="68"/>
      <c r="UHO27" s="68"/>
      <c r="UHP27" s="68"/>
      <c r="UHQ27" s="68"/>
      <c r="UHR27" s="68"/>
      <c r="UHS27" s="68"/>
      <c r="UHT27" s="68"/>
      <c r="UHU27" s="68"/>
      <c r="UHV27" s="68"/>
      <c r="UHW27" s="68"/>
      <c r="UHX27" s="68"/>
      <c r="UHY27" s="68"/>
      <c r="UHZ27" s="68"/>
      <c r="UIA27" s="68"/>
      <c r="UIB27" s="68"/>
      <c r="UIC27" s="68"/>
      <c r="UID27" s="68"/>
      <c r="UIE27" s="68"/>
      <c r="UIF27" s="68"/>
      <c r="UIG27" s="68"/>
      <c r="UIH27" s="68"/>
      <c r="UII27" s="68"/>
      <c r="UIJ27" s="68"/>
      <c r="UIK27" s="68"/>
      <c r="UIL27" s="68"/>
      <c r="UIM27" s="68"/>
      <c r="UIN27" s="68"/>
      <c r="UIO27" s="68"/>
      <c r="UIP27" s="68"/>
      <c r="UIQ27" s="68"/>
      <c r="UIR27" s="68"/>
      <c r="UIS27" s="68"/>
      <c r="UIT27" s="68"/>
      <c r="UIU27" s="68"/>
      <c r="UIV27" s="68"/>
      <c r="UIW27" s="68"/>
      <c r="UIX27" s="68"/>
      <c r="UIY27" s="68"/>
      <c r="UIZ27" s="68"/>
      <c r="UJA27" s="68"/>
      <c r="UJB27" s="68"/>
      <c r="UJC27" s="68"/>
      <c r="UJD27" s="68"/>
      <c r="UJE27" s="68"/>
      <c r="UJF27" s="68"/>
      <c r="UJG27" s="68"/>
      <c r="UJH27" s="68"/>
      <c r="UJI27" s="68"/>
      <c r="UJJ27" s="68"/>
      <c r="UJK27" s="68"/>
      <c r="UJL27" s="68"/>
      <c r="UJM27" s="68"/>
      <c r="UJN27" s="68"/>
      <c r="UJO27" s="68"/>
      <c r="UJP27" s="68"/>
      <c r="UJQ27" s="68"/>
      <c r="UJR27" s="68"/>
      <c r="UJS27" s="68"/>
      <c r="UJT27" s="68"/>
      <c r="UJU27" s="68"/>
      <c r="UJV27" s="68"/>
      <c r="UJW27" s="68"/>
      <c r="UJX27" s="68"/>
      <c r="UJY27" s="68"/>
      <c r="UJZ27" s="68"/>
      <c r="UKA27" s="68"/>
      <c r="UKB27" s="68"/>
      <c r="UKC27" s="68"/>
      <c r="UKD27" s="68"/>
      <c r="UKE27" s="68"/>
      <c r="UKF27" s="68"/>
      <c r="UKG27" s="68"/>
      <c r="UKH27" s="68"/>
      <c r="UKI27" s="68"/>
      <c r="UKJ27" s="68"/>
      <c r="UKK27" s="68"/>
      <c r="UKL27" s="68"/>
      <c r="UKM27" s="68"/>
      <c r="UKN27" s="68"/>
      <c r="UKO27" s="68"/>
      <c r="UKP27" s="68"/>
      <c r="UKQ27" s="68"/>
      <c r="UKR27" s="68"/>
      <c r="UKS27" s="68"/>
      <c r="UKT27" s="68"/>
      <c r="UKU27" s="68"/>
      <c r="UKV27" s="68"/>
      <c r="UKW27" s="68"/>
      <c r="UKX27" s="68"/>
      <c r="UKY27" s="68"/>
      <c r="UKZ27" s="68"/>
      <c r="ULA27" s="68"/>
      <c r="ULB27" s="68"/>
      <c r="ULC27" s="68"/>
      <c r="ULD27" s="68"/>
      <c r="ULE27" s="68"/>
      <c r="ULF27" s="68"/>
      <c r="ULG27" s="68"/>
      <c r="ULH27" s="68"/>
      <c r="ULI27" s="68"/>
      <c r="ULJ27" s="68"/>
      <c r="ULK27" s="68"/>
      <c r="ULL27" s="68"/>
      <c r="ULM27" s="68"/>
      <c r="ULN27" s="68"/>
      <c r="ULO27" s="68"/>
      <c r="ULP27" s="68"/>
      <c r="ULQ27" s="68"/>
      <c r="ULR27" s="68"/>
      <c r="ULS27" s="68"/>
      <c r="ULT27" s="68"/>
      <c r="ULU27" s="68"/>
      <c r="ULV27" s="68"/>
      <c r="ULW27" s="68"/>
      <c r="ULX27" s="68"/>
      <c r="ULY27" s="68"/>
      <c r="ULZ27" s="68"/>
      <c r="UMA27" s="68"/>
      <c r="UMB27" s="68"/>
      <c r="UMC27" s="68"/>
      <c r="UMD27" s="68"/>
      <c r="UME27" s="68"/>
      <c r="UMF27" s="68"/>
      <c r="UMG27" s="68"/>
      <c r="UMH27" s="68"/>
      <c r="UMI27" s="68"/>
      <c r="UMJ27" s="68"/>
      <c r="UMK27" s="68"/>
      <c r="UML27" s="68"/>
      <c r="UMM27" s="68"/>
      <c r="UMN27" s="68"/>
      <c r="UMO27" s="68"/>
      <c r="UMP27" s="68"/>
      <c r="UMQ27" s="68"/>
      <c r="UMR27" s="68"/>
      <c r="UMS27" s="68"/>
      <c r="UMT27" s="68"/>
      <c r="UMU27" s="68"/>
      <c r="UMV27" s="68"/>
      <c r="UMW27" s="68"/>
      <c r="UMX27" s="68"/>
      <c r="UMY27" s="68"/>
      <c r="UMZ27" s="68"/>
      <c r="UNA27" s="68"/>
      <c r="UNB27" s="68"/>
      <c r="UNC27" s="68"/>
      <c r="UND27" s="68"/>
      <c r="UNE27" s="68"/>
      <c r="UNF27" s="68"/>
      <c r="UNG27" s="68"/>
      <c r="UNH27" s="68"/>
      <c r="UNI27" s="68"/>
      <c r="UNJ27" s="68"/>
      <c r="UNK27" s="68"/>
      <c r="UNL27" s="68"/>
      <c r="UNM27" s="68"/>
      <c r="UNN27" s="68"/>
      <c r="UNO27" s="68"/>
      <c r="UNP27" s="68"/>
      <c r="UNQ27" s="68"/>
      <c r="UNR27" s="68"/>
      <c r="UNS27" s="68"/>
      <c r="UNT27" s="68"/>
      <c r="UNU27" s="68"/>
      <c r="UNV27" s="68"/>
      <c r="UNW27" s="68"/>
      <c r="UNX27" s="68"/>
      <c r="UNY27" s="68"/>
      <c r="UNZ27" s="68"/>
      <c r="UOA27" s="68"/>
      <c r="UOB27" s="68"/>
      <c r="UOC27" s="68"/>
      <c r="UOD27" s="68"/>
      <c r="UOE27" s="68"/>
      <c r="UOF27" s="68"/>
      <c r="UOG27" s="68"/>
      <c r="UOH27" s="68"/>
      <c r="UOI27" s="68"/>
      <c r="UOJ27" s="68"/>
      <c r="UOK27" s="68"/>
      <c r="UOL27" s="68"/>
      <c r="UOM27" s="68"/>
      <c r="UON27" s="68"/>
      <c r="UOO27" s="68"/>
      <c r="UOP27" s="68"/>
      <c r="UOQ27" s="68"/>
      <c r="UOR27" s="68"/>
      <c r="UOS27" s="68"/>
      <c r="UOT27" s="68"/>
      <c r="UOU27" s="68"/>
      <c r="UOV27" s="68"/>
      <c r="UOW27" s="68"/>
      <c r="UOX27" s="68"/>
      <c r="UOY27" s="68"/>
      <c r="UOZ27" s="68"/>
      <c r="UPA27" s="68"/>
      <c r="UPB27" s="68"/>
      <c r="UPC27" s="68"/>
      <c r="UPD27" s="68"/>
      <c r="UPE27" s="68"/>
      <c r="UPF27" s="68"/>
      <c r="UPG27" s="68"/>
      <c r="UPH27" s="68"/>
      <c r="UPI27" s="68"/>
      <c r="UPJ27" s="68"/>
      <c r="UPK27" s="68"/>
      <c r="UPL27" s="68"/>
      <c r="UPM27" s="68"/>
      <c r="UPN27" s="68"/>
      <c r="UPO27" s="68"/>
      <c r="UPP27" s="68"/>
      <c r="UPQ27" s="68"/>
      <c r="UPR27" s="68"/>
      <c r="UPS27" s="68"/>
      <c r="UPT27" s="68"/>
      <c r="UPU27" s="68"/>
      <c r="UPV27" s="68"/>
      <c r="UPW27" s="68"/>
      <c r="UPX27" s="68"/>
      <c r="UPY27" s="68"/>
      <c r="UPZ27" s="68"/>
      <c r="UQA27" s="68"/>
      <c r="UQB27" s="68"/>
      <c r="UQC27" s="68"/>
      <c r="UQD27" s="68"/>
      <c r="UQE27" s="68"/>
      <c r="UQF27" s="68"/>
      <c r="UQG27" s="68"/>
      <c r="UQH27" s="68"/>
      <c r="UQI27" s="68"/>
      <c r="UQJ27" s="68"/>
      <c r="UQK27" s="68"/>
      <c r="UQL27" s="68"/>
      <c r="UQM27" s="68"/>
      <c r="UQN27" s="68"/>
      <c r="UQO27" s="68"/>
      <c r="UQP27" s="68"/>
      <c r="UQQ27" s="68"/>
      <c r="UQR27" s="68"/>
      <c r="UQS27" s="68"/>
      <c r="UQT27" s="68"/>
      <c r="UQU27" s="68"/>
      <c r="UQV27" s="68"/>
      <c r="UQW27" s="68"/>
      <c r="UQX27" s="68"/>
      <c r="UQY27" s="68"/>
      <c r="UQZ27" s="68"/>
      <c r="URA27" s="68"/>
      <c r="URB27" s="68"/>
      <c r="URC27" s="68"/>
      <c r="URD27" s="68"/>
      <c r="URE27" s="68"/>
      <c r="URF27" s="68"/>
      <c r="URG27" s="68"/>
      <c r="URH27" s="68"/>
      <c r="URI27" s="68"/>
      <c r="URJ27" s="68"/>
      <c r="URK27" s="68"/>
      <c r="URL27" s="68"/>
      <c r="URM27" s="68"/>
      <c r="URN27" s="68"/>
      <c r="URO27" s="68"/>
      <c r="URP27" s="68"/>
      <c r="URQ27" s="68"/>
      <c r="URR27" s="68"/>
      <c r="URS27" s="68"/>
      <c r="URT27" s="68"/>
      <c r="URU27" s="68"/>
      <c r="URV27" s="68"/>
      <c r="URW27" s="68"/>
      <c r="URX27" s="68"/>
      <c r="URY27" s="68"/>
      <c r="URZ27" s="68"/>
      <c r="USA27" s="68"/>
      <c r="USB27" s="68"/>
      <c r="USC27" s="68"/>
      <c r="USD27" s="68"/>
      <c r="USE27" s="68"/>
      <c r="USF27" s="68"/>
      <c r="USG27" s="68"/>
      <c r="USH27" s="68"/>
      <c r="USI27" s="68"/>
      <c r="USJ27" s="68"/>
      <c r="USK27" s="68"/>
      <c r="USL27" s="68"/>
      <c r="USM27" s="68"/>
      <c r="USN27" s="68"/>
      <c r="USO27" s="68"/>
      <c r="USP27" s="68"/>
      <c r="USQ27" s="68"/>
      <c r="USR27" s="68"/>
      <c r="USS27" s="68"/>
      <c r="UST27" s="68"/>
      <c r="USU27" s="68"/>
      <c r="USV27" s="68"/>
      <c r="USW27" s="68"/>
      <c r="USX27" s="68"/>
      <c r="USY27" s="68"/>
      <c r="USZ27" s="68"/>
      <c r="UTA27" s="68"/>
      <c r="UTB27" s="68"/>
      <c r="UTC27" s="68"/>
      <c r="UTD27" s="68"/>
      <c r="UTE27" s="68"/>
      <c r="UTF27" s="68"/>
      <c r="UTG27" s="68"/>
      <c r="UTH27" s="68"/>
      <c r="UTI27" s="68"/>
      <c r="UTJ27" s="68"/>
      <c r="UTK27" s="68"/>
      <c r="UTL27" s="68"/>
      <c r="UTM27" s="68"/>
      <c r="UTN27" s="68"/>
      <c r="UTO27" s="68"/>
      <c r="UTP27" s="68"/>
      <c r="UTQ27" s="68"/>
      <c r="UTR27" s="68"/>
      <c r="UTS27" s="68"/>
      <c r="UTT27" s="68"/>
      <c r="UTU27" s="68"/>
      <c r="UTV27" s="68"/>
      <c r="UTW27" s="68"/>
      <c r="UTX27" s="68"/>
      <c r="UTY27" s="68"/>
      <c r="UTZ27" s="68"/>
      <c r="UUA27" s="68"/>
      <c r="UUB27" s="68"/>
      <c r="UUC27" s="68"/>
      <c r="UUD27" s="68"/>
      <c r="UUE27" s="68"/>
      <c r="UUF27" s="68"/>
      <c r="UUG27" s="68"/>
      <c r="UUH27" s="68"/>
      <c r="UUI27" s="68"/>
      <c r="UUJ27" s="68"/>
      <c r="UUK27" s="68"/>
      <c r="UUL27" s="68"/>
      <c r="UUM27" s="68"/>
      <c r="UUN27" s="68"/>
      <c r="UUO27" s="68"/>
      <c r="UUP27" s="68"/>
      <c r="UUQ27" s="68"/>
      <c r="UUR27" s="68"/>
      <c r="UUS27" s="68"/>
      <c r="UUT27" s="68"/>
      <c r="UUU27" s="68"/>
      <c r="UUV27" s="68"/>
      <c r="UUW27" s="68"/>
      <c r="UUX27" s="68"/>
      <c r="UUY27" s="68"/>
      <c r="UUZ27" s="68"/>
      <c r="UVA27" s="68"/>
      <c r="UVB27" s="68"/>
      <c r="UVC27" s="68"/>
      <c r="UVD27" s="68"/>
      <c r="UVE27" s="68"/>
      <c r="UVF27" s="68"/>
      <c r="UVG27" s="68"/>
      <c r="UVH27" s="68"/>
      <c r="UVI27" s="68"/>
      <c r="UVJ27" s="68"/>
      <c r="UVK27" s="68"/>
      <c r="UVL27" s="68"/>
      <c r="UVM27" s="68"/>
      <c r="UVN27" s="68"/>
      <c r="UVO27" s="68"/>
      <c r="UVP27" s="68"/>
      <c r="UVQ27" s="68"/>
      <c r="UVR27" s="68"/>
      <c r="UVS27" s="68"/>
      <c r="UVT27" s="68"/>
      <c r="UVU27" s="68"/>
      <c r="UVV27" s="68"/>
      <c r="UVW27" s="68"/>
      <c r="UVX27" s="68"/>
      <c r="UVY27" s="68"/>
      <c r="UVZ27" s="68"/>
      <c r="UWA27" s="68"/>
      <c r="UWB27" s="68"/>
      <c r="UWC27" s="68"/>
      <c r="UWD27" s="68"/>
      <c r="UWE27" s="68"/>
      <c r="UWF27" s="68"/>
      <c r="UWG27" s="68"/>
      <c r="UWH27" s="68"/>
      <c r="UWI27" s="68"/>
      <c r="UWJ27" s="68"/>
      <c r="UWK27" s="68"/>
      <c r="UWL27" s="68"/>
      <c r="UWM27" s="68"/>
      <c r="UWN27" s="68"/>
      <c r="UWO27" s="68"/>
      <c r="UWP27" s="68"/>
      <c r="UWQ27" s="68"/>
      <c r="UWR27" s="68"/>
      <c r="UWS27" s="68"/>
      <c r="UWT27" s="68"/>
      <c r="UWU27" s="68"/>
      <c r="UWV27" s="68"/>
      <c r="UWW27" s="68"/>
      <c r="UWX27" s="68"/>
      <c r="UWY27" s="68"/>
      <c r="UWZ27" s="68"/>
      <c r="UXA27" s="68"/>
      <c r="UXB27" s="68"/>
      <c r="UXC27" s="68"/>
      <c r="UXD27" s="68"/>
      <c r="UXE27" s="68"/>
      <c r="UXF27" s="68"/>
      <c r="UXG27" s="68"/>
      <c r="UXH27" s="68"/>
      <c r="UXI27" s="68"/>
      <c r="UXJ27" s="68"/>
      <c r="UXK27" s="68"/>
      <c r="UXL27" s="68"/>
      <c r="UXM27" s="68"/>
      <c r="UXN27" s="68"/>
      <c r="UXO27" s="68"/>
      <c r="UXP27" s="68"/>
      <c r="UXQ27" s="68"/>
      <c r="UXR27" s="68"/>
      <c r="UXS27" s="68"/>
      <c r="UXT27" s="68"/>
      <c r="UXU27" s="68"/>
      <c r="UXV27" s="68"/>
      <c r="UXW27" s="68"/>
      <c r="UXX27" s="68"/>
      <c r="UXY27" s="68"/>
      <c r="UXZ27" s="68"/>
      <c r="UYA27" s="68"/>
      <c r="UYB27" s="68"/>
      <c r="UYC27" s="68"/>
      <c r="UYD27" s="68"/>
      <c r="UYE27" s="68"/>
      <c r="UYF27" s="68"/>
      <c r="UYG27" s="68"/>
      <c r="UYH27" s="68"/>
      <c r="UYI27" s="68"/>
      <c r="UYJ27" s="68"/>
      <c r="UYK27" s="68"/>
      <c r="UYL27" s="68"/>
      <c r="UYM27" s="68"/>
      <c r="UYN27" s="68"/>
      <c r="UYO27" s="68"/>
      <c r="UYP27" s="68"/>
      <c r="UYQ27" s="68"/>
      <c r="UYR27" s="68"/>
      <c r="UYS27" s="68"/>
      <c r="UYT27" s="68"/>
      <c r="UYU27" s="68"/>
      <c r="UYV27" s="68"/>
      <c r="UYW27" s="68"/>
      <c r="UYX27" s="68"/>
      <c r="UYY27" s="68"/>
      <c r="UYZ27" s="68"/>
      <c r="UZA27" s="68"/>
      <c r="UZB27" s="68"/>
      <c r="UZC27" s="68"/>
      <c r="UZD27" s="68"/>
      <c r="UZE27" s="68"/>
      <c r="UZF27" s="68"/>
      <c r="UZG27" s="68"/>
      <c r="UZH27" s="68"/>
      <c r="UZI27" s="68"/>
      <c r="UZJ27" s="68"/>
      <c r="UZK27" s="68"/>
      <c r="UZL27" s="68"/>
      <c r="UZM27" s="68"/>
      <c r="UZN27" s="68"/>
      <c r="UZO27" s="68"/>
      <c r="UZP27" s="68"/>
      <c r="UZQ27" s="68"/>
      <c r="UZR27" s="68"/>
      <c r="UZS27" s="68"/>
      <c r="UZT27" s="68"/>
      <c r="UZU27" s="68"/>
      <c r="UZV27" s="68"/>
      <c r="UZW27" s="68"/>
      <c r="UZX27" s="68"/>
      <c r="UZY27" s="68"/>
      <c r="UZZ27" s="68"/>
      <c r="VAA27" s="68"/>
      <c r="VAB27" s="68"/>
      <c r="VAC27" s="68"/>
      <c r="VAD27" s="68"/>
      <c r="VAE27" s="68"/>
      <c r="VAF27" s="68"/>
      <c r="VAG27" s="68"/>
      <c r="VAH27" s="68"/>
      <c r="VAI27" s="68"/>
      <c r="VAJ27" s="68"/>
      <c r="VAK27" s="68"/>
      <c r="VAL27" s="68"/>
      <c r="VAM27" s="68"/>
      <c r="VAN27" s="68"/>
      <c r="VAO27" s="68"/>
      <c r="VAP27" s="68"/>
      <c r="VAQ27" s="68"/>
      <c r="VAR27" s="68"/>
      <c r="VAS27" s="68"/>
      <c r="VAT27" s="68"/>
      <c r="VAU27" s="68"/>
      <c r="VAV27" s="68"/>
      <c r="VAW27" s="68"/>
      <c r="VAX27" s="68"/>
      <c r="VAY27" s="68"/>
      <c r="VAZ27" s="68"/>
      <c r="VBA27" s="68"/>
      <c r="VBB27" s="68"/>
      <c r="VBC27" s="68"/>
      <c r="VBD27" s="68"/>
      <c r="VBE27" s="68"/>
      <c r="VBF27" s="68"/>
      <c r="VBG27" s="68"/>
      <c r="VBH27" s="68"/>
      <c r="VBI27" s="68"/>
      <c r="VBJ27" s="68"/>
      <c r="VBK27" s="68"/>
      <c r="VBL27" s="68"/>
      <c r="VBM27" s="68"/>
      <c r="VBN27" s="68"/>
      <c r="VBO27" s="68"/>
      <c r="VBP27" s="68"/>
      <c r="VBQ27" s="68"/>
      <c r="VBR27" s="68"/>
      <c r="VBS27" s="68"/>
      <c r="VBT27" s="68"/>
      <c r="VBU27" s="68"/>
      <c r="VBV27" s="68"/>
      <c r="VBW27" s="68"/>
      <c r="VBX27" s="68"/>
      <c r="VBY27" s="68"/>
      <c r="VBZ27" s="68"/>
      <c r="VCA27" s="68"/>
      <c r="VCB27" s="68"/>
      <c r="VCC27" s="68"/>
      <c r="VCD27" s="68"/>
      <c r="VCE27" s="68"/>
      <c r="VCF27" s="68"/>
      <c r="VCG27" s="68"/>
      <c r="VCH27" s="68"/>
      <c r="VCI27" s="68"/>
      <c r="VCJ27" s="68"/>
      <c r="VCK27" s="68"/>
      <c r="VCL27" s="68"/>
      <c r="VCM27" s="68"/>
      <c r="VCN27" s="68"/>
      <c r="VCO27" s="68"/>
      <c r="VCP27" s="68"/>
      <c r="VCQ27" s="68"/>
      <c r="VCR27" s="68"/>
      <c r="VCS27" s="68"/>
      <c r="VCT27" s="68"/>
      <c r="VCU27" s="68"/>
      <c r="VCV27" s="68"/>
      <c r="VCW27" s="68"/>
      <c r="VCX27" s="68"/>
      <c r="VCY27" s="68"/>
      <c r="VCZ27" s="68"/>
      <c r="VDA27" s="68"/>
      <c r="VDB27" s="68"/>
      <c r="VDC27" s="68"/>
      <c r="VDD27" s="68"/>
      <c r="VDE27" s="68"/>
      <c r="VDF27" s="68"/>
      <c r="VDG27" s="68"/>
      <c r="VDH27" s="68"/>
      <c r="VDI27" s="68"/>
      <c r="VDJ27" s="68"/>
      <c r="VDK27" s="68"/>
      <c r="VDL27" s="68"/>
      <c r="VDM27" s="68"/>
      <c r="VDN27" s="68"/>
      <c r="VDO27" s="68"/>
      <c r="VDP27" s="68"/>
      <c r="VDQ27" s="68"/>
      <c r="VDR27" s="68"/>
      <c r="VDS27" s="68"/>
      <c r="VDT27" s="68"/>
      <c r="VDU27" s="68"/>
      <c r="VDV27" s="68"/>
      <c r="VDW27" s="68"/>
      <c r="VDX27" s="68"/>
      <c r="VDY27" s="68"/>
      <c r="VDZ27" s="68"/>
      <c r="VEA27" s="68"/>
      <c r="VEB27" s="68"/>
      <c r="VEC27" s="68"/>
      <c r="VED27" s="68"/>
      <c r="VEE27" s="68"/>
      <c r="VEF27" s="68"/>
      <c r="VEG27" s="68"/>
      <c r="VEH27" s="68"/>
      <c r="VEI27" s="68"/>
      <c r="VEJ27" s="68"/>
      <c r="VEK27" s="68"/>
      <c r="VEL27" s="68"/>
      <c r="VEM27" s="68"/>
      <c r="VEN27" s="68"/>
      <c r="VEO27" s="68"/>
      <c r="VEP27" s="68"/>
      <c r="VEQ27" s="68"/>
      <c r="VER27" s="68"/>
      <c r="VES27" s="68"/>
      <c r="VET27" s="68"/>
      <c r="VEU27" s="68"/>
      <c r="VEV27" s="68"/>
      <c r="VEW27" s="68"/>
      <c r="VEX27" s="68"/>
      <c r="VEY27" s="68"/>
      <c r="VEZ27" s="68"/>
      <c r="VFA27" s="68"/>
      <c r="VFB27" s="68"/>
      <c r="VFC27" s="68"/>
      <c r="VFD27" s="68"/>
      <c r="VFE27" s="68"/>
      <c r="VFF27" s="68"/>
      <c r="VFG27" s="68"/>
      <c r="VFH27" s="68"/>
      <c r="VFI27" s="68"/>
      <c r="VFJ27" s="68"/>
      <c r="VFK27" s="68"/>
      <c r="VFL27" s="68"/>
      <c r="VFM27" s="68"/>
      <c r="VFN27" s="68"/>
      <c r="VFO27" s="68"/>
      <c r="VFP27" s="68"/>
      <c r="VFQ27" s="68"/>
      <c r="VFR27" s="68"/>
      <c r="VFS27" s="68"/>
      <c r="VFT27" s="68"/>
      <c r="VFU27" s="68"/>
      <c r="VFV27" s="68"/>
      <c r="VFW27" s="68"/>
      <c r="VFX27" s="68"/>
      <c r="VFY27" s="68"/>
      <c r="VFZ27" s="68"/>
      <c r="VGA27" s="68"/>
      <c r="VGB27" s="68"/>
      <c r="VGC27" s="68"/>
      <c r="VGD27" s="68"/>
      <c r="VGE27" s="68"/>
      <c r="VGF27" s="68"/>
      <c r="VGG27" s="68"/>
      <c r="VGH27" s="68"/>
      <c r="VGI27" s="68"/>
      <c r="VGJ27" s="68"/>
      <c r="VGK27" s="68"/>
      <c r="VGL27" s="68"/>
      <c r="VGM27" s="68"/>
      <c r="VGN27" s="68"/>
      <c r="VGO27" s="68"/>
      <c r="VGP27" s="68"/>
      <c r="VGQ27" s="68"/>
      <c r="VGR27" s="68"/>
      <c r="VGS27" s="68"/>
      <c r="VGT27" s="68"/>
      <c r="VGU27" s="68"/>
      <c r="VGV27" s="68"/>
      <c r="VGW27" s="68"/>
      <c r="VGX27" s="68"/>
      <c r="VGY27" s="68"/>
      <c r="VGZ27" s="68"/>
      <c r="VHA27" s="68"/>
      <c r="VHB27" s="68"/>
      <c r="VHC27" s="68"/>
      <c r="VHD27" s="68"/>
      <c r="VHE27" s="68"/>
      <c r="VHF27" s="68"/>
      <c r="VHG27" s="68"/>
      <c r="VHH27" s="68"/>
      <c r="VHI27" s="68"/>
      <c r="VHJ27" s="68"/>
      <c r="VHK27" s="68"/>
      <c r="VHL27" s="68"/>
      <c r="VHM27" s="68"/>
      <c r="VHN27" s="68"/>
      <c r="VHO27" s="68"/>
      <c r="VHP27" s="68"/>
      <c r="VHQ27" s="68"/>
      <c r="VHR27" s="68"/>
      <c r="VHS27" s="68"/>
      <c r="VHT27" s="68"/>
      <c r="VHU27" s="68"/>
      <c r="VHV27" s="68"/>
      <c r="VHW27" s="68"/>
      <c r="VHX27" s="68"/>
      <c r="VHY27" s="68"/>
      <c r="VHZ27" s="68"/>
      <c r="VIA27" s="68"/>
      <c r="VIB27" s="68"/>
      <c r="VIC27" s="68"/>
      <c r="VID27" s="68"/>
      <c r="VIE27" s="68"/>
      <c r="VIF27" s="68"/>
      <c r="VIG27" s="68"/>
      <c r="VIH27" s="68"/>
      <c r="VII27" s="68"/>
      <c r="VIJ27" s="68"/>
      <c r="VIK27" s="68"/>
      <c r="VIL27" s="68"/>
      <c r="VIM27" s="68"/>
      <c r="VIN27" s="68"/>
      <c r="VIO27" s="68"/>
      <c r="VIP27" s="68"/>
      <c r="VIQ27" s="68"/>
      <c r="VIR27" s="68"/>
      <c r="VIS27" s="68"/>
      <c r="VIT27" s="68"/>
      <c r="VIU27" s="68"/>
      <c r="VIV27" s="68"/>
      <c r="VIW27" s="68"/>
      <c r="VIX27" s="68"/>
      <c r="VIY27" s="68"/>
      <c r="VIZ27" s="68"/>
      <c r="VJA27" s="68"/>
      <c r="VJB27" s="68"/>
      <c r="VJC27" s="68"/>
      <c r="VJD27" s="68"/>
      <c r="VJE27" s="68"/>
      <c r="VJF27" s="68"/>
      <c r="VJG27" s="68"/>
      <c r="VJH27" s="68"/>
      <c r="VJI27" s="68"/>
      <c r="VJJ27" s="68"/>
      <c r="VJK27" s="68"/>
      <c r="VJL27" s="68"/>
      <c r="VJM27" s="68"/>
      <c r="VJN27" s="68"/>
      <c r="VJO27" s="68"/>
      <c r="VJP27" s="68"/>
      <c r="VJQ27" s="68"/>
      <c r="VJR27" s="68"/>
      <c r="VJS27" s="68"/>
      <c r="VJT27" s="68"/>
      <c r="VJU27" s="68"/>
      <c r="VJV27" s="68"/>
      <c r="VJW27" s="68"/>
      <c r="VJX27" s="68"/>
      <c r="VJY27" s="68"/>
      <c r="VJZ27" s="68"/>
      <c r="VKA27" s="68"/>
      <c r="VKB27" s="68"/>
      <c r="VKC27" s="68"/>
      <c r="VKD27" s="68"/>
      <c r="VKE27" s="68"/>
      <c r="VKF27" s="68"/>
      <c r="VKG27" s="68"/>
      <c r="VKH27" s="68"/>
      <c r="VKI27" s="68"/>
      <c r="VKJ27" s="68"/>
      <c r="VKK27" s="68"/>
      <c r="VKL27" s="68"/>
      <c r="VKM27" s="68"/>
      <c r="VKN27" s="68"/>
      <c r="VKO27" s="68"/>
      <c r="VKP27" s="68"/>
      <c r="VKQ27" s="68"/>
      <c r="VKR27" s="68"/>
      <c r="VKS27" s="68"/>
      <c r="VKT27" s="68"/>
      <c r="VKU27" s="68"/>
      <c r="VKV27" s="68"/>
      <c r="VKW27" s="68"/>
      <c r="VKX27" s="68"/>
      <c r="VKY27" s="68"/>
      <c r="VKZ27" s="68"/>
      <c r="VLA27" s="68"/>
      <c r="VLB27" s="68"/>
      <c r="VLC27" s="68"/>
      <c r="VLD27" s="68"/>
      <c r="VLE27" s="68"/>
      <c r="VLF27" s="68"/>
      <c r="VLG27" s="68"/>
      <c r="VLH27" s="68"/>
      <c r="VLI27" s="68"/>
      <c r="VLJ27" s="68"/>
      <c r="VLK27" s="68"/>
      <c r="VLL27" s="68"/>
      <c r="VLM27" s="68"/>
      <c r="VLN27" s="68"/>
      <c r="VLO27" s="68"/>
      <c r="VLP27" s="68"/>
      <c r="VLQ27" s="68"/>
      <c r="VLR27" s="68"/>
      <c r="VLS27" s="68"/>
      <c r="VLT27" s="68"/>
      <c r="VLU27" s="68"/>
      <c r="VLV27" s="68"/>
      <c r="VLW27" s="68"/>
      <c r="VLX27" s="68"/>
      <c r="VLY27" s="68"/>
      <c r="VLZ27" s="68"/>
      <c r="VMA27" s="68"/>
      <c r="VMB27" s="68"/>
      <c r="VMC27" s="68"/>
      <c r="VMD27" s="68"/>
      <c r="VME27" s="68"/>
      <c r="VMF27" s="68"/>
      <c r="VMG27" s="68"/>
      <c r="VMH27" s="68"/>
      <c r="VMI27" s="68"/>
      <c r="VMJ27" s="68"/>
      <c r="VMK27" s="68"/>
      <c r="VML27" s="68"/>
      <c r="VMM27" s="68"/>
      <c r="VMN27" s="68"/>
      <c r="VMO27" s="68"/>
      <c r="VMP27" s="68"/>
      <c r="VMQ27" s="68"/>
      <c r="VMR27" s="68"/>
      <c r="VMS27" s="68"/>
      <c r="VMT27" s="68"/>
      <c r="VMU27" s="68"/>
      <c r="VMV27" s="68"/>
      <c r="VMW27" s="68"/>
      <c r="VMX27" s="68"/>
      <c r="VMY27" s="68"/>
      <c r="VMZ27" s="68"/>
      <c r="VNA27" s="68"/>
      <c r="VNB27" s="68"/>
      <c r="VNC27" s="68"/>
      <c r="VND27" s="68"/>
      <c r="VNE27" s="68"/>
      <c r="VNF27" s="68"/>
      <c r="VNG27" s="68"/>
      <c r="VNH27" s="68"/>
      <c r="VNI27" s="68"/>
      <c r="VNJ27" s="68"/>
      <c r="VNK27" s="68"/>
      <c r="VNL27" s="68"/>
      <c r="VNM27" s="68"/>
      <c r="VNN27" s="68"/>
      <c r="VNO27" s="68"/>
      <c r="VNP27" s="68"/>
      <c r="VNQ27" s="68"/>
      <c r="VNR27" s="68"/>
      <c r="VNS27" s="68"/>
      <c r="VNT27" s="68"/>
      <c r="VNU27" s="68"/>
      <c r="VNV27" s="68"/>
      <c r="VNW27" s="68"/>
      <c r="VNX27" s="68"/>
      <c r="VNY27" s="68"/>
      <c r="VNZ27" s="68"/>
      <c r="VOA27" s="68"/>
      <c r="VOB27" s="68"/>
      <c r="VOC27" s="68"/>
      <c r="VOD27" s="68"/>
      <c r="VOE27" s="68"/>
      <c r="VOF27" s="68"/>
      <c r="VOG27" s="68"/>
      <c r="VOH27" s="68"/>
      <c r="VOI27" s="68"/>
      <c r="VOJ27" s="68"/>
      <c r="VOK27" s="68"/>
      <c r="VOL27" s="68"/>
      <c r="VOM27" s="68"/>
      <c r="VON27" s="68"/>
      <c r="VOO27" s="68"/>
      <c r="VOP27" s="68"/>
      <c r="VOQ27" s="68"/>
      <c r="VOR27" s="68"/>
      <c r="VOS27" s="68"/>
      <c r="VOT27" s="68"/>
      <c r="VOU27" s="68"/>
      <c r="VOV27" s="68"/>
      <c r="VOW27" s="68"/>
      <c r="VOX27" s="68"/>
      <c r="VOY27" s="68"/>
      <c r="VOZ27" s="68"/>
      <c r="VPA27" s="68"/>
      <c r="VPB27" s="68"/>
      <c r="VPC27" s="68"/>
      <c r="VPD27" s="68"/>
      <c r="VPE27" s="68"/>
      <c r="VPF27" s="68"/>
      <c r="VPG27" s="68"/>
      <c r="VPH27" s="68"/>
      <c r="VPI27" s="68"/>
      <c r="VPJ27" s="68"/>
      <c r="VPK27" s="68"/>
      <c r="VPL27" s="68"/>
      <c r="VPM27" s="68"/>
      <c r="VPN27" s="68"/>
      <c r="VPO27" s="68"/>
      <c r="VPP27" s="68"/>
      <c r="VPQ27" s="68"/>
      <c r="VPR27" s="68"/>
      <c r="VPS27" s="68"/>
      <c r="VPT27" s="68"/>
      <c r="VPU27" s="68"/>
      <c r="VPV27" s="68"/>
      <c r="VPW27" s="68"/>
      <c r="VPX27" s="68"/>
      <c r="VPY27" s="68"/>
      <c r="VPZ27" s="68"/>
      <c r="VQA27" s="68"/>
      <c r="VQB27" s="68"/>
      <c r="VQC27" s="68"/>
      <c r="VQD27" s="68"/>
      <c r="VQE27" s="68"/>
      <c r="VQF27" s="68"/>
      <c r="VQG27" s="68"/>
      <c r="VQH27" s="68"/>
      <c r="VQI27" s="68"/>
      <c r="VQJ27" s="68"/>
      <c r="VQK27" s="68"/>
      <c r="VQL27" s="68"/>
      <c r="VQM27" s="68"/>
      <c r="VQN27" s="68"/>
      <c r="VQO27" s="68"/>
      <c r="VQP27" s="68"/>
      <c r="VQQ27" s="68"/>
      <c r="VQR27" s="68"/>
      <c r="VQS27" s="68"/>
      <c r="VQT27" s="68"/>
      <c r="VQU27" s="68"/>
      <c r="VQV27" s="68"/>
      <c r="VQW27" s="68"/>
      <c r="VQX27" s="68"/>
      <c r="VQY27" s="68"/>
      <c r="VQZ27" s="68"/>
      <c r="VRA27" s="68"/>
      <c r="VRB27" s="68"/>
      <c r="VRC27" s="68"/>
      <c r="VRD27" s="68"/>
      <c r="VRE27" s="68"/>
      <c r="VRF27" s="68"/>
      <c r="VRG27" s="68"/>
      <c r="VRH27" s="68"/>
      <c r="VRI27" s="68"/>
      <c r="VRJ27" s="68"/>
      <c r="VRK27" s="68"/>
      <c r="VRL27" s="68"/>
      <c r="VRM27" s="68"/>
      <c r="VRN27" s="68"/>
      <c r="VRO27" s="68"/>
      <c r="VRP27" s="68"/>
      <c r="VRQ27" s="68"/>
      <c r="VRR27" s="68"/>
      <c r="VRS27" s="68"/>
      <c r="VRT27" s="68"/>
      <c r="VRU27" s="68"/>
      <c r="VRV27" s="68"/>
      <c r="VRW27" s="68"/>
      <c r="VRX27" s="68"/>
      <c r="VRY27" s="68"/>
      <c r="VRZ27" s="68"/>
      <c r="VSA27" s="68"/>
      <c r="VSB27" s="68"/>
      <c r="VSC27" s="68"/>
      <c r="VSD27" s="68"/>
      <c r="VSE27" s="68"/>
      <c r="VSF27" s="68"/>
      <c r="VSG27" s="68"/>
      <c r="VSH27" s="68"/>
      <c r="VSI27" s="68"/>
      <c r="VSJ27" s="68"/>
      <c r="VSK27" s="68"/>
      <c r="VSL27" s="68"/>
      <c r="VSM27" s="68"/>
      <c r="VSN27" s="68"/>
      <c r="VSO27" s="68"/>
      <c r="VSP27" s="68"/>
      <c r="VSQ27" s="68"/>
      <c r="VSR27" s="68"/>
      <c r="VSS27" s="68"/>
      <c r="VST27" s="68"/>
      <c r="VSU27" s="68"/>
      <c r="VSV27" s="68"/>
      <c r="VSW27" s="68"/>
      <c r="VSX27" s="68"/>
      <c r="VSY27" s="68"/>
      <c r="VSZ27" s="68"/>
      <c r="VTA27" s="68"/>
      <c r="VTB27" s="68"/>
      <c r="VTC27" s="68"/>
      <c r="VTD27" s="68"/>
      <c r="VTE27" s="68"/>
      <c r="VTF27" s="68"/>
      <c r="VTG27" s="68"/>
      <c r="VTH27" s="68"/>
      <c r="VTI27" s="68"/>
      <c r="VTJ27" s="68"/>
      <c r="VTK27" s="68"/>
      <c r="VTL27" s="68"/>
      <c r="VTM27" s="68"/>
      <c r="VTN27" s="68"/>
      <c r="VTO27" s="68"/>
      <c r="VTP27" s="68"/>
      <c r="VTQ27" s="68"/>
      <c r="VTR27" s="68"/>
      <c r="VTS27" s="68"/>
      <c r="VTT27" s="68"/>
      <c r="VTU27" s="68"/>
      <c r="VTV27" s="68"/>
      <c r="VTW27" s="68"/>
      <c r="VTX27" s="68"/>
      <c r="VTY27" s="68"/>
      <c r="VTZ27" s="68"/>
      <c r="VUA27" s="68"/>
      <c r="VUB27" s="68"/>
      <c r="VUC27" s="68"/>
      <c r="VUD27" s="68"/>
      <c r="VUE27" s="68"/>
      <c r="VUF27" s="68"/>
      <c r="VUG27" s="68"/>
      <c r="VUH27" s="68"/>
      <c r="VUI27" s="68"/>
      <c r="VUJ27" s="68"/>
      <c r="VUK27" s="68"/>
      <c r="VUL27" s="68"/>
      <c r="VUM27" s="68"/>
      <c r="VUN27" s="68"/>
      <c r="VUO27" s="68"/>
      <c r="VUP27" s="68"/>
      <c r="VUQ27" s="68"/>
      <c r="VUR27" s="68"/>
      <c r="VUS27" s="68"/>
      <c r="VUT27" s="68"/>
      <c r="VUU27" s="68"/>
      <c r="VUV27" s="68"/>
      <c r="VUW27" s="68"/>
      <c r="VUX27" s="68"/>
      <c r="VUY27" s="68"/>
      <c r="VUZ27" s="68"/>
      <c r="VVA27" s="68"/>
      <c r="VVB27" s="68"/>
      <c r="VVC27" s="68"/>
      <c r="VVD27" s="68"/>
      <c r="VVE27" s="68"/>
      <c r="VVF27" s="68"/>
      <c r="VVG27" s="68"/>
      <c r="VVH27" s="68"/>
      <c r="VVI27" s="68"/>
      <c r="VVJ27" s="68"/>
      <c r="VVK27" s="68"/>
      <c r="VVL27" s="68"/>
      <c r="VVM27" s="68"/>
      <c r="VVN27" s="68"/>
      <c r="VVO27" s="68"/>
      <c r="VVP27" s="68"/>
      <c r="VVQ27" s="68"/>
      <c r="VVR27" s="68"/>
      <c r="VVS27" s="68"/>
      <c r="VVT27" s="68"/>
      <c r="VVU27" s="68"/>
      <c r="VVV27" s="68"/>
      <c r="VVW27" s="68"/>
      <c r="VVX27" s="68"/>
      <c r="VVY27" s="68"/>
      <c r="VVZ27" s="68"/>
      <c r="VWA27" s="68"/>
      <c r="VWB27" s="68"/>
      <c r="VWC27" s="68"/>
      <c r="VWD27" s="68"/>
      <c r="VWE27" s="68"/>
      <c r="VWF27" s="68"/>
      <c r="VWG27" s="68"/>
      <c r="VWH27" s="68"/>
      <c r="VWI27" s="68"/>
      <c r="VWJ27" s="68"/>
      <c r="VWK27" s="68"/>
      <c r="VWL27" s="68"/>
      <c r="VWM27" s="68"/>
      <c r="VWN27" s="68"/>
      <c r="VWO27" s="68"/>
      <c r="VWP27" s="68"/>
      <c r="VWQ27" s="68"/>
      <c r="VWR27" s="68"/>
      <c r="VWS27" s="68"/>
      <c r="VWT27" s="68"/>
      <c r="VWU27" s="68"/>
      <c r="VWV27" s="68"/>
      <c r="VWW27" s="68"/>
      <c r="VWX27" s="68"/>
      <c r="VWY27" s="68"/>
      <c r="VWZ27" s="68"/>
      <c r="VXA27" s="68"/>
      <c r="VXB27" s="68"/>
      <c r="VXC27" s="68"/>
      <c r="VXD27" s="68"/>
      <c r="VXE27" s="68"/>
      <c r="VXF27" s="68"/>
      <c r="VXG27" s="68"/>
      <c r="VXH27" s="68"/>
      <c r="VXI27" s="68"/>
      <c r="VXJ27" s="68"/>
      <c r="VXK27" s="68"/>
      <c r="VXL27" s="68"/>
      <c r="VXM27" s="68"/>
      <c r="VXN27" s="68"/>
      <c r="VXO27" s="68"/>
      <c r="VXP27" s="68"/>
      <c r="VXQ27" s="68"/>
      <c r="VXR27" s="68"/>
      <c r="VXS27" s="68"/>
      <c r="VXT27" s="68"/>
      <c r="VXU27" s="68"/>
      <c r="VXV27" s="68"/>
      <c r="VXW27" s="68"/>
      <c r="VXX27" s="68"/>
      <c r="VXY27" s="68"/>
      <c r="VXZ27" s="68"/>
      <c r="VYA27" s="68"/>
      <c r="VYB27" s="68"/>
      <c r="VYC27" s="68"/>
      <c r="VYD27" s="68"/>
      <c r="VYE27" s="68"/>
      <c r="VYF27" s="68"/>
      <c r="VYG27" s="68"/>
      <c r="VYH27" s="68"/>
      <c r="VYI27" s="68"/>
      <c r="VYJ27" s="68"/>
      <c r="VYK27" s="68"/>
      <c r="VYL27" s="68"/>
      <c r="VYM27" s="68"/>
      <c r="VYN27" s="68"/>
      <c r="VYO27" s="68"/>
      <c r="VYP27" s="68"/>
      <c r="VYQ27" s="68"/>
      <c r="VYR27" s="68"/>
      <c r="VYS27" s="68"/>
      <c r="VYT27" s="68"/>
      <c r="VYU27" s="68"/>
      <c r="VYV27" s="68"/>
      <c r="VYW27" s="68"/>
      <c r="VYX27" s="68"/>
      <c r="VYY27" s="68"/>
      <c r="VYZ27" s="68"/>
      <c r="VZA27" s="68"/>
      <c r="VZB27" s="68"/>
      <c r="VZC27" s="68"/>
      <c r="VZD27" s="68"/>
      <c r="VZE27" s="68"/>
      <c r="VZF27" s="68"/>
      <c r="VZG27" s="68"/>
      <c r="VZH27" s="68"/>
      <c r="VZI27" s="68"/>
      <c r="VZJ27" s="68"/>
      <c r="VZK27" s="68"/>
      <c r="VZL27" s="68"/>
      <c r="VZM27" s="68"/>
      <c r="VZN27" s="68"/>
      <c r="VZO27" s="68"/>
      <c r="VZP27" s="68"/>
      <c r="VZQ27" s="68"/>
      <c r="VZR27" s="68"/>
      <c r="VZS27" s="68"/>
      <c r="VZT27" s="68"/>
      <c r="VZU27" s="68"/>
      <c r="VZV27" s="68"/>
      <c r="VZW27" s="68"/>
      <c r="VZX27" s="68"/>
      <c r="VZY27" s="68"/>
      <c r="VZZ27" s="68"/>
      <c r="WAA27" s="68"/>
      <c r="WAB27" s="68"/>
      <c r="WAC27" s="68"/>
      <c r="WAD27" s="68"/>
      <c r="WAE27" s="68"/>
      <c r="WAF27" s="68"/>
      <c r="WAG27" s="68"/>
      <c r="WAH27" s="68"/>
      <c r="WAI27" s="68"/>
      <c r="WAJ27" s="68"/>
      <c r="WAK27" s="68"/>
      <c r="WAL27" s="68"/>
      <c r="WAM27" s="68"/>
      <c r="WAN27" s="68"/>
      <c r="WAO27" s="68"/>
      <c r="WAP27" s="68"/>
      <c r="WAQ27" s="68"/>
      <c r="WAR27" s="68"/>
      <c r="WAS27" s="68"/>
      <c r="WAT27" s="68"/>
      <c r="WAU27" s="68"/>
      <c r="WAV27" s="68"/>
      <c r="WAW27" s="68"/>
      <c r="WAX27" s="68"/>
      <c r="WAY27" s="68"/>
      <c r="WAZ27" s="68"/>
      <c r="WBA27" s="68"/>
      <c r="WBB27" s="68"/>
      <c r="WBC27" s="68"/>
      <c r="WBD27" s="68"/>
      <c r="WBE27" s="68"/>
      <c r="WBF27" s="68"/>
      <c r="WBG27" s="68"/>
      <c r="WBH27" s="68"/>
      <c r="WBI27" s="68"/>
      <c r="WBJ27" s="68"/>
      <c r="WBK27" s="68"/>
      <c r="WBL27" s="68"/>
      <c r="WBM27" s="68"/>
      <c r="WBN27" s="68"/>
      <c r="WBO27" s="68"/>
      <c r="WBP27" s="68"/>
      <c r="WBQ27" s="68"/>
      <c r="WBR27" s="68"/>
      <c r="WBS27" s="68"/>
      <c r="WBT27" s="68"/>
      <c r="WBU27" s="68"/>
      <c r="WBV27" s="68"/>
      <c r="WBW27" s="68"/>
      <c r="WBX27" s="68"/>
      <c r="WBY27" s="68"/>
      <c r="WBZ27" s="68"/>
      <c r="WCA27" s="68"/>
      <c r="WCB27" s="68"/>
      <c r="WCC27" s="68"/>
      <c r="WCD27" s="68"/>
      <c r="WCE27" s="68"/>
      <c r="WCF27" s="68"/>
      <c r="WCG27" s="68"/>
      <c r="WCH27" s="68"/>
      <c r="WCI27" s="68"/>
      <c r="WCJ27" s="68"/>
      <c r="WCK27" s="68"/>
      <c r="WCL27" s="68"/>
      <c r="WCM27" s="68"/>
      <c r="WCN27" s="68"/>
      <c r="WCO27" s="68"/>
      <c r="WCP27" s="68"/>
      <c r="WCQ27" s="68"/>
      <c r="WCR27" s="68"/>
      <c r="WCS27" s="68"/>
      <c r="WCT27" s="68"/>
      <c r="WCU27" s="68"/>
      <c r="WCV27" s="68"/>
      <c r="WCW27" s="68"/>
      <c r="WCX27" s="68"/>
      <c r="WCY27" s="68"/>
      <c r="WCZ27" s="68"/>
      <c r="WDA27" s="68"/>
      <c r="WDB27" s="68"/>
      <c r="WDC27" s="68"/>
      <c r="WDD27" s="68"/>
      <c r="WDE27" s="68"/>
      <c r="WDF27" s="68"/>
      <c r="WDG27" s="68"/>
      <c r="WDH27" s="68"/>
      <c r="WDI27" s="68"/>
      <c r="WDJ27" s="68"/>
      <c r="WDK27" s="68"/>
      <c r="WDL27" s="68"/>
      <c r="WDM27" s="68"/>
      <c r="WDN27" s="68"/>
      <c r="WDO27" s="68"/>
      <c r="WDP27" s="68"/>
      <c r="WDQ27" s="68"/>
      <c r="WDR27" s="68"/>
      <c r="WDS27" s="68"/>
      <c r="WDT27" s="68"/>
      <c r="WDU27" s="68"/>
      <c r="WDV27" s="68"/>
      <c r="WDW27" s="68"/>
      <c r="WDX27" s="68"/>
      <c r="WDY27" s="68"/>
      <c r="WDZ27" s="68"/>
      <c r="WEA27" s="68"/>
      <c r="WEB27" s="68"/>
      <c r="WEC27" s="68"/>
      <c r="WED27" s="68"/>
      <c r="WEE27" s="68"/>
      <c r="WEF27" s="68"/>
      <c r="WEG27" s="68"/>
      <c r="WEH27" s="68"/>
      <c r="WEI27" s="68"/>
      <c r="WEJ27" s="68"/>
      <c r="WEK27" s="68"/>
      <c r="WEL27" s="68"/>
      <c r="WEM27" s="68"/>
      <c r="WEN27" s="68"/>
      <c r="WEO27" s="68"/>
      <c r="WEP27" s="68"/>
      <c r="WEQ27" s="68"/>
      <c r="WER27" s="68"/>
      <c r="WES27" s="68"/>
      <c r="WET27" s="68"/>
      <c r="WEU27" s="68"/>
      <c r="WEV27" s="68"/>
      <c r="WEW27" s="68"/>
      <c r="WEX27" s="68"/>
      <c r="WEY27" s="68"/>
      <c r="WEZ27" s="68"/>
      <c r="WFA27" s="68"/>
      <c r="WFB27" s="68"/>
      <c r="WFC27" s="68"/>
      <c r="WFD27" s="68"/>
      <c r="WFE27" s="68"/>
      <c r="WFF27" s="68"/>
      <c r="WFG27" s="68"/>
      <c r="WFH27" s="68"/>
      <c r="WFI27" s="68"/>
      <c r="WFJ27" s="68"/>
      <c r="WFK27" s="68"/>
      <c r="WFL27" s="68"/>
      <c r="WFM27" s="68"/>
      <c r="WFN27" s="68"/>
      <c r="WFO27" s="68"/>
      <c r="WFP27" s="68"/>
      <c r="WFQ27" s="68"/>
      <c r="WFR27" s="68"/>
      <c r="WFS27" s="68"/>
      <c r="WFT27" s="68"/>
      <c r="WFU27" s="68"/>
      <c r="WFV27" s="68"/>
      <c r="WFW27" s="68"/>
      <c r="WFX27" s="68"/>
      <c r="WFY27" s="68"/>
      <c r="WFZ27" s="68"/>
      <c r="WGA27" s="68"/>
      <c r="WGB27" s="68"/>
      <c r="WGC27" s="68"/>
      <c r="WGD27" s="68"/>
      <c r="WGE27" s="68"/>
      <c r="WGF27" s="68"/>
      <c r="WGG27" s="68"/>
      <c r="WGH27" s="68"/>
      <c r="WGI27" s="68"/>
      <c r="WGJ27" s="68"/>
      <c r="WGK27" s="68"/>
      <c r="WGL27" s="68"/>
      <c r="WGM27" s="68"/>
      <c r="WGN27" s="68"/>
      <c r="WGO27" s="68"/>
      <c r="WGP27" s="68"/>
      <c r="WGQ27" s="68"/>
      <c r="WGR27" s="68"/>
      <c r="WGS27" s="68"/>
      <c r="WGT27" s="68"/>
      <c r="WGU27" s="68"/>
      <c r="WGV27" s="68"/>
      <c r="WGW27" s="68"/>
      <c r="WGX27" s="68"/>
      <c r="WGY27" s="68"/>
      <c r="WGZ27" s="68"/>
      <c r="WHA27" s="68"/>
      <c r="WHB27" s="68"/>
      <c r="WHC27" s="68"/>
      <c r="WHD27" s="68"/>
      <c r="WHE27" s="68"/>
      <c r="WHF27" s="68"/>
      <c r="WHG27" s="68"/>
      <c r="WHH27" s="68"/>
      <c r="WHI27" s="68"/>
      <c r="WHJ27" s="68"/>
      <c r="WHK27" s="68"/>
      <c r="WHL27" s="68"/>
      <c r="WHM27" s="68"/>
      <c r="WHN27" s="68"/>
      <c r="WHO27" s="68"/>
      <c r="WHP27" s="68"/>
      <c r="WHQ27" s="68"/>
      <c r="WHR27" s="68"/>
      <c r="WHS27" s="68"/>
      <c r="WHT27" s="68"/>
      <c r="WHU27" s="68"/>
      <c r="WHV27" s="68"/>
      <c r="WHW27" s="68"/>
      <c r="WHX27" s="68"/>
      <c r="WHY27" s="68"/>
      <c r="WHZ27" s="68"/>
      <c r="WIA27" s="68"/>
      <c r="WIB27" s="68"/>
      <c r="WIC27" s="68"/>
      <c r="WID27" s="68"/>
      <c r="WIE27" s="68"/>
      <c r="WIF27" s="68"/>
      <c r="WIG27" s="68"/>
      <c r="WIH27" s="68"/>
      <c r="WII27" s="68"/>
      <c r="WIJ27" s="68"/>
      <c r="WIK27" s="68"/>
      <c r="WIL27" s="68"/>
      <c r="WIM27" s="68"/>
      <c r="WIN27" s="68"/>
      <c r="WIO27" s="68"/>
      <c r="WIP27" s="68"/>
      <c r="WIQ27" s="68"/>
      <c r="WIR27" s="68"/>
      <c r="WIS27" s="68"/>
      <c r="WIT27" s="68"/>
      <c r="WIU27" s="68"/>
      <c r="WIV27" s="68"/>
      <c r="WIW27" s="68"/>
      <c r="WIX27" s="68"/>
      <c r="WIY27" s="68"/>
      <c r="WIZ27" s="68"/>
      <c r="WJA27" s="68"/>
      <c r="WJB27" s="68"/>
      <c r="WJC27" s="68"/>
      <c r="WJD27" s="68"/>
      <c r="WJE27" s="68"/>
      <c r="WJF27" s="68"/>
      <c r="WJG27" s="68"/>
      <c r="WJH27" s="68"/>
      <c r="WJI27" s="68"/>
      <c r="WJJ27" s="68"/>
      <c r="WJK27" s="68"/>
      <c r="WJL27" s="68"/>
      <c r="WJM27" s="68"/>
      <c r="WJN27" s="68"/>
      <c r="WJO27" s="68"/>
      <c r="WJP27" s="68"/>
      <c r="WJQ27" s="68"/>
      <c r="WJR27" s="68"/>
      <c r="WJS27" s="68"/>
      <c r="WJT27" s="68"/>
      <c r="WJU27" s="68"/>
      <c r="WJV27" s="68"/>
      <c r="WJW27" s="68"/>
      <c r="WJX27" s="68"/>
      <c r="WJY27" s="68"/>
      <c r="WJZ27" s="68"/>
      <c r="WKA27" s="68"/>
      <c r="WKB27" s="68"/>
      <c r="WKC27" s="68"/>
      <c r="WKD27" s="68"/>
      <c r="WKE27" s="68"/>
      <c r="WKF27" s="68"/>
      <c r="WKG27" s="68"/>
      <c r="WKH27" s="68"/>
      <c r="WKI27" s="68"/>
      <c r="WKJ27" s="68"/>
      <c r="WKK27" s="68"/>
      <c r="WKL27" s="68"/>
      <c r="WKM27" s="68"/>
      <c r="WKN27" s="68"/>
      <c r="WKO27" s="68"/>
      <c r="WKP27" s="68"/>
      <c r="WKQ27" s="68"/>
      <c r="WKR27" s="68"/>
      <c r="WKS27" s="68"/>
      <c r="WKT27" s="68"/>
      <c r="WKU27" s="68"/>
      <c r="WKV27" s="68"/>
      <c r="WKW27" s="68"/>
      <c r="WKX27" s="68"/>
      <c r="WKY27" s="68"/>
      <c r="WKZ27" s="68"/>
      <c r="WLA27" s="68"/>
      <c r="WLB27" s="68"/>
      <c r="WLC27" s="68"/>
      <c r="WLD27" s="68"/>
      <c r="WLE27" s="68"/>
      <c r="WLF27" s="68"/>
      <c r="WLG27" s="68"/>
      <c r="WLH27" s="68"/>
      <c r="WLI27" s="68"/>
      <c r="WLJ27" s="68"/>
      <c r="WLK27" s="68"/>
      <c r="WLL27" s="68"/>
      <c r="WLM27" s="68"/>
      <c r="WLN27" s="68"/>
      <c r="WLO27" s="68"/>
      <c r="WLP27" s="68"/>
      <c r="WLQ27" s="68"/>
      <c r="WLR27" s="68"/>
      <c r="WLS27" s="68"/>
      <c r="WLT27" s="68"/>
      <c r="WLU27" s="68"/>
      <c r="WLV27" s="68"/>
      <c r="WLW27" s="68"/>
      <c r="WLX27" s="68"/>
      <c r="WLY27" s="68"/>
      <c r="WLZ27" s="68"/>
      <c r="WMA27" s="68"/>
      <c r="WMB27" s="68"/>
      <c r="WMC27" s="68"/>
      <c r="WMD27" s="68"/>
      <c r="WME27" s="68"/>
      <c r="WMF27" s="68"/>
      <c r="WMG27" s="68"/>
      <c r="WMH27" s="68"/>
      <c r="WMI27" s="68"/>
      <c r="WMJ27" s="68"/>
      <c r="WMK27" s="68"/>
      <c r="WML27" s="68"/>
      <c r="WMM27" s="68"/>
      <c r="WMN27" s="68"/>
      <c r="WMO27" s="68"/>
      <c r="WMP27" s="68"/>
      <c r="WMQ27" s="68"/>
      <c r="WMR27" s="68"/>
      <c r="WMS27" s="68"/>
      <c r="WMT27" s="68"/>
      <c r="WMU27" s="68"/>
      <c r="WMV27" s="68"/>
      <c r="WMW27" s="68"/>
      <c r="WMX27" s="68"/>
      <c r="WMY27" s="68"/>
      <c r="WMZ27" s="68"/>
      <c r="WNA27" s="68"/>
      <c r="WNB27" s="68"/>
      <c r="WNC27" s="68"/>
      <c r="WND27" s="68"/>
      <c r="WNE27" s="68"/>
      <c r="WNF27" s="68"/>
      <c r="WNG27" s="68"/>
      <c r="WNH27" s="68"/>
      <c r="WNI27" s="68"/>
      <c r="WNJ27" s="68"/>
      <c r="WNK27" s="68"/>
      <c r="WNL27" s="68"/>
      <c r="WNM27" s="68"/>
      <c r="WNN27" s="68"/>
      <c r="WNO27" s="68"/>
      <c r="WNP27" s="68"/>
      <c r="WNQ27" s="68"/>
      <c r="WNR27" s="68"/>
      <c r="WNS27" s="68"/>
      <c r="WNT27" s="68"/>
      <c r="WNU27" s="68"/>
      <c r="WNV27" s="68"/>
      <c r="WNW27" s="68"/>
      <c r="WNX27" s="68"/>
      <c r="WNY27" s="68"/>
      <c r="WNZ27" s="68"/>
      <c r="WOA27" s="68"/>
      <c r="WOB27" s="68"/>
      <c r="WOC27" s="68"/>
      <c r="WOD27" s="68"/>
      <c r="WOE27" s="68"/>
      <c r="WOF27" s="68"/>
      <c r="WOG27" s="68"/>
      <c r="WOH27" s="68"/>
      <c r="WOI27" s="68"/>
      <c r="WOJ27" s="68"/>
      <c r="WOK27" s="68"/>
      <c r="WOL27" s="68"/>
      <c r="WOM27" s="68"/>
      <c r="WON27" s="68"/>
      <c r="WOO27" s="68"/>
      <c r="WOP27" s="68"/>
      <c r="WOQ27" s="68"/>
      <c r="WOR27" s="68"/>
      <c r="WOS27" s="68"/>
      <c r="WOT27" s="68"/>
      <c r="WOU27" s="68"/>
      <c r="WOV27" s="68"/>
      <c r="WOW27" s="68"/>
      <c r="WOX27" s="68"/>
      <c r="WOY27" s="68"/>
      <c r="WOZ27" s="68"/>
      <c r="WPA27" s="68"/>
      <c r="WPB27" s="68"/>
      <c r="WPC27" s="68"/>
      <c r="WPD27" s="68"/>
      <c r="WPE27" s="68"/>
      <c r="WPF27" s="68"/>
      <c r="WPG27" s="68"/>
      <c r="WPH27" s="68"/>
      <c r="WPI27" s="68"/>
      <c r="WPJ27" s="68"/>
      <c r="WPK27" s="68"/>
      <c r="WPL27" s="68"/>
      <c r="WPM27" s="68"/>
      <c r="WPN27" s="68"/>
      <c r="WPO27" s="68"/>
      <c r="WPP27" s="68"/>
      <c r="WPQ27" s="68"/>
      <c r="WPR27" s="68"/>
      <c r="WPS27" s="68"/>
      <c r="WPT27" s="68"/>
      <c r="WPU27" s="68"/>
      <c r="WPV27" s="68"/>
      <c r="WPW27" s="68"/>
      <c r="WPX27" s="68"/>
      <c r="WPY27" s="68"/>
      <c r="WPZ27" s="68"/>
      <c r="WQA27" s="68"/>
      <c r="WQB27" s="68"/>
      <c r="WQC27" s="68"/>
      <c r="WQD27" s="68"/>
      <c r="WQE27" s="68"/>
      <c r="WQF27" s="68"/>
      <c r="WQG27" s="68"/>
      <c r="WQH27" s="68"/>
      <c r="WQI27" s="68"/>
      <c r="WQJ27" s="68"/>
      <c r="WQK27" s="68"/>
      <c r="WQL27" s="68"/>
      <c r="WQM27" s="68"/>
      <c r="WQN27" s="68"/>
      <c r="WQO27" s="68"/>
      <c r="WQP27" s="68"/>
      <c r="WQQ27" s="68"/>
      <c r="WQR27" s="68"/>
      <c r="WQS27" s="68"/>
      <c r="WQT27" s="68"/>
      <c r="WQU27" s="68"/>
      <c r="WQV27" s="68"/>
      <c r="WQW27" s="68"/>
      <c r="WQX27" s="68"/>
      <c r="WQY27" s="68"/>
      <c r="WQZ27" s="68"/>
      <c r="WRA27" s="68"/>
      <c r="WRB27" s="68"/>
      <c r="WRC27" s="68"/>
      <c r="WRD27" s="68"/>
      <c r="WRE27" s="68"/>
      <c r="WRF27" s="68"/>
      <c r="WRG27" s="68"/>
      <c r="WRH27" s="68"/>
      <c r="WRI27" s="68"/>
      <c r="WRJ27" s="68"/>
      <c r="WRK27" s="68"/>
      <c r="WRL27" s="68"/>
      <c r="WRM27" s="68"/>
      <c r="WRN27" s="68"/>
      <c r="WRO27" s="68"/>
      <c r="WRP27" s="68"/>
      <c r="WRQ27" s="68"/>
      <c r="WRR27" s="68"/>
      <c r="WRS27" s="68"/>
      <c r="WRT27" s="68"/>
      <c r="WRU27" s="68"/>
      <c r="WRV27" s="68"/>
      <c r="WRW27" s="68"/>
      <c r="WRX27" s="68"/>
      <c r="WRY27" s="68"/>
      <c r="WRZ27" s="68"/>
      <c r="WSA27" s="68"/>
      <c r="WSB27" s="68"/>
      <c r="WSC27" s="68"/>
      <c r="WSD27" s="68"/>
      <c r="WSE27" s="68"/>
      <c r="WSF27" s="68"/>
      <c r="WSG27" s="68"/>
      <c r="WSH27" s="68"/>
      <c r="WSI27" s="68"/>
      <c r="WSJ27" s="68"/>
      <c r="WSK27" s="68"/>
      <c r="WSL27" s="68"/>
      <c r="WSM27" s="68"/>
      <c r="WSN27" s="68"/>
      <c r="WSO27" s="68"/>
      <c r="WSP27" s="68"/>
      <c r="WSQ27" s="68"/>
      <c r="WSR27" s="68"/>
      <c r="WSS27" s="68"/>
      <c r="WST27" s="68"/>
      <c r="WSU27" s="68"/>
      <c r="WSV27" s="68"/>
      <c r="WSW27" s="68"/>
      <c r="WSX27" s="68"/>
      <c r="WSY27" s="68"/>
      <c r="WSZ27" s="68"/>
      <c r="WTA27" s="68"/>
      <c r="WTB27" s="68"/>
      <c r="WTC27" s="68"/>
      <c r="WTD27" s="68"/>
      <c r="WTE27" s="68"/>
      <c r="WTF27" s="68"/>
      <c r="WTG27" s="68"/>
      <c r="WTH27" s="68"/>
      <c r="WTI27" s="68"/>
      <c r="WTJ27" s="68"/>
      <c r="WTK27" s="68"/>
      <c r="WTL27" s="68"/>
      <c r="WTM27" s="68"/>
      <c r="WTN27" s="68"/>
      <c r="WTO27" s="68"/>
      <c r="WTP27" s="68"/>
      <c r="WTQ27" s="68"/>
      <c r="WTR27" s="68"/>
      <c r="WTS27" s="68"/>
      <c r="WTT27" s="68"/>
      <c r="WTU27" s="68"/>
      <c r="WTV27" s="68"/>
      <c r="WTW27" s="68"/>
      <c r="WTX27" s="68"/>
      <c r="WTY27" s="68"/>
      <c r="WTZ27" s="68"/>
      <c r="WUA27" s="68"/>
      <c r="WUB27" s="68"/>
      <c r="WUC27" s="68"/>
      <c r="WUD27" s="68"/>
      <c r="WUE27" s="68"/>
      <c r="WUF27" s="68"/>
      <c r="WUG27" s="68"/>
      <c r="WUH27" s="68"/>
      <c r="WUI27" s="68"/>
      <c r="WUJ27" s="68"/>
      <c r="WUK27" s="68"/>
      <c r="WUL27" s="68"/>
      <c r="WUM27" s="68"/>
      <c r="WUN27" s="68"/>
      <c r="WUO27" s="68"/>
      <c r="WUP27" s="68"/>
      <c r="WUQ27" s="68"/>
      <c r="WUR27" s="68"/>
      <c r="WUS27" s="68"/>
      <c r="WUT27" s="68"/>
      <c r="WUU27" s="68"/>
      <c r="WUV27" s="68"/>
      <c r="WUW27" s="68"/>
      <c r="WUX27" s="68"/>
      <c r="WUY27" s="68"/>
      <c r="WUZ27" s="68"/>
      <c r="WVA27" s="68"/>
      <c r="WVB27" s="68"/>
      <c r="WVC27" s="68"/>
      <c r="WVD27" s="68"/>
      <c r="WVE27" s="68"/>
      <c r="WVF27" s="68"/>
      <c r="WVG27" s="68"/>
      <c r="WVH27" s="68"/>
      <c r="WVI27" s="68"/>
      <c r="WVJ27" s="68"/>
      <c r="WVK27" s="68"/>
      <c r="WVL27" s="68"/>
      <c r="WVM27" s="68"/>
      <c r="WVN27" s="68"/>
      <c r="WVO27" s="68"/>
      <c r="WVP27" s="68"/>
      <c r="WVQ27" s="68"/>
      <c r="WVR27" s="68"/>
      <c r="WVS27" s="68"/>
      <c r="WVT27" s="68"/>
      <c r="WVU27" s="68"/>
      <c r="WVV27" s="68"/>
      <c r="WVW27" s="68"/>
      <c r="WVX27" s="68"/>
      <c r="WVY27" s="68"/>
      <c r="WVZ27" s="68"/>
      <c r="WWA27" s="68"/>
      <c r="WWB27" s="68"/>
      <c r="WWC27" s="68"/>
      <c r="WWD27" s="68"/>
      <c r="WWE27" s="68"/>
      <c r="WWF27" s="68"/>
      <c r="WWG27" s="68"/>
      <c r="WWH27" s="68"/>
      <c r="WWI27" s="68"/>
      <c r="WWJ27" s="68"/>
      <c r="WWK27" s="68"/>
      <c r="WWL27" s="68"/>
      <c r="WWM27" s="68"/>
      <c r="WWN27" s="68"/>
      <c r="WWO27" s="68"/>
      <c r="WWP27" s="68"/>
      <c r="WWQ27" s="68"/>
      <c r="WWR27" s="68"/>
      <c r="WWS27" s="68"/>
      <c r="WWT27" s="68"/>
      <c r="WWU27" s="68"/>
      <c r="WWV27" s="68"/>
      <c r="WWW27" s="68"/>
      <c r="WWX27" s="68"/>
      <c r="WWY27" s="68"/>
      <c r="WWZ27" s="68"/>
      <c r="WXA27" s="68"/>
      <c r="WXB27" s="68"/>
      <c r="WXC27" s="68"/>
      <c r="WXD27" s="68"/>
      <c r="WXE27" s="68"/>
      <c r="WXF27" s="68"/>
      <c r="WXG27" s="68"/>
      <c r="WXH27" s="68"/>
      <c r="WXI27" s="68"/>
      <c r="WXJ27" s="68"/>
      <c r="WXK27" s="68"/>
      <c r="WXL27" s="68"/>
      <c r="WXM27" s="68"/>
      <c r="WXN27" s="68"/>
      <c r="WXO27" s="68"/>
      <c r="WXP27" s="68"/>
      <c r="WXQ27" s="68"/>
      <c r="WXR27" s="68"/>
      <c r="WXS27" s="68"/>
      <c r="WXT27" s="68"/>
      <c r="WXU27" s="68"/>
      <c r="WXV27" s="68"/>
      <c r="WXW27" s="68"/>
      <c r="WXX27" s="68"/>
      <c r="WXY27" s="68"/>
      <c r="WXZ27" s="68"/>
      <c r="WYA27" s="68"/>
      <c r="WYB27" s="68"/>
      <c r="WYC27" s="68"/>
      <c r="WYD27" s="68"/>
      <c r="WYE27" s="68"/>
      <c r="WYF27" s="68"/>
      <c r="WYG27" s="68"/>
      <c r="WYH27" s="68"/>
      <c r="WYI27" s="68"/>
      <c r="WYJ27" s="68"/>
      <c r="WYK27" s="68"/>
      <c r="WYL27" s="68"/>
      <c r="WYM27" s="68"/>
      <c r="WYN27" s="68"/>
      <c r="WYO27" s="68"/>
      <c r="WYP27" s="68"/>
      <c r="WYQ27" s="68"/>
      <c r="WYR27" s="68"/>
      <c r="WYS27" s="68"/>
      <c r="WYT27" s="68"/>
      <c r="WYU27" s="68"/>
      <c r="WYV27" s="68"/>
      <c r="WYW27" s="68"/>
      <c r="WYX27" s="68"/>
      <c r="WYY27" s="68"/>
      <c r="WYZ27" s="68"/>
      <c r="WZA27" s="68"/>
      <c r="WZB27" s="68"/>
      <c r="WZC27" s="68"/>
      <c r="WZD27" s="68"/>
      <c r="WZE27" s="68"/>
      <c r="WZF27" s="68"/>
      <c r="WZG27" s="68"/>
      <c r="WZH27" s="68"/>
      <c r="WZI27" s="68"/>
      <c r="WZJ27" s="68"/>
      <c r="WZK27" s="68"/>
      <c r="WZL27" s="68"/>
      <c r="WZM27" s="68"/>
      <c r="WZN27" s="68"/>
      <c r="WZO27" s="68"/>
      <c r="WZP27" s="68"/>
      <c r="WZQ27" s="68"/>
      <c r="WZR27" s="68"/>
      <c r="WZS27" s="68"/>
      <c r="WZT27" s="68"/>
      <c r="WZU27" s="68"/>
      <c r="WZV27" s="68"/>
      <c r="WZW27" s="68"/>
      <c r="WZX27" s="68"/>
      <c r="WZY27" s="68"/>
      <c r="WZZ27" s="68"/>
      <c r="XAA27" s="68"/>
      <c r="XAB27" s="68"/>
      <c r="XAC27" s="68"/>
      <c r="XAD27" s="68"/>
      <c r="XAE27" s="68"/>
      <c r="XAF27" s="68"/>
      <c r="XAG27" s="68"/>
      <c r="XAH27" s="68"/>
      <c r="XAI27" s="68"/>
      <c r="XAJ27" s="68"/>
      <c r="XAK27" s="68"/>
      <c r="XAL27" s="68"/>
      <c r="XAM27" s="68"/>
      <c r="XAN27" s="68"/>
      <c r="XAO27" s="68"/>
      <c r="XAP27" s="68"/>
      <c r="XAQ27" s="68"/>
      <c r="XAR27" s="68"/>
      <c r="XAS27" s="68"/>
      <c r="XAT27" s="68"/>
      <c r="XAU27" s="68"/>
      <c r="XAV27" s="68"/>
      <c r="XAW27" s="68"/>
      <c r="XAX27" s="68"/>
      <c r="XAY27" s="68"/>
      <c r="XAZ27" s="68"/>
      <c r="XBA27" s="68"/>
      <c r="XBB27" s="68"/>
      <c r="XBC27" s="68"/>
      <c r="XBD27" s="68"/>
      <c r="XBE27" s="68"/>
      <c r="XBF27" s="68"/>
      <c r="XBG27" s="68"/>
      <c r="XBH27" s="68"/>
      <c r="XBI27" s="68"/>
      <c r="XBJ27" s="68"/>
      <c r="XBK27" s="68"/>
      <c r="XBL27" s="68"/>
      <c r="XBM27" s="68"/>
      <c r="XBN27" s="68"/>
      <c r="XBO27" s="68"/>
      <c r="XBP27" s="68"/>
      <c r="XBQ27" s="68"/>
      <c r="XBR27" s="68"/>
      <c r="XBS27" s="68"/>
      <c r="XBT27" s="68"/>
      <c r="XBU27" s="68"/>
      <c r="XBV27" s="68"/>
      <c r="XBW27" s="68"/>
      <c r="XBX27" s="68"/>
      <c r="XBY27" s="68"/>
      <c r="XBZ27" s="68"/>
      <c r="XCA27" s="68"/>
      <c r="XCB27" s="68"/>
      <c r="XCC27" s="68"/>
      <c r="XCD27" s="68"/>
      <c r="XCE27" s="68"/>
      <c r="XCF27" s="68"/>
      <c r="XCG27" s="68"/>
      <c r="XCH27" s="68"/>
      <c r="XCI27" s="68"/>
      <c r="XCJ27" s="68"/>
      <c r="XCK27" s="68"/>
      <c r="XCL27" s="68"/>
      <c r="XCM27" s="68"/>
      <c r="XCN27" s="68"/>
      <c r="XCO27" s="68"/>
      <c r="XCP27" s="68"/>
      <c r="XCQ27" s="68"/>
      <c r="XCR27" s="68"/>
      <c r="XCS27" s="68"/>
      <c r="XCT27" s="68"/>
      <c r="XCU27" s="68"/>
      <c r="XCV27" s="68"/>
      <c r="XCW27" s="68"/>
      <c r="XCX27" s="68"/>
      <c r="XCY27" s="68"/>
      <c r="XCZ27" s="68"/>
      <c r="XDA27" s="68"/>
      <c r="XDB27" s="68"/>
      <c r="XDC27" s="68"/>
      <c r="XDD27" s="68"/>
      <c r="XDE27" s="68"/>
      <c r="XDF27" s="68"/>
      <c r="XDG27" s="68"/>
      <c r="XDH27" s="68"/>
      <c r="XDI27" s="68"/>
      <c r="XDJ27" s="68"/>
      <c r="XDK27" s="68"/>
      <c r="XDL27" s="68"/>
      <c r="XDM27" s="68"/>
      <c r="XDN27" s="68"/>
      <c r="XDO27" s="68"/>
      <c r="XDP27" s="68"/>
      <c r="XDQ27" s="68"/>
      <c r="XDR27" s="68"/>
      <c r="XDS27" s="68"/>
      <c r="XDT27" s="68"/>
      <c r="XDU27" s="68"/>
      <c r="XDV27" s="68"/>
      <c r="XDW27" s="68"/>
      <c r="XDX27" s="68"/>
      <c r="XDY27" s="68"/>
      <c r="XDZ27" s="68"/>
      <c r="XEA27" s="68"/>
      <c r="XEB27" s="68"/>
      <c r="XEC27" s="68"/>
      <c r="XED27" s="68"/>
      <c r="XEE27" s="68"/>
      <c r="XEF27" s="68"/>
      <c r="XEG27" s="68"/>
      <c r="XEH27" s="68"/>
      <c r="XEI27" s="68"/>
      <c r="XEJ27" s="68"/>
      <c r="XEK27" s="68"/>
      <c r="XEL27" s="68"/>
      <c r="XEM27" s="68"/>
      <c r="XEN27" s="68"/>
      <c r="XEO27" s="68"/>
      <c r="XEP27" s="68"/>
      <c r="XEQ27" s="68"/>
      <c r="XER27" s="68"/>
      <c r="XES27" s="68"/>
      <c r="XET27" s="68"/>
      <c r="XEU27" s="68"/>
      <c r="XEV27" s="68"/>
      <c r="XEW27" s="68"/>
      <c r="XEX27" s="68"/>
      <c r="XEY27" s="68"/>
      <c r="XEZ27" s="68"/>
      <c r="XFA27" s="68"/>
      <c r="XFB27" s="68"/>
      <c r="XFC27" s="68"/>
      <c r="XFD27" s="68"/>
    </row>
    <row r="28" spans="1:16384" ht="16.5">
      <c r="A28" s="23">
        <f t="shared" si="6"/>
        <v>25</v>
      </c>
      <c r="B28" s="24" t="s">
        <v>399</v>
      </c>
      <c r="C28" s="24" t="s">
        <v>609</v>
      </c>
      <c r="D28" s="25" t="s">
        <v>400</v>
      </c>
      <c r="E28" s="25" t="s">
        <v>209</v>
      </c>
      <c r="F28" s="16">
        <v>1496251.57</v>
      </c>
      <c r="G28" s="16">
        <v>0</v>
      </c>
      <c r="H28" s="16">
        <v>1879297.55</v>
      </c>
      <c r="I28" s="16">
        <v>613364.31000000006</v>
      </c>
      <c r="J28" s="31">
        <v>1647417.69</v>
      </c>
      <c r="K28" s="31">
        <v>373083.25</v>
      </c>
      <c r="L28" s="31">
        <v>882887.26</v>
      </c>
      <c r="M28" s="31">
        <v>400000</v>
      </c>
      <c r="N28" s="31">
        <v>1620500.94</v>
      </c>
      <c r="O28" s="31">
        <v>277909.99</v>
      </c>
      <c r="P28" s="31">
        <v>865933.24</v>
      </c>
      <c r="Q28" s="31">
        <v>60604.21</v>
      </c>
      <c r="R28" s="31">
        <v>1837806.72</v>
      </c>
      <c r="S28" s="31">
        <v>361330.25</v>
      </c>
      <c r="T28" s="31">
        <v>1186813.48</v>
      </c>
      <c r="U28" s="31">
        <v>53693.69</v>
      </c>
      <c r="V28" s="31">
        <v>2145443.2799999998</v>
      </c>
      <c r="W28" s="31">
        <v>368901.42</v>
      </c>
      <c r="X28" s="31">
        <v>1506203.04</v>
      </c>
      <c r="Y28" s="31">
        <v>1250000</v>
      </c>
      <c r="Z28" s="31">
        <v>1264344.7</v>
      </c>
      <c r="AA28" s="31">
        <v>368610.15</v>
      </c>
      <c r="AB28" s="31">
        <v>534113.03</v>
      </c>
      <c r="AC28" s="31">
        <v>0</v>
      </c>
      <c r="AD28" s="31">
        <v>1632954.85</v>
      </c>
      <c r="AE28" s="31">
        <v>377213.75</v>
      </c>
      <c r="AF28" s="31">
        <v>895443.28</v>
      </c>
      <c r="AG28" s="31">
        <v>450000</v>
      </c>
      <c r="AH28" s="31">
        <v>1560168.6</v>
      </c>
      <c r="AI28" s="31">
        <v>118613.06</v>
      </c>
      <c r="AJ28" s="31">
        <v>814344.7</v>
      </c>
      <c r="AK28" s="31">
        <v>351189.16</v>
      </c>
      <c r="AL28" s="31">
        <v>1327592.5</v>
      </c>
      <c r="AM28" s="31">
        <v>102234.87</v>
      </c>
      <c r="AN28" s="31">
        <v>831765.69</v>
      </c>
      <c r="AO28" s="31">
        <v>0</v>
      </c>
      <c r="AP28" s="31">
        <v>1429827.37</v>
      </c>
      <c r="AQ28" s="42">
        <v>0</v>
      </c>
      <c r="AR28" s="42">
        <v>1208979.44</v>
      </c>
      <c r="AS28" s="42">
        <v>268116.33</v>
      </c>
      <c r="AT28" s="42">
        <v>1161711.04</v>
      </c>
      <c r="AU28" s="42">
        <v>454636.08</v>
      </c>
      <c r="AV28" s="42">
        <v>1059476.17</v>
      </c>
      <c r="AW28" s="42">
        <v>50000</v>
      </c>
      <c r="AX28" s="42">
        <v>1566347.12</v>
      </c>
      <c r="AY28" s="42">
        <f>VLOOKUP(B28,[4]应付账款明细表!$A$4:$AW$439,49,0)</f>
        <v>434111.24</v>
      </c>
      <c r="AZ28" s="42">
        <v>1111711.04</v>
      </c>
      <c r="BA28" s="50">
        <f>VLOOKUP(B28,[4]应付账款明细表!$A$4:$AY$439,51)</f>
        <v>400000</v>
      </c>
      <c r="BB28" s="50">
        <f>VLOOKUP(B28,[4]应付账款明细表!$A$4:$AZ$439,52,0)</f>
        <v>1600458.36</v>
      </c>
      <c r="BC28" s="50"/>
      <c r="BD28" s="50">
        <f>VLOOKUP(B28,[4]应付账款明细表!$A$4:$BB$440,54,0)</f>
        <v>711711.04</v>
      </c>
      <c r="BE28" s="50"/>
      <c r="BF28" s="63"/>
      <c r="BG28" s="63">
        <v>300000</v>
      </c>
      <c r="BH28" s="63">
        <v>300000</v>
      </c>
      <c r="BI28" s="54">
        <f t="shared" si="7"/>
        <v>3236644.06</v>
      </c>
      <c r="BJ28" s="16">
        <f t="shared" si="8"/>
        <v>294240.36909090902</v>
      </c>
      <c r="BK28" s="65">
        <f t="shared" si="9"/>
        <v>2.41880827637253</v>
      </c>
      <c r="BL28" s="54" t="s">
        <v>590</v>
      </c>
      <c r="BM28" s="66">
        <f t="shared" si="4"/>
        <v>0.4215193851707007</v>
      </c>
      <c r="BN28" s="148">
        <f t="shared" si="5"/>
        <v>0.4215193851707007</v>
      </c>
    </row>
    <row r="29" spans="1:16384" ht="16.5">
      <c r="A29" s="23">
        <f t="shared" si="6"/>
        <v>26</v>
      </c>
      <c r="B29" s="24" t="s">
        <v>28</v>
      </c>
      <c r="C29" s="24" t="s">
        <v>610</v>
      </c>
      <c r="D29" s="25" t="s">
        <v>29</v>
      </c>
      <c r="E29" s="25" t="s">
        <v>30</v>
      </c>
      <c r="F29" s="16">
        <v>0</v>
      </c>
      <c r="G29" s="16">
        <v>0</v>
      </c>
      <c r="H29" s="16">
        <v>120302.67</v>
      </c>
      <c r="I29" s="16">
        <v>0</v>
      </c>
      <c r="J29" s="31">
        <v>530044.72</v>
      </c>
      <c r="K29" s="31">
        <v>390101.94</v>
      </c>
      <c r="L29" s="31">
        <v>0</v>
      </c>
      <c r="M29" s="31">
        <v>300000</v>
      </c>
      <c r="N29" s="31">
        <v>620146.66</v>
      </c>
      <c r="O29" s="31">
        <v>373762.25</v>
      </c>
      <c r="P29" s="31">
        <v>0</v>
      </c>
      <c r="Q29" s="31">
        <v>0</v>
      </c>
      <c r="R29" s="31">
        <v>993908.91</v>
      </c>
      <c r="S29" s="31">
        <v>436446.48</v>
      </c>
      <c r="T29" s="31">
        <v>230044.72</v>
      </c>
      <c r="U29" s="31">
        <v>300000</v>
      </c>
      <c r="V29" s="31">
        <v>1130355.3899999999</v>
      </c>
      <c r="W29" s="31">
        <v>498660.12</v>
      </c>
      <c r="X29" s="31">
        <v>320146.65999999997</v>
      </c>
      <c r="Y29" s="31">
        <v>302000</v>
      </c>
      <c r="Z29" s="31">
        <v>1327015.51</v>
      </c>
      <c r="AA29" s="31">
        <v>301485.78000000102</v>
      </c>
      <c r="AB29" s="31">
        <v>391908.91</v>
      </c>
      <c r="AC29" s="31">
        <v>0</v>
      </c>
      <c r="AD29" s="31">
        <v>1628501.29</v>
      </c>
      <c r="AE29" s="31">
        <v>326330.53000000003</v>
      </c>
      <c r="AF29" s="31">
        <v>828355.39</v>
      </c>
      <c r="AG29" s="31">
        <v>90000</v>
      </c>
      <c r="AH29" s="31">
        <v>1864831.82</v>
      </c>
      <c r="AI29" s="31">
        <v>193675.79</v>
      </c>
      <c r="AJ29" s="31">
        <v>1237015.51</v>
      </c>
      <c r="AK29" s="31">
        <v>200000</v>
      </c>
      <c r="AL29" s="31">
        <v>1858507.61</v>
      </c>
      <c r="AM29" s="31">
        <v>250397.53</v>
      </c>
      <c r="AN29" s="31">
        <v>1338501.29</v>
      </c>
      <c r="AO29" s="31">
        <v>0</v>
      </c>
      <c r="AP29" s="31">
        <v>0</v>
      </c>
      <c r="AQ29" s="42">
        <v>356540.53</v>
      </c>
      <c r="AR29" s="42">
        <v>1664831.82</v>
      </c>
      <c r="AS29" s="42">
        <v>0</v>
      </c>
      <c r="AT29" s="42">
        <v>2195445.67</v>
      </c>
      <c r="AU29" s="42">
        <v>296432.17</v>
      </c>
      <c r="AV29" s="42">
        <v>1858507.61</v>
      </c>
      <c r="AW29" s="42">
        <v>10000</v>
      </c>
      <c r="AX29" s="42">
        <v>2481877.84</v>
      </c>
      <c r="AY29" s="42">
        <f>VLOOKUP(B29,[4]应付账款明细表!$A$4:$AW$439,49,0)</f>
        <v>504790.57</v>
      </c>
      <c r="AZ29" s="42">
        <v>0</v>
      </c>
      <c r="BA29" s="50">
        <f>VLOOKUP(B29,[4]应付账款明细表!$A$4:$AY$439,51)</f>
        <v>700000</v>
      </c>
      <c r="BB29" s="50">
        <f>VLOOKUP(B29,[4]应付账款明细表!$A$4:$AZ$439,52,0)</f>
        <v>2286668.41</v>
      </c>
      <c r="BC29" s="50"/>
      <c r="BD29" s="50">
        <f>VLOOKUP(B29,[4]应付账款明细表!$A$4:$BB$440,54,0)</f>
        <v>1485445.67</v>
      </c>
      <c r="BE29" s="50"/>
      <c r="BF29" s="63"/>
      <c r="BG29" s="63">
        <v>300000</v>
      </c>
      <c r="BH29" s="63">
        <v>300000</v>
      </c>
      <c r="BI29" s="54">
        <f t="shared" si="7"/>
        <v>3928623.69</v>
      </c>
      <c r="BJ29" s="16">
        <f t="shared" si="8"/>
        <v>357147.60818181798</v>
      </c>
      <c r="BK29" s="65">
        <f t="shared" si="9"/>
        <v>4.1591925466396598</v>
      </c>
      <c r="BL29" s="54" t="s">
        <v>590</v>
      </c>
      <c r="BM29" s="66">
        <f t="shared" si="4"/>
        <v>0.20195959102294198</v>
      </c>
      <c r="BN29" s="148">
        <f t="shared" si="5"/>
        <v>0.20195959102294198</v>
      </c>
    </row>
    <row r="30" spans="1:16384" ht="16.5">
      <c r="A30" s="23">
        <f t="shared" si="6"/>
        <v>27</v>
      </c>
      <c r="B30" s="24" t="s">
        <v>108</v>
      </c>
      <c r="C30" s="24">
        <v>1913273</v>
      </c>
      <c r="D30" s="25" t="s">
        <v>109</v>
      </c>
      <c r="E30" s="25" t="s">
        <v>30</v>
      </c>
      <c r="F30" s="16">
        <v>1760414.74</v>
      </c>
      <c r="G30" s="16">
        <v>300000</v>
      </c>
      <c r="H30" s="16">
        <v>1732181.73</v>
      </c>
      <c r="I30" s="16">
        <v>700000</v>
      </c>
      <c r="J30" s="31">
        <v>1241573.1399999999</v>
      </c>
      <c r="K30" s="31">
        <v>224500.98</v>
      </c>
      <c r="L30" s="31">
        <v>760414.74</v>
      </c>
      <c r="M30" s="31">
        <v>200000</v>
      </c>
      <c r="N30" s="31">
        <v>1266074.1200000001</v>
      </c>
      <c r="O30" s="31">
        <v>186302.33</v>
      </c>
      <c r="P30" s="31">
        <v>832181.73</v>
      </c>
      <c r="Q30" s="31">
        <v>50000</v>
      </c>
      <c r="R30" s="31">
        <v>1402376.45</v>
      </c>
      <c r="S30" s="31">
        <v>258972.43</v>
      </c>
      <c r="T30" s="31">
        <v>991573.14</v>
      </c>
      <c r="U30" s="31">
        <v>0</v>
      </c>
      <c r="V30" s="31">
        <v>1661348.88</v>
      </c>
      <c r="W30" s="31">
        <v>259389.28</v>
      </c>
      <c r="X30" s="31">
        <v>1216074.1200000001</v>
      </c>
      <c r="Y30" s="31">
        <v>300000</v>
      </c>
      <c r="Z30" s="31">
        <v>1620738.16</v>
      </c>
      <c r="AA30" s="31">
        <v>273834.34999999998</v>
      </c>
      <c r="AB30" s="31">
        <v>1102376.45</v>
      </c>
      <c r="AC30" s="31">
        <v>500000</v>
      </c>
      <c r="AD30" s="31">
        <v>1394572.51</v>
      </c>
      <c r="AE30" s="31">
        <v>249561.62</v>
      </c>
      <c r="AF30" s="31">
        <v>861348.88</v>
      </c>
      <c r="AG30" s="31">
        <v>0</v>
      </c>
      <c r="AH30" s="31">
        <v>1644134.13</v>
      </c>
      <c r="AI30" s="31">
        <v>131850.51999999999</v>
      </c>
      <c r="AJ30" s="31">
        <v>1120738.1599999999</v>
      </c>
      <c r="AK30" s="31">
        <v>122650.06</v>
      </c>
      <c r="AL30" s="31">
        <v>1653334.59</v>
      </c>
      <c r="AM30" s="31">
        <v>242438.2</v>
      </c>
      <c r="AN30" s="31">
        <v>1271922.45</v>
      </c>
      <c r="AO30" s="31">
        <v>151354.78</v>
      </c>
      <c r="AP30" s="31">
        <v>1744418.01</v>
      </c>
      <c r="AQ30" s="42">
        <v>307981.44</v>
      </c>
      <c r="AR30" s="42">
        <v>1370129.29</v>
      </c>
      <c r="AS30" s="42">
        <v>254786.54</v>
      </c>
      <c r="AT30" s="42">
        <v>1797612.91</v>
      </c>
      <c r="AU30" s="42">
        <v>311289.5</v>
      </c>
      <c r="AV30" s="42">
        <v>1247193.27</v>
      </c>
      <c r="AW30" s="42">
        <v>450000</v>
      </c>
      <c r="AX30" s="42">
        <v>1658902.41</v>
      </c>
      <c r="AY30" s="42">
        <f>VLOOKUP(B30,[4]应付账款明细表!$A$4:$AW$439,49,0)</f>
        <v>588697.01</v>
      </c>
      <c r="AZ30" s="42">
        <v>1039631.47</v>
      </c>
      <c r="BA30" s="50">
        <f>VLOOKUP(B30,[4]应付账款明细表!$A$4:$AY$439,51)</f>
        <v>403549.6</v>
      </c>
      <c r="BB30" s="50">
        <f>VLOOKUP(B30,[4]应付账款明细表!$A$4:$AZ$439,52,0)</f>
        <v>1844049.82</v>
      </c>
      <c r="BC30" s="50"/>
      <c r="BD30" s="50">
        <f>VLOOKUP(B30,[4]应付账款明细表!$A$4:$BB$440,54,0)</f>
        <v>944063.31</v>
      </c>
      <c r="BE30" s="50"/>
      <c r="BF30" s="63"/>
      <c r="BG30" s="63">
        <v>300000</v>
      </c>
      <c r="BH30" s="63">
        <v>300000</v>
      </c>
      <c r="BI30" s="54">
        <f t="shared" si="7"/>
        <v>3034817.66</v>
      </c>
      <c r="BJ30" s="16">
        <f t="shared" si="8"/>
        <v>275892.51454545499</v>
      </c>
      <c r="BK30" s="65">
        <f t="shared" si="9"/>
        <v>3.4218518452933999</v>
      </c>
      <c r="BL30" s="54" t="s">
        <v>590</v>
      </c>
      <c r="BM30" s="66">
        <f t="shared" si="4"/>
        <v>0.31777529835366652</v>
      </c>
      <c r="BN30" s="148">
        <f t="shared" si="5"/>
        <v>0.31777529835366652</v>
      </c>
    </row>
    <row r="31" spans="1:16384" ht="16.5">
      <c r="A31" s="23">
        <f t="shared" si="6"/>
        <v>28</v>
      </c>
      <c r="B31" s="24" t="s">
        <v>134</v>
      </c>
      <c r="C31" s="24" t="s">
        <v>611</v>
      </c>
      <c r="D31" s="25" t="s">
        <v>135</v>
      </c>
      <c r="E31" s="25" t="s">
        <v>125</v>
      </c>
      <c r="F31" s="16">
        <v>511927.89</v>
      </c>
      <c r="G31" s="16">
        <v>1000</v>
      </c>
      <c r="H31" s="16">
        <v>646013.34</v>
      </c>
      <c r="I31" s="16">
        <v>0</v>
      </c>
      <c r="J31" s="31">
        <v>707299.61</v>
      </c>
      <c r="K31" s="31">
        <v>85661.33</v>
      </c>
      <c r="L31" s="31">
        <v>510927.89</v>
      </c>
      <c r="M31" s="31">
        <v>100000</v>
      </c>
      <c r="N31" s="31">
        <v>692960.94</v>
      </c>
      <c r="O31" s="31">
        <v>71648.34</v>
      </c>
      <c r="P31" s="31">
        <v>546013.34</v>
      </c>
      <c r="Q31" s="31">
        <v>100000</v>
      </c>
      <c r="R31" s="31">
        <v>664609.28000000003</v>
      </c>
      <c r="S31" s="31">
        <v>163645.25</v>
      </c>
      <c r="T31" s="31">
        <v>507299.61</v>
      </c>
      <c r="U31" s="31">
        <v>0</v>
      </c>
      <c r="V31" s="31">
        <v>828254.53</v>
      </c>
      <c r="W31" s="31">
        <v>159409.43</v>
      </c>
      <c r="X31" s="31">
        <v>592960.93999999994</v>
      </c>
      <c r="Y31" s="31">
        <v>100000</v>
      </c>
      <c r="Z31" s="31">
        <v>887663.96</v>
      </c>
      <c r="AA31" s="31">
        <v>135624.01</v>
      </c>
      <c r="AB31" s="31">
        <v>564609.28000000003</v>
      </c>
      <c r="AC31" s="31">
        <v>0</v>
      </c>
      <c r="AD31" s="31">
        <v>1023287.97</v>
      </c>
      <c r="AE31" s="31">
        <v>47745.83</v>
      </c>
      <c r="AF31" s="31">
        <v>728254.53</v>
      </c>
      <c r="AG31" s="31">
        <v>123000</v>
      </c>
      <c r="AH31" s="31">
        <v>948033.8</v>
      </c>
      <c r="AI31" s="31">
        <v>0</v>
      </c>
      <c r="AJ31" s="31">
        <v>764663.96</v>
      </c>
      <c r="AK31" s="31">
        <v>0</v>
      </c>
      <c r="AL31" s="31">
        <v>948033.8</v>
      </c>
      <c r="AM31" s="31">
        <v>0</v>
      </c>
      <c r="AN31" s="31">
        <v>900287.97</v>
      </c>
      <c r="AO31" s="31">
        <v>0</v>
      </c>
      <c r="AP31" s="31">
        <v>948033.8</v>
      </c>
      <c r="AQ31" s="42">
        <v>0</v>
      </c>
      <c r="AR31" s="42">
        <v>948033.8</v>
      </c>
      <c r="AS31" s="42">
        <v>200000</v>
      </c>
      <c r="AT31" s="42">
        <v>748033.8</v>
      </c>
      <c r="AU31" s="42">
        <v>0</v>
      </c>
      <c r="AV31" s="42">
        <v>748033.8</v>
      </c>
      <c r="AW31" s="42">
        <v>0</v>
      </c>
      <c r="AX31" s="42">
        <v>748033.8</v>
      </c>
      <c r="AY31" s="42">
        <f>VLOOKUP(B31,[4]应付账款明细表!$A$4:$AW$439,49,0)</f>
        <v>0</v>
      </c>
      <c r="AZ31" s="42">
        <v>748033.8</v>
      </c>
      <c r="BA31" s="50">
        <f>VLOOKUP(B31,[4]应付账款明细表!$A$4:$AY$439,51)</f>
        <v>100000</v>
      </c>
      <c r="BB31" s="50">
        <f>VLOOKUP(B31,[4]应付账款明细表!$A$4:$AZ$439,52,0)</f>
        <v>648033.80000000005</v>
      </c>
      <c r="BC31" s="50"/>
      <c r="BD31" s="50">
        <f>VLOOKUP(B31,[4]应付账款明细表!$A$4:$BB$440,54,0)</f>
        <v>648033.80000000005</v>
      </c>
      <c r="BE31" s="50"/>
      <c r="BF31" s="63"/>
      <c r="BG31" s="63">
        <v>200000</v>
      </c>
      <c r="BH31" s="63">
        <v>200000</v>
      </c>
      <c r="BI31" s="54">
        <f t="shared" si="7"/>
        <v>663734.18999999994</v>
      </c>
      <c r="BJ31" s="16">
        <f t="shared" si="8"/>
        <v>60339.471818181803</v>
      </c>
      <c r="BK31" s="65">
        <f t="shared" si="9"/>
        <v>10.739799015024399</v>
      </c>
      <c r="BL31" s="54" t="s">
        <v>590</v>
      </c>
      <c r="BM31" s="66">
        <f t="shared" si="4"/>
        <v>0.3086258772304778</v>
      </c>
      <c r="BN31" s="148">
        <f t="shared" si="5"/>
        <v>0.3086258772304778</v>
      </c>
    </row>
    <row r="32" spans="1:16384" ht="16.5">
      <c r="A32" s="23">
        <f t="shared" si="6"/>
        <v>29</v>
      </c>
      <c r="B32" s="24" t="s">
        <v>181</v>
      </c>
      <c r="C32" s="24" t="s">
        <v>612</v>
      </c>
      <c r="D32" s="25" t="s">
        <v>182</v>
      </c>
      <c r="E32" s="25" t="s">
        <v>30</v>
      </c>
      <c r="F32" s="16">
        <v>835250.07</v>
      </c>
      <c r="G32" s="16">
        <v>250000</v>
      </c>
      <c r="H32" s="16">
        <v>674825.52</v>
      </c>
      <c r="I32" s="16">
        <v>0</v>
      </c>
      <c r="J32" s="31">
        <v>738545.93</v>
      </c>
      <c r="K32" s="31">
        <v>58320</v>
      </c>
      <c r="L32" s="31">
        <v>585250.06999999995</v>
      </c>
      <c r="M32" s="31">
        <v>0</v>
      </c>
      <c r="N32" s="31">
        <v>796865.93</v>
      </c>
      <c r="O32" s="31">
        <v>55767.33</v>
      </c>
      <c r="P32" s="31">
        <v>674825.52</v>
      </c>
      <c r="Q32" s="31">
        <v>200000</v>
      </c>
      <c r="R32" s="31">
        <v>652633.26</v>
      </c>
      <c r="S32" s="31">
        <v>0</v>
      </c>
      <c r="T32" s="31">
        <v>538545.93000000005</v>
      </c>
      <c r="U32" s="31">
        <v>0</v>
      </c>
      <c r="V32" s="31">
        <v>652633.26</v>
      </c>
      <c r="W32" s="31">
        <v>165711.78</v>
      </c>
      <c r="X32" s="31">
        <v>596865.93000000005</v>
      </c>
      <c r="Y32" s="31">
        <v>0</v>
      </c>
      <c r="Z32" s="31">
        <v>818345.04</v>
      </c>
      <c r="AA32" s="31">
        <v>80732.460000000006</v>
      </c>
      <c r="AB32" s="31">
        <v>652633.26</v>
      </c>
      <c r="AC32" s="31">
        <v>0</v>
      </c>
      <c r="AD32" s="31">
        <v>899077.5</v>
      </c>
      <c r="AE32" s="31">
        <v>92838.96</v>
      </c>
      <c r="AF32" s="31">
        <v>652633.26</v>
      </c>
      <c r="AG32" s="31">
        <v>250000</v>
      </c>
      <c r="AH32" s="31">
        <v>741916.46</v>
      </c>
      <c r="AI32" s="31">
        <v>29717.67</v>
      </c>
      <c r="AJ32" s="31">
        <v>568345.04</v>
      </c>
      <c r="AK32" s="31">
        <v>53053.5</v>
      </c>
      <c r="AL32" s="31">
        <v>718580.63</v>
      </c>
      <c r="AM32" s="31">
        <v>85603.44</v>
      </c>
      <c r="AN32" s="31">
        <v>596024</v>
      </c>
      <c r="AO32" s="31">
        <v>54339</v>
      </c>
      <c r="AP32" s="31">
        <v>749845.07</v>
      </c>
      <c r="AQ32" s="42">
        <v>91270.25</v>
      </c>
      <c r="AR32" s="42">
        <v>634523.96</v>
      </c>
      <c r="AS32" s="42">
        <v>114956.8</v>
      </c>
      <c r="AT32" s="42">
        <v>726158.52</v>
      </c>
      <c r="AU32" s="42">
        <v>80653.81</v>
      </c>
      <c r="AV32" s="42">
        <v>549284.82999999996</v>
      </c>
      <c r="AW32" s="42">
        <v>0</v>
      </c>
      <c r="AX32" s="42">
        <v>806812.33</v>
      </c>
      <c r="AY32" s="42">
        <f>VLOOKUP(B32,[4]应付账款明细表!$A$4:$AW$439,49,0)</f>
        <v>90472.54</v>
      </c>
      <c r="AZ32" s="42">
        <v>634888.27</v>
      </c>
      <c r="BA32" s="50">
        <f>VLOOKUP(B32,[4]应付账款明细表!$A$4:$AY$439,51)</f>
        <v>20000</v>
      </c>
      <c r="BB32" s="50">
        <f>VLOOKUP(B32,[4]应付账款明细表!$A$4:$AZ$439,52,0)</f>
        <v>877284.87</v>
      </c>
      <c r="BC32" s="50"/>
      <c r="BD32" s="50">
        <f>VLOOKUP(B32,[4]应付账款明细表!$A$4:$BB$440,54,0)</f>
        <v>706158.52</v>
      </c>
      <c r="BE32" s="50"/>
      <c r="BF32" s="63"/>
      <c r="BG32" s="63">
        <v>200000</v>
      </c>
      <c r="BH32" s="63">
        <v>200000</v>
      </c>
      <c r="BI32" s="54">
        <f t="shared" si="7"/>
        <v>831088.24</v>
      </c>
      <c r="BJ32" s="16">
        <f t="shared" si="8"/>
        <v>75553.476363636393</v>
      </c>
      <c r="BK32" s="65">
        <f t="shared" si="9"/>
        <v>9.3464729088213296</v>
      </c>
      <c r="BL32" s="54" t="s">
        <v>590</v>
      </c>
      <c r="BM32" s="66">
        <f t="shared" si="4"/>
        <v>0.2832225262962203</v>
      </c>
      <c r="BN32" s="148">
        <f t="shared" si="5"/>
        <v>0.2832225262962203</v>
      </c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67"/>
      <c r="BZ32" s="67"/>
      <c r="CA32" s="67"/>
      <c r="CB32" s="67"/>
      <c r="CC32" s="67"/>
      <c r="CD32" s="67"/>
      <c r="CE32" s="67"/>
      <c r="CF32" s="67"/>
      <c r="CG32" s="67"/>
      <c r="CH32" s="67"/>
      <c r="CI32" s="67"/>
      <c r="CJ32" s="67"/>
      <c r="CK32" s="67"/>
      <c r="CL32" s="67"/>
      <c r="CM32" s="67"/>
      <c r="CN32" s="67"/>
      <c r="CO32" s="67"/>
      <c r="CP32" s="67"/>
      <c r="CQ32" s="67"/>
      <c r="CR32" s="67"/>
      <c r="CS32" s="67"/>
      <c r="CT32" s="67"/>
      <c r="CU32" s="67"/>
      <c r="CV32" s="67"/>
      <c r="CW32" s="67"/>
      <c r="CX32" s="67"/>
      <c r="CY32" s="67"/>
      <c r="CZ32" s="67"/>
      <c r="DA32" s="67"/>
      <c r="DB32" s="67"/>
      <c r="DC32" s="67"/>
      <c r="DD32" s="67"/>
      <c r="DE32" s="67"/>
      <c r="DF32" s="67"/>
      <c r="DG32" s="67"/>
      <c r="DH32" s="67"/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U32" s="67"/>
      <c r="DV32" s="67"/>
      <c r="DW32" s="67"/>
      <c r="DX32" s="67"/>
      <c r="DY32" s="67"/>
      <c r="DZ32" s="67"/>
      <c r="EA32" s="67"/>
      <c r="EB32" s="67"/>
      <c r="EC32" s="67"/>
      <c r="ED32" s="67"/>
      <c r="EE32" s="67"/>
      <c r="EF32" s="67"/>
      <c r="EG32" s="67"/>
      <c r="EH32" s="67"/>
      <c r="EI32" s="67"/>
      <c r="EJ32" s="67"/>
      <c r="EK32" s="67"/>
      <c r="EL32" s="67"/>
      <c r="EM32" s="67"/>
      <c r="EN32" s="67"/>
      <c r="EO32" s="67"/>
      <c r="EP32" s="67"/>
      <c r="EQ32" s="67"/>
      <c r="ER32" s="67"/>
      <c r="ES32" s="67"/>
      <c r="ET32" s="67"/>
      <c r="EU32" s="67"/>
      <c r="EV32" s="67"/>
      <c r="EW32" s="67"/>
      <c r="EX32" s="67"/>
      <c r="EY32" s="67"/>
      <c r="EZ32" s="67"/>
      <c r="FA32" s="67"/>
      <c r="FB32" s="67"/>
      <c r="FC32" s="67"/>
      <c r="FD32" s="67"/>
      <c r="FE32" s="67"/>
      <c r="FF32" s="67"/>
      <c r="FG32" s="67"/>
      <c r="FH32" s="67"/>
      <c r="FI32" s="67"/>
      <c r="FJ32" s="67"/>
      <c r="FK32" s="67"/>
      <c r="FL32" s="67"/>
      <c r="FM32" s="67"/>
      <c r="FN32" s="67"/>
      <c r="FO32" s="67"/>
      <c r="FP32" s="67"/>
      <c r="FQ32" s="67"/>
      <c r="FR32" s="67"/>
      <c r="FS32" s="67"/>
      <c r="FT32" s="67"/>
      <c r="FU32" s="67"/>
      <c r="FV32" s="67"/>
      <c r="FW32" s="67"/>
      <c r="FX32" s="67"/>
      <c r="FY32" s="67"/>
      <c r="FZ32" s="67"/>
      <c r="GA32" s="67"/>
      <c r="GB32" s="67"/>
      <c r="GC32" s="67"/>
      <c r="GD32" s="67"/>
      <c r="GE32" s="67"/>
      <c r="GF32" s="67"/>
      <c r="GG32" s="67"/>
      <c r="GH32" s="67"/>
      <c r="GI32" s="67"/>
      <c r="GJ32" s="67"/>
      <c r="GK32" s="67"/>
      <c r="GL32" s="67"/>
      <c r="GM32" s="67"/>
      <c r="GN32" s="67"/>
      <c r="GO32" s="67"/>
      <c r="GP32" s="67"/>
      <c r="GQ32" s="67"/>
      <c r="GR32" s="67"/>
      <c r="GS32" s="67"/>
      <c r="GT32" s="67"/>
      <c r="GU32" s="67"/>
      <c r="GV32" s="67"/>
      <c r="GW32" s="67"/>
      <c r="GX32" s="67"/>
      <c r="GY32" s="67"/>
      <c r="GZ32" s="67"/>
      <c r="HA32" s="67"/>
      <c r="HB32" s="67"/>
      <c r="HC32" s="67"/>
      <c r="HD32" s="67"/>
      <c r="HE32" s="67"/>
      <c r="HF32" s="67"/>
      <c r="HG32" s="67"/>
      <c r="HH32" s="67"/>
      <c r="HI32" s="67"/>
      <c r="HJ32" s="67"/>
      <c r="HK32" s="67"/>
      <c r="HL32" s="67"/>
      <c r="HM32" s="67"/>
      <c r="HN32" s="67"/>
      <c r="HO32" s="67"/>
      <c r="HP32" s="67"/>
      <c r="HQ32" s="67"/>
      <c r="HR32" s="67"/>
      <c r="HS32" s="67"/>
      <c r="HT32" s="67"/>
      <c r="HU32" s="67"/>
      <c r="HV32" s="67"/>
      <c r="HW32" s="67"/>
      <c r="HX32" s="67"/>
      <c r="HY32" s="67"/>
      <c r="HZ32" s="67"/>
      <c r="IA32" s="67"/>
      <c r="IB32" s="67"/>
      <c r="IC32" s="67"/>
      <c r="ID32" s="67"/>
      <c r="IE32" s="67"/>
      <c r="IF32" s="67"/>
      <c r="IG32" s="67"/>
      <c r="IH32" s="67"/>
      <c r="II32" s="67"/>
      <c r="IJ32" s="67"/>
      <c r="IK32" s="67"/>
      <c r="IL32" s="67"/>
      <c r="IM32" s="67"/>
      <c r="IN32" s="67"/>
      <c r="IO32" s="67"/>
      <c r="IP32" s="67"/>
      <c r="IQ32" s="67"/>
      <c r="IR32" s="67"/>
      <c r="IS32" s="67"/>
      <c r="IT32" s="67"/>
      <c r="IU32" s="67"/>
      <c r="IV32" s="67"/>
      <c r="IW32" s="67"/>
      <c r="IX32" s="67"/>
      <c r="IY32" s="67"/>
      <c r="IZ32" s="67"/>
      <c r="JA32" s="67"/>
      <c r="JB32" s="67"/>
      <c r="JC32" s="67"/>
      <c r="JD32" s="67"/>
      <c r="JE32" s="67"/>
      <c r="JF32" s="67"/>
      <c r="JG32" s="67"/>
      <c r="JH32" s="67"/>
      <c r="JI32" s="67"/>
      <c r="JJ32" s="67"/>
      <c r="JK32" s="67"/>
      <c r="JL32" s="67"/>
      <c r="JM32" s="67"/>
      <c r="JN32" s="67"/>
      <c r="JO32" s="67"/>
      <c r="JP32" s="67"/>
      <c r="JQ32" s="67"/>
      <c r="JR32" s="67"/>
      <c r="JS32" s="67"/>
      <c r="JT32" s="67"/>
      <c r="JU32" s="67"/>
      <c r="JV32" s="67"/>
      <c r="JW32" s="67"/>
      <c r="JX32" s="67"/>
      <c r="JY32" s="67"/>
      <c r="JZ32" s="67"/>
      <c r="KA32" s="67"/>
      <c r="KB32" s="67"/>
      <c r="KC32" s="67"/>
      <c r="KD32" s="67"/>
      <c r="KE32" s="67"/>
      <c r="KF32" s="67"/>
      <c r="KG32" s="67"/>
      <c r="KH32" s="67"/>
      <c r="KI32" s="67"/>
      <c r="KJ32" s="67"/>
      <c r="KK32" s="67"/>
      <c r="KL32" s="67"/>
      <c r="KM32" s="67"/>
      <c r="KN32" s="67"/>
      <c r="KO32" s="67"/>
      <c r="KP32" s="67"/>
      <c r="KQ32" s="67"/>
      <c r="KR32" s="67"/>
      <c r="KS32" s="67"/>
      <c r="KT32" s="67"/>
      <c r="KU32" s="67"/>
      <c r="KV32" s="67"/>
      <c r="KW32" s="67"/>
      <c r="KX32" s="67"/>
      <c r="KY32" s="67"/>
      <c r="KZ32" s="67"/>
      <c r="LA32" s="67"/>
      <c r="LB32" s="67"/>
      <c r="LC32" s="67"/>
      <c r="LD32" s="67"/>
      <c r="LE32" s="67"/>
      <c r="LF32" s="67"/>
      <c r="LG32" s="67"/>
      <c r="LH32" s="67"/>
      <c r="LI32" s="67"/>
      <c r="LJ32" s="67"/>
      <c r="LK32" s="67"/>
      <c r="LL32" s="67"/>
      <c r="LM32" s="67"/>
      <c r="LN32" s="67"/>
      <c r="LO32" s="67"/>
      <c r="LP32" s="67"/>
      <c r="LQ32" s="67"/>
      <c r="LR32" s="67"/>
      <c r="LS32" s="67"/>
      <c r="LT32" s="67"/>
      <c r="LU32" s="67"/>
      <c r="LV32" s="67"/>
      <c r="LW32" s="67"/>
      <c r="LX32" s="67"/>
      <c r="LY32" s="67"/>
      <c r="LZ32" s="67"/>
      <c r="MA32" s="67"/>
      <c r="MB32" s="67"/>
      <c r="MC32" s="67"/>
      <c r="MD32" s="67"/>
      <c r="ME32" s="67"/>
      <c r="MF32" s="67"/>
      <c r="MG32" s="67"/>
      <c r="MH32" s="67"/>
      <c r="MI32" s="67"/>
      <c r="MJ32" s="67"/>
      <c r="MK32" s="67"/>
      <c r="ML32" s="67"/>
      <c r="MM32" s="67"/>
      <c r="MN32" s="67"/>
      <c r="MO32" s="67"/>
      <c r="MP32" s="67"/>
      <c r="MQ32" s="67"/>
      <c r="MR32" s="67"/>
      <c r="MS32" s="67"/>
      <c r="MT32" s="67"/>
      <c r="MU32" s="67"/>
      <c r="MV32" s="67"/>
      <c r="MW32" s="67"/>
      <c r="MX32" s="67"/>
      <c r="MY32" s="67"/>
      <c r="MZ32" s="67"/>
      <c r="NA32" s="67"/>
      <c r="NB32" s="67"/>
      <c r="NC32" s="67"/>
      <c r="ND32" s="67"/>
      <c r="NE32" s="67"/>
      <c r="NF32" s="67"/>
      <c r="NG32" s="67"/>
      <c r="NH32" s="67"/>
      <c r="NI32" s="67"/>
      <c r="NJ32" s="67"/>
      <c r="NK32" s="67"/>
      <c r="NL32" s="67"/>
      <c r="NM32" s="67"/>
      <c r="NN32" s="67"/>
      <c r="NO32" s="67"/>
      <c r="NP32" s="67"/>
      <c r="NQ32" s="67"/>
      <c r="NR32" s="67"/>
      <c r="NS32" s="67"/>
      <c r="NT32" s="67"/>
      <c r="NU32" s="67"/>
      <c r="NV32" s="67"/>
      <c r="NW32" s="67"/>
      <c r="NX32" s="67"/>
      <c r="NY32" s="67"/>
      <c r="NZ32" s="67"/>
      <c r="OA32" s="67"/>
      <c r="OB32" s="67"/>
      <c r="OC32" s="67"/>
      <c r="OD32" s="67"/>
      <c r="OE32" s="67"/>
      <c r="OF32" s="67"/>
      <c r="OG32" s="67"/>
      <c r="OH32" s="67"/>
      <c r="OI32" s="67"/>
      <c r="OJ32" s="67"/>
      <c r="OK32" s="67"/>
      <c r="OL32" s="67"/>
      <c r="OM32" s="67"/>
      <c r="ON32" s="67"/>
      <c r="OO32" s="67"/>
      <c r="OP32" s="67"/>
      <c r="OQ32" s="67"/>
      <c r="OR32" s="67"/>
      <c r="OS32" s="67"/>
      <c r="OT32" s="67"/>
      <c r="OU32" s="67"/>
      <c r="OV32" s="67"/>
      <c r="OW32" s="67"/>
      <c r="OX32" s="67"/>
      <c r="OY32" s="67"/>
      <c r="OZ32" s="67"/>
      <c r="PA32" s="67"/>
      <c r="PB32" s="67"/>
      <c r="PC32" s="67"/>
      <c r="PD32" s="67"/>
      <c r="PE32" s="67"/>
      <c r="PF32" s="67"/>
      <c r="PG32" s="67"/>
      <c r="PH32" s="67"/>
      <c r="PI32" s="67"/>
      <c r="PJ32" s="67"/>
      <c r="PK32" s="67"/>
      <c r="PL32" s="67"/>
      <c r="PM32" s="67"/>
      <c r="PN32" s="67"/>
      <c r="PO32" s="67"/>
      <c r="PP32" s="67"/>
      <c r="PQ32" s="67"/>
      <c r="PR32" s="67"/>
      <c r="PS32" s="67"/>
      <c r="PT32" s="67"/>
      <c r="PU32" s="67"/>
      <c r="PV32" s="67"/>
      <c r="PW32" s="67"/>
      <c r="PX32" s="67"/>
      <c r="PY32" s="67"/>
      <c r="PZ32" s="67"/>
      <c r="QA32" s="67"/>
      <c r="QB32" s="67"/>
      <c r="QC32" s="67"/>
      <c r="QD32" s="67"/>
      <c r="QE32" s="67"/>
      <c r="QF32" s="67"/>
      <c r="QG32" s="67"/>
      <c r="QH32" s="67"/>
      <c r="QI32" s="67"/>
      <c r="QJ32" s="67"/>
      <c r="QK32" s="67"/>
      <c r="QL32" s="67"/>
      <c r="QM32" s="67"/>
      <c r="QN32" s="67"/>
      <c r="QO32" s="67"/>
      <c r="QP32" s="67"/>
      <c r="QQ32" s="67"/>
      <c r="QR32" s="67"/>
      <c r="QS32" s="67"/>
      <c r="QT32" s="67"/>
      <c r="QU32" s="67"/>
      <c r="QV32" s="67"/>
      <c r="QW32" s="67"/>
      <c r="QX32" s="67"/>
      <c r="QY32" s="67"/>
      <c r="QZ32" s="67"/>
      <c r="RA32" s="67"/>
      <c r="RB32" s="67"/>
      <c r="RC32" s="67"/>
      <c r="RD32" s="67"/>
      <c r="RE32" s="67"/>
      <c r="RF32" s="67"/>
      <c r="RG32" s="67"/>
      <c r="RH32" s="67"/>
      <c r="RI32" s="67"/>
      <c r="RJ32" s="67"/>
      <c r="RK32" s="67"/>
      <c r="RL32" s="67"/>
      <c r="RM32" s="67"/>
      <c r="RN32" s="67"/>
      <c r="RO32" s="67"/>
      <c r="RP32" s="67"/>
      <c r="RQ32" s="67"/>
      <c r="RR32" s="67"/>
      <c r="RS32" s="67"/>
      <c r="RT32" s="67"/>
      <c r="RU32" s="67"/>
      <c r="RV32" s="67"/>
      <c r="RW32" s="67"/>
      <c r="RX32" s="67"/>
      <c r="RY32" s="67"/>
      <c r="RZ32" s="67"/>
      <c r="SA32" s="67"/>
      <c r="SB32" s="67"/>
      <c r="SC32" s="67"/>
      <c r="SD32" s="67"/>
      <c r="SE32" s="67"/>
      <c r="SF32" s="67"/>
      <c r="SG32" s="67"/>
      <c r="SH32" s="67"/>
      <c r="SI32" s="67"/>
      <c r="SJ32" s="67"/>
      <c r="SK32" s="67"/>
      <c r="SL32" s="67"/>
      <c r="SM32" s="67"/>
      <c r="SN32" s="67"/>
      <c r="SO32" s="67"/>
      <c r="SP32" s="67"/>
      <c r="SQ32" s="67"/>
      <c r="SR32" s="67"/>
      <c r="SS32" s="67"/>
      <c r="ST32" s="67"/>
      <c r="SU32" s="67"/>
      <c r="SV32" s="67"/>
      <c r="SW32" s="67"/>
      <c r="SX32" s="67"/>
      <c r="SY32" s="67"/>
      <c r="SZ32" s="67"/>
      <c r="TA32" s="67"/>
      <c r="TB32" s="67"/>
      <c r="TC32" s="67"/>
      <c r="TD32" s="67"/>
      <c r="TE32" s="67"/>
      <c r="TF32" s="67"/>
      <c r="TG32" s="67"/>
      <c r="TH32" s="67"/>
      <c r="TI32" s="67"/>
      <c r="TJ32" s="67"/>
      <c r="TK32" s="67"/>
      <c r="TL32" s="67"/>
      <c r="TM32" s="67"/>
      <c r="TN32" s="67"/>
      <c r="TO32" s="67"/>
      <c r="TP32" s="67"/>
      <c r="TQ32" s="67"/>
      <c r="TR32" s="67"/>
      <c r="TS32" s="67"/>
      <c r="TT32" s="67"/>
      <c r="TU32" s="67"/>
      <c r="TV32" s="67"/>
      <c r="TW32" s="67"/>
      <c r="TX32" s="67"/>
      <c r="TY32" s="67"/>
      <c r="TZ32" s="67"/>
      <c r="UA32" s="67"/>
      <c r="UB32" s="67"/>
      <c r="UC32" s="67"/>
      <c r="UD32" s="67"/>
      <c r="UE32" s="67"/>
      <c r="UF32" s="67"/>
      <c r="UG32" s="67"/>
      <c r="UH32" s="67"/>
      <c r="UI32" s="67"/>
      <c r="UJ32" s="67"/>
      <c r="UK32" s="67"/>
      <c r="UL32" s="67"/>
      <c r="UM32" s="67"/>
      <c r="UN32" s="67"/>
      <c r="UO32" s="67"/>
      <c r="UP32" s="67"/>
      <c r="UQ32" s="67"/>
      <c r="UR32" s="67"/>
      <c r="US32" s="67"/>
      <c r="UT32" s="67"/>
      <c r="UU32" s="67"/>
      <c r="UV32" s="67"/>
      <c r="UW32" s="67"/>
      <c r="UX32" s="67"/>
      <c r="UY32" s="67"/>
      <c r="UZ32" s="67"/>
      <c r="VA32" s="67"/>
      <c r="VB32" s="67"/>
      <c r="VC32" s="67"/>
      <c r="VD32" s="67"/>
      <c r="VE32" s="67"/>
      <c r="VF32" s="67"/>
      <c r="VG32" s="67"/>
      <c r="VH32" s="67"/>
      <c r="VI32" s="67"/>
      <c r="VJ32" s="67"/>
      <c r="VK32" s="67"/>
      <c r="VL32" s="67"/>
      <c r="VM32" s="67"/>
      <c r="VN32" s="67"/>
      <c r="VO32" s="67"/>
      <c r="VP32" s="67"/>
      <c r="VQ32" s="67"/>
      <c r="VR32" s="67"/>
      <c r="VS32" s="67"/>
      <c r="VT32" s="67"/>
      <c r="VU32" s="67"/>
      <c r="VV32" s="67"/>
      <c r="VW32" s="67"/>
      <c r="VX32" s="67"/>
      <c r="VY32" s="67"/>
      <c r="VZ32" s="67"/>
      <c r="WA32" s="67"/>
      <c r="WB32" s="67"/>
      <c r="WC32" s="67"/>
      <c r="WD32" s="67"/>
      <c r="WE32" s="67"/>
      <c r="WF32" s="67"/>
      <c r="WG32" s="67"/>
      <c r="WH32" s="67"/>
      <c r="WI32" s="67"/>
      <c r="WJ32" s="67"/>
      <c r="WK32" s="67"/>
      <c r="WL32" s="67"/>
      <c r="WM32" s="67"/>
      <c r="WN32" s="67"/>
      <c r="WO32" s="67"/>
      <c r="WP32" s="67"/>
      <c r="WQ32" s="67"/>
      <c r="WR32" s="67"/>
      <c r="WS32" s="67"/>
      <c r="WT32" s="67"/>
      <c r="WU32" s="67"/>
      <c r="WV32" s="67"/>
      <c r="WW32" s="67"/>
      <c r="WX32" s="67"/>
      <c r="WY32" s="67"/>
      <c r="WZ32" s="67"/>
      <c r="XA32" s="67"/>
      <c r="XB32" s="67"/>
      <c r="XC32" s="67"/>
      <c r="XD32" s="67"/>
      <c r="XE32" s="67"/>
      <c r="XF32" s="67"/>
      <c r="XG32" s="67"/>
      <c r="XH32" s="67"/>
      <c r="XI32" s="67"/>
      <c r="XJ32" s="67"/>
      <c r="XK32" s="67"/>
      <c r="XL32" s="67"/>
      <c r="XM32" s="67"/>
      <c r="XN32" s="67"/>
      <c r="XO32" s="67"/>
      <c r="XP32" s="67"/>
      <c r="XQ32" s="67"/>
      <c r="XR32" s="67"/>
      <c r="XS32" s="67"/>
      <c r="XT32" s="67"/>
      <c r="XU32" s="67"/>
      <c r="XV32" s="67"/>
      <c r="XW32" s="67"/>
      <c r="XX32" s="67"/>
      <c r="XY32" s="67"/>
      <c r="XZ32" s="67"/>
      <c r="YA32" s="67"/>
      <c r="YB32" s="67"/>
      <c r="YC32" s="67"/>
      <c r="YD32" s="67"/>
      <c r="YE32" s="67"/>
      <c r="YF32" s="67"/>
      <c r="YG32" s="67"/>
      <c r="YH32" s="67"/>
      <c r="YI32" s="67"/>
      <c r="YJ32" s="67"/>
      <c r="YK32" s="67"/>
      <c r="YL32" s="67"/>
      <c r="YM32" s="67"/>
      <c r="YN32" s="67"/>
      <c r="YO32" s="67"/>
      <c r="YP32" s="67"/>
      <c r="YQ32" s="67"/>
      <c r="YR32" s="67"/>
      <c r="YS32" s="67"/>
      <c r="YT32" s="67"/>
      <c r="YU32" s="67"/>
      <c r="YV32" s="67"/>
      <c r="YW32" s="67"/>
      <c r="YX32" s="67"/>
      <c r="YY32" s="67"/>
      <c r="YZ32" s="67"/>
      <c r="ZA32" s="67"/>
      <c r="ZB32" s="67"/>
      <c r="ZC32" s="67"/>
      <c r="ZD32" s="67"/>
      <c r="ZE32" s="67"/>
      <c r="ZF32" s="67"/>
      <c r="ZG32" s="67"/>
      <c r="ZH32" s="67"/>
      <c r="ZI32" s="67"/>
      <c r="ZJ32" s="67"/>
      <c r="ZK32" s="67"/>
      <c r="ZL32" s="67"/>
      <c r="ZM32" s="67"/>
      <c r="ZN32" s="67"/>
      <c r="ZO32" s="67"/>
      <c r="ZP32" s="67"/>
      <c r="ZQ32" s="67"/>
      <c r="ZR32" s="67"/>
      <c r="ZS32" s="67"/>
      <c r="ZT32" s="67"/>
      <c r="ZU32" s="67"/>
      <c r="ZV32" s="67"/>
      <c r="ZW32" s="67"/>
      <c r="ZX32" s="67"/>
      <c r="ZY32" s="67"/>
      <c r="ZZ32" s="67"/>
      <c r="AAA32" s="67"/>
      <c r="AAB32" s="67"/>
      <c r="AAC32" s="67"/>
      <c r="AAD32" s="67"/>
      <c r="AAE32" s="67"/>
      <c r="AAF32" s="67"/>
      <c r="AAG32" s="67"/>
      <c r="AAH32" s="67"/>
      <c r="AAI32" s="67"/>
      <c r="AAJ32" s="67"/>
      <c r="AAK32" s="67"/>
      <c r="AAL32" s="67"/>
      <c r="AAM32" s="67"/>
      <c r="AAN32" s="67"/>
      <c r="AAO32" s="67"/>
      <c r="AAP32" s="67"/>
      <c r="AAQ32" s="67"/>
      <c r="AAR32" s="67"/>
      <c r="AAS32" s="67"/>
      <c r="AAT32" s="67"/>
      <c r="AAU32" s="67"/>
      <c r="AAV32" s="67"/>
      <c r="AAW32" s="67"/>
      <c r="AAX32" s="67"/>
      <c r="AAY32" s="67"/>
      <c r="AAZ32" s="67"/>
      <c r="ABA32" s="67"/>
      <c r="ABB32" s="67"/>
      <c r="ABC32" s="67"/>
      <c r="ABD32" s="67"/>
      <c r="ABE32" s="67"/>
      <c r="ABF32" s="67"/>
      <c r="ABG32" s="67"/>
      <c r="ABH32" s="67"/>
      <c r="ABI32" s="67"/>
      <c r="ABJ32" s="67"/>
      <c r="ABK32" s="67"/>
      <c r="ABL32" s="67"/>
      <c r="ABM32" s="67"/>
      <c r="ABN32" s="67"/>
      <c r="ABO32" s="67"/>
      <c r="ABP32" s="67"/>
      <c r="ABQ32" s="67"/>
      <c r="ABR32" s="67"/>
      <c r="ABS32" s="67"/>
      <c r="ABT32" s="67"/>
      <c r="ABU32" s="67"/>
      <c r="ABV32" s="67"/>
      <c r="ABW32" s="67"/>
      <c r="ABX32" s="67"/>
      <c r="ABY32" s="67"/>
      <c r="ABZ32" s="67"/>
      <c r="ACA32" s="67"/>
      <c r="ACB32" s="67"/>
      <c r="ACC32" s="67"/>
      <c r="ACD32" s="67"/>
      <c r="ACE32" s="67"/>
      <c r="ACF32" s="67"/>
      <c r="ACG32" s="67"/>
      <c r="ACH32" s="67"/>
      <c r="ACI32" s="67"/>
      <c r="ACJ32" s="67"/>
      <c r="ACK32" s="67"/>
      <c r="ACL32" s="67"/>
      <c r="ACM32" s="67"/>
      <c r="ACN32" s="67"/>
      <c r="ACO32" s="67"/>
      <c r="ACP32" s="67"/>
      <c r="ACQ32" s="67"/>
      <c r="ACR32" s="67"/>
      <c r="ACS32" s="67"/>
      <c r="ACT32" s="67"/>
      <c r="ACU32" s="67"/>
      <c r="ACV32" s="67"/>
      <c r="ACW32" s="67"/>
      <c r="ACX32" s="67"/>
      <c r="ACY32" s="67"/>
      <c r="ACZ32" s="67"/>
      <c r="ADA32" s="67"/>
      <c r="ADB32" s="67"/>
      <c r="ADC32" s="67"/>
      <c r="ADD32" s="67"/>
      <c r="ADE32" s="67"/>
      <c r="ADF32" s="67"/>
      <c r="ADG32" s="67"/>
      <c r="ADH32" s="67"/>
      <c r="ADI32" s="67"/>
      <c r="ADJ32" s="67"/>
      <c r="ADK32" s="67"/>
      <c r="ADL32" s="67"/>
      <c r="ADM32" s="67"/>
      <c r="ADN32" s="67"/>
      <c r="ADO32" s="67"/>
      <c r="ADP32" s="67"/>
      <c r="ADQ32" s="67"/>
      <c r="ADR32" s="67"/>
      <c r="ADS32" s="67"/>
      <c r="ADT32" s="67"/>
      <c r="ADU32" s="67"/>
      <c r="ADV32" s="67"/>
      <c r="ADW32" s="67"/>
      <c r="ADX32" s="67"/>
      <c r="ADY32" s="67"/>
      <c r="ADZ32" s="67"/>
      <c r="AEA32" s="67"/>
      <c r="AEB32" s="67"/>
      <c r="AEC32" s="67"/>
      <c r="AED32" s="67"/>
      <c r="AEE32" s="67"/>
      <c r="AEF32" s="67"/>
      <c r="AEG32" s="67"/>
      <c r="AEH32" s="67"/>
      <c r="AEI32" s="67"/>
      <c r="AEJ32" s="67"/>
      <c r="AEK32" s="67"/>
      <c r="AEL32" s="67"/>
      <c r="AEM32" s="67"/>
      <c r="AEN32" s="67"/>
      <c r="AEO32" s="67"/>
      <c r="AEP32" s="67"/>
      <c r="AEQ32" s="67"/>
      <c r="AER32" s="67"/>
      <c r="AES32" s="67"/>
      <c r="AET32" s="67"/>
      <c r="AEU32" s="67"/>
      <c r="AEV32" s="67"/>
      <c r="AEW32" s="67"/>
      <c r="AEX32" s="67"/>
      <c r="AEY32" s="67"/>
      <c r="AEZ32" s="67"/>
      <c r="AFA32" s="67"/>
      <c r="AFB32" s="67"/>
      <c r="AFC32" s="67"/>
      <c r="AFD32" s="67"/>
      <c r="AFE32" s="67"/>
      <c r="AFF32" s="67"/>
      <c r="AFG32" s="67"/>
      <c r="AFH32" s="67"/>
      <c r="AFI32" s="67"/>
      <c r="AFJ32" s="67"/>
      <c r="AFK32" s="67"/>
      <c r="AFL32" s="67"/>
      <c r="AFM32" s="67"/>
      <c r="AFN32" s="67"/>
      <c r="AFO32" s="67"/>
      <c r="AFP32" s="67"/>
      <c r="AFQ32" s="67"/>
      <c r="AFR32" s="67"/>
      <c r="AFS32" s="67"/>
      <c r="AFT32" s="67"/>
      <c r="AFU32" s="67"/>
      <c r="AFV32" s="67"/>
      <c r="AFW32" s="67"/>
      <c r="AFX32" s="67"/>
      <c r="AFY32" s="67"/>
      <c r="AFZ32" s="67"/>
      <c r="AGA32" s="67"/>
      <c r="AGB32" s="67"/>
      <c r="AGC32" s="67"/>
      <c r="AGD32" s="67"/>
      <c r="AGE32" s="67"/>
      <c r="AGF32" s="67"/>
      <c r="AGG32" s="67"/>
      <c r="AGH32" s="67"/>
      <c r="AGI32" s="67"/>
      <c r="AGJ32" s="67"/>
      <c r="AGK32" s="67"/>
      <c r="AGL32" s="67"/>
      <c r="AGM32" s="67"/>
      <c r="AGN32" s="67"/>
      <c r="AGO32" s="67"/>
      <c r="AGP32" s="67"/>
      <c r="AGQ32" s="67"/>
      <c r="AGR32" s="67"/>
      <c r="AGS32" s="67"/>
      <c r="AGT32" s="67"/>
      <c r="AGU32" s="67"/>
      <c r="AGV32" s="67"/>
      <c r="AGW32" s="67"/>
      <c r="AGX32" s="67"/>
      <c r="AGY32" s="67"/>
      <c r="AGZ32" s="67"/>
      <c r="AHA32" s="67"/>
      <c r="AHB32" s="67"/>
      <c r="AHC32" s="67"/>
      <c r="AHD32" s="67"/>
      <c r="AHE32" s="67"/>
      <c r="AHF32" s="67"/>
      <c r="AHG32" s="67"/>
      <c r="AHH32" s="67"/>
      <c r="AHI32" s="67"/>
      <c r="AHJ32" s="67"/>
      <c r="AHK32" s="67"/>
      <c r="AHL32" s="67"/>
      <c r="AHM32" s="67"/>
      <c r="AHN32" s="67"/>
      <c r="AHO32" s="67"/>
      <c r="AHP32" s="67"/>
      <c r="AHQ32" s="67"/>
      <c r="AHR32" s="67"/>
      <c r="AHS32" s="67"/>
      <c r="AHT32" s="67"/>
      <c r="AHU32" s="67"/>
      <c r="AHV32" s="67"/>
      <c r="AHW32" s="67"/>
      <c r="AHX32" s="67"/>
      <c r="AHY32" s="67"/>
      <c r="AHZ32" s="67"/>
      <c r="AIA32" s="67"/>
      <c r="AIB32" s="67"/>
      <c r="AIC32" s="67"/>
      <c r="AID32" s="67"/>
      <c r="AIE32" s="67"/>
      <c r="AIF32" s="67"/>
      <c r="AIG32" s="67"/>
      <c r="AIH32" s="67"/>
      <c r="AII32" s="67"/>
      <c r="AIJ32" s="67"/>
      <c r="AIK32" s="67"/>
      <c r="AIL32" s="67"/>
      <c r="AIM32" s="67"/>
      <c r="AIN32" s="67"/>
      <c r="AIO32" s="67"/>
      <c r="AIP32" s="67"/>
      <c r="AIQ32" s="67"/>
      <c r="AIR32" s="67"/>
      <c r="AIS32" s="67"/>
      <c r="AIT32" s="67"/>
      <c r="AIU32" s="67"/>
      <c r="AIV32" s="67"/>
      <c r="AIW32" s="67"/>
      <c r="AIX32" s="67"/>
      <c r="AIY32" s="67"/>
      <c r="AIZ32" s="67"/>
      <c r="AJA32" s="67"/>
      <c r="AJB32" s="67"/>
      <c r="AJC32" s="67"/>
      <c r="AJD32" s="67"/>
      <c r="AJE32" s="67"/>
      <c r="AJF32" s="67"/>
      <c r="AJG32" s="67"/>
      <c r="AJH32" s="67"/>
      <c r="AJI32" s="67"/>
      <c r="AJJ32" s="67"/>
      <c r="AJK32" s="67"/>
      <c r="AJL32" s="67"/>
      <c r="AJM32" s="67"/>
      <c r="AJN32" s="67"/>
      <c r="AJO32" s="67"/>
      <c r="AJP32" s="67"/>
      <c r="AJQ32" s="67"/>
      <c r="AJR32" s="67"/>
      <c r="AJS32" s="67"/>
      <c r="AJT32" s="67"/>
      <c r="AJU32" s="67"/>
      <c r="AJV32" s="67"/>
      <c r="AJW32" s="67"/>
      <c r="AJX32" s="67"/>
      <c r="AJY32" s="67"/>
      <c r="AJZ32" s="67"/>
      <c r="AKA32" s="67"/>
      <c r="AKB32" s="67"/>
      <c r="AKC32" s="67"/>
      <c r="AKD32" s="67"/>
      <c r="AKE32" s="67"/>
      <c r="AKF32" s="67"/>
      <c r="AKG32" s="67"/>
      <c r="AKH32" s="67"/>
      <c r="AKI32" s="67"/>
      <c r="AKJ32" s="67"/>
      <c r="AKK32" s="67"/>
      <c r="AKL32" s="67"/>
      <c r="AKM32" s="67"/>
      <c r="AKN32" s="67"/>
      <c r="AKO32" s="67"/>
      <c r="AKP32" s="67"/>
      <c r="AKQ32" s="67"/>
      <c r="AKR32" s="67"/>
      <c r="AKS32" s="67"/>
      <c r="AKT32" s="67"/>
      <c r="AKU32" s="67"/>
      <c r="AKV32" s="67"/>
      <c r="AKW32" s="67"/>
      <c r="AKX32" s="67"/>
      <c r="AKY32" s="67"/>
      <c r="AKZ32" s="67"/>
      <c r="ALA32" s="67"/>
      <c r="ALB32" s="67"/>
      <c r="ALC32" s="67"/>
      <c r="ALD32" s="67"/>
      <c r="ALE32" s="67"/>
      <c r="ALF32" s="67"/>
      <c r="ALG32" s="67"/>
      <c r="ALH32" s="67"/>
      <c r="ALI32" s="67"/>
      <c r="ALJ32" s="67"/>
      <c r="ALK32" s="67"/>
      <c r="ALL32" s="67"/>
      <c r="ALM32" s="67"/>
      <c r="ALN32" s="67"/>
      <c r="ALO32" s="67"/>
      <c r="ALP32" s="67"/>
      <c r="ALQ32" s="67"/>
      <c r="ALR32" s="67"/>
      <c r="ALS32" s="67"/>
      <c r="ALT32" s="67"/>
      <c r="ALU32" s="67"/>
      <c r="ALV32" s="67"/>
      <c r="ALW32" s="67"/>
      <c r="ALX32" s="67"/>
      <c r="ALY32" s="67"/>
      <c r="ALZ32" s="67"/>
      <c r="AMA32" s="67"/>
      <c r="AMB32" s="67"/>
      <c r="AMC32" s="67"/>
      <c r="AMD32" s="67"/>
      <c r="AME32" s="67"/>
      <c r="AMF32" s="67"/>
      <c r="AMG32" s="67"/>
      <c r="AMH32" s="67"/>
      <c r="AMI32" s="67"/>
      <c r="AMJ32" s="67"/>
      <c r="AMK32" s="67"/>
      <c r="AML32" s="67"/>
      <c r="AMM32" s="67"/>
      <c r="AMN32" s="67"/>
      <c r="AMO32" s="67"/>
      <c r="AMP32" s="67"/>
      <c r="AMQ32" s="67"/>
      <c r="AMR32" s="67"/>
      <c r="AMS32" s="67"/>
      <c r="AMT32" s="67"/>
      <c r="AMU32" s="67"/>
      <c r="AMV32" s="67"/>
      <c r="AMW32" s="67"/>
      <c r="AMX32" s="67"/>
      <c r="AMY32" s="67"/>
      <c r="AMZ32" s="67"/>
      <c r="ANA32" s="67"/>
      <c r="ANB32" s="67"/>
      <c r="ANC32" s="67"/>
      <c r="AND32" s="67"/>
      <c r="ANE32" s="67"/>
      <c r="ANF32" s="67"/>
      <c r="ANG32" s="67"/>
      <c r="ANH32" s="67"/>
      <c r="ANI32" s="67"/>
      <c r="ANJ32" s="67"/>
      <c r="ANK32" s="67"/>
      <c r="ANL32" s="67"/>
      <c r="ANM32" s="67"/>
      <c r="ANN32" s="67"/>
      <c r="ANO32" s="67"/>
      <c r="ANP32" s="67"/>
      <c r="ANQ32" s="67"/>
      <c r="ANR32" s="67"/>
      <c r="ANS32" s="67"/>
      <c r="ANT32" s="67"/>
      <c r="ANU32" s="67"/>
      <c r="ANV32" s="67"/>
      <c r="ANW32" s="67"/>
      <c r="ANX32" s="67"/>
      <c r="ANY32" s="67"/>
      <c r="ANZ32" s="67"/>
      <c r="AOA32" s="67"/>
      <c r="AOB32" s="67"/>
      <c r="AOC32" s="67"/>
      <c r="AOD32" s="67"/>
      <c r="AOE32" s="67"/>
      <c r="AOF32" s="67"/>
      <c r="AOG32" s="67"/>
      <c r="AOH32" s="67"/>
      <c r="AOI32" s="67"/>
      <c r="AOJ32" s="67"/>
      <c r="AOK32" s="67"/>
      <c r="AOL32" s="67"/>
      <c r="AOM32" s="67"/>
      <c r="AON32" s="67"/>
      <c r="AOO32" s="67"/>
      <c r="AOP32" s="67"/>
      <c r="AOQ32" s="67"/>
      <c r="AOR32" s="67"/>
      <c r="AOS32" s="67"/>
      <c r="AOT32" s="67"/>
      <c r="AOU32" s="67"/>
      <c r="AOV32" s="67"/>
      <c r="AOW32" s="67"/>
      <c r="AOX32" s="67"/>
      <c r="AOY32" s="67"/>
      <c r="AOZ32" s="67"/>
      <c r="APA32" s="67"/>
      <c r="APB32" s="67"/>
      <c r="APC32" s="67"/>
      <c r="APD32" s="67"/>
      <c r="APE32" s="67"/>
      <c r="APF32" s="67"/>
      <c r="APG32" s="67"/>
      <c r="APH32" s="67"/>
      <c r="API32" s="67"/>
      <c r="APJ32" s="67"/>
      <c r="APK32" s="67"/>
      <c r="APL32" s="67"/>
      <c r="APM32" s="67"/>
      <c r="APN32" s="67"/>
      <c r="APO32" s="67"/>
      <c r="APP32" s="67"/>
      <c r="APQ32" s="67"/>
      <c r="APR32" s="67"/>
      <c r="APS32" s="67"/>
      <c r="APT32" s="67"/>
      <c r="APU32" s="67"/>
      <c r="APV32" s="67"/>
      <c r="APW32" s="67"/>
      <c r="APX32" s="67"/>
      <c r="APY32" s="67"/>
      <c r="APZ32" s="67"/>
      <c r="AQA32" s="67"/>
      <c r="AQB32" s="67"/>
      <c r="AQC32" s="67"/>
      <c r="AQD32" s="67"/>
      <c r="AQE32" s="67"/>
      <c r="AQF32" s="67"/>
      <c r="AQG32" s="67"/>
      <c r="AQH32" s="67"/>
      <c r="AQI32" s="67"/>
      <c r="AQJ32" s="67"/>
      <c r="AQK32" s="67"/>
      <c r="AQL32" s="67"/>
      <c r="AQM32" s="67"/>
      <c r="AQN32" s="67"/>
      <c r="AQO32" s="67"/>
      <c r="AQP32" s="67"/>
      <c r="AQQ32" s="67"/>
      <c r="AQR32" s="67"/>
      <c r="AQS32" s="67"/>
      <c r="AQT32" s="67"/>
      <c r="AQU32" s="67"/>
      <c r="AQV32" s="67"/>
      <c r="AQW32" s="67"/>
      <c r="AQX32" s="67"/>
      <c r="AQY32" s="67"/>
      <c r="AQZ32" s="67"/>
      <c r="ARA32" s="67"/>
      <c r="ARB32" s="67"/>
      <c r="ARC32" s="67"/>
      <c r="ARD32" s="67"/>
      <c r="ARE32" s="67"/>
      <c r="ARF32" s="67"/>
      <c r="ARG32" s="67"/>
      <c r="ARH32" s="67"/>
      <c r="ARI32" s="67"/>
      <c r="ARJ32" s="67"/>
      <c r="ARK32" s="67"/>
      <c r="ARL32" s="67"/>
      <c r="ARM32" s="67"/>
      <c r="ARN32" s="67"/>
      <c r="ARO32" s="67"/>
      <c r="ARP32" s="67"/>
      <c r="ARQ32" s="67"/>
      <c r="ARR32" s="67"/>
      <c r="ARS32" s="67"/>
      <c r="ART32" s="67"/>
      <c r="ARU32" s="67"/>
      <c r="ARV32" s="67"/>
      <c r="ARW32" s="67"/>
      <c r="ARX32" s="67"/>
      <c r="ARY32" s="67"/>
      <c r="ARZ32" s="67"/>
      <c r="ASA32" s="67"/>
      <c r="ASB32" s="67"/>
      <c r="ASC32" s="67"/>
      <c r="ASD32" s="67"/>
      <c r="ASE32" s="67"/>
      <c r="ASF32" s="67"/>
      <c r="ASG32" s="67"/>
      <c r="ASH32" s="67"/>
      <c r="ASI32" s="67"/>
      <c r="ASJ32" s="67"/>
      <c r="ASK32" s="67"/>
      <c r="ASL32" s="67"/>
      <c r="ASM32" s="67"/>
      <c r="ASN32" s="67"/>
      <c r="ASO32" s="67"/>
      <c r="ASP32" s="67"/>
      <c r="ASQ32" s="67"/>
      <c r="ASR32" s="67"/>
      <c r="ASS32" s="67"/>
      <c r="AST32" s="67"/>
      <c r="ASU32" s="67"/>
      <c r="ASV32" s="67"/>
      <c r="ASW32" s="67"/>
      <c r="ASX32" s="67"/>
      <c r="ASY32" s="67"/>
      <c r="ASZ32" s="67"/>
      <c r="ATA32" s="67"/>
      <c r="ATB32" s="67"/>
      <c r="ATC32" s="67"/>
      <c r="ATD32" s="67"/>
      <c r="ATE32" s="67"/>
      <c r="ATF32" s="67"/>
      <c r="ATG32" s="67"/>
      <c r="ATH32" s="67"/>
      <c r="ATI32" s="67"/>
      <c r="ATJ32" s="67"/>
      <c r="ATK32" s="67"/>
      <c r="ATL32" s="67"/>
      <c r="ATM32" s="67"/>
      <c r="ATN32" s="67"/>
      <c r="ATO32" s="67"/>
      <c r="ATP32" s="67"/>
      <c r="ATQ32" s="67"/>
      <c r="ATR32" s="67"/>
      <c r="ATS32" s="67"/>
      <c r="ATT32" s="67"/>
      <c r="ATU32" s="67"/>
      <c r="ATV32" s="67"/>
      <c r="ATW32" s="67"/>
      <c r="ATX32" s="67"/>
      <c r="ATY32" s="67"/>
      <c r="ATZ32" s="67"/>
      <c r="AUA32" s="67"/>
      <c r="AUB32" s="67"/>
      <c r="AUC32" s="67"/>
      <c r="AUD32" s="67"/>
      <c r="AUE32" s="67"/>
      <c r="AUF32" s="67"/>
      <c r="AUG32" s="67"/>
      <c r="AUH32" s="67"/>
      <c r="AUI32" s="67"/>
      <c r="AUJ32" s="67"/>
      <c r="AUK32" s="67"/>
      <c r="AUL32" s="67"/>
      <c r="AUM32" s="67"/>
      <c r="AUN32" s="67"/>
      <c r="AUO32" s="67"/>
      <c r="AUP32" s="67"/>
      <c r="AUQ32" s="67"/>
      <c r="AUR32" s="67"/>
      <c r="AUS32" s="67"/>
      <c r="AUT32" s="67"/>
      <c r="AUU32" s="67"/>
      <c r="AUV32" s="67"/>
      <c r="AUW32" s="67"/>
      <c r="AUX32" s="67"/>
      <c r="AUY32" s="67"/>
      <c r="AUZ32" s="67"/>
      <c r="AVA32" s="67"/>
      <c r="AVB32" s="67"/>
      <c r="AVC32" s="67"/>
      <c r="AVD32" s="67"/>
      <c r="AVE32" s="67"/>
      <c r="AVF32" s="67"/>
      <c r="AVG32" s="67"/>
      <c r="AVH32" s="67"/>
      <c r="AVI32" s="67"/>
      <c r="AVJ32" s="67"/>
      <c r="AVK32" s="67"/>
      <c r="AVL32" s="67"/>
      <c r="AVM32" s="67"/>
      <c r="AVN32" s="67"/>
      <c r="AVO32" s="67"/>
      <c r="AVP32" s="67"/>
      <c r="AVQ32" s="67"/>
      <c r="AVR32" s="67"/>
      <c r="AVS32" s="67"/>
      <c r="AVT32" s="67"/>
      <c r="AVU32" s="67"/>
      <c r="AVV32" s="67"/>
      <c r="AVW32" s="67"/>
      <c r="AVX32" s="67"/>
      <c r="AVY32" s="67"/>
      <c r="AVZ32" s="67"/>
      <c r="AWA32" s="67"/>
      <c r="AWB32" s="67"/>
      <c r="AWC32" s="67"/>
      <c r="AWD32" s="67"/>
      <c r="AWE32" s="67"/>
      <c r="AWF32" s="67"/>
      <c r="AWG32" s="67"/>
      <c r="AWH32" s="67"/>
      <c r="AWI32" s="67"/>
      <c r="AWJ32" s="67"/>
      <c r="AWK32" s="67"/>
      <c r="AWL32" s="67"/>
      <c r="AWM32" s="67"/>
      <c r="AWN32" s="67"/>
      <c r="AWO32" s="67"/>
      <c r="AWP32" s="67"/>
      <c r="AWQ32" s="67"/>
      <c r="AWR32" s="67"/>
      <c r="AWS32" s="67"/>
      <c r="AWT32" s="67"/>
      <c r="AWU32" s="67"/>
      <c r="AWV32" s="67"/>
      <c r="AWW32" s="67"/>
      <c r="AWX32" s="67"/>
      <c r="AWY32" s="67"/>
      <c r="AWZ32" s="67"/>
      <c r="AXA32" s="67"/>
      <c r="AXB32" s="67"/>
      <c r="AXC32" s="67"/>
      <c r="AXD32" s="67"/>
      <c r="AXE32" s="67"/>
      <c r="AXF32" s="67"/>
      <c r="AXG32" s="67"/>
      <c r="AXH32" s="67"/>
      <c r="AXI32" s="67"/>
      <c r="AXJ32" s="67"/>
      <c r="AXK32" s="67"/>
      <c r="AXL32" s="67"/>
      <c r="AXM32" s="67"/>
      <c r="AXN32" s="67"/>
      <c r="AXO32" s="67"/>
      <c r="AXP32" s="67"/>
      <c r="AXQ32" s="67"/>
      <c r="AXR32" s="67"/>
      <c r="AXS32" s="67"/>
      <c r="AXT32" s="67"/>
      <c r="AXU32" s="67"/>
      <c r="AXV32" s="67"/>
      <c r="AXW32" s="67"/>
      <c r="AXX32" s="67"/>
      <c r="AXY32" s="67"/>
      <c r="AXZ32" s="67"/>
      <c r="AYA32" s="67"/>
      <c r="AYB32" s="67"/>
      <c r="AYC32" s="67"/>
      <c r="AYD32" s="67"/>
      <c r="AYE32" s="67"/>
      <c r="AYF32" s="67"/>
      <c r="AYG32" s="67"/>
      <c r="AYH32" s="67"/>
      <c r="AYI32" s="67"/>
      <c r="AYJ32" s="67"/>
      <c r="AYK32" s="67"/>
      <c r="AYL32" s="67"/>
      <c r="AYM32" s="67"/>
      <c r="AYN32" s="67"/>
      <c r="AYO32" s="67"/>
      <c r="AYP32" s="67"/>
      <c r="AYQ32" s="67"/>
      <c r="AYR32" s="67"/>
      <c r="AYS32" s="67"/>
      <c r="AYT32" s="67"/>
      <c r="AYU32" s="67"/>
      <c r="AYV32" s="67"/>
      <c r="AYW32" s="67"/>
      <c r="AYX32" s="67"/>
      <c r="AYY32" s="67"/>
      <c r="AYZ32" s="67"/>
      <c r="AZA32" s="67"/>
      <c r="AZB32" s="67"/>
      <c r="AZC32" s="67"/>
      <c r="AZD32" s="67"/>
      <c r="AZE32" s="67"/>
      <c r="AZF32" s="67"/>
      <c r="AZG32" s="67"/>
      <c r="AZH32" s="67"/>
      <c r="AZI32" s="67"/>
      <c r="AZJ32" s="67"/>
      <c r="AZK32" s="67"/>
      <c r="AZL32" s="67"/>
      <c r="AZM32" s="67"/>
      <c r="AZN32" s="67"/>
      <c r="AZO32" s="67"/>
      <c r="AZP32" s="67"/>
      <c r="AZQ32" s="67"/>
      <c r="AZR32" s="67"/>
      <c r="AZS32" s="67"/>
      <c r="AZT32" s="67"/>
      <c r="AZU32" s="67"/>
      <c r="AZV32" s="67"/>
      <c r="AZW32" s="67"/>
      <c r="AZX32" s="67"/>
      <c r="AZY32" s="67"/>
      <c r="AZZ32" s="67"/>
      <c r="BAA32" s="67"/>
      <c r="BAB32" s="67"/>
      <c r="BAC32" s="67"/>
      <c r="BAD32" s="67"/>
      <c r="BAE32" s="67"/>
      <c r="BAF32" s="67"/>
      <c r="BAG32" s="67"/>
      <c r="BAH32" s="67"/>
      <c r="BAI32" s="67"/>
      <c r="BAJ32" s="67"/>
      <c r="BAK32" s="67"/>
      <c r="BAL32" s="67"/>
      <c r="BAM32" s="67"/>
      <c r="BAN32" s="67"/>
      <c r="BAO32" s="67"/>
      <c r="BAP32" s="67"/>
      <c r="BAQ32" s="67"/>
      <c r="BAR32" s="67"/>
      <c r="BAS32" s="67"/>
      <c r="BAT32" s="67"/>
      <c r="BAU32" s="67"/>
      <c r="BAV32" s="67"/>
      <c r="BAW32" s="67"/>
      <c r="BAX32" s="67"/>
      <c r="BAY32" s="67"/>
      <c r="BAZ32" s="67"/>
      <c r="BBA32" s="67"/>
      <c r="BBB32" s="67"/>
      <c r="BBC32" s="67"/>
      <c r="BBD32" s="67"/>
      <c r="BBE32" s="67"/>
      <c r="BBF32" s="67"/>
      <c r="BBG32" s="67"/>
      <c r="BBH32" s="67"/>
      <c r="BBI32" s="67"/>
      <c r="BBJ32" s="67"/>
      <c r="BBK32" s="67"/>
      <c r="BBL32" s="67"/>
      <c r="BBM32" s="67"/>
      <c r="BBN32" s="67"/>
      <c r="BBO32" s="67"/>
      <c r="BBP32" s="67"/>
      <c r="BBQ32" s="67"/>
      <c r="BBR32" s="67"/>
      <c r="BBS32" s="67"/>
      <c r="BBT32" s="67"/>
      <c r="BBU32" s="67"/>
      <c r="BBV32" s="67"/>
      <c r="BBW32" s="67"/>
      <c r="BBX32" s="67"/>
      <c r="BBY32" s="67"/>
      <c r="BBZ32" s="67"/>
      <c r="BCA32" s="67"/>
      <c r="BCB32" s="67"/>
      <c r="BCC32" s="67"/>
      <c r="BCD32" s="67"/>
      <c r="BCE32" s="67"/>
      <c r="BCF32" s="67"/>
      <c r="BCG32" s="67"/>
      <c r="BCH32" s="67"/>
      <c r="BCI32" s="67"/>
      <c r="BCJ32" s="67"/>
      <c r="BCK32" s="67"/>
      <c r="BCL32" s="67"/>
      <c r="BCM32" s="67"/>
      <c r="BCN32" s="67"/>
      <c r="BCO32" s="67"/>
      <c r="BCP32" s="67"/>
      <c r="BCQ32" s="67"/>
      <c r="BCR32" s="67"/>
      <c r="BCS32" s="67"/>
      <c r="BCT32" s="67"/>
      <c r="BCU32" s="67"/>
      <c r="BCV32" s="67"/>
      <c r="BCW32" s="67"/>
      <c r="BCX32" s="67"/>
      <c r="BCY32" s="67"/>
      <c r="BCZ32" s="67"/>
      <c r="BDA32" s="67"/>
      <c r="BDB32" s="67"/>
      <c r="BDC32" s="67"/>
      <c r="BDD32" s="67"/>
      <c r="BDE32" s="67"/>
      <c r="BDF32" s="67"/>
      <c r="BDG32" s="67"/>
      <c r="BDH32" s="67"/>
      <c r="BDI32" s="67"/>
      <c r="BDJ32" s="67"/>
      <c r="BDK32" s="67"/>
      <c r="BDL32" s="67"/>
      <c r="BDM32" s="67"/>
      <c r="BDN32" s="67"/>
      <c r="BDO32" s="67"/>
      <c r="BDP32" s="67"/>
      <c r="BDQ32" s="67"/>
      <c r="BDR32" s="67"/>
      <c r="BDS32" s="67"/>
      <c r="BDT32" s="67"/>
      <c r="BDU32" s="67"/>
      <c r="BDV32" s="67"/>
      <c r="BDW32" s="67"/>
      <c r="BDX32" s="67"/>
      <c r="BDY32" s="67"/>
      <c r="BDZ32" s="67"/>
      <c r="BEA32" s="67"/>
      <c r="BEB32" s="67"/>
      <c r="BEC32" s="67"/>
      <c r="BED32" s="67"/>
      <c r="BEE32" s="67"/>
      <c r="BEF32" s="67"/>
      <c r="BEG32" s="67"/>
      <c r="BEH32" s="67"/>
      <c r="BEI32" s="67"/>
      <c r="BEJ32" s="67"/>
      <c r="BEK32" s="67"/>
      <c r="BEL32" s="67"/>
      <c r="BEM32" s="67"/>
      <c r="BEN32" s="67"/>
      <c r="BEO32" s="67"/>
      <c r="BEP32" s="67"/>
      <c r="BEQ32" s="67"/>
      <c r="BER32" s="67"/>
      <c r="BES32" s="67"/>
      <c r="BET32" s="67"/>
      <c r="BEU32" s="67"/>
      <c r="BEV32" s="67"/>
      <c r="BEW32" s="67"/>
      <c r="BEX32" s="67"/>
      <c r="BEY32" s="67"/>
      <c r="BEZ32" s="67"/>
      <c r="BFA32" s="67"/>
      <c r="BFB32" s="67"/>
      <c r="BFC32" s="67"/>
      <c r="BFD32" s="67"/>
      <c r="BFE32" s="67"/>
      <c r="BFF32" s="67"/>
      <c r="BFG32" s="67"/>
      <c r="BFH32" s="67"/>
      <c r="BFI32" s="67"/>
      <c r="BFJ32" s="67"/>
      <c r="BFK32" s="67"/>
      <c r="BFL32" s="67"/>
      <c r="BFM32" s="67"/>
      <c r="BFN32" s="67"/>
      <c r="BFO32" s="67"/>
      <c r="BFP32" s="67"/>
      <c r="BFQ32" s="67"/>
      <c r="BFR32" s="67"/>
      <c r="BFS32" s="67"/>
      <c r="BFT32" s="67"/>
      <c r="BFU32" s="67"/>
      <c r="BFV32" s="67"/>
      <c r="BFW32" s="67"/>
      <c r="BFX32" s="67"/>
      <c r="BFY32" s="67"/>
      <c r="BFZ32" s="67"/>
      <c r="BGA32" s="67"/>
      <c r="BGB32" s="67"/>
      <c r="BGC32" s="67"/>
      <c r="BGD32" s="67"/>
      <c r="BGE32" s="67"/>
      <c r="BGF32" s="67"/>
      <c r="BGG32" s="67"/>
      <c r="BGH32" s="67"/>
      <c r="BGI32" s="67"/>
      <c r="BGJ32" s="67"/>
      <c r="BGK32" s="67"/>
      <c r="BGL32" s="67"/>
      <c r="BGM32" s="67"/>
      <c r="BGN32" s="67"/>
      <c r="BGO32" s="67"/>
      <c r="BGP32" s="67"/>
      <c r="BGQ32" s="67"/>
      <c r="BGR32" s="67"/>
      <c r="BGS32" s="67"/>
      <c r="BGT32" s="67"/>
      <c r="BGU32" s="67"/>
      <c r="BGV32" s="67"/>
      <c r="BGW32" s="67"/>
      <c r="BGX32" s="67"/>
      <c r="BGY32" s="67"/>
      <c r="BGZ32" s="67"/>
      <c r="BHA32" s="67"/>
      <c r="BHB32" s="67"/>
      <c r="BHC32" s="67"/>
      <c r="BHD32" s="67"/>
      <c r="BHE32" s="67"/>
      <c r="BHF32" s="67"/>
      <c r="BHG32" s="67"/>
      <c r="BHH32" s="67"/>
      <c r="BHI32" s="67"/>
      <c r="BHJ32" s="67"/>
      <c r="BHK32" s="67"/>
      <c r="BHL32" s="67"/>
      <c r="BHM32" s="67"/>
      <c r="BHN32" s="67"/>
      <c r="BHO32" s="67"/>
      <c r="BHP32" s="67"/>
      <c r="BHQ32" s="67"/>
      <c r="BHR32" s="67"/>
      <c r="BHS32" s="67"/>
      <c r="BHT32" s="67"/>
      <c r="BHU32" s="67"/>
      <c r="BHV32" s="67"/>
      <c r="BHW32" s="67"/>
      <c r="BHX32" s="67"/>
      <c r="BHY32" s="67"/>
      <c r="BHZ32" s="67"/>
      <c r="BIA32" s="67"/>
      <c r="BIB32" s="67"/>
      <c r="BIC32" s="67"/>
      <c r="BID32" s="67"/>
      <c r="BIE32" s="67"/>
      <c r="BIF32" s="67"/>
      <c r="BIG32" s="67"/>
      <c r="BIH32" s="67"/>
      <c r="BII32" s="67"/>
      <c r="BIJ32" s="67"/>
      <c r="BIK32" s="67"/>
      <c r="BIL32" s="67"/>
      <c r="BIM32" s="67"/>
      <c r="BIN32" s="67"/>
      <c r="BIO32" s="67"/>
      <c r="BIP32" s="67"/>
      <c r="BIQ32" s="67"/>
      <c r="BIR32" s="67"/>
      <c r="BIS32" s="67"/>
      <c r="BIT32" s="67"/>
      <c r="BIU32" s="67"/>
      <c r="BIV32" s="67"/>
      <c r="BIW32" s="67"/>
      <c r="BIX32" s="67"/>
      <c r="BIY32" s="67"/>
      <c r="BIZ32" s="67"/>
      <c r="BJA32" s="67"/>
      <c r="BJB32" s="67"/>
      <c r="BJC32" s="67"/>
      <c r="BJD32" s="67"/>
      <c r="BJE32" s="67"/>
      <c r="BJF32" s="67"/>
      <c r="BJG32" s="67"/>
      <c r="BJH32" s="67"/>
      <c r="BJI32" s="67"/>
      <c r="BJJ32" s="67"/>
      <c r="BJK32" s="67"/>
      <c r="BJL32" s="67"/>
      <c r="BJM32" s="67"/>
      <c r="BJN32" s="67"/>
      <c r="BJO32" s="67"/>
      <c r="BJP32" s="67"/>
      <c r="BJQ32" s="67"/>
      <c r="BJR32" s="67"/>
      <c r="BJS32" s="67"/>
      <c r="BJT32" s="67"/>
      <c r="BJU32" s="67"/>
      <c r="BJV32" s="67"/>
      <c r="BJW32" s="67"/>
      <c r="BJX32" s="67"/>
      <c r="BJY32" s="67"/>
      <c r="BJZ32" s="67"/>
      <c r="BKA32" s="67"/>
      <c r="BKB32" s="67"/>
      <c r="BKC32" s="67"/>
      <c r="BKD32" s="67"/>
      <c r="BKE32" s="67"/>
      <c r="BKF32" s="67"/>
      <c r="BKG32" s="67"/>
      <c r="BKH32" s="67"/>
      <c r="BKI32" s="67"/>
      <c r="BKJ32" s="67"/>
      <c r="BKK32" s="67"/>
      <c r="BKL32" s="67"/>
      <c r="BKM32" s="67"/>
      <c r="BKN32" s="67"/>
      <c r="BKO32" s="67"/>
      <c r="BKP32" s="67"/>
      <c r="BKQ32" s="67"/>
      <c r="BKR32" s="67"/>
      <c r="BKS32" s="67"/>
      <c r="BKT32" s="67"/>
      <c r="BKU32" s="67"/>
      <c r="BKV32" s="67"/>
      <c r="BKW32" s="67"/>
      <c r="BKX32" s="67"/>
      <c r="BKY32" s="67"/>
      <c r="BKZ32" s="67"/>
      <c r="BLA32" s="67"/>
      <c r="BLB32" s="67"/>
      <c r="BLC32" s="67"/>
      <c r="BLD32" s="67"/>
      <c r="BLE32" s="67"/>
      <c r="BLF32" s="67"/>
      <c r="BLG32" s="67"/>
      <c r="BLH32" s="67"/>
      <c r="BLI32" s="67"/>
      <c r="BLJ32" s="67"/>
      <c r="BLK32" s="67"/>
      <c r="BLL32" s="67"/>
      <c r="BLM32" s="67"/>
      <c r="BLN32" s="67"/>
      <c r="BLO32" s="67"/>
      <c r="BLP32" s="67"/>
      <c r="BLQ32" s="67"/>
      <c r="BLR32" s="67"/>
      <c r="BLS32" s="67"/>
      <c r="BLT32" s="67"/>
      <c r="BLU32" s="67"/>
      <c r="BLV32" s="67"/>
      <c r="BLW32" s="67"/>
      <c r="BLX32" s="67"/>
      <c r="BLY32" s="67"/>
      <c r="BLZ32" s="67"/>
      <c r="BMA32" s="67"/>
      <c r="BMB32" s="67"/>
      <c r="BMC32" s="67"/>
      <c r="BMD32" s="67"/>
      <c r="BME32" s="67"/>
      <c r="BMF32" s="67"/>
      <c r="BMG32" s="67"/>
      <c r="BMH32" s="67"/>
      <c r="BMI32" s="67"/>
      <c r="BMJ32" s="67"/>
      <c r="BMK32" s="67"/>
      <c r="BML32" s="67"/>
      <c r="BMM32" s="67"/>
      <c r="BMN32" s="67"/>
      <c r="BMO32" s="67"/>
      <c r="BMP32" s="67"/>
      <c r="BMQ32" s="67"/>
      <c r="BMR32" s="67"/>
      <c r="BMS32" s="67"/>
      <c r="BMT32" s="67"/>
      <c r="BMU32" s="67"/>
      <c r="BMV32" s="67"/>
      <c r="BMW32" s="67"/>
      <c r="BMX32" s="67"/>
      <c r="BMY32" s="67"/>
      <c r="BMZ32" s="67"/>
      <c r="BNA32" s="67"/>
      <c r="BNB32" s="67"/>
      <c r="BNC32" s="67"/>
      <c r="BND32" s="67"/>
      <c r="BNE32" s="67"/>
      <c r="BNF32" s="67"/>
      <c r="BNG32" s="67"/>
      <c r="BNH32" s="67"/>
      <c r="BNI32" s="67"/>
      <c r="BNJ32" s="67"/>
      <c r="BNK32" s="67"/>
      <c r="BNL32" s="67"/>
      <c r="BNM32" s="67"/>
      <c r="BNN32" s="67"/>
      <c r="BNO32" s="67"/>
      <c r="BNP32" s="67"/>
      <c r="BNQ32" s="67"/>
      <c r="BNR32" s="67"/>
      <c r="BNS32" s="67"/>
      <c r="BNT32" s="67"/>
      <c r="BNU32" s="67"/>
      <c r="BNV32" s="67"/>
      <c r="BNW32" s="67"/>
      <c r="BNX32" s="67"/>
      <c r="BNY32" s="67"/>
      <c r="BNZ32" s="67"/>
      <c r="BOA32" s="67"/>
      <c r="BOB32" s="67"/>
      <c r="BOC32" s="67"/>
      <c r="BOD32" s="67"/>
      <c r="BOE32" s="67"/>
      <c r="BOF32" s="67"/>
      <c r="BOG32" s="67"/>
      <c r="BOH32" s="67"/>
      <c r="BOI32" s="67"/>
      <c r="BOJ32" s="67"/>
      <c r="BOK32" s="67"/>
      <c r="BOL32" s="67"/>
      <c r="BOM32" s="67"/>
      <c r="BON32" s="67"/>
      <c r="BOO32" s="67"/>
      <c r="BOP32" s="67"/>
      <c r="BOQ32" s="67"/>
      <c r="BOR32" s="67"/>
      <c r="BOS32" s="67"/>
      <c r="BOT32" s="67"/>
      <c r="BOU32" s="67"/>
      <c r="BOV32" s="67"/>
      <c r="BOW32" s="67"/>
      <c r="BOX32" s="67"/>
      <c r="BOY32" s="67"/>
      <c r="BOZ32" s="67"/>
      <c r="BPA32" s="67"/>
      <c r="BPB32" s="67"/>
      <c r="BPC32" s="67"/>
      <c r="BPD32" s="67"/>
      <c r="BPE32" s="67"/>
      <c r="BPF32" s="67"/>
      <c r="BPG32" s="67"/>
      <c r="BPH32" s="67"/>
      <c r="BPI32" s="67"/>
      <c r="BPJ32" s="67"/>
      <c r="BPK32" s="67"/>
      <c r="BPL32" s="67"/>
      <c r="BPM32" s="67"/>
      <c r="BPN32" s="67"/>
      <c r="BPO32" s="67"/>
      <c r="BPP32" s="67"/>
      <c r="BPQ32" s="67"/>
      <c r="BPR32" s="67"/>
      <c r="BPS32" s="67"/>
      <c r="BPT32" s="67"/>
      <c r="BPU32" s="67"/>
      <c r="BPV32" s="67"/>
      <c r="BPW32" s="67"/>
      <c r="BPX32" s="67"/>
      <c r="BPY32" s="67"/>
      <c r="BPZ32" s="67"/>
      <c r="BQA32" s="67"/>
      <c r="BQB32" s="67"/>
      <c r="BQC32" s="67"/>
      <c r="BQD32" s="67"/>
      <c r="BQE32" s="67"/>
      <c r="BQF32" s="67"/>
      <c r="BQG32" s="67"/>
      <c r="BQH32" s="67"/>
      <c r="BQI32" s="67"/>
      <c r="BQJ32" s="67"/>
      <c r="BQK32" s="67"/>
      <c r="BQL32" s="67"/>
      <c r="BQM32" s="67"/>
      <c r="BQN32" s="67"/>
      <c r="BQO32" s="67"/>
      <c r="BQP32" s="67"/>
      <c r="BQQ32" s="67"/>
      <c r="BQR32" s="67"/>
      <c r="BQS32" s="67"/>
      <c r="BQT32" s="67"/>
      <c r="BQU32" s="67"/>
      <c r="BQV32" s="67"/>
      <c r="BQW32" s="67"/>
      <c r="BQX32" s="67"/>
      <c r="BQY32" s="67"/>
      <c r="BQZ32" s="67"/>
      <c r="BRA32" s="67"/>
      <c r="BRB32" s="67"/>
      <c r="BRC32" s="67"/>
      <c r="BRD32" s="67"/>
      <c r="BRE32" s="67"/>
      <c r="BRF32" s="67"/>
      <c r="BRG32" s="67"/>
      <c r="BRH32" s="67"/>
      <c r="BRI32" s="67"/>
      <c r="BRJ32" s="67"/>
      <c r="BRK32" s="67"/>
      <c r="BRL32" s="67"/>
      <c r="BRM32" s="67"/>
      <c r="BRN32" s="67"/>
      <c r="BRO32" s="67"/>
      <c r="BRP32" s="67"/>
      <c r="BRQ32" s="67"/>
      <c r="BRR32" s="67"/>
      <c r="BRS32" s="67"/>
      <c r="BRT32" s="67"/>
      <c r="BRU32" s="67"/>
      <c r="BRV32" s="67"/>
      <c r="BRW32" s="67"/>
      <c r="BRX32" s="67"/>
      <c r="BRY32" s="67"/>
      <c r="BRZ32" s="67"/>
      <c r="BSA32" s="67"/>
      <c r="BSB32" s="67"/>
      <c r="BSC32" s="67"/>
      <c r="BSD32" s="67"/>
      <c r="BSE32" s="67"/>
      <c r="BSF32" s="67"/>
      <c r="BSG32" s="67"/>
      <c r="BSH32" s="67"/>
      <c r="BSI32" s="67"/>
      <c r="BSJ32" s="67"/>
      <c r="BSK32" s="67"/>
      <c r="BSL32" s="67"/>
      <c r="BSM32" s="67"/>
      <c r="BSN32" s="67"/>
      <c r="BSO32" s="67"/>
      <c r="BSP32" s="67"/>
      <c r="BSQ32" s="67"/>
      <c r="BSR32" s="67"/>
      <c r="BSS32" s="67"/>
      <c r="BST32" s="67"/>
      <c r="BSU32" s="67"/>
      <c r="BSV32" s="67"/>
      <c r="BSW32" s="67"/>
      <c r="BSX32" s="67"/>
      <c r="BSY32" s="67"/>
      <c r="BSZ32" s="67"/>
      <c r="BTA32" s="67"/>
      <c r="BTB32" s="67"/>
      <c r="BTC32" s="67"/>
      <c r="BTD32" s="67"/>
      <c r="BTE32" s="67"/>
      <c r="BTF32" s="67"/>
      <c r="BTG32" s="67"/>
      <c r="BTH32" s="67"/>
      <c r="BTI32" s="67"/>
      <c r="BTJ32" s="67"/>
      <c r="BTK32" s="67"/>
      <c r="BTL32" s="67"/>
      <c r="BTM32" s="67"/>
      <c r="BTN32" s="67"/>
      <c r="BTO32" s="67"/>
      <c r="BTP32" s="67"/>
      <c r="BTQ32" s="67"/>
      <c r="BTR32" s="67"/>
      <c r="BTS32" s="67"/>
      <c r="BTT32" s="67"/>
      <c r="BTU32" s="67"/>
      <c r="BTV32" s="67"/>
      <c r="BTW32" s="67"/>
      <c r="BTX32" s="67"/>
      <c r="BTY32" s="67"/>
      <c r="BTZ32" s="67"/>
      <c r="BUA32" s="67"/>
      <c r="BUB32" s="67"/>
      <c r="BUC32" s="67"/>
      <c r="BUD32" s="67"/>
      <c r="BUE32" s="67"/>
      <c r="BUF32" s="67"/>
      <c r="BUG32" s="67"/>
      <c r="BUH32" s="67"/>
      <c r="BUI32" s="67"/>
      <c r="BUJ32" s="67"/>
      <c r="BUK32" s="67"/>
      <c r="BUL32" s="67"/>
      <c r="BUM32" s="67"/>
      <c r="BUN32" s="67"/>
      <c r="BUO32" s="67"/>
      <c r="BUP32" s="67"/>
      <c r="BUQ32" s="67"/>
      <c r="BUR32" s="67"/>
      <c r="BUS32" s="67"/>
      <c r="BUT32" s="67"/>
      <c r="BUU32" s="67"/>
      <c r="BUV32" s="67"/>
      <c r="BUW32" s="67"/>
      <c r="BUX32" s="67"/>
      <c r="BUY32" s="67"/>
      <c r="BUZ32" s="67"/>
      <c r="BVA32" s="67"/>
      <c r="BVB32" s="67"/>
      <c r="BVC32" s="67"/>
      <c r="BVD32" s="67"/>
      <c r="BVE32" s="67"/>
      <c r="BVF32" s="67"/>
      <c r="BVG32" s="67"/>
      <c r="BVH32" s="67"/>
      <c r="BVI32" s="67"/>
      <c r="BVJ32" s="67"/>
      <c r="BVK32" s="67"/>
      <c r="BVL32" s="67"/>
      <c r="BVM32" s="67"/>
      <c r="BVN32" s="67"/>
      <c r="BVO32" s="67"/>
      <c r="BVP32" s="67"/>
      <c r="BVQ32" s="67"/>
      <c r="BVR32" s="67"/>
      <c r="BVS32" s="67"/>
      <c r="BVT32" s="67"/>
      <c r="BVU32" s="67"/>
      <c r="BVV32" s="67"/>
      <c r="BVW32" s="67"/>
      <c r="BVX32" s="67"/>
      <c r="BVY32" s="67"/>
      <c r="BVZ32" s="67"/>
      <c r="BWA32" s="67"/>
      <c r="BWB32" s="67"/>
      <c r="BWC32" s="67"/>
      <c r="BWD32" s="67"/>
      <c r="BWE32" s="67"/>
      <c r="BWF32" s="67"/>
      <c r="BWG32" s="67"/>
      <c r="BWH32" s="67"/>
      <c r="BWI32" s="67"/>
      <c r="BWJ32" s="67"/>
      <c r="BWK32" s="67"/>
      <c r="BWL32" s="67"/>
      <c r="BWM32" s="67"/>
      <c r="BWN32" s="67"/>
      <c r="BWO32" s="67"/>
      <c r="BWP32" s="67"/>
      <c r="BWQ32" s="67"/>
      <c r="BWR32" s="67"/>
      <c r="BWS32" s="67"/>
      <c r="BWT32" s="67"/>
      <c r="BWU32" s="67"/>
      <c r="BWV32" s="67"/>
      <c r="BWW32" s="67"/>
      <c r="BWX32" s="67"/>
      <c r="BWY32" s="67"/>
      <c r="BWZ32" s="67"/>
      <c r="BXA32" s="67"/>
      <c r="BXB32" s="67"/>
      <c r="BXC32" s="67"/>
      <c r="BXD32" s="67"/>
      <c r="BXE32" s="67"/>
      <c r="BXF32" s="67"/>
      <c r="BXG32" s="67"/>
      <c r="BXH32" s="67"/>
      <c r="BXI32" s="67"/>
      <c r="BXJ32" s="67"/>
      <c r="BXK32" s="67"/>
      <c r="BXL32" s="67"/>
      <c r="BXM32" s="67"/>
      <c r="BXN32" s="67"/>
      <c r="BXO32" s="67"/>
      <c r="BXP32" s="67"/>
      <c r="BXQ32" s="67"/>
      <c r="BXR32" s="67"/>
      <c r="BXS32" s="67"/>
      <c r="BXT32" s="67"/>
      <c r="BXU32" s="67"/>
      <c r="BXV32" s="67"/>
      <c r="BXW32" s="67"/>
      <c r="BXX32" s="67"/>
      <c r="BXY32" s="67"/>
      <c r="BXZ32" s="67"/>
      <c r="BYA32" s="67"/>
      <c r="BYB32" s="67"/>
      <c r="BYC32" s="67"/>
      <c r="BYD32" s="67"/>
      <c r="BYE32" s="67"/>
      <c r="BYF32" s="67"/>
      <c r="BYG32" s="67"/>
      <c r="BYH32" s="67"/>
      <c r="BYI32" s="67"/>
      <c r="BYJ32" s="67"/>
      <c r="BYK32" s="67"/>
      <c r="BYL32" s="67"/>
      <c r="BYM32" s="67"/>
      <c r="BYN32" s="67"/>
      <c r="BYO32" s="67"/>
      <c r="BYP32" s="67"/>
      <c r="BYQ32" s="67"/>
      <c r="BYR32" s="67"/>
      <c r="BYS32" s="67"/>
      <c r="BYT32" s="67"/>
      <c r="BYU32" s="67"/>
      <c r="BYV32" s="67"/>
      <c r="BYW32" s="67"/>
      <c r="BYX32" s="67"/>
      <c r="BYY32" s="67"/>
      <c r="BYZ32" s="67"/>
      <c r="BZA32" s="67"/>
      <c r="BZB32" s="67"/>
      <c r="BZC32" s="67"/>
      <c r="BZD32" s="67"/>
      <c r="BZE32" s="67"/>
      <c r="BZF32" s="67"/>
      <c r="BZG32" s="67"/>
      <c r="BZH32" s="67"/>
      <c r="BZI32" s="67"/>
      <c r="BZJ32" s="67"/>
      <c r="BZK32" s="67"/>
      <c r="BZL32" s="67"/>
      <c r="BZM32" s="67"/>
      <c r="BZN32" s="67"/>
      <c r="BZO32" s="67"/>
      <c r="BZP32" s="67"/>
      <c r="BZQ32" s="67"/>
      <c r="BZR32" s="67"/>
      <c r="BZS32" s="67"/>
      <c r="BZT32" s="67"/>
      <c r="BZU32" s="67"/>
      <c r="BZV32" s="67"/>
      <c r="BZW32" s="67"/>
      <c r="BZX32" s="67"/>
      <c r="BZY32" s="67"/>
      <c r="BZZ32" s="67"/>
      <c r="CAA32" s="67"/>
      <c r="CAB32" s="67"/>
      <c r="CAC32" s="67"/>
      <c r="CAD32" s="67"/>
      <c r="CAE32" s="67"/>
      <c r="CAF32" s="67"/>
      <c r="CAG32" s="67"/>
      <c r="CAH32" s="67"/>
      <c r="CAI32" s="67"/>
      <c r="CAJ32" s="67"/>
      <c r="CAK32" s="67"/>
      <c r="CAL32" s="67"/>
      <c r="CAM32" s="67"/>
      <c r="CAN32" s="67"/>
      <c r="CAO32" s="67"/>
      <c r="CAP32" s="67"/>
      <c r="CAQ32" s="67"/>
      <c r="CAR32" s="67"/>
      <c r="CAS32" s="67"/>
      <c r="CAT32" s="67"/>
      <c r="CAU32" s="67"/>
      <c r="CAV32" s="67"/>
      <c r="CAW32" s="67"/>
      <c r="CAX32" s="67"/>
      <c r="CAY32" s="67"/>
      <c r="CAZ32" s="67"/>
      <c r="CBA32" s="67"/>
      <c r="CBB32" s="67"/>
      <c r="CBC32" s="67"/>
      <c r="CBD32" s="67"/>
      <c r="CBE32" s="67"/>
      <c r="CBF32" s="67"/>
      <c r="CBG32" s="67"/>
      <c r="CBH32" s="67"/>
      <c r="CBI32" s="67"/>
      <c r="CBJ32" s="67"/>
      <c r="CBK32" s="67"/>
      <c r="CBL32" s="67"/>
      <c r="CBM32" s="67"/>
      <c r="CBN32" s="67"/>
      <c r="CBO32" s="67"/>
      <c r="CBP32" s="67"/>
      <c r="CBQ32" s="67"/>
      <c r="CBR32" s="67"/>
      <c r="CBS32" s="67"/>
      <c r="CBT32" s="67"/>
      <c r="CBU32" s="67"/>
      <c r="CBV32" s="67"/>
      <c r="CBW32" s="67"/>
      <c r="CBX32" s="67"/>
      <c r="CBY32" s="67"/>
      <c r="CBZ32" s="67"/>
      <c r="CCA32" s="67"/>
      <c r="CCB32" s="67"/>
      <c r="CCC32" s="67"/>
      <c r="CCD32" s="67"/>
      <c r="CCE32" s="67"/>
      <c r="CCF32" s="67"/>
      <c r="CCG32" s="67"/>
      <c r="CCH32" s="67"/>
      <c r="CCI32" s="67"/>
      <c r="CCJ32" s="67"/>
      <c r="CCK32" s="67"/>
      <c r="CCL32" s="67"/>
      <c r="CCM32" s="67"/>
      <c r="CCN32" s="67"/>
      <c r="CCO32" s="67"/>
      <c r="CCP32" s="67"/>
      <c r="CCQ32" s="67"/>
      <c r="CCR32" s="67"/>
      <c r="CCS32" s="67"/>
      <c r="CCT32" s="67"/>
      <c r="CCU32" s="67"/>
      <c r="CCV32" s="67"/>
      <c r="CCW32" s="67"/>
      <c r="CCX32" s="67"/>
      <c r="CCY32" s="67"/>
      <c r="CCZ32" s="67"/>
      <c r="CDA32" s="67"/>
      <c r="CDB32" s="67"/>
      <c r="CDC32" s="67"/>
      <c r="CDD32" s="67"/>
      <c r="CDE32" s="67"/>
      <c r="CDF32" s="67"/>
      <c r="CDG32" s="67"/>
      <c r="CDH32" s="67"/>
      <c r="CDI32" s="67"/>
      <c r="CDJ32" s="67"/>
      <c r="CDK32" s="67"/>
      <c r="CDL32" s="67"/>
      <c r="CDM32" s="67"/>
      <c r="CDN32" s="67"/>
      <c r="CDO32" s="67"/>
      <c r="CDP32" s="67"/>
      <c r="CDQ32" s="67"/>
      <c r="CDR32" s="67"/>
      <c r="CDS32" s="67"/>
      <c r="CDT32" s="67"/>
      <c r="CDU32" s="67"/>
      <c r="CDV32" s="67"/>
      <c r="CDW32" s="67"/>
      <c r="CDX32" s="67"/>
      <c r="CDY32" s="67"/>
      <c r="CDZ32" s="67"/>
      <c r="CEA32" s="67"/>
      <c r="CEB32" s="67"/>
      <c r="CEC32" s="67"/>
      <c r="CED32" s="67"/>
      <c r="CEE32" s="67"/>
      <c r="CEF32" s="67"/>
      <c r="CEG32" s="67"/>
      <c r="CEH32" s="67"/>
      <c r="CEI32" s="67"/>
      <c r="CEJ32" s="67"/>
      <c r="CEK32" s="67"/>
      <c r="CEL32" s="67"/>
      <c r="CEM32" s="67"/>
      <c r="CEN32" s="67"/>
      <c r="CEO32" s="67"/>
      <c r="CEP32" s="67"/>
      <c r="CEQ32" s="67"/>
      <c r="CER32" s="67"/>
      <c r="CES32" s="67"/>
      <c r="CET32" s="67"/>
      <c r="CEU32" s="67"/>
      <c r="CEV32" s="67"/>
      <c r="CEW32" s="67"/>
      <c r="CEX32" s="67"/>
      <c r="CEY32" s="67"/>
      <c r="CEZ32" s="67"/>
      <c r="CFA32" s="67"/>
      <c r="CFB32" s="67"/>
      <c r="CFC32" s="67"/>
      <c r="CFD32" s="67"/>
      <c r="CFE32" s="67"/>
      <c r="CFF32" s="67"/>
      <c r="CFG32" s="67"/>
      <c r="CFH32" s="67"/>
      <c r="CFI32" s="67"/>
      <c r="CFJ32" s="67"/>
      <c r="CFK32" s="67"/>
      <c r="CFL32" s="67"/>
      <c r="CFM32" s="67"/>
      <c r="CFN32" s="67"/>
      <c r="CFO32" s="67"/>
      <c r="CFP32" s="67"/>
      <c r="CFQ32" s="67"/>
      <c r="CFR32" s="67"/>
      <c r="CFS32" s="67"/>
      <c r="CFT32" s="67"/>
      <c r="CFU32" s="67"/>
      <c r="CFV32" s="67"/>
      <c r="CFW32" s="67"/>
      <c r="CFX32" s="67"/>
      <c r="CFY32" s="67"/>
      <c r="CFZ32" s="67"/>
      <c r="CGA32" s="67"/>
      <c r="CGB32" s="67"/>
      <c r="CGC32" s="67"/>
      <c r="CGD32" s="67"/>
      <c r="CGE32" s="67"/>
      <c r="CGF32" s="67"/>
      <c r="CGG32" s="67"/>
      <c r="CGH32" s="67"/>
      <c r="CGI32" s="67"/>
      <c r="CGJ32" s="67"/>
      <c r="CGK32" s="67"/>
      <c r="CGL32" s="67"/>
      <c r="CGM32" s="67"/>
      <c r="CGN32" s="67"/>
      <c r="CGO32" s="67"/>
      <c r="CGP32" s="67"/>
      <c r="CGQ32" s="67"/>
      <c r="CGR32" s="67"/>
      <c r="CGS32" s="67"/>
      <c r="CGT32" s="67"/>
      <c r="CGU32" s="67"/>
      <c r="CGV32" s="67"/>
      <c r="CGW32" s="67"/>
      <c r="CGX32" s="67"/>
      <c r="CGY32" s="67"/>
      <c r="CGZ32" s="67"/>
      <c r="CHA32" s="67"/>
      <c r="CHB32" s="67"/>
      <c r="CHC32" s="67"/>
      <c r="CHD32" s="67"/>
      <c r="CHE32" s="67"/>
      <c r="CHF32" s="67"/>
      <c r="CHG32" s="67"/>
      <c r="CHH32" s="67"/>
      <c r="CHI32" s="67"/>
      <c r="CHJ32" s="67"/>
      <c r="CHK32" s="67"/>
      <c r="CHL32" s="67"/>
      <c r="CHM32" s="67"/>
      <c r="CHN32" s="67"/>
      <c r="CHO32" s="67"/>
      <c r="CHP32" s="67"/>
      <c r="CHQ32" s="67"/>
      <c r="CHR32" s="67"/>
      <c r="CHS32" s="67"/>
      <c r="CHT32" s="67"/>
      <c r="CHU32" s="67"/>
      <c r="CHV32" s="67"/>
      <c r="CHW32" s="67"/>
      <c r="CHX32" s="67"/>
      <c r="CHY32" s="67"/>
      <c r="CHZ32" s="67"/>
      <c r="CIA32" s="67"/>
      <c r="CIB32" s="67"/>
      <c r="CIC32" s="67"/>
      <c r="CID32" s="67"/>
      <c r="CIE32" s="67"/>
      <c r="CIF32" s="67"/>
      <c r="CIG32" s="67"/>
      <c r="CIH32" s="67"/>
      <c r="CII32" s="67"/>
      <c r="CIJ32" s="67"/>
      <c r="CIK32" s="67"/>
      <c r="CIL32" s="67"/>
      <c r="CIM32" s="67"/>
      <c r="CIN32" s="67"/>
      <c r="CIO32" s="67"/>
      <c r="CIP32" s="67"/>
      <c r="CIQ32" s="67"/>
      <c r="CIR32" s="67"/>
      <c r="CIS32" s="67"/>
      <c r="CIT32" s="67"/>
      <c r="CIU32" s="67"/>
      <c r="CIV32" s="67"/>
      <c r="CIW32" s="67"/>
      <c r="CIX32" s="67"/>
      <c r="CIY32" s="67"/>
      <c r="CIZ32" s="67"/>
      <c r="CJA32" s="67"/>
      <c r="CJB32" s="67"/>
      <c r="CJC32" s="67"/>
      <c r="CJD32" s="67"/>
      <c r="CJE32" s="67"/>
      <c r="CJF32" s="67"/>
      <c r="CJG32" s="67"/>
      <c r="CJH32" s="67"/>
      <c r="CJI32" s="67"/>
      <c r="CJJ32" s="67"/>
      <c r="CJK32" s="67"/>
      <c r="CJL32" s="67"/>
      <c r="CJM32" s="67"/>
      <c r="CJN32" s="67"/>
      <c r="CJO32" s="67"/>
      <c r="CJP32" s="67"/>
      <c r="CJQ32" s="67"/>
      <c r="CJR32" s="67"/>
      <c r="CJS32" s="67"/>
      <c r="CJT32" s="67"/>
      <c r="CJU32" s="67"/>
      <c r="CJV32" s="67"/>
      <c r="CJW32" s="67"/>
      <c r="CJX32" s="67"/>
      <c r="CJY32" s="67"/>
      <c r="CJZ32" s="67"/>
      <c r="CKA32" s="67"/>
      <c r="CKB32" s="67"/>
      <c r="CKC32" s="67"/>
      <c r="CKD32" s="67"/>
      <c r="CKE32" s="67"/>
      <c r="CKF32" s="67"/>
      <c r="CKG32" s="67"/>
      <c r="CKH32" s="67"/>
      <c r="CKI32" s="67"/>
      <c r="CKJ32" s="67"/>
      <c r="CKK32" s="67"/>
      <c r="CKL32" s="67"/>
      <c r="CKM32" s="67"/>
      <c r="CKN32" s="67"/>
      <c r="CKO32" s="67"/>
      <c r="CKP32" s="67"/>
      <c r="CKQ32" s="67"/>
      <c r="CKR32" s="67"/>
      <c r="CKS32" s="67"/>
      <c r="CKT32" s="67"/>
      <c r="CKU32" s="67"/>
      <c r="CKV32" s="67"/>
      <c r="CKW32" s="67"/>
      <c r="CKX32" s="67"/>
      <c r="CKY32" s="67"/>
      <c r="CKZ32" s="67"/>
      <c r="CLA32" s="67"/>
      <c r="CLB32" s="67"/>
      <c r="CLC32" s="67"/>
      <c r="CLD32" s="67"/>
      <c r="CLE32" s="67"/>
      <c r="CLF32" s="67"/>
      <c r="CLG32" s="67"/>
      <c r="CLH32" s="67"/>
      <c r="CLI32" s="67"/>
      <c r="CLJ32" s="67"/>
      <c r="CLK32" s="67"/>
      <c r="CLL32" s="67"/>
      <c r="CLM32" s="67"/>
      <c r="CLN32" s="67"/>
      <c r="CLO32" s="67"/>
      <c r="CLP32" s="67"/>
      <c r="CLQ32" s="67"/>
      <c r="CLR32" s="67"/>
      <c r="CLS32" s="67"/>
      <c r="CLT32" s="67"/>
      <c r="CLU32" s="67"/>
      <c r="CLV32" s="67"/>
      <c r="CLW32" s="67"/>
      <c r="CLX32" s="67"/>
      <c r="CLY32" s="67"/>
      <c r="CLZ32" s="67"/>
      <c r="CMA32" s="67"/>
      <c r="CMB32" s="67"/>
      <c r="CMC32" s="67"/>
      <c r="CMD32" s="67"/>
      <c r="CME32" s="67"/>
      <c r="CMF32" s="67"/>
      <c r="CMG32" s="67"/>
      <c r="CMH32" s="67"/>
      <c r="CMI32" s="67"/>
      <c r="CMJ32" s="67"/>
      <c r="CMK32" s="67"/>
      <c r="CML32" s="67"/>
      <c r="CMM32" s="67"/>
      <c r="CMN32" s="67"/>
      <c r="CMO32" s="67"/>
      <c r="CMP32" s="67"/>
      <c r="CMQ32" s="67"/>
      <c r="CMR32" s="67"/>
      <c r="CMS32" s="67"/>
      <c r="CMT32" s="67"/>
      <c r="CMU32" s="67"/>
      <c r="CMV32" s="67"/>
      <c r="CMW32" s="67"/>
      <c r="CMX32" s="67"/>
      <c r="CMY32" s="67"/>
      <c r="CMZ32" s="67"/>
      <c r="CNA32" s="67"/>
      <c r="CNB32" s="67"/>
      <c r="CNC32" s="67"/>
      <c r="CND32" s="67"/>
      <c r="CNE32" s="67"/>
      <c r="CNF32" s="67"/>
      <c r="CNG32" s="67"/>
      <c r="CNH32" s="67"/>
      <c r="CNI32" s="67"/>
      <c r="CNJ32" s="67"/>
      <c r="CNK32" s="67"/>
      <c r="CNL32" s="67"/>
      <c r="CNM32" s="67"/>
      <c r="CNN32" s="67"/>
      <c r="CNO32" s="67"/>
      <c r="CNP32" s="67"/>
      <c r="CNQ32" s="67"/>
      <c r="CNR32" s="67"/>
      <c r="CNS32" s="67"/>
      <c r="CNT32" s="67"/>
      <c r="CNU32" s="67"/>
      <c r="CNV32" s="67"/>
      <c r="CNW32" s="67"/>
      <c r="CNX32" s="67"/>
      <c r="CNY32" s="67"/>
      <c r="CNZ32" s="67"/>
      <c r="COA32" s="67"/>
      <c r="COB32" s="67"/>
      <c r="COC32" s="67"/>
      <c r="COD32" s="67"/>
      <c r="COE32" s="67"/>
      <c r="COF32" s="67"/>
      <c r="COG32" s="67"/>
      <c r="COH32" s="67"/>
      <c r="COI32" s="67"/>
      <c r="COJ32" s="67"/>
      <c r="COK32" s="67"/>
      <c r="COL32" s="67"/>
      <c r="COM32" s="67"/>
      <c r="CON32" s="67"/>
      <c r="COO32" s="67"/>
      <c r="COP32" s="67"/>
      <c r="COQ32" s="67"/>
      <c r="COR32" s="67"/>
      <c r="COS32" s="67"/>
      <c r="COT32" s="67"/>
      <c r="COU32" s="67"/>
      <c r="COV32" s="67"/>
      <c r="COW32" s="67"/>
      <c r="COX32" s="67"/>
      <c r="COY32" s="67"/>
      <c r="COZ32" s="67"/>
      <c r="CPA32" s="67"/>
      <c r="CPB32" s="67"/>
      <c r="CPC32" s="67"/>
      <c r="CPD32" s="67"/>
      <c r="CPE32" s="67"/>
      <c r="CPF32" s="67"/>
      <c r="CPG32" s="67"/>
      <c r="CPH32" s="67"/>
      <c r="CPI32" s="67"/>
      <c r="CPJ32" s="67"/>
      <c r="CPK32" s="67"/>
      <c r="CPL32" s="67"/>
      <c r="CPM32" s="67"/>
      <c r="CPN32" s="67"/>
      <c r="CPO32" s="67"/>
      <c r="CPP32" s="67"/>
      <c r="CPQ32" s="67"/>
      <c r="CPR32" s="67"/>
      <c r="CPS32" s="67"/>
      <c r="CPT32" s="67"/>
      <c r="CPU32" s="67"/>
      <c r="CPV32" s="67"/>
      <c r="CPW32" s="67"/>
      <c r="CPX32" s="67"/>
      <c r="CPY32" s="67"/>
      <c r="CPZ32" s="67"/>
      <c r="CQA32" s="67"/>
      <c r="CQB32" s="67"/>
      <c r="CQC32" s="67"/>
      <c r="CQD32" s="67"/>
      <c r="CQE32" s="67"/>
      <c r="CQF32" s="67"/>
      <c r="CQG32" s="67"/>
      <c r="CQH32" s="67"/>
      <c r="CQI32" s="67"/>
      <c r="CQJ32" s="67"/>
      <c r="CQK32" s="67"/>
      <c r="CQL32" s="67"/>
      <c r="CQM32" s="67"/>
      <c r="CQN32" s="67"/>
      <c r="CQO32" s="67"/>
      <c r="CQP32" s="67"/>
      <c r="CQQ32" s="67"/>
      <c r="CQR32" s="67"/>
      <c r="CQS32" s="67"/>
      <c r="CQT32" s="67"/>
      <c r="CQU32" s="67"/>
      <c r="CQV32" s="67"/>
      <c r="CQW32" s="67"/>
      <c r="CQX32" s="67"/>
      <c r="CQY32" s="67"/>
      <c r="CQZ32" s="67"/>
      <c r="CRA32" s="67"/>
      <c r="CRB32" s="67"/>
      <c r="CRC32" s="67"/>
      <c r="CRD32" s="67"/>
      <c r="CRE32" s="67"/>
      <c r="CRF32" s="67"/>
      <c r="CRG32" s="67"/>
      <c r="CRH32" s="67"/>
      <c r="CRI32" s="67"/>
      <c r="CRJ32" s="67"/>
      <c r="CRK32" s="67"/>
      <c r="CRL32" s="67"/>
      <c r="CRM32" s="67"/>
      <c r="CRN32" s="67"/>
      <c r="CRO32" s="67"/>
      <c r="CRP32" s="67"/>
      <c r="CRQ32" s="67"/>
      <c r="CRR32" s="67"/>
      <c r="CRS32" s="67"/>
      <c r="CRT32" s="67"/>
      <c r="CRU32" s="67"/>
      <c r="CRV32" s="67"/>
      <c r="CRW32" s="67"/>
      <c r="CRX32" s="67"/>
      <c r="CRY32" s="67"/>
      <c r="CRZ32" s="67"/>
      <c r="CSA32" s="67"/>
      <c r="CSB32" s="67"/>
      <c r="CSC32" s="67"/>
      <c r="CSD32" s="67"/>
      <c r="CSE32" s="67"/>
      <c r="CSF32" s="67"/>
      <c r="CSG32" s="67"/>
      <c r="CSH32" s="67"/>
      <c r="CSI32" s="67"/>
      <c r="CSJ32" s="67"/>
      <c r="CSK32" s="67"/>
      <c r="CSL32" s="67"/>
      <c r="CSM32" s="67"/>
      <c r="CSN32" s="67"/>
      <c r="CSO32" s="67"/>
      <c r="CSP32" s="67"/>
      <c r="CSQ32" s="67"/>
      <c r="CSR32" s="67"/>
      <c r="CSS32" s="67"/>
      <c r="CST32" s="67"/>
      <c r="CSU32" s="67"/>
      <c r="CSV32" s="67"/>
      <c r="CSW32" s="67"/>
      <c r="CSX32" s="67"/>
      <c r="CSY32" s="67"/>
      <c r="CSZ32" s="67"/>
      <c r="CTA32" s="67"/>
      <c r="CTB32" s="67"/>
      <c r="CTC32" s="67"/>
      <c r="CTD32" s="67"/>
      <c r="CTE32" s="67"/>
      <c r="CTF32" s="67"/>
      <c r="CTG32" s="67"/>
      <c r="CTH32" s="67"/>
      <c r="CTI32" s="67"/>
      <c r="CTJ32" s="67"/>
      <c r="CTK32" s="67"/>
      <c r="CTL32" s="67"/>
      <c r="CTM32" s="67"/>
      <c r="CTN32" s="67"/>
      <c r="CTO32" s="67"/>
      <c r="CTP32" s="67"/>
      <c r="CTQ32" s="67"/>
      <c r="CTR32" s="67"/>
      <c r="CTS32" s="67"/>
      <c r="CTT32" s="67"/>
      <c r="CTU32" s="67"/>
      <c r="CTV32" s="67"/>
      <c r="CTW32" s="67"/>
      <c r="CTX32" s="67"/>
      <c r="CTY32" s="67"/>
      <c r="CTZ32" s="67"/>
      <c r="CUA32" s="67"/>
      <c r="CUB32" s="67"/>
      <c r="CUC32" s="67"/>
      <c r="CUD32" s="67"/>
      <c r="CUE32" s="67"/>
      <c r="CUF32" s="67"/>
      <c r="CUG32" s="67"/>
      <c r="CUH32" s="67"/>
      <c r="CUI32" s="67"/>
      <c r="CUJ32" s="67"/>
      <c r="CUK32" s="67"/>
      <c r="CUL32" s="67"/>
      <c r="CUM32" s="67"/>
      <c r="CUN32" s="67"/>
      <c r="CUO32" s="67"/>
      <c r="CUP32" s="67"/>
      <c r="CUQ32" s="67"/>
      <c r="CUR32" s="67"/>
      <c r="CUS32" s="67"/>
      <c r="CUT32" s="67"/>
      <c r="CUU32" s="67"/>
      <c r="CUV32" s="67"/>
      <c r="CUW32" s="67"/>
      <c r="CUX32" s="67"/>
      <c r="CUY32" s="67"/>
      <c r="CUZ32" s="67"/>
      <c r="CVA32" s="67"/>
      <c r="CVB32" s="67"/>
      <c r="CVC32" s="67"/>
      <c r="CVD32" s="67"/>
      <c r="CVE32" s="67"/>
      <c r="CVF32" s="67"/>
      <c r="CVG32" s="67"/>
      <c r="CVH32" s="67"/>
      <c r="CVI32" s="67"/>
      <c r="CVJ32" s="67"/>
      <c r="CVK32" s="67"/>
      <c r="CVL32" s="67"/>
      <c r="CVM32" s="67"/>
      <c r="CVN32" s="67"/>
      <c r="CVO32" s="67"/>
      <c r="CVP32" s="67"/>
      <c r="CVQ32" s="67"/>
      <c r="CVR32" s="67"/>
      <c r="CVS32" s="67"/>
      <c r="CVT32" s="67"/>
      <c r="CVU32" s="67"/>
      <c r="CVV32" s="67"/>
      <c r="CVW32" s="67"/>
      <c r="CVX32" s="67"/>
      <c r="CVY32" s="67"/>
      <c r="CVZ32" s="67"/>
      <c r="CWA32" s="67"/>
      <c r="CWB32" s="67"/>
      <c r="CWC32" s="67"/>
      <c r="CWD32" s="67"/>
      <c r="CWE32" s="67"/>
      <c r="CWF32" s="67"/>
      <c r="CWG32" s="67"/>
      <c r="CWH32" s="67"/>
      <c r="CWI32" s="67"/>
      <c r="CWJ32" s="67"/>
      <c r="CWK32" s="67"/>
      <c r="CWL32" s="67"/>
      <c r="CWM32" s="67"/>
      <c r="CWN32" s="67"/>
      <c r="CWO32" s="67"/>
      <c r="CWP32" s="67"/>
      <c r="CWQ32" s="67"/>
      <c r="CWR32" s="67"/>
      <c r="CWS32" s="67"/>
      <c r="CWT32" s="67"/>
      <c r="CWU32" s="67"/>
      <c r="CWV32" s="67"/>
      <c r="CWW32" s="67"/>
      <c r="CWX32" s="67"/>
      <c r="CWY32" s="67"/>
      <c r="CWZ32" s="67"/>
      <c r="CXA32" s="67"/>
      <c r="CXB32" s="67"/>
      <c r="CXC32" s="67"/>
      <c r="CXD32" s="67"/>
      <c r="CXE32" s="67"/>
      <c r="CXF32" s="67"/>
      <c r="CXG32" s="67"/>
      <c r="CXH32" s="67"/>
      <c r="CXI32" s="67"/>
      <c r="CXJ32" s="67"/>
      <c r="CXK32" s="67"/>
      <c r="CXL32" s="67"/>
      <c r="CXM32" s="67"/>
      <c r="CXN32" s="67"/>
      <c r="CXO32" s="67"/>
      <c r="CXP32" s="67"/>
      <c r="CXQ32" s="67"/>
      <c r="CXR32" s="67"/>
      <c r="CXS32" s="67"/>
      <c r="CXT32" s="67"/>
      <c r="CXU32" s="67"/>
      <c r="CXV32" s="67"/>
      <c r="CXW32" s="67"/>
      <c r="CXX32" s="67"/>
      <c r="CXY32" s="67"/>
      <c r="CXZ32" s="67"/>
      <c r="CYA32" s="67"/>
      <c r="CYB32" s="67"/>
      <c r="CYC32" s="67"/>
      <c r="CYD32" s="67"/>
      <c r="CYE32" s="67"/>
      <c r="CYF32" s="67"/>
      <c r="CYG32" s="67"/>
      <c r="CYH32" s="67"/>
      <c r="CYI32" s="67"/>
      <c r="CYJ32" s="67"/>
      <c r="CYK32" s="67"/>
      <c r="CYL32" s="67"/>
      <c r="CYM32" s="67"/>
      <c r="CYN32" s="67"/>
      <c r="CYO32" s="67"/>
      <c r="CYP32" s="67"/>
      <c r="CYQ32" s="67"/>
      <c r="CYR32" s="67"/>
      <c r="CYS32" s="67"/>
      <c r="CYT32" s="67"/>
      <c r="CYU32" s="67"/>
      <c r="CYV32" s="67"/>
      <c r="CYW32" s="67"/>
      <c r="CYX32" s="67"/>
      <c r="CYY32" s="67"/>
      <c r="CYZ32" s="67"/>
      <c r="CZA32" s="67"/>
      <c r="CZB32" s="67"/>
      <c r="CZC32" s="67"/>
      <c r="CZD32" s="67"/>
      <c r="CZE32" s="67"/>
      <c r="CZF32" s="67"/>
      <c r="CZG32" s="67"/>
      <c r="CZH32" s="67"/>
      <c r="CZI32" s="67"/>
      <c r="CZJ32" s="67"/>
      <c r="CZK32" s="67"/>
      <c r="CZL32" s="67"/>
      <c r="CZM32" s="67"/>
      <c r="CZN32" s="67"/>
      <c r="CZO32" s="67"/>
      <c r="CZP32" s="67"/>
      <c r="CZQ32" s="67"/>
      <c r="CZR32" s="67"/>
      <c r="CZS32" s="67"/>
      <c r="CZT32" s="67"/>
      <c r="CZU32" s="67"/>
      <c r="CZV32" s="67"/>
      <c r="CZW32" s="67"/>
      <c r="CZX32" s="67"/>
      <c r="CZY32" s="67"/>
      <c r="CZZ32" s="67"/>
      <c r="DAA32" s="67"/>
      <c r="DAB32" s="67"/>
      <c r="DAC32" s="67"/>
      <c r="DAD32" s="67"/>
      <c r="DAE32" s="67"/>
      <c r="DAF32" s="67"/>
      <c r="DAG32" s="67"/>
      <c r="DAH32" s="67"/>
      <c r="DAI32" s="67"/>
      <c r="DAJ32" s="67"/>
      <c r="DAK32" s="67"/>
      <c r="DAL32" s="67"/>
      <c r="DAM32" s="67"/>
      <c r="DAN32" s="67"/>
      <c r="DAO32" s="67"/>
      <c r="DAP32" s="67"/>
      <c r="DAQ32" s="67"/>
      <c r="DAR32" s="67"/>
      <c r="DAS32" s="67"/>
      <c r="DAT32" s="67"/>
      <c r="DAU32" s="67"/>
      <c r="DAV32" s="67"/>
      <c r="DAW32" s="67"/>
      <c r="DAX32" s="67"/>
      <c r="DAY32" s="67"/>
      <c r="DAZ32" s="67"/>
      <c r="DBA32" s="67"/>
      <c r="DBB32" s="67"/>
      <c r="DBC32" s="67"/>
      <c r="DBD32" s="67"/>
      <c r="DBE32" s="67"/>
      <c r="DBF32" s="67"/>
      <c r="DBG32" s="67"/>
      <c r="DBH32" s="67"/>
      <c r="DBI32" s="67"/>
      <c r="DBJ32" s="67"/>
      <c r="DBK32" s="67"/>
      <c r="DBL32" s="67"/>
      <c r="DBM32" s="67"/>
      <c r="DBN32" s="67"/>
      <c r="DBO32" s="67"/>
      <c r="DBP32" s="67"/>
      <c r="DBQ32" s="67"/>
      <c r="DBR32" s="67"/>
      <c r="DBS32" s="67"/>
      <c r="DBT32" s="67"/>
      <c r="DBU32" s="67"/>
      <c r="DBV32" s="67"/>
      <c r="DBW32" s="67"/>
      <c r="DBX32" s="67"/>
      <c r="DBY32" s="67"/>
      <c r="DBZ32" s="67"/>
      <c r="DCA32" s="67"/>
      <c r="DCB32" s="67"/>
      <c r="DCC32" s="67"/>
      <c r="DCD32" s="67"/>
      <c r="DCE32" s="67"/>
      <c r="DCF32" s="67"/>
      <c r="DCG32" s="67"/>
      <c r="DCH32" s="67"/>
      <c r="DCI32" s="67"/>
      <c r="DCJ32" s="67"/>
      <c r="DCK32" s="67"/>
      <c r="DCL32" s="67"/>
      <c r="DCM32" s="67"/>
      <c r="DCN32" s="67"/>
      <c r="DCO32" s="67"/>
      <c r="DCP32" s="67"/>
      <c r="DCQ32" s="67"/>
      <c r="DCR32" s="67"/>
      <c r="DCS32" s="67"/>
      <c r="DCT32" s="67"/>
      <c r="DCU32" s="67"/>
      <c r="DCV32" s="67"/>
      <c r="DCW32" s="67"/>
      <c r="DCX32" s="67"/>
      <c r="DCY32" s="67"/>
      <c r="DCZ32" s="67"/>
      <c r="DDA32" s="67"/>
      <c r="DDB32" s="67"/>
      <c r="DDC32" s="67"/>
      <c r="DDD32" s="67"/>
      <c r="DDE32" s="67"/>
      <c r="DDF32" s="67"/>
      <c r="DDG32" s="67"/>
      <c r="DDH32" s="67"/>
      <c r="DDI32" s="67"/>
      <c r="DDJ32" s="67"/>
      <c r="DDK32" s="67"/>
      <c r="DDL32" s="67"/>
      <c r="DDM32" s="67"/>
      <c r="DDN32" s="67"/>
      <c r="DDO32" s="67"/>
      <c r="DDP32" s="67"/>
      <c r="DDQ32" s="67"/>
      <c r="DDR32" s="67"/>
      <c r="DDS32" s="67"/>
      <c r="DDT32" s="67"/>
      <c r="DDU32" s="67"/>
      <c r="DDV32" s="67"/>
      <c r="DDW32" s="67"/>
      <c r="DDX32" s="67"/>
      <c r="DDY32" s="67"/>
      <c r="DDZ32" s="67"/>
      <c r="DEA32" s="67"/>
      <c r="DEB32" s="67"/>
      <c r="DEC32" s="67"/>
      <c r="DED32" s="67"/>
      <c r="DEE32" s="67"/>
      <c r="DEF32" s="67"/>
      <c r="DEG32" s="67"/>
      <c r="DEH32" s="67"/>
      <c r="DEI32" s="67"/>
      <c r="DEJ32" s="67"/>
      <c r="DEK32" s="67"/>
      <c r="DEL32" s="67"/>
      <c r="DEM32" s="67"/>
      <c r="DEN32" s="67"/>
      <c r="DEO32" s="67"/>
      <c r="DEP32" s="67"/>
      <c r="DEQ32" s="67"/>
      <c r="DER32" s="67"/>
      <c r="DES32" s="67"/>
      <c r="DET32" s="67"/>
      <c r="DEU32" s="67"/>
      <c r="DEV32" s="67"/>
      <c r="DEW32" s="67"/>
      <c r="DEX32" s="67"/>
      <c r="DEY32" s="67"/>
      <c r="DEZ32" s="67"/>
      <c r="DFA32" s="67"/>
      <c r="DFB32" s="67"/>
      <c r="DFC32" s="67"/>
      <c r="DFD32" s="67"/>
      <c r="DFE32" s="67"/>
      <c r="DFF32" s="67"/>
      <c r="DFG32" s="67"/>
      <c r="DFH32" s="67"/>
      <c r="DFI32" s="67"/>
      <c r="DFJ32" s="67"/>
      <c r="DFK32" s="67"/>
      <c r="DFL32" s="67"/>
      <c r="DFM32" s="67"/>
      <c r="DFN32" s="67"/>
      <c r="DFO32" s="67"/>
      <c r="DFP32" s="67"/>
      <c r="DFQ32" s="67"/>
      <c r="DFR32" s="67"/>
      <c r="DFS32" s="67"/>
      <c r="DFT32" s="67"/>
      <c r="DFU32" s="67"/>
      <c r="DFV32" s="67"/>
      <c r="DFW32" s="67"/>
      <c r="DFX32" s="67"/>
      <c r="DFY32" s="67"/>
      <c r="DFZ32" s="67"/>
      <c r="DGA32" s="67"/>
      <c r="DGB32" s="67"/>
      <c r="DGC32" s="67"/>
      <c r="DGD32" s="67"/>
      <c r="DGE32" s="67"/>
      <c r="DGF32" s="67"/>
      <c r="DGG32" s="67"/>
      <c r="DGH32" s="67"/>
      <c r="DGI32" s="67"/>
      <c r="DGJ32" s="67"/>
      <c r="DGK32" s="67"/>
      <c r="DGL32" s="67"/>
      <c r="DGM32" s="67"/>
      <c r="DGN32" s="67"/>
      <c r="DGO32" s="67"/>
      <c r="DGP32" s="67"/>
      <c r="DGQ32" s="67"/>
      <c r="DGR32" s="67"/>
      <c r="DGS32" s="67"/>
      <c r="DGT32" s="67"/>
      <c r="DGU32" s="67"/>
      <c r="DGV32" s="67"/>
      <c r="DGW32" s="67"/>
      <c r="DGX32" s="67"/>
      <c r="DGY32" s="67"/>
      <c r="DGZ32" s="67"/>
      <c r="DHA32" s="67"/>
      <c r="DHB32" s="67"/>
      <c r="DHC32" s="67"/>
      <c r="DHD32" s="67"/>
      <c r="DHE32" s="67"/>
      <c r="DHF32" s="67"/>
      <c r="DHG32" s="67"/>
      <c r="DHH32" s="67"/>
      <c r="DHI32" s="67"/>
      <c r="DHJ32" s="67"/>
      <c r="DHK32" s="67"/>
      <c r="DHL32" s="67"/>
      <c r="DHM32" s="67"/>
      <c r="DHN32" s="67"/>
      <c r="DHO32" s="67"/>
      <c r="DHP32" s="67"/>
      <c r="DHQ32" s="67"/>
      <c r="DHR32" s="67"/>
      <c r="DHS32" s="67"/>
      <c r="DHT32" s="67"/>
      <c r="DHU32" s="67"/>
      <c r="DHV32" s="67"/>
      <c r="DHW32" s="67"/>
      <c r="DHX32" s="67"/>
      <c r="DHY32" s="67"/>
      <c r="DHZ32" s="67"/>
      <c r="DIA32" s="67"/>
      <c r="DIB32" s="67"/>
      <c r="DIC32" s="67"/>
      <c r="DID32" s="67"/>
      <c r="DIE32" s="67"/>
      <c r="DIF32" s="67"/>
      <c r="DIG32" s="67"/>
      <c r="DIH32" s="67"/>
      <c r="DII32" s="67"/>
      <c r="DIJ32" s="67"/>
      <c r="DIK32" s="67"/>
      <c r="DIL32" s="67"/>
      <c r="DIM32" s="67"/>
      <c r="DIN32" s="67"/>
      <c r="DIO32" s="67"/>
      <c r="DIP32" s="67"/>
      <c r="DIQ32" s="67"/>
      <c r="DIR32" s="67"/>
      <c r="DIS32" s="67"/>
      <c r="DIT32" s="67"/>
      <c r="DIU32" s="67"/>
      <c r="DIV32" s="67"/>
      <c r="DIW32" s="67"/>
      <c r="DIX32" s="67"/>
      <c r="DIY32" s="67"/>
      <c r="DIZ32" s="67"/>
      <c r="DJA32" s="67"/>
      <c r="DJB32" s="67"/>
      <c r="DJC32" s="67"/>
      <c r="DJD32" s="67"/>
      <c r="DJE32" s="67"/>
      <c r="DJF32" s="67"/>
      <c r="DJG32" s="67"/>
      <c r="DJH32" s="67"/>
      <c r="DJI32" s="67"/>
      <c r="DJJ32" s="67"/>
      <c r="DJK32" s="67"/>
      <c r="DJL32" s="67"/>
      <c r="DJM32" s="67"/>
      <c r="DJN32" s="67"/>
      <c r="DJO32" s="67"/>
      <c r="DJP32" s="67"/>
      <c r="DJQ32" s="67"/>
      <c r="DJR32" s="67"/>
      <c r="DJS32" s="67"/>
      <c r="DJT32" s="67"/>
      <c r="DJU32" s="67"/>
      <c r="DJV32" s="67"/>
      <c r="DJW32" s="67"/>
      <c r="DJX32" s="67"/>
      <c r="DJY32" s="67"/>
      <c r="DJZ32" s="67"/>
      <c r="DKA32" s="67"/>
      <c r="DKB32" s="67"/>
      <c r="DKC32" s="67"/>
      <c r="DKD32" s="67"/>
      <c r="DKE32" s="67"/>
      <c r="DKF32" s="67"/>
      <c r="DKG32" s="67"/>
      <c r="DKH32" s="67"/>
      <c r="DKI32" s="67"/>
      <c r="DKJ32" s="67"/>
      <c r="DKK32" s="67"/>
      <c r="DKL32" s="67"/>
      <c r="DKM32" s="67"/>
      <c r="DKN32" s="67"/>
      <c r="DKO32" s="67"/>
      <c r="DKP32" s="67"/>
      <c r="DKQ32" s="67"/>
      <c r="DKR32" s="67"/>
      <c r="DKS32" s="67"/>
      <c r="DKT32" s="67"/>
      <c r="DKU32" s="67"/>
      <c r="DKV32" s="67"/>
      <c r="DKW32" s="67"/>
      <c r="DKX32" s="67"/>
      <c r="DKY32" s="67"/>
      <c r="DKZ32" s="67"/>
      <c r="DLA32" s="67"/>
      <c r="DLB32" s="67"/>
      <c r="DLC32" s="67"/>
      <c r="DLD32" s="67"/>
      <c r="DLE32" s="67"/>
      <c r="DLF32" s="67"/>
      <c r="DLG32" s="67"/>
      <c r="DLH32" s="67"/>
      <c r="DLI32" s="67"/>
      <c r="DLJ32" s="67"/>
      <c r="DLK32" s="67"/>
      <c r="DLL32" s="67"/>
      <c r="DLM32" s="67"/>
      <c r="DLN32" s="67"/>
      <c r="DLO32" s="67"/>
      <c r="DLP32" s="67"/>
      <c r="DLQ32" s="67"/>
      <c r="DLR32" s="67"/>
      <c r="DLS32" s="67"/>
      <c r="DLT32" s="67"/>
      <c r="DLU32" s="67"/>
      <c r="DLV32" s="67"/>
      <c r="DLW32" s="67"/>
      <c r="DLX32" s="67"/>
      <c r="DLY32" s="67"/>
      <c r="DLZ32" s="67"/>
      <c r="DMA32" s="67"/>
      <c r="DMB32" s="67"/>
      <c r="DMC32" s="67"/>
      <c r="DMD32" s="67"/>
      <c r="DME32" s="67"/>
      <c r="DMF32" s="67"/>
      <c r="DMG32" s="67"/>
      <c r="DMH32" s="67"/>
      <c r="DMI32" s="67"/>
      <c r="DMJ32" s="67"/>
      <c r="DMK32" s="67"/>
      <c r="DML32" s="67"/>
      <c r="DMM32" s="67"/>
      <c r="DMN32" s="67"/>
      <c r="DMO32" s="67"/>
      <c r="DMP32" s="67"/>
      <c r="DMQ32" s="67"/>
      <c r="DMR32" s="67"/>
      <c r="DMS32" s="67"/>
      <c r="DMT32" s="67"/>
      <c r="DMU32" s="67"/>
      <c r="DMV32" s="67"/>
      <c r="DMW32" s="67"/>
      <c r="DMX32" s="67"/>
      <c r="DMY32" s="67"/>
      <c r="DMZ32" s="67"/>
      <c r="DNA32" s="67"/>
      <c r="DNB32" s="67"/>
      <c r="DNC32" s="67"/>
      <c r="DND32" s="67"/>
      <c r="DNE32" s="67"/>
      <c r="DNF32" s="67"/>
      <c r="DNG32" s="67"/>
      <c r="DNH32" s="67"/>
      <c r="DNI32" s="67"/>
      <c r="DNJ32" s="67"/>
      <c r="DNK32" s="67"/>
      <c r="DNL32" s="67"/>
      <c r="DNM32" s="67"/>
      <c r="DNN32" s="67"/>
      <c r="DNO32" s="67"/>
      <c r="DNP32" s="67"/>
      <c r="DNQ32" s="67"/>
      <c r="DNR32" s="67"/>
      <c r="DNS32" s="67"/>
      <c r="DNT32" s="67"/>
      <c r="DNU32" s="67"/>
      <c r="DNV32" s="67"/>
      <c r="DNW32" s="67"/>
      <c r="DNX32" s="67"/>
      <c r="DNY32" s="67"/>
      <c r="DNZ32" s="67"/>
      <c r="DOA32" s="67"/>
      <c r="DOB32" s="67"/>
      <c r="DOC32" s="67"/>
      <c r="DOD32" s="67"/>
      <c r="DOE32" s="67"/>
      <c r="DOF32" s="67"/>
      <c r="DOG32" s="67"/>
      <c r="DOH32" s="67"/>
      <c r="DOI32" s="67"/>
      <c r="DOJ32" s="67"/>
      <c r="DOK32" s="67"/>
      <c r="DOL32" s="67"/>
      <c r="DOM32" s="67"/>
      <c r="DON32" s="67"/>
      <c r="DOO32" s="67"/>
      <c r="DOP32" s="67"/>
      <c r="DOQ32" s="67"/>
      <c r="DOR32" s="67"/>
      <c r="DOS32" s="67"/>
      <c r="DOT32" s="67"/>
      <c r="DOU32" s="67"/>
      <c r="DOV32" s="67"/>
      <c r="DOW32" s="67"/>
      <c r="DOX32" s="67"/>
      <c r="DOY32" s="67"/>
      <c r="DOZ32" s="67"/>
      <c r="DPA32" s="67"/>
      <c r="DPB32" s="67"/>
      <c r="DPC32" s="67"/>
      <c r="DPD32" s="67"/>
      <c r="DPE32" s="67"/>
      <c r="DPF32" s="67"/>
      <c r="DPG32" s="67"/>
      <c r="DPH32" s="67"/>
      <c r="DPI32" s="67"/>
      <c r="DPJ32" s="67"/>
      <c r="DPK32" s="67"/>
      <c r="DPL32" s="67"/>
      <c r="DPM32" s="67"/>
      <c r="DPN32" s="67"/>
      <c r="DPO32" s="67"/>
      <c r="DPP32" s="67"/>
      <c r="DPQ32" s="67"/>
      <c r="DPR32" s="67"/>
      <c r="DPS32" s="67"/>
      <c r="DPT32" s="67"/>
      <c r="DPU32" s="67"/>
      <c r="DPV32" s="67"/>
      <c r="DPW32" s="67"/>
      <c r="DPX32" s="67"/>
      <c r="DPY32" s="67"/>
      <c r="DPZ32" s="67"/>
      <c r="DQA32" s="67"/>
      <c r="DQB32" s="67"/>
      <c r="DQC32" s="67"/>
      <c r="DQD32" s="67"/>
      <c r="DQE32" s="67"/>
      <c r="DQF32" s="67"/>
      <c r="DQG32" s="67"/>
      <c r="DQH32" s="67"/>
      <c r="DQI32" s="67"/>
      <c r="DQJ32" s="67"/>
      <c r="DQK32" s="67"/>
      <c r="DQL32" s="67"/>
      <c r="DQM32" s="67"/>
      <c r="DQN32" s="67"/>
      <c r="DQO32" s="67"/>
      <c r="DQP32" s="67"/>
      <c r="DQQ32" s="67"/>
      <c r="DQR32" s="67"/>
      <c r="DQS32" s="67"/>
      <c r="DQT32" s="67"/>
      <c r="DQU32" s="67"/>
      <c r="DQV32" s="67"/>
      <c r="DQW32" s="67"/>
      <c r="DQX32" s="67"/>
      <c r="DQY32" s="67"/>
      <c r="DQZ32" s="67"/>
      <c r="DRA32" s="67"/>
      <c r="DRB32" s="67"/>
      <c r="DRC32" s="67"/>
      <c r="DRD32" s="67"/>
      <c r="DRE32" s="67"/>
      <c r="DRF32" s="67"/>
      <c r="DRG32" s="67"/>
      <c r="DRH32" s="67"/>
      <c r="DRI32" s="67"/>
      <c r="DRJ32" s="67"/>
      <c r="DRK32" s="67"/>
      <c r="DRL32" s="67"/>
      <c r="DRM32" s="67"/>
      <c r="DRN32" s="67"/>
      <c r="DRO32" s="67"/>
      <c r="DRP32" s="67"/>
      <c r="DRQ32" s="67"/>
      <c r="DRR32" s="67"/>
      <c r="DRS32" s="67"/>
      <c r="DRT32" s="67"/>
      <c r="DRU32" s="67"/>
      <c r="DRV32" s="67"/>
      <c r="DRW32" s="67"/>
      <c r="DRX32" s="67"/>
      <c r="DRY32" s="67"/>
      <c r="DRZ32" s="67"/>
      <c r="DSA32" s="67"/>
      <c r="DSB32" s="67"/>
      <c r="DSC32" s="67"/>
      <c r="DSD32" s="67"/>
      <c r="DSE32" s="67"/>
      <c r="DSF32" s="67"/>
      <c r="DSG32" s="67"/>
      <c r="DSH32" s="67"/>
      <c r="DSI32" s="67"/>
      <c r="DSJ32" s="67"/>
      <c r="DSK32" s="67"/>
      <c r="DSL32" s="67"/>
      <c r="DSM32" s="67"/>
      <c r="DSN32" s="67"/>
      <c r="DSO32" s="67"/>
      <c r="DSP32" s="67"/>
      <c r="DSQ32" s="67"/>
      <c r="DSR32" s="67"/>
      <c r="DSS32" s="67"/>
      <c r="DST32" s="67"/>
      <c r="DSU32" s="67"/>
      <c r="DSV32" s="67"/>
      <c r="DSW32" s="67"/>
      <c r="DSX32" s="67"/>
      <c r="DSY32" s="67"/>
      <c r="DSZ32" s="67"/>
      <c r="DTA32" s="67"/>
      <c r="DTB32" s="67"/>
      <c r="DTC32" s="67"/>
      <c r="DTD32" s="67"/>
      <c r="DTE32" s="67"/>
      <c r="DTF32" s="67"/>
      <c r="DTG32" s="67"/>
      <c r="DTH32" s="67"/>
      <c r="DTI32" s="67"/>
      <c r="DTJ32" s="67"/>
      <c r="DTK32" s="67"/>
      <c r="DTL32" s="67"/>
      <c r="DTM32" s="67"/>
      <c r="DTN32" s="67"/>
      <c r="DTO32" s="67"/>
      <c r="DTP32" s="67"/>
      <c r="DTQ32" s="67"/>
      <c r="DTR32" s="67"/>
      <c r="DTS32" s="67"/>
      <c r="DTT32" s="67"/>
      <c r="DTU32" s="67"/>
      <c r="DTV32" s="67"/>
      <c r="DTW32" s="67"/>
      <c r="DTX32" s="67"/>
      <c r="DTY32" s="67"/>
      <c r="DTZ32" s="67"/>
      <c r="DUA32" s="67"/>
      <c r="DUB32" s="67"/>
      <c r="DUC32" s="67"/>
      <c r="DUD32" s="67"/>
      <c r="DUE32" s="67"/>
      <c r="DUF32" s="67"/>
      <c r="DUG32" s="67"/>
      <c r="DUH32" s="67"/>
      <c r="DUI32" s="67"/>
      <c r="DUJ32" s="67"/>
      <c r="DUK32" s="67"/>
      <c r="DUL32" s="67"/>
      <c r="DUM32" s="67"/>
      <c r="DUN32" s="67"/>
      <c r="DUO32" s="67"/>
      <c r="DUP32" s="67"/>
      <c r="DUQ32" s="67"/>
      <c r="DUR32" s="67"/>
      <c r="DUS32" s="67"/>
      <c r="DUT32" s="67"/>
      <c r="DUU32" s="67"/>
      <c r="DUV32" s="67"/>
      <c r="DUW32" s="67"/>
      <c r="DUX32" s="67"/>
      <c r="DUY32" s="67"/>
      <c r="DUZ32" s="67"/>
      <c r="DVA32" s="67"/>
      <c r="DVB32" s="67"/>
      <c r="DVC32" s="67"/>
      <c r="DVD32" s="67"/>
      <c r="DVE32" s="67"/>
      <c r="DVF32" s="67"/>
      <c r="DVG32" s="67"/>
      <c r="DVH32" s="67"/>
      <c r="DVI32" s="67"/>
      <c r="DVJ32" s="67"/>
      <c r="DVK32" s="67"/>
      <c r="DVL32" s="67"/>
      <c r="DVM32" s="67"/>
      <c r="DVN32" s="67"/>
      <c r="DVO32" s="67"/>
      <c r="DVP32" s="67"/>
      <c r="DVQ32" s="67"/>
      <c r="DVR32" s="67"/>
      <c r="DVS32" s="67"/>
      <c r="DVT32" s="67"/>
      <c r="DVU32" s="67"/>
      <c r="DVV32" s="67"/>
      <c r="DVW32" s="67"/>
      <c r="DVX32" s="67"/>
      <c r="DVY32" s="67"/>
      <c r="DVZ32" s="67"/>
      <c r="DWA32" s="67"/>
      <c r="DWB32" s="67"/>
      <c r="DWC32" s="67"/>
      <c r="DWD32" s="67"/>
      <c r="DWE32" s="67"/>
      <c r="DWF32" s="67"/>
      <c r="DWG32" s="67"/>
      <c r="DWH32" s="67"/>
      <c r="DWI32" s="67"/>
      <c r="DWJ32" s="67"/>
      <c r="DWK32" s="67"/>
      <c r="DWL32" s="67"/>
      <c r="DWM32" s="67"/>
      <c r="DWN32" s="67"/>
      <c r="DWO32" s="67"/>
      <c r="DWP32" s="67"/>
      <c r="DWQ32" s="67"/>
      <c r="DWR32" s="67"/>
      <c r="DWS32" s="67"/>
      <c r="DWT32" s="67"/>
      <c r="DWU32" s="67"/>
      <c r="DWV32" s="67"/>
      <c r="DWW32" s="67"/>
      <c r="DWX32" s="67"/>
      <c r="DWY32" s="67"/>
      <c r="DWZ32" s="67"/>
      <c r="DXA32" s="67"/>
      <c r="DXB32" s="67"/>
      <c r="DXC32" s="67"/>
      <c r="DXD32" s="67"/>
      <c r="DXE32" s="67"/>
      <c r="DXF32" s="67"/>
      <c r="DXG32" s="67"/>
      <c r="DXH32" s="67"/>
      <c r="DXI32" s="67"/>
      <c r="DXJ32" s="67"/>
      <c r="DXK32" s="67"/>
      <c r="DXL32" s="67"/>
      <c r="DXM32" s="67"/>
      <c r="DXN32" s="67"/>
      <c r="DXO32" s="67"/>
      <c r="DXP32" s="67"/>
      <c r="DXQ32" s="67"/>
      <c r="DXR32" s="67"/>
      <c r="DXS32" s="67"/>
      <c r="DXT32" s="67"/>
      <c r="DXU32" s="67"/>
      <c r="DXV32" s="67"/>
      <c r="DXW32" s="67"/>
      <c r="DXX32" s="67"/>
      <c r="DXY32" s="67"/>
      <c r="DXZ32" s="67"/>
      <c r="DYA32" s="67"/>
      <c r="DYB32" s="67"/>
      <c r="DYC32" s="67"/>
      <c r="DYD32" s="67"/>
      <c r="DYE32" s="67"/>
      <c r="DYF32" s="67"/>
      <c r="DYG32" s="67"/>
      <c r="DYH32" s="67"/>
      <c r="DYI32" s="67"/>
      <c r="DYJ32" s="67"/>
      <c r="DYK32" s="67"/>
      <c r="DYL32" s="67"/>
      <c r="DYM32" s="67"/>
      <c r="DYN32" s="67"/>
      <c r="DYO32" s="67"/>
      <c r="DYP32" s="67"/>
      <c r="DYQ32" s="67"/>
      <c r="DYR32" s="67"/>
      <c r="DYS32" s="67"/>
      <c r="DYT32" s="67"/>
      <c r="DYU32" s="67"/>
      <c r="DYV32" s="67"/>
      <c r="DYW32" s="67"/>
      <c r="DYX32" s="67"/>
      <c r="DYY32" s="67"/>
      <c r="DYZ32" s="67"/>
      <c r="DZA32" s="67"/>
      <c r="DZB32" s="67"/>
      <c r="DZC32" s="67"/>
      <c r="DZD32" s="67"/>
      <c r="DZE32" s="67"/>
      <c r="DZF32" s="67"/>
      <c r="DZG32" s="67"/>
      <c r="DZH32" s="67"/>
      <c r="DZI32" s="67"/>
      <c r="DZJ32" s="67"/>
      <c r="DZK32" s="67"/>
      <c r="DZL32" s="67"/>
      <c r="DZM32" s="67"/>
      <c r="DZN32" s="67"/>
      <c r="DZO32" s="67"/>
      <c r="DZP32" s="67"/>
      <c r="DZQ32" s="67"/>
      <c r="DZR32" s="67"/>
      <c r="DZS32" s="67"/>
      <c r="DZT32" s="67"/>
      <c r="DZU32" s="67"/>
      <c r="DZV32" s="67"/>
      <c r="DZW32" s="67"/>
      <c r="DZX32" s="67"/>
      <c r="DZY32" s="67"/>
      <c r="DZZ32" s="67"/>
      <c r="EAA32" s="67"/>
      <c r="EAB32" s="67"/>
      <c r="EAC32" s="67"/>
      <c r="EAD32" s="67"/>
      <c r="EAE32" s="67"/>
      <c r="EAF32" s="67"/>
      <c r="EAG32" s="67"/>
      <c r="EAH32" s="67"/>
      <c r="EAI32" s="67"/>
      <c r="EAJ32" s="67"/>
      <c r="EAK32" s="67"/>
      <c r="EAL32" s="67"/>
      <c r="EAM32" s="67"/>
      <c r="EAN32" s="67"/>
      <c r="EAO32" s="67"/>
      <c r="EAP32" s="67"/>
      <c r="EAQ32" s="67"/>
      <c r="EAR32" s="67"/>
      <c r="EAS32" s="67"/>
      <c r="EAT32" s="67"/>
      <c r="EAU32" s="67"/>
      <c r="EAV32" s="67"/>
      <c r="EAW32" s="67"/>
      <c r="EAX32" s="67"/>
      <c r="EAY32" s="67"/>
      <c r="EAZ32" s="67"/>
      <c r="EBA32" s="67"/>
      <c r="EBB32" s="67"/>
      <c r="EBC32" s="67"/>
      <c r="EBD32" s="67"/>
      <c r="EBE32" s="67"/>
      <c r="EBF32" s="67"/>
      <c r="EBG32" s="67"/>
      <c r="EBH32" s="67"/>
      <c r="EBI32" s="67"/>
      <c r="EBJ32" s="67"/>
      <c r="EBK32" s="67"/>
      <c r="EBL32" s="67"/>
      <c r="EBM32" s="67"/>
      <c r="EBN32" s="67"/>
      <c r="EBO32" s="67"/>
      <c r="EBP32" s="67"/>
      <c r="EBQ32" s="67"/>
      <c r="EBR32" s="67"/>
      <c r="EBS32" s="67"/>
      <c r="EBT32" s="67"/>
      <c r="EBU32" s="67"/>
      <c r="EBV32" s="67"/>
      <c r="EBW32" s="67"/>
      <c r="EBX32" s="67"/>
      <c r="EBY32" s="67"/>
      <c r="EBZ32" s="67"/>
      <c r="ECA32" s="67"/>
      <c r="ECB32" s="67"/>
      <c r="ECC32" s="67"/>
      <c r="ECD32" s="67"/>
      <c r="ECE32" s="67"/>
      <c r="ECF32" s="67"/>
      <c r="ECG32" s="67"/>
      <c r="ECH32" s="67"/>
      <c r="ECI32" s="67"/>
      <c r="ECJ32" s="67"/>
      <c r="ECK32" s="67"/>
      <c r="ECL32" s="67"/>
      <c r="ECM32" s="67"/>
      <c r="ECN32" s="67"/>
      <c r="ECO32" s="67"/>
      <c r="ECP32" s="67"/>
      <c r="ECQ32" s="67"/>
      <c r="ECR32" s="67"/>
      <c r="ECS32" s="67"/>
      <c r="ECT32" s="67"/>
      <c r="ECU32" s="67"/>
      <c r="ECV32" s="67"/>
      <c r="ECW32" s="67"/>
      <c r="ECX32" s="67"/>
      <c r="ECY32" s="67"/>
      <c r="ECZ32" s="67"/>
      <c r="EDA32" s="67"/>
      <c r="EDB32" s="67"/>
      <c r="EDC32" s="67"/>
      <c r="EDD32" s="67"/>
      <c r="EDE32" s="67"/>
      <c r="EDF32" s="67"/>
      <c r="EDG32" s="67"/>
      <c r="EDH32" s="67"/>
      <c r="EDI32" s="67"/>
      <c r="EDJ32" s="67"/>
      <c r="EDK32" s="67"/>
      <c r="EDL32" s="67"/>
      <c r="EDM32" s="67"/>
      <c r="EDN32" s="67"/>
      <c r="EDO32" s="67"/>
      <c r="EDP32" s="67"/>
      <c r="EDQ32" s="67"/>
      <c r="EDR32" s="67"/>
      <c r="EDS32" s="67"/>
      <c r="EDT32" s="67"/>
      <c r="EDU32" s="67"/>
      <c r="EDV32" s="67"/>
      <c r="EDW32" s="67"/>
      <c r="EDX32" s="67"/>
      <c r="EDY32" s="67"/>
      <c r="EDZ32" s="67"/>
      <c r="EEA32" s="67"/>
      <c r="EEB32" s="67"/>
      <c r="EEC32" s="67"/>
      <c r="EED32" s="67"/>
      <c r="EEE32" s="67"/>
      <c r="EEF32" s="67"/>
      <c r="EEG32" s="67"/>
      <c r="EEH32" s="67"/>
      <c r="EEI32" s="67"/>
      <c r="EEJ32" s="67"/>
      <c r="EEK32" s="67"/>
      <c r="EEL32" s="67"/>
      <c r="EEM32" s="67"/>
      <c r="EEN32" s="67"/>
      <c r="EEO32" s="67"/>
      <c r="EEP32" s="67"/>
      <c r="EEQ32" s="67"/>
      <c r="EER32" s="67"/>
      <c r="EES32" s="67"/>
      <c r="EET32" s="67"/>
      <c r="EEU32" s="67"/>
      <c r="EEV32" s="67"/>
      <c r="EEW32" s="67"/>
      <c r="EEX32" s="67"/>
      <c r="EEY32" s="67"/>
      <c r="EEZ32" s="67"/>
      <c r="EFA32" s="67"/>
      <c r="EFB32" s="67"/>
      <c r="EFC32" s="67"/>
      <c r="EFD32" s="67"/>
      <c r="EFE32" s="67"/>
      <c r="EFF32" s="67"/>
      <c r="EFG32" s="67"/>
      <c r="EFH32" s="67"/>
      <c r="EFI32" s="67"/>
      <c r="EFJ32" s="67"/>
      <c r="EFK32" s="67"/>
      <c r="EFL32" s="67"/>
      <c r="EFM32" s="67"/>
      <c r="EFN32" s="67"/>
      <c r="EFO32" s="67"/>
      <c r="EFP32" s="67"/>
      <c r="EFQ32" s="67"/>
      <c r="EFR32" s="67"/>
      <c r="EFS32" s="67"/>
      <c r="EFT32" s="67"/>
      <c r="EFU32" s="67"/>
      <c r="EFV32" s="67"/>
      <c r="EFW32" s="67"/>
      <c r="EFX32" s="67"/>
      <c r="EFY32" s="67"/>
      <c r="EFZ32" s="67"/>
      <c r="EGA32" s="67"/>
      <c r="EGB32" s="67"/>
      <c r="EGC32" s="67"/>
      <c r="EGD32" s="67"/>
      <c r="EGE32" s="67"/>
      <c r="EGF32" s="67"/>
      <c r="EGG32" s="67"/>
      <c r="EGH32" s="67"/>
      <c r="EGI32" s="67"/>
      <c r="EGJ32" s="67"/>
      <c r="EGK32" s="67"/>
      <c r="EGL32" s="67"/>
      <c r="EGM32" s="67"/>
      <c r="EGN32" s="67"/>
      <c r="EGO32" s="67"/>
      <c r="EGP32" s="67"/>
      <c r="EGQ32" s="67"/>
      <c r="EGR32" s="67"/>
      <c r="EGS32" s="67"/>
      <c r="EGT32" s="67"/>
      <c r="EGU32" s="67"/>
      <c r="EGV32" s="67"/>
      <c r="EGW32" s="67"/>
      <c r="EGX32" s="67"/>
      <c r="EGY32" s="67"/>
      <c r="EGZ32" s="67"/>
      <c r="EHA32" s="67"/>
      <c r="EHB32" s="67"/>
      <c r="EHC32" s="67"/>
      <c r="EHD32" s="67"/>
      <c r="EHE32" s="67"/>
      <c r="EHF32" s="67"/>
      <c r="EHG32" s="67"/>
      <c r="EHH32" s="67"/>
      <c r="EHI32" s="67"/>
      <c r="EHJ32" s="67"/>
      <c r="EHK32" s="67"/>
      <c r="EHL32" s="67"/>
      <c r="EHM32" s="67"/>
      <c r="EHN32" s="67"/>
      <c r="EHO32" s="67"/>
      <c r="EHP32" s="67"/>
      <c r="EHQ32" s="67"/>
      <c r="EHR32" s="67"/>
      <c r="EHS32" s="67"/>
      <c r="EHT32" s="67"/>
      <c r="EHU32" s="67"/>
      <c r="EHV32" s="67"/>
      <c r="EHW32" s="67"/>
      <c r="EHX32" s="67"/>
      <c r="EHY32" s="67"/>
      <c r="EHZ32" s="67"/>
      <c r="EIA32" s="67"/>
      <c r="EIB32" s="67"/>
      <c r="EIC32" s="67"/>
      <c r="EID32" s="67"/>
      <c r="EIE32" s="67"/>
      <c r="EIF32" s="67"/>
      <c r="EIG32" s="67"/>
      <c r="EIH32" s="67"/>
      <c r="EII32" s="67"/>
      <c r="EIJ32" s="67"/>
      <c r="EIK32" s="67"/>
      <c r="EIL32" s="67"/>
      <c r="EIM32" s="67"/>
      <c r="EIN32" s="67"/>
      <c r="EIO32" s="67"/>
      <c r="EIP32" s="67"/>
      <c r="EIQ32" s="67"/>
      <c r="EIR32" s="67"/>
      <c r="EIS32" s="67"/>
      <c r="EIT32" s="67"/>
      <c r="EIU32" s="67"/>
      <c r="EIV32" s="67"/>
      <c r="EIW32" s="67"/>
      <c r="EIX32" s="67"/>
      <c r="EIY32" s="67"/>
      <c r="EIZ32" s="67"/>
      <c r="EJA32" s="67"/>
      <c r="EJB32" s="67"/>
      <c r="EJC32" s="67"/>
      <c r="EJD32" s="67"/>
      <c r="EJE32" s="67"/>
      <c r="EJF32" s="67"/>
      <c r="EJG32" s="67"/>
      <c r="EJH32" s="67"/>
      <c r="EJI32" s="67"/>
      <c r="EJJ32" s="67"/>
      <c r="EJK32" s="67"/>
      <c r="EJL32" s="67"/>
      <c r="EJM32" s="67"/>
      <c r="EJN32" s="67"/>
      <c r="EJO32" s="67"/>
      <c r="EJP32" s="67"/>
      <c r="EJQ32" s="67"/>
      <c r="EJR32" s="67"/>
      <c r="EJS32" s="67"/>
      <c r="EJT32" s="67"/>
      <c r="EJU32" s="67"/>
      <c r="EJV32" s="67"/>
      <c r="EJW32" s="67"/>
      <c r="EJX32" s="67"/>
      <c r="EJY32" s="67"/>
      <c r="EJZ32" s="67"/>
      <c r="EKA32" s="67"/>
      <c r="EKB32" s="67"/>
      <c r="EKC32" s="67"/>
      <c r="EKD32" s="67"/>
      <c r="EKE32" s="67"/>
      <c r="EKF32" s="67"/>
      <c r="EKG32" s="67"/>
      <c r="EKH32" s="67"/>
      <c r="EKI32" s="67"/>
      <c r="EKJ32" s="67"/>
      <c r="EKK32" s="67"/>
      <c r="EKL32" s="67"/>
      <c r="EKM32" s="67"/>
      <c r="EKN32" s="67"/>
      <c r="EKO32" s="67"/>
      <c r="EKP32" s="67"/>
      <c r="EKQ32" s="67"/>
      <c r="EKR32" s="67"/>
      <c r="EKS32" s="67"/>
      <c r="EKT32" s="67"/>
      <c r="EKU32" s="67"/>
      <c r="EKV32" s="67"/>
      <c r="EKW32" s="67"/>
      <c r="EKX32" s="67"/>
      <c r="EKY32" s="67"/>
      <c r="EKZ32" s="67"/>
      <c r="ELA32" s="67"/>
      <c r="ELB32" s="67"/>
      <c r="ELC32" s="67"/>
      <c r="ELD32" s="67"/>
      <c r="ELE32" s="67"/>
      <c r="ELF32" s="67"/>
      <c r="ELG32" s="67"/>
      <c r="ELH32" s="67"/>
      <c r="ELI32" s="67"/>
      <c r="ELJ32" s="67"/>
      <c r="ELK32" s="67"/>
      <c r="ELL32" s="67"/>
      <c r="ELM32" s="67"/>
      <c r="ELN32" s="67"/>
      <c r="ELO32" s="67"/>
      <c r="ELP32" s="67"/>
      <c r="ELQ32" s="67"/>
      <c r="ELR32" s="67"/>
      <c r="ELS32" s="67"/>
      <c r="ELT32" s="67"/>
      <c r="ELU32" s="67"/>
      <c r="ELV32" s="67"/>
      <c r="ELW32" s="67"/>
      <c r="ELX32" s="67"/>
      <c r="ELY32" s="67"/>
      <c r="ELZ32" s="67"/>
      <c r="EMA32" s="67"/>
      <c r="EMB32" s="67"/>
      <c r="EMC32" s="67"/>
      <c r="EMD32" s="67"/>
      <c r="EME32" s="67"/>
      <c r="EMF32" s="67"/>
      <c r="EMG32" s="67"/>
      <c r="EMH32" s="67"/>
      <c r="EMI32" s="67"/>
      <c r="EMJ32" s="67"/>
      <c r="EMK32" s="67"/>
      <c r="EML32" s="67"/>
      <c r="EMM32" s="67"/>
      <c r="EMN32" s="67"/>
      <c r="EMO32" s="67"/>
      <c r="EMP32" s="67"/>
      <c r="EMQ32" s="67"/>
      <c r="EMR32" s="67"/>
      <c r="EMS32" s="67"/>
      <c r="EMT32" s="67"/>
      <c r="EMU32" s="67"/>
      <c r="EMV32" s="67"/>
      <c r="EMW32" s="67"/>
      <c r="EMX32" s="67"/>
      <c r="EMY32" s="67"/>
      <c r="EMZ32" s="67"/>
      <c r="ENA32" s="67"/>
      <c r="ENB32" s="67"/>
      <c r="ENC32" s="67"/>
      <c r="END32" s="67"/>
      <c r="ENE32" s="67"/>
      <c r="ENF32" s="67"/>
      <c r="ENG32" s="67"/>
      <c r="ENH32" s="67"/>
      <c r="ENI32" s="67"/>
      <c r="ENJ32" s="67"/>
      <c r="ENK32" s="67"/>
      <c r="ENL32" s="67"/>
      <c r="ENM32" s="67"/>
      <c r="ENN32" s="67"/>
      <c r="ENO32" s="67"/>
      <c r="ENP32" s="67"/>
      <c r="ENQ32" s="67"/>
      <c r="ENR32" s="67"/>
      <c r="ENS32" s="67"/>
      <c r="ENT32" s="67"/>
      <c r="ENU32" s="67"/>
      <c r="ENV32" s="67"/>
      <c r="ENW32" s="67"/>
      <c r="ENX32" s="67"/>
      <c r="ENY32" s="67"/>
      <c r="ENZ32" s="67"/>
      <c r="EOA32" s="67"/>
      <c r="EOB32" s="67"/>
      <c r="EOC32" s="67"/>
      <c r="EOD32" s="67"/>
      <c r="EOE32" s="67"/>
      <c r="EOF32" s="67"/>
      <c r="EOG32" s="67"/>
      <c r="EOH32" s="67"/>
      <c r="EOI32" s="67"/>
      <c r="EOJ32" s="67"/>
      <c r="EOK32" s="67"/>
      <c r="EOL32" s="67"/>
      <c r="EOM32" s="67"/>
      <c r="EON32" s="67"/>
      <c r="EOO32" s="67"/>
      <c r="EOP32" s="67"/>
      <c r="EOQ32" s="67"/>
      <c r="EOR32" s="67"/>
      <c r="EOS32" s="67"/>
      <c r="EOT32" s="67"/>
      <c r="EOU32" s="67"/>
      <c r="EOV32" s="67"/>
      <c r="EOW32" s="67"/>
      <c r="EOX32" s="67"/>
      <c r="EOY32" s="67"/>
      <c r="EOZ32" s="67"/>
      <c r="EPA32" s="67"/>
      <c r="EPB32" s="67"/>
      <c r="EPC32" s="67"/>
      <c r="EPD32" s="67"/>
      <c r="EPE32" s="67"/>
      <c r="EPF32" s="67"/>
      <c r="EPG32" s="67"/>
      <c r="EPH32" s="67"/>
      <c r="EPI32" s="67"/>
      <c r="EPJ32" s="67"/>
      <c r="EPK32" s="67"/>
      <c r="EPL32" s="67"/>
      <c r="EPM32" s="67"/>
      <c r="EPN32" s="67"/>
      <c r="EPO32" s="67"/>
      <c r="EPP32" s="67"/>
      <c r="EPQ32" s="67"/>
      <c r="EPR32" s="67"/>
      <c r="EPS32" s="67"/>
      <c r="EPT32" s="67"/>
      <c r="EPU32" s="67"/>
      <c r="EPV32" s="67"/>
      <c r="EPW32" s="67"/>
      <c r="EPX32" s="67"/>
      <c r="EPY32" s="67"/>
      <c r="EPZ32" s="67"/>
      <c r="EQA32" s="67"/>
      <c r="EQB32" s="67"/>
      <c r="EQC32" s="67"/>
      <c r="EQD32" s="67"/>
      <c r="EQE32" s="67"/>
      <c r="EQF32" s="67"/>
      <c r="EQG32" s="67"/>
      <c r="EQH32" s="67"/>
      <c r="EQI32" s="67"/>
      <c r="EQJ32" s="67"/>
      <c r="EQK32" s="67"/>
      <c r="EQL32" s="67"/>
      <c r="EQM32" s="67"/>
      <c r="EQN32" s="67"/>
      <c r="EQO32" s="67"/>
      <c r="EQP32" s="67"/>
      <c r="EQQ32" s="67"/>
      <c r="EQR32" s="67"/>
      <c r="EQS32" s="67"/>
      <c r="EQT32" s="67"/>
      <c r="EQU32" s="67"/>
      <c r="EQV32" s="67"/>
      <c r="EQW32" s="67"/>
      <c r="EQX32" s="67"/>
      <c r="EQY32" s="67"/>
      <c r="EQZ32" s="67"/>
      <c r="ERA32" s="67"/>
      <c r="ERB32" s="67"/>
      <c r="ERC32" s="67"/>
      <c r="ERD32" s="67"/>
      <c r="ERE32" s="67"/>
      <c r="ERF32" s="67"/>
      <c r="ERG32" s="67"/>
      <c r="ERH32" s="67"/>
      <c r="ERI32" s="67"/>
      <c r="ERJ32" s="67"/>
      <c r="ERK32" s="67"/>
      <c r="ERL32" s="67"/>
      <c r="ERM32" s="67"/>
      <c r="ERN32" s="67"/>
      <c r="ERO32" s="67"/>
      <c r="ERP32" s="67"/>
      <c r="ERQ32" s="67"/>
      <c r="ERR32" s="67"/>
      <c r="ERS32" s="67"/>
      <c r="ERT32" s="67"/>
      <c r="ERU32" s="67"/>
      <c r="ERV32" s="67"/>
      <c r="ERW32" s="67"/>
      <c r="ERX32" s="67"/>
      <c r="ERY32" s="67"/>
      <c r="ERZ32" s="67"/>
      <c r="ESA32" s="67"/>
      <c r="ESB32" s="67"/>
      <c r="ESC32" s="67"/>
      <c r="ESD32" s="67"/>
      <c r="ESE32" s="67"/>
      <c r="ESF32" s="67"/>
      <c r="ESG32" s="67"/>
      <c r="ESH32" s="67"/>
      <c r="ESI32" s="67"/>
      <c r="ESJ32" s="67"/>
      <c r="ESK32" s="67"/>
      <c r="ESL32" s="67"/>
      <c r="ESM32" s="67"/>
      <c r="ESN32" s="67"/>
      <c r="ESO32" s="67"/>
      <c r="ESP32" s="67"/>
      <c r="ESQ32" s="67"/>
      <c r="ESR32" s="67"/>
      <c r="ESS32" s="67"/>
      <c r="EST32" s="67"/>
      <c r="ESU32" s="67"/>
      <c r="ESV32" s="67"/>
      <c r="ESW32" s="67"/>
      <c r="ESX32" s="67"/>
      <c r="ESY32" s="67"/>
      <c r="ESZ32" s="67"/>
      <c r="ETA32" s="67"/>
      <c r="ETB32" s="67"/>
      <c r="ETC32" s="67"/>
      <c r="ETD32" s="67"/>
      <c r="ETE32" s="67"/>
      <c r="ETF32" s="67"/>
      <c r="ETG32" s="67"/>
      <c r="ETH32" s="67"/>
      <c r="ETI32" s="67"/>
      <c r="ETJ32" s="67"/>
      <c r="ETK32" s="67"/>
      <c r="ETL32" s="67"/>
      <c r="ETM32" s="67"/>
      <c r="ETN32" s="67"/>
      <c r="ETO32" s="67"/>
      <c r="ETP32" s="67"/>
      <c r="ETQ32" s="67"/>
      <c r="ETR32" s="67"/>
      <c r="ETS32" s="67"/>
      <c r="ETT32" s="67"/>
      <c r="ETU32" s="67"/>
      <c r="ETV32" s="67"/>
      <c r="ETW32" s="67"/>
      <c r="ETX32" s="67"/>
      <c r="ETY32" s="67"/>
      <c r="ETZ32" s="67"/>
      <c r="EUA32" s="67"/>
      <c r="EUB32" s="67"/>
      <c r="EUC32" s="67"/>
      <c r="EUD32" s="67"/>
      <c r="EUE32" s="67"/>
      <c r="EUF32" s="67"/>
      <c r="EUG32" s="67"/>
      <c r="EUH32" s="67"/>
      <c r="EUI32" s="67"/>
      <c r="EUJ32" s="67"/>
      <c r="EUK32" s="67"/>
      <c r="EUL32" s="67"/>
      <c r="EUM32" s="67"/>
      <c r="EUN32" s="67"/>
      <c r="EUO32" s="67"/>
      <c r="EUP32" s="67"/>
      <c r="EUQ32" s="67"/>
      <c r="EUR32" s="67"/>
      <c r="EUS32" s="67"/>
      <c r="EUT32" s="67"/>
      <c r="EUU32" s="67"/>
      <c r="EUV32" s="67"/>
      <c r="EUW32" s="67"/>
      <c r="EUX32" s="67"/>
      <c r="EUY32" s="67"/>
      <c r="EUZ32" s="67"/>
      <c r="EVA32" s="67"/>
      <c r="EVB32" s="67"/>
      <c r="EVC32" s="67"/>
      <c r="EVD32" s="67"/>
      <c r="EVE32" s="67"/>
      <c r="EVF32" s="67"/>
      <c r="EVG32" s="67"/>
      <c r="EVH32" s="67"/>
      <c r="EVI32" s="67"/>
      <c r="EVJ32" s="67"/>
      <c r="EVK32" s="67"/>
      <c r="EVL32" s="67"/>
      <c r="EVM32" s="67"/>
      <c r="EVN32" s="67"/>
      <c r="EVO32" s="67"/>
      <c r="EVP32" s="67"/>
      <c r="EVQ32" s="67"/>
      <c r="EVR32" s="67"/>
      <c r="EVS32" s="67"/>
      <c r="EVT32" s="67"/>
      <c r="EVU32" s="67"/>
      <c r="EVV32" s="67"/>
      <c r="EVW32" s="67"/>
      <c r="EVX32" s="67"/>
      <c r="EVY32" s="67"/>
      <c r="EVZ32" s="67"/>
      <c r="EWA32" s="67"/>
      <c r="EWB32" s="67"/>
      <c r="EWC32" s="67"/>
      <c r="EWD32" s="67"/>
      <c r="EWE32" s="67"/>
      <c r="EWF32" s="67"/>
      <c r="EWG32" s="67"/>
      <c r="EWH32" s="67"/>
      <c r="EWI32" s="67"/>
      <c r="EWJ32" s="67"/>
      <c r="EWK32" s="67"/>
      <c r="EWL32" s="67"/>
      <c r="EWM32" s="67"/>
      <c r="EWN32" s="67"/>
      <c r="EWO32" s="67"/>
      <c r="EWP32" s="67"/>
      <c r="EWQ32" s="67"/>
      <c r="EWR32" s="67"/>
      <c r="EWS32" s="67"/>
      <c r="EWT32" s="67"/>
      <c r="EWU32" s="67"/>
      <c r="EWV32" s="67"/>
      <c r="EWW32" s="67"/>
      <c r="EWX32" s="67"/>
      <c r="EWY32" s="67"/>
      <c r="EWZ32" s="67"/>
      <c r="EXA32" s="67"/>
      <c r="EXB32" s="67"/>
      <c r="EXC32" s="67"/>
      <c r="EXD32" s="67"/>
      <c r="EXE32" s="67"/>
      <c r="EXF32" s="67"/>
      <c r="EXG32" s="67"/>
      <c r="EXH32" s="67"/>
      <c r="EXI32" s="67"/>
      <c r="EXJ32" s="67"/>
      <c r="EXK32" s="67"/>
      <c r="EXL32" s="67"/>
      <c r="EXM32" s="67"/>
      <c r="EXN32" s="67"/>
      <c r="EXO32" s="67"/>
      <c r="EXP32" s="67"/>
      <c r="EXQ32" s="67"/>
      <c r="EXR32" s="67"/>
      <c r="EXS32" s="67"/>
      <c r="EXT32" s="67"/>
      <c r="EXU32" s="67"/>
      <c r="EXV32" s="67"/>
      <c r="EXW32" s="67"/>
      <c r="EXX32" s="67"/>
      <c r="EXY32" s="67"/>
      <c r="EXZ32" s="67"/>
      <c r="EYA32" s="67"/>
      <c r="EYB32" s="67"/>
      <c r="EYC32" s="67"/>
      <c r="EYD32" s="67"/>
      <c r="EYE32" s="67"/>
      <c r="EYF32" s="67"/>
      <c r="EYG32" s="67"/>
      <c r="EYH32" s="67"/>
      <c r="EYI32" s="67"/>
      <c r="EYJ32" s="67"/>
      <c r="EYK32" s="67"/>
      <c r="EYL32" s="67"/>
      <c r="EYM32" s="67"/>
      <c r="EYN32" s="67"/>
      <c r="EYO32" s="67"/>
      <c r="EYP32" s="67"/>
      <c r="EYQ32" s="67"/>
      <c r="EYR32" s="67"/>
      <c r="EYS32" s="67"/>
      <c r="EYT32" s="67"/>
      <c r="EYU32" s="67"/>
      <c r="EYV32" s="67"/>
      <c r="EYW32" s="67"/>
      <c r="EYX32" s="67"/>
      <c r="EYY32" s="67"/>
      <c r="EYZ32" s="67"/>
      <c r="EZA32" s="67"/>
      <c r="EZB32" s="67"/>
      <c r="EZC32" s="67"/>
      <c r="EZD32" s="67"/>
      <c r="EZE32" s="67"/>
      <c r="EZF32" s="67"/>
      <c r="EZG32" s="67"/>
      <c r="EZH32" s="67"/>
      <c r="EZI32" s="67"/>
      <c r="EZJ32" s="67"/>
      <c r="EZK32" s="67"/>
      <c r="EZL32" s="67"/>
      <c r="EZM32" s="67"/>
      <c r="EZN32" s="67"/>
      <c r="EZO32" s="67"/>
      <c r="EZP32" s="67"/>
      <c r="EZQ32" s="67"/>
      <c r="EZR32" s="67"/>
      <c r="EZS32" s="67"/>
      <c r="EZT32" s="67"/>
      <c r="EZU32" s="67"/>
      <c r="EZV32" s="67"/>
      <c r="EZW32" s="67"/>
      <c r="EZX32" s="67"/>
      <c r="EZY32" s="67"/>
      <c r="EZZ32" s="67"/>
      <c r="FAA32" s="67"/>
      <c r="FAB32" s="67"/>
      <c r="FAC32" s="67"/>
      <c r="FAD32" s="67"/>
      <c r="FAE32" s="67"/>
      <c r="FAF32" s="67"/>
      <c r="FAG32" s="67"/>
      <c r="FAH32" s="67"/>
      <c r="FAI32" s="67"/>
      <c r="FAJ32" s="67"/>
      <c r="FAK32" s="67"/>
      <c r="FAL32" s="67"/>
      <c r="FAM32" s="67"/>
      <c r="FAN32" s="67"/>
      <c r="FAO32" s="67"/>
      <c r="FAP32" s="67"/>
      <c r="FAQ32" s="67"/>
      <c r="FAR32" s="67"/>
      <c r="FAS32" s="67"/>
      <c r="FAT32" s="67"/>
      <c r="FAU32" s="67"/>
      <c r="FAV32" s="67"/>
      <c r="FAW32" s="67"/>
      <c r="FAX32" s="67"/>
      <c r="FAY32" s="67"/>
      <c r="FAZ32" s="67"/>
      <c r="FBA32" s="67"/>
      <c r="FBB32" s="67"/>
      <c r="FBC32" s="67"/>
      <c r="FBD32" s="67"/>
      <c r="FBE32" s="67"/>
      <c r="FBF32" s="67"/>
      <c r="FBG32" s="67"/>
      <c r="FBH32" s="67"/>
      <c r="FBI32" s="67"/>
      <c r="FBJ32" s="67"/>
      <c r="FBK32" s="67"/>
      <c r="FBL32" s="67"/>
      <c r="FBM32" s="67"/>
      <c r="FBN32" s="67"/>
      <c r="FBO32" s="67"/>
      <c r="FBP32" s="67"/>
      <c r="FBQ32" s="67"/>
      <c r="FBR32" s="67"/>
      <c r="FBS32" s="67"/>
      <c r="FBT32" s="67"/>
      <c r="FBU32" s="67"/>
      <c r="FBV32" s="67"/>
      <c r="FBW32" s="67"/>
      <c r="FBX32" s="67"/>
      <c r="FBY32" s="67"/>
      <c r="FBZ32" s="67"/>
      <c r="FCA32" s="67"/>
      <c r="FCB32" s="67"/>
      <c r="FCC32" s="67"/>
      <c r="FCD32" s="67"/>
      <c r="FCE32" s="67"/>
      <c r="FCF32" s="67"/>
      <c r="FCG32" s="67"/>
      <c r="FCH32" s="67"/>
      <c r="FCI32" s="67"/>
      <c r="FCJ32" s="67"/>
      <c r="FCK32" s="67"/>
      <c r="FCL32" s="67"/>
      <c r="FCM32" s="67"/>
      <c r="FCN32" s="67"/>
      <c r="FCO32" s="67"/>
      <c r="FCP32" s="67"/>
      <c r="FCQ32" s="67"/>
      <c r="FCR32" s="67"/>
      <c r="FCS32" s="67"/>
      <c r="FCT32" s="67"/>
      <c r="FCU32" s="67"/>
      <c r="FCV32" s="67"/>
      <c r="FCW32" s="67"/>
      <c r="FCX32" s="67"/>
      <c r="FCY32" s="67"/>
      <c r="FCZ32" s="67"/>
      <c r="FDA32" s="67"/>
      <c r="FDB32" s="67"/>
      <c r="FDC32" s="67"/>
      <c r="FDD32" s="67"/>
      <c r="FDE32" s="67"/>
      <c r="FDF32" s="67"/>
      <c r="FDG32" s="67"/>
      <c r="FDH32" s="67"/>
      <c r="FDI32" s="67"/>
      <c r="FDJ32" s="67"/>
      <c r="FDK32" s="67"/>
      <c r="FDL32" s="67"/>
      <c r="FDM32" s="67"/>
      <c r="FDN32" s="67"/>
      <c r="FDO32" s="67"/>
      <c r="FDP32" s="67"/>
      <c r="FDQ32" s="67"/>
      <c r="FDR32" s="67"/>
      <c r="FDS32" s="67"/>
      <c r="FDT32" s="67"/>
      <c r="FDU32" s="67"/>
      <c r="FDV32" s="67"/>
      <c r="FDW32" s="67"/>
      <c r="FDX32" s="67"/>
      <c r="FDY32" s="67"/>
      <c r="FDZ32" s="67"/>
      <c r="FEA32" s="67"/>
      <c r="FEB32" s="67"/>
      <c r="FEC32" s="67"/>
      <c r="FED32" s="67"/>
      <c r="FEE32" s="67"/>
      <c r="FEF32" s="67"/>
      <c r="FEG32" s="67"/>
      <c r="FEH32" s="67"/>
      <c r="FEI32" s="67"/>
      <c r="FEJ32" s="67"/>
      <c r="FEK32" s="67"/>
      <c r="FEL32" s="67"/>
      <c r="FEM32" s="67"/>
      <c r="FEN32" s="67"/>
      <c r="FEO32" s="67"/>
      <c r="FEP32" s="67"/>
      <c r="FEQ32" s="67"/>
      <c r="FER32" s="67"/>
      <c r="FES32" s="67"/>
      <c r="FET32" s="67"/>
      <c r="FEU32" s="67"/>
      <c r="FEV32" s="67"/>
      <c r="FEW32" s="67"/>
      <c r="FEX32" s="67"/>
      <c r="FEY32" s="67"/>
      <c r="FEZ32" s="67"/>
      <c r="FFA32" s="67"/>
      <c r="FFB32" s="67"/>
      <c r="FFC32" s="67"/>
      <c r="FFD32" s="67"/>
      <c r="FFE32" s="67"/>
      <c r="FFF32" s="67"/>
      <c r="FFG32" s="67"/>
      <c r="FFH32" s="67"/>
      <c r="FFI32" s="67"/>
      <c r="FFJ32" s="67"/>
      <c r="FFK32" s="67"/>
      <c r="FFL32" s="67"/>
      <c r="FFM32" s="67"/>
      <c r="FFN32" s="67"/>
      <c r="FFO32" s="67"/>
      <c r="FFP32" s="67"/>
      <c r="FFQ32" s="67"/>
      <c r="FFR32" s="67"/>
      <c r="FFS32" s="67"/>
      <c r="FFT32" s="67"/>
      <c r="FFU32" s="67"/>
      <c r="FFV32" s="67"/>
      <c r="FFW32" s="67"/>
      <c r="FFX32" s="67"/>
      <c r="FFY32" s="67"/>
      <c r="FFZ32" s="67"/>
      <c r="FGA32" s="67"/>
      <c r="FGB32" s="67"/>
      <c r="FGC32" s="67"/>
      <c r="FGD32" s="67"/>
      <c r="FGE32" s="67"/>
      <c r="FGF32" s="67"/>
      <c r="FGG32" s="67"/>
      <c r="FGH32" s="67"/>
      <c r="FGI32" s="67"/>
      <c r="FGJ32" s="67"/>
      <c r="FGK32" s="67"/>
      <c r="FGL32" s="67"/>
      <c r="FGM32" s="67"/>
      <c r="FGN32" s="67"/>
      <c r="FGO32" s="67"/>
      <c r="FGP32" s="67"/>
      <c r="FGQ32" s="67"/>
      <c r="FGR32" s="67"/>
      <c r="FGS32" s="67"/>
      <c r="FGT32" s="67"/>
      <c r="FGU32" s="67"/>
      <c r="FGV32" s="67"/>
      <c r="FGW32" s="67"/>
      <c r="FGX32" s="67"/>
      <c r="FGY32" s="67"/>
      <c r="FGZ32" s="67"/>
      <c r="FHA32" s="67"/>
      <c r="FHB32" s="67"/>
      <c r="FHC32" s="67"/>
      <c r="FHD32" s="67"/>
      <c r="FHE32" s="67"/>
      <c r="FHF32" s="67"/>
      <c r="FHG32" s="67"/>
      <c r="FHH32" s="67"/>
      <c r="FHI32" s="67"/>
      <c r="FHJ32" s="67"/>
      <c r="FHK32" s="67"/>
      <c r="FHL32" s="67"/>
      <c r="FHM32" s="67"/>
      <c r="FHN32" s="67"/>
      <c r="FHO32" s="67"/>
      <c r="FHP32" s="67"/>
      <c r="FHQ32" s="67"/>
      <c r="FHR32" s="67"/>
      <c r="FHS32" s="67"/>
      <c r="FHT32" s="67"/>
      <c r="FHU32" s="67"/>
      <c r="FHV32" s="67"/>
      <c r="FHW32" s="67"/>
      <c r="FHX32" s="67"/>
      <c r="FHY32" s="67"/>
      <c r="FHZ32" s="67"/>
      <c r="FIA32" s="67"/>
      <c r="FIB32" s="67"/>
      <c r="FIC32" s="67"/>
      <c r="FID32" s="67"/>
      <c r="FIE32" s="67"/>
      <c r="FIF32" s="67"/>
      <c r="FIG32" s="67"/>
      <c r="FIH32" s="67"/>
      <c r="FII32" s="67"/>
      <c r="FIJ32" s="67"/>
      <c r="FIK32" s="67"/>
      <c r="FIL32" s="67"/>
      <c r="FIM32" s="67"/>
      <c r="FIN32" s="67"/>
      <c r="FIO32" s="67"/>
      <c r="FIP32" s="67"/>
      <c r="FIQ32" s="67"/>
      <c r="FIR32" s="67"/>
      <c r="FIS32" s="67"/>
      <c r="FIT32" s="67"/>
      <c r="FIU32" s="67"/>
      <c r="FIV32" s="67"/>
      <c r="FIW32" s="67"/>
      <c r="FIX32" s="67"/>
      <c r="FIY32" s="67"/>
      <c r="FIZ32" s="67"/>
      <c r="FJA32" s="67"/>
      <c r="FJB32" s="67"/>
      <c r="FJC32" s="67"/>
      <c r="FJD32" s="67"/>
      <c r="FJE32" s="67"/>
      <c r="FJF32" s="67"/>
      <c r="FJG32" s="67"/>
      <c r="FJH32" s="67"/>
      <c r="FJI32" s="67"/>
      <c r="FJJ32" s="67"/>
      <c r="FJK32" s="67"/>
      <c r="FJL32" s="67"/>
      <c r="FJM32" s="67"/>
      <c r="FJN32" s="67"/>
      <c r="FJO32" s="67"/>
      <c r="FJP32" s="67"/>
      <c r="FJQ32" s="67"/>
      <c r="FJR32" s="67"/>
      <c r="FJS32" s="67"/>
      <c r="FJT32" s="67"/>
      <c r="FJU32" s="67"/>
      <c r="FJV32" s="67"/>
      <c r="FJW32" s="67"/>
      <c r="FJX32" s="67"/>
      <c r="FJY32" s="67"/>
      <c r="FJZ32" s="67"/>
      <c r="FKA32" s="67"/>
      <c r="FKB32" s="67"/>
      <c r="FKC32" s="67"/>
      <c r="FKD32" s="67"/>
      <c r="FKE32" s="67"/>
      <c r="FKF32" s="67"/>
      <c r="FKG32" s="67"/>
      <c r="FKH32" s="67"/>
      <c r="FKI32" s="67"/>
      <c r="FKJ32" s="67"/>
      <c r="FKK32" s="67"/>
      <c r="FKL32" s="67"/>
      <c r="FKM32" s="67"/>
      <c r="FKN32" s="67"/>
      <c r="FKO32" s="67"/>
      <c r="FKP32" s="67"/>
      <c r="FKQ32" s="67"/>
      <c r="FKR32" s="67"/>
      <c r="FKS32" s="67"/>
      <c r="FKT32" s="67"/>
      <c r="FKU32" s="67"/>
      <c r="FKV32" s="67"/>
      <c r="FKW32" s="67"/>
      <c r="FKX32" s="67"/>
      <c r="FKY32" s="67"/>
      <c r="FKZ32" s="67"/>
      <c r="FLA32" s="67"/>
      <c r="FLB32" s="67"/>
      <c r="FLC32" s="67"/>
      <c r="FLD32" s="67"/>
      <c r="FLE32" s="67"/>
      <c r="FLF32" s="67"/>
      <c r="FLG32" s="67"/>
      <c r="FLH32" s="67"/>
      <c r="FLI32" s="67"/>
      <c r="FLJ32" s="67"/>
      <c r="FLK32" s="67"/>
      <c r="FLL32" s="67"/>
      <c r="FLM32" s="67"/>
      <c r="FLN32" s="67"/>
      <c r="FLO32" s="67"/>
      <c r="FLP32" s="67"/>
      <c r="FLQ32" s="67"/>
      <c r="FLR32" s="67"/>
      <c r="FLS32" s="67"/>
      <c r="FLT32" s="67"/>
      <c r="FLU32" s="67"/>
      <c r="FLV32" s="67"/>
      <c r="FLW32" s="67"/>
      <c r="FLX32" s="67"/>
      <c r="FLY32" s="67"/>
      <c r="FLZ32" s="67"/>
      <c r="FMA32" s="67"/>
      <c r="FMB32" s="67"/>
      <c r="FMC32" s="67"/>
      <c r="FMD32" s="67"/>
      <c r="FME32" s="67"/>
      <c r="FMF32" s="67"/>
      <c r="FMG32" s="67"/>
      <c r="FMH32" s="67"/>
      <c r="FMI32" s="67"/>
      <c r="FMJ32" s="67"/>
      <c r="FMK32" s="67"/>
      <c r="FML32" s="67"/>
      <c r="FMM32" s="67"/>
      <c r="FMN32" s="67"/>
      <c r="FMO32" s="67"/>
      <c r="FMP32" s="67"/>
      <c r="FMQ32" s="67"/>
      <c r="FMR32" s="67"/>
      <c r="FMS32" s="67"/>
      <c r="FMT32" s="67"/>
      <c r="FMU32" s="67"/>
      <c r="FMV32" s="67"/>
      <c r="FMW32" s="67"/>
      <c r="FMX32" s="67"/>
      <c r="FMY32" s="67"/>
      <c r="FMZ32" s="67"/>
      <c r="FNA32" s="67"/>
      <c r="FNB32" s="67"/>
      <c r="FNC32" s="67"/>
      <c r="FND32" s="67"/>
      <c r="FNE32" s="67"/>
      <c r="FNF32" s="67"/>
      <c r="FNG32" s="67"/>
      <c r="FNH32" s="67"/>
      <c r="FNI32" s="67"/>
      <c r="FNJ32" s="67"/>
      <c r="FNK32" s="67"/>
      <c r="FNL32" s="67"/>
      <c r="FNM32" s="67"/>
      <c r="FNN32" s="67"/>
      <c r="FNO32" s="67"/>
      <c r="FNP32" s="67"/>
      <c r="FNQ32" s="67"/>
      <c r="FNR32" s="67"/>
      <c r="FNS32" s="67"/>
      <c r="FNT32" s="67"/>
      <c r="FNU32" s="67"/>
      <c r="FNV32" s="67"/>
      <c r="FNW32" s="67"/>
      <c r="FNX32" s="67"/>
      <c r="FNY32" s="67"/>
      <c r="FNZ32" s="67"/>
      <c r="FOA32" s="67"/>
      <c r="FOB32" s="67"/>
      <c r="FOC32" s="67"/>
      <c r="FOD32" s="67"/>
      <c r="FOE32" s="67"/>
      <c r="FOF32" s="67"/>
      <c r="FOG32" s="67"/>
      <c r="FOH32" s="67"/>
      <c r="FOI32" s="67"/>
      <c r="FOJ32" s="67"/>
      <c r="FOK32" s="67"/>
      <c r="FOL32" s="67"/>
      <c r="FOM32" s="67"/>
      <c r="FON32" s="67"/>
      <c r="FOO32" s="67"/>
      <c r="FOP32" s="67"/>
      <c r="FOQ32" s="67"/>
      <c r="FOR32" s="67"/>
      <c r="FOS32" s="67"/>
      <c r="FOT32" s="67"/>
      <c r="FOU32" s="67"/>
      <c r="FOV32" s="67"/>
      <c r="FOW32" s="67"/>
      <c r="FOX32" s="67"/>
      <c r="FOY32" s="67"/>
      <c r="FOZ32" s="67"/>
      <c r="FPA32" s="67"/>
      <c r="FPB32" s="67"/>
      <c r="FPC32" s="67"/>
      <c r="FPD32" s="67"/>
      <c r="FPE32" s="67"/>
      <c r="FPF32" s="67"/>
      <c r="FPG32" s="67"/>
      <c r="FPH32" s="67"/>
      <c r="FPI32" s="67"/>
      <c r="FPJ32" s="67"/>
      <c r="FPK32" s="67"/>
      <c r="FPL32" s="67"/>
      <c r="FPM32" s="67"/>
      <c r="FPN32" s="67"/>
      <c r="FPO32" s="67"/>
      <c r="FPP32" s="67"/>
      <c r="FPQ32" s="67"/>
      <c r="FPR32" s="67"/>
      <c r="FPS32" s="67"/>
      <c r="FPT32" s="67"/>
      <c r="FPU32" s="67"/>
      <c r="FPV32" s="67"/>
      <c r="FPW32" s="67"/>
      <c r="FPX32" s="67"/>
      <c r="FPY32" s="67"/>
      <c r="FPZ32" s="67"/>
      <c r="FQA32" s="67"/>
      <c r="FQB32" s="67"/>
      <c r="FQC32" s="67"/>
      <c r="FQD32" s="67"/>
      <c r="FQE32" s="67"/>
      <c r="FQF32" s="67"/>
      <c r="FQG32" s="67"/>
      <c r="FQH32" s="67"/>
      <c r="FQI32" s="67"/>
      <c r="FQJ32" s="67"/>
      <c r="FQK32" s="67"/>
      <c r="FQL32" s="67"/>
      <c r="FQM32" s="67"/>
      <c r="FQN32" s="67"/>
      <c r="FQO32" s="67"/>
      <c r="FQP32" s="67"/>
      <c r="FQQ32" s="67"/>
      <c r="FQR32" s="67"/>
      <c r="FQS32" s="67"/>
      <c r="FQT32" s="67"/>
      <c r="FQU32" s="67"/>
      <c r="FQV32" s="67"/>
      <c r="FQW32" s="67"/>
      <c r="FQX32" s="67"/>
      <c r="FQY32" s="67"/>
      <c r="FQZ32" s="67"/>
      <c r="FRA32" s="67"/>
      <c r="FRB32" s="67"/>
      <c r="FRC32" s="67"/>
      <c r="FRD32" s="67"/>
      <c r="FRE32" s="67"/>
      <c r="FRF32" s="67"/>
      <c r="FRG32" s="67"/>
      <c r="FRH32" s="67"/>
      <c r="FRI32" s="67"/>
      <c r="FRJ32" s="67"/>
      <c r="FRK32" s="67"/>
      <c r="FRL32" s="67"/>
      <c r="FRM32" s="67"/>
      <c r="FRN32" s="67"/>
      <c r="FRO32" s="67"/>
      <c r="FRP32" s="67"/>
      <c r="FRQ32" s="67"/>
      <c r="FRR32" s="67"/>
      <c r="FRS32" s="67"/>
      <c r="FRT32" s="67"/>
      <c r="FRU32" s="67"/>
      <c r="FRV32" s="67"/>
      <c r="FRW32" s="67"/>
      <c r="FRX32" s="67"/>
      <c r="FRY32" s="67"/>
      <c r="FRZ32" s="67"/>
      <c r="FSA32" s="67"/>
      <c r="FSB32" s="67"/>
      <c r="FSC32" s="67"/>
      <c r="FSD32" s="67"/>
      <c r="FSE32" s="67"/>
      <c r="FSF32" s="67"/>
      <c r="FSG32" s="67"/>
      <c r="FSH32" s="67"/>
      <c r="FSI32" s="67"/>
      <c r="FSJ32" s="67"/>
      <c r="FSK32" s="67"/>
      <c r="FSL32" s="67"/>
      <c r="FSM32" s="67"/>
      <c r="FSN32" s="67"/>
      <c r="FSO32" s="67"/>
      <c r="FSP32" s="67"/>
      <c r="FSQ32" s="67"/>
      <c r="FSR32" s="67"/>
      <c r="FSS32" s="67"/>
      <c r="FST32" s="67"/>
      <c r="FSU32" s="67"/>
      <c r="FSV32" s="67"/>
      <c r="FSW32" s="67"/>
      <c r="FSX32" s="67"/>
      <c r="FSY32" s="67"/>
      <c r="FSZ32" s="67"/>
      <c r="FTA32" s="67"/>
      <c r="FTB32" s="67"/>
      <c r="FTC32" s="67"/>
      <c r="FTD32" s="67"/>
      <c r="FTE32" s="67"/>
      <c r="FTF32" s="67"/>
      <c r="FTG32" s="67"/>
      <c r="FTH32" s="67"/>
      <c r="FTI32" s="67"/>
      <c r="FTJ32" s="67"/>
      <c r="FTK32" s="67"/>
      <c r="FTL32" s="67"/>
      <c r="FTM32" s="67"/>
      <c r="FTN32" s="67"/>
      <c r="FTO32" s="67"/>
      <c r="FTP32" s="67"/>
      <c r="FTQ32" s="67"/>
      <c r="FTR32" s="67"/>
      <c r="FTS32" s="67"/>
      <c r="FTT32" s="67"/>
      <c r="FTU32" s="67"/>
      <c r="FTV32" s="67"/>
      <c r="FTW32" s="67"/>
      <c r="FTX32" s="67"/>
      <c r="FTY32" s="67"/>
      <c r="FTZ32" s="67"/>
      <c r="FUA32" s="67"/>
      <c r="FUB32" s="67"/>
      <c r="FUC32" s="67"/>
      <c r="FUD32" s="67"/>
      <c r="FUE32" s="67"/>
      <c r="FUF32" s="67"/>
      <c r="FUG32" s="67"/>
      <c r="FUH32" s="67"/>
      <c r="FUI32" s="67"/>
      <c r="FUJ32" s="67"/>
      <c r="FUK32" s="67"/>
      <c r="FUL32" s="67"/>
      <c r="FUM32" s="67"/>
      <c r="FUN32" s="67"/>
      <c r="FUO32" s="67"/>
      <c r="FUP32" s="67"/>
      <c r="FUQ32" s="67"/>
      <c r="FUR32" s="67"/>
      <c r="FUS32" s="67"/>
      <c r="FUT32" s="67"/>
      <c r="FUU32" s="67"/>
      <c r="FUV32" s="67"/>
      <c r="FUW32" s="67"/>
      <c r="FUX32" s="67"/>
      <c r="FUY32" s="67"/>
      <c r="FUZ32" s="67"/>
      <c r="FVA32" s="67"/>
      <c r="FVB32" s="67"/>
      <c r="FVC32" s="67"/>
      <c r="FVD32" s="67"/>
      <c r="FVE32" s="67"/>
      <c r="FVF32" s="67"/>
      <c r="FVG32" s="67"/>
      <c r="FVH32" s="67"/>
      <c r="FVI32" s="67"/>
      <c r="FVJ32" s="67"/>
      <c r="FVK32" s="67"/>
      <c r="FVL32" s="67"/>
      <c r="FVM32" s="67"/>
      <c r="FVN32" s="67"/>
      <c r="FVO32" s="67"/>
      <c r="FVP32" s="67"/>
      <c r="FVQ32" s="67"/>
      <c r="FVR32" s="67"/>
      <c r="FVS32" s="67"/>
      <c r="FVT32" s="67"/>
      <c r="FVU32" s="67"/>
      <c r="FVV32" s="67"/>
      <c r="FVW32" s="67"/>
      <c r="FVX32" s="67"/>
      <c r="FVY32" s="67"/>
      <c r="FVZ32" s="67"/>
      <c r="FWA32" s="67"/>
      <c r="FWB32" s="67"/>
      <c r="FWC32" s="67"/>
      <c r="FWD32" s="67"/>
      <c r="FWE32" s="67"/>
      <c r="FWF32" s="67"/>
      <c r="FWG32" s="67"/>
      <c r="FWH32" s="67"/>
      <c r="FWI32" s="67"/>
      <c r="FWJ32" s="67"/>
      <c r="FWK32" s="67"/>
      <c r="FWL32" s="67"/>
      <c r="FWM32" s="67"/>
      <c r="FWN32" s="67"/>
      <c r="FWO32" s="67"/>
      <c r="FWP32" s="67"/>
      <c r="FWQ32" s="67"/>
      <c r="FWR32" s="67"/>
      <c r="FWS32" s="67"/>
      <c r="FWT32" s="67"/>
      <c r="FWU32" s="67"/>
      <c r="FWV32" s="67"/>
      <c r="FWW32" s="67"/>
      <c r="FWX32" s="67"/>
      <c r="FWY32" s="67"/>
      <c r="FWZ32" s="67"/>
      <c r="FXA32" s="67"/>
      <c r="FXB32" s="67"/>
      <c r="FXC32" s="67"/>
      <c r="FXD32" s="67"/>
      <c r="FXE32" s="67"/>
      <c r="FXF32" s="67"/>
      <c r="FXG32" s="67"/>
      <c r="FXH32" s="67"/>
      <c r="FXI32" s="67"/>
      <c r="FXJ32" s="67"/>
      <c r="FXK32" s="67"/>
      <c r="FXL32" s="67"/>
      <c r="FXM32" s="67"/>
      <c r="FXN32" s="67"/>
      <c r="FXO32" s="67"/>
      <c r="FXP32" s="67"/>
      <c r="FXQ32" s="67"/>
      <c r="FXR32" s="67"/>
      <c r="FXS32" s="67"/>
      <c r="FXT32" s="67"/>
      <c r="FXU32" s="67"/>
      <c r="FXV32" s="67"/>
      <c r="FXW32" s="67"/>
      <c r="FXX32" s="67"/>
      <c r="FXY32" s="67"/>
      <c r="FXZ32" s="67"/>
      <c r="FYA32" s="67"/>
      <c r="FYB32" s="67"/>
      <c r="FYC32" s="67"/>
      <c r="FYD32" s="67"/>
      <c r="FYE32" s="67"/>
      <c r="FYF32" s="67"/>
      <c r="FYG32" s="67"/>
      <c r="FYH32" s="67"/>
      <c r="FYI32" s="67"/>
      <c r="FYJ32" s="67"/>
      <c r="FYK32" s="67"/>
      <c r="FYL32" s="67"/>
      <c r="FYM32" s="67"/>
      <c r="FYN32" s="67"/>
      <c r="FYO32" s="67"/>
      <c r="FYP32" s="67"/>
      <c r="FYQ32" s="67"/>
      <c r="FYR32" s="67"/>
      <c r="FYS32" s="67"/>
      <c r="FYT32" s="67"/>
      <c r="FYU32" s="67"/>
      <c r="FYV32" s="67"/>
      <c r="FYW32" s="67"/>
      <c r="FYX32" s="67"/>
      <c r="FYY32" s="67"/>
      <c r="FYZ32" s="67"/>
      <c r="FZA32" s="67"/>
      <c r="FZB32" s="67"/>
      <c r="FZC32" s="67"/>
      <c r="FZD32" s="67"/>
      <c r="FZE32" s="67"/>
      <c r="FZF32" s="67"/>
      <c r="FZG32" s="67"/>
      <c r="FZH32" s="67"/>
      <c r="FZI32" s="67"/>
      <c r="FZJ32" s="67"/>
      <c r="FZK32" s="67"/>
      <c r="FZL32" s="67"/>
      <c r="FZM32" s="67"/>
      <c r="FZN32" s="67"/>
      <c r="FZO32" s="67"/>
      <c r="FZP32" s="67"/>
      <c r="FZQ32" s="67"/>
      <c r="FZR32" s="67"/>
      <c r="FZS32" s="67"/>
      <c r="FZT32" s="67"/>
      <c r="FZU32" s="67"/>
      <c r="FZV32" s="67"/>
      <c r="FZW32" s="67"/>
      <c r="FZX32" s="67"/>
      <c r="FZY32" s="67"/>
      <c r="FZZ32" s="67"/>
      <c r="GAA32" s="67"/>
      <c r="GAB32" s="67"/>
      <c r="GAC32" s="67"/>
      <c r="GAD32" s="67"/>
      <c r="GAE32" s="67"/>
      <c r="GAF32" s="67"/>
      <c r="GAG32" s="67"/>
      <c r="GAH32" s="67"/>
      <c r="GAI32" s="67"/>
      <c r="GAJ32" s="67"/>
      <c r="GAK32" s="67"/>
      <c r="GAL32" s="67"/>
      <c r="GAM32" s="67"/>
      <c r="GAN32" s="67"/>
      <c r="GAO32" s="67"/>
      <c r="GAP32" s="67"/>
      <c r="GAQ32" s="67"/>
      <c r="GAR32" s="67"/>
      <c r="GAS32" s="67"/>
      <c r="GAT32" s="67"/>
      <c r="GAU32" s="67"/>
      <c r="GAV32" s="67"/>
      <c r="GAW32" s="67"/>
      <c r="GAX32" s="67"/>
      <c r="GAY32" s="67"/>
      <c r="GAZ32" s="67"/>
      <c r="GBA32" s="67"/>
      <c r="GBB32" s="67"/>
      <c r="GBC32" s="67"/>
      <c r="GBD32" s="67"/>
      <c r="GBE32" s="67"/>
      <c r="GBF32" s="67"/>
      <c r="GBG32" s="67"/>
      <c r="GBH32" s="67"/>
      <c r="GBI32" s="67"/>
      <c r="GBJ32" s="67"/>
      <c r="GBK32" s="67"/>
      <c r="GBL32" s="67"/>
      <c r="GBM32" s="67"/>
      <c r="GBN32" s="67"/>
      <c r="GBO32" s="67"/>
      <c r="GBP32" s="67"/>
      <c r="GBQ32" s="67"/>
      <c r="GBR32" s="67"/>
      <c r="GBS32" s="67"/>
      <c r="GBT32" s="67"/>
      <c r="GBU32" s="67"/>
      <c r="GBV32" s="67"/>
      <c r="GBW32" s="67"/>
      <c r="GBX32" s="67"/>
      <c r="GBY32" s="67"/>
      <c r="GBZ32" s="67"/>
      <c r="GCA32" s="67"/>
      <c r="GCB32" s="67"/>
      <c r="GCC32" s="67"/>
      <c r="GCD32" s="67"/>
      <c r="GCE32" s="67"/>
      <c r="GCF32" s="67"/>
      <c r="GCG32" s="67"/>
      <c r="GCH32" s="67"/>
      <c r="GCI32" s="67"/>
      <c r="GCJ32" s="67"/>
      <c r="GCK32" s="67"/>
      <c r="GCL32" s="67"/>
      <c r="GCM32" s="67"/>
      <c r="GCN32" s="67"/>
      <c r="GCO32" s="67"/>
      <c r="GCP32" s="67"/>
      <c r="GCQ32" s="67"/>
      <c r="GCR32" s="67"/>
      <c r="GCS32" s="67"/>
      <c r="GCT32" s="67"/>
      <c r="GCU32" s="67"/>
      <c r="GCV32" s="67"/>
      <c r="GCW32" s="67"/>
      <c r="GCX32" s="67"/>
      <c r="GCY32" s="67"/>
      <c r="GCZ32" s="67"/>
      <c r="GDA32" s="67"/>
      <c r="GDB32" s="67"/>
      <c r="GDC32" s="67"/>
      <c r="GDD32" s="67"/>
      <c r="GDE32" s="67"/>
      <c r="GDF32" s="67"/>
      <c r="GDG32" s="67"/>
      <c r="GDH32" s="67"/>
      <c r="GDI32" s="67"/>
      <c r="GDJ32" s="67"/>
      <c r="GDK32" s="67"/>
      <c r="GDL32" s="67"/>
      <c r="GDM32" s="67"/>
      <c r="GDN32" s="67"/>
      <c r="GDO32" s="67"/>
      <c r="GDP32" s="67"/>
      <c r="GDQ32" s="67"/>
      <c r="GDR32" s="67"/>
      <c r="GDS32" s="67"/>
      <c r="GDT32" s="67"/>
      <c r="GDU32" s="67"/>
      <c r="GDV32" s="67"/>
      <c r="GDW32" s="67"/>
      <c r="GDX32" s="67"/>
      <c r="GDY32" s="67"/>
      <c r="GDZ32" s="67"/>
      <c r="GEA32" s="67"/>
      <c r="GEB32" s="67"/>
      <c r="GEC32" s="67"/>
      <c r="GED32" s="67"/>
      <c r="GEE32" s="67"/>
      <c r="GEF32" s="67"/>
      <c r="GEG32" s="67"/>
      <c r="GEH32" s="67"/>
      <c r="GEI32" s="67"/>
      <c r="GEJ32" s="67"/>
      <c r="GEK32" s="67"/>
      <c r="GEL32" s="67"/>
      <c r="GEM32" s="67"/>
      <c r="GEN32" s="67"/>
      <c r="GEO32" s="67"/>
      <c r="GEP32" s="67"/>
      <c r="GEQ32" s="67"/>
      <c r="GER32" s="67"/>
      <c r="GES32" s="67"/>
      <c r="GET32" s="67"/>
      <c r="GEU32" s="67"/>
      <c r="GEV32" s="67"/>
      <c r="GEW32" s="67"/>
      <c r="GEX32" s="67"/>
      <c r="GEY32" s="67"/>
      <c r="GEZ32" s="67"/>
      <c r="GFA32" s="67"/>
      <c r="GFB32" s="67"/>
      <c r="GFC32" s="67"/>
      <c r="GFD32" s="67"/>
      <c r="GFE32" s="67"/>
      <c r="GFF32" s="67"/>
      <c r="GFG32" s="67"/>
      <c r="GFH32" s="67"/>
      <c r="GFI32" s="67"/>
      <c r="GFJ32" s="67"/>
      <c r="GFK32" s="67"/>
      <c r="GFL32" s="67"/>
      <c r="GFM32" s="67"/>
      <c r="GFN32" s="67"/>
      <c r="GFO32" s="67"/>
      <c r="GFP32" s="67"/>
      <c r="GFQ32" s="67"/>
      <c r="GFR32" s="67"/>
      <c r="GFS32" s="67"/>
      <c r="GFT32" s="67"/>
      <c r="GFU32" s="67"/>
      <c r="GFV32" s="67"/>
      <c r="GFW32" s="67"/>
      <c r="GFX32" s="67"/>
      <c r="GFY32" s="67"/>
      <c r="GFZ32" s="67"/>
      <c r="GGA32" s="67"/>
      <c r="GGB32" s="67"/>
      <c r="GGC32" s="67"/>
      <c r="GGD32" s="67"/>
      <c r="GGE32" s="67"/>
      <c r="GGF32" s="67"/>
      <c r="GGG32" s="67"/>
      <c r="GGH32" s="67"/>
      <c r="GGI32" s="67"/>
      <c r="GGJ32" s="67"/>
      <c r="GGK32" s="67"/>
      <c r="GGL32" s="67"/>
      <c r="GGM32" s="67"/>
      <c r="GGN32" s="67"/>
      <c r="GGO32" s="67"/>
      <c r="GGP32" s="67"/>
      <c r="GGQ32" s="67"/>
      <c r="GGR32" s="67"/>
      <c r="GGS32" s="67"/>
      <c r="GGT32" s="67"/>
      <c r="GGU32" s="67"/>
      <c r="GGV32" s="67"/>
      <c r="GGW32" s="67"/>
      <c r="GGX32" s="67"/>
      <c r="GGY32" s="67"/>
      <c r="GGZ32" s="67"/>
      <c r="GHA32" s="67"/>
      <c r="GHB32" s="67"/>
      <c r="GHC32" s="67"/>
      <c r="GHD32" s="67"/>
      <c r="GHE32" s="67"/>
      <c r="GHF32" s="67"/>
      <c r="GHG32" s="67"/>
      <c r="GHH32" s="67"/>
      <c r="GHI32" s="67"/>
      <c r="GHJ32" s="67"/>
      <c r="GHK32" s="67"/>
      <c r="GHL32" s="67"/>
      <c r="GHM32" s="67"/>
      <c r="GHN32" s="67"/>
      <c r="GHO32" s="67"/>
      <c r="GHP32" s="67"/>
      <c r="GHQ32" s="67"/>
      <c r="GHR32" s="67"/>
      <c r="GHS32" s="67"/>
      <c r="GHT32" s="67"/>
      <c r="GHU32" s="67"/>
      <c r="GHV32" s="67"/>
      <c r="GHW32" s="67"/>
      <c r="GHX32" s="67"/>
      <c r="GHY32" s="67"/>
      <c r="GHZ32" s="67"/>
      <c r="GIA32" s="67"/>
      <c r="GIB32" s="67"/>
      <c r="GIC32" s="67"/>
      <c r="GID32" s="67"/>
      <c r="GIE32" s="67"/>
      <c r="GIF32" s="67"/>
      <c r="GIG32" s="67"/>
      <c r="GIH32" s="67"/>
      <c r="GII32" s="67"/>
      <c r="GIJ32" s="67"/>
      <c r="GIK32" s="67"/>
      <c r="GIL32" s="67"/>
      <c r="GIM32" s="67"/>
      <c r="GIN32" s="67"/>
      <c r="GIO32" s="67"/>
      <c r="GIP32" s="67"/>
      <c r="GIQ32" s="67"/>
      <c r="GIR32" s="67"/>
      <c r="GIS32" s="67"/>
      <c r="GIT32" s="67"/>
      <c r="GIU32" s="67"/>
      <c r="GIV32" s="67"/>
      <c r="GIW32" s="67"/>
      <c r="GIX32" s="67"/>
      <c r="GIY32" s="67"/>
      <c r="GIZ32" s="67"/>
      <c r="GJA32" s="67"/>
      <c r="GJB32" s="67"/>
      <c r="GJC32" s="67"/>
      <c r="GJD32" s="67"/>
      <c r="GJE32" s="67"/>
      <c r="GJF32" s="67"/>
      <c r="GJG32" s="67"/>
      <c r="GJH32" s="67"/>
      <c r="GJI32" s="67"/>
      <c r="GJJ32" s="67"/>
      <c r="GJK32" s="67"/>
      <c r="GJL32" s="67"/>
      <c r="GJM32" s="67"/>
      <c r="GJN32" s="67"/>
      <c r="GJO32" s="67"/>
      <c r="GJP32" s="67"/>
      <c r="GJQ32" s="67"/>
      <c r="GJR32" s="67"/>
      <c r="GJS32" s="67"/>
      <c r="GJT32" s="67"/>
      <c r="GJU32" s="67"/>
      <c r="GJV32" s="67"/>
      <c r="GJW32" s="67"/>
      <c r="GJX32" s="67"/>
      <c r="GJY32" s="67"/>
      <c r="GJZ32" s="67"/>
      <c r="GKA32" s="67"/>
      <c r="GKB32" s="67"/>
      <c r="GKC32" s="67"/>
      <c r="GKD32" s="67"/>
      <c r="GKE32" s="67"/>
      <c r="GKF32" s="67"/>
      <c r="GKG32" s="67"/>
      <c r="GKH32" s="67"/>
      <c r="GKI32" s="67"/>
      <c r="GKJ32" s="67"/>
      <c r="GKK32" s="67"/>
      <c r="GKL32" s="67"/>
      <c r="GKM32" s="67"/>
      <c r="GKN32" s="67"/>
      <c r="GKO32" s="67"/>
      <c r="GKP32" s="67"/>
      <c r="GKQ32" s="67"/>
      <c r="GKR32" s="67"/>
      <c r="GKS32" s="67"/>
      <c r="GKT32" s="67"/>
      <c r="GKU32" s="67"/>
      <c r="GKV32" s="67"/>
      <c r="GKW32" s="67"/>
      <c r="GKX32" s="67"/>
      <c r="GKY32" s="67"/>
      <c r="GKZ32" s="67"/>
      <c r="GLA32" s="67"/>
      <c r="GLB32" s="67"/>
      <c r="GLC32" s="67"/>
      <c r="GLD32" s="67"/>
      <c r="GLE32" s="67"/>
      <c r="GLF32" s="67"/>
      <c r="GLG32" s="67"/>
      <c r="GLH32" s="67"/>
      <c r="GLI32" s="67"/>
      <c r="GLJ32" s="67"/>
      <c r="GLK32" s="67"/>
      <c r="GLL32" s="67"/>
      <c r="GLM32" s="67"/>
      <c r="GLN32" s="67"/>
      <c r="GLO32" s="67"/>
      <c r="GLP32" s="67"/>
      <c r="GLQ32" s="67"/>
      <c r="GLR32" s="67"/>
      <c r="GLS32" s="67"/>
      <c r="GLT32" s="67"/>
      <c r="GLU32" s="67"/>
      <c r="GLV32" s="67"/>
      <c r="GLW32" s="67"/>
      <c r="GLX32" s="67"/>
      <c r="GLY32" s="67"/>
      <c r="GLZ32" s="67"/>
      <c r="GMA32" s="67"/>
      <c r="GMB32" s="67"/>
      <c r="GMC32" s="67"/>
      <c r="GMD32" s="67"/>
      <c r="GME32" s="67"/>
      <c r="GMF32" s="67"/>
      <c r="GMG32" s="67"/>
      <c r="GMH32" s="67"/>
      <c r="GMI32" s="67"/>
      <c r="GMJ32" s="67"/>
      <c r="GMK32" s="67"/>
      <c r="GML32" s="67"/>
      <c r="GMM32" s="67"/>
      <c r="GMN32" s="67"/>
      <c r="GMO32" s="67"/>
      <c r="GMP32" s="67"/>
      <c r="GMQ32" s="67"/>
      <c r="GMR32" s="67"/>
      <c r="GMS32" s="67"/>
      <c r="GMT32" s="67"/>
      <c r="GMU32" s="67"/>
      <c r="GMV32" s="67"/>
      <c r="GMW32" s="67"/>
      <c r="GMX32" s="67"/>
      <c r="GMY32" s="67"/>
      <c r="GMZ32" s="67"/>
      <c r="GNA32" s="67"/>
      <c r="GNB32" s="67"/>
      <c r="GNC32" s="67"/>
      <c r="GND32" s="67"/>
      <c r="GNE32" s="67"/>
      <c r="GNF32" s="67"/>
      <c r="GNG32" s="67"/>
      <c r="GNH32" s="67"/>
      <c r="GNI32" s="67"/>
      <c r="GNJ32" s="67"/>
      <c r="GNK32" s="67"/>
      <c r="GNL32" s="67"/>
      <c r="GNM32" s="67"/>
      <c r="GNN32" s="67"/>
      <c r="GNO32" s="67"/>
      <c r="GNP32" s="67"/>
      <c r="GNQ32" s="67"/>
      <c r="GNR32" s="67"/>
      <c r="GNS32" s="67"/>
      <c r="GNT32" s="67"/>
      <c r="GNU32" s="67"/>
      <c r="GNV32" s="67"/>
      <c r="GNW32" s="67"/>
      <c r="GNX32" s="67"/>
      <c r="GNY32" s="67"/>
      <c r="GNZ32" s="67"/>
      <c r="GOA32" s="67"/>
      <c r="GOB32" s="67"/>
      <c r="GOC32" s="67"/>
      <c r="GOD32" s="67"/>
      <c r="GOE32" s="67"/>
      <c r="GOF32" s="67"/>
      <c r="GOG32" s="67"/>
      <c r="GOH32" s="67"/>
      <c r="GOI32" s="67"/>
      <c r="GOJ32" s="67"/>
      <c r="GOK32" s="67"/>
      <c r="GOL32" s="67"/>
      <c r="GOM32" s="67"/>
      <c r="GON32" s="67"/>
      <c r="GOO32" s="67"/>
      <c r="GOP32" s="67"/>
      <c r="GOQ32" s="67"/>
      <c r="GOR32" s="67"/>
      <c r="GOS32" s="67"/>
      <c r="GOT32" s="67"/>
      <c r="GOU32" s="67"/>
      <c r="GOV32" s="67"/>
      <c r="GOW32" s="67"/>
      <c r="GOX32" s="67"/>
      <c r="GOY32" s="67"/>
      <c r="GOZ32" s="67"/>
      <c r="GPA32" s="67"/>
      <c r="GPB32" s="67"/>
      <c r="GPC32" s="67"/>
      <c r="GPD32" s="67"/>
      <c r="GPE32" s="67"/>
      <c r="GPF32" s="67"/>
      <c r="GPG32" s="67"/>
      <c r="GPH32" s="67"/>
      <c r="GPI32" s="67"/>
      <c r="GPJ32" s="67"/>
      <c r="GPK32" s="67"/>
      <c r="GPL32" s="67"/>
      <c r="GPM32" s="67"/>
      <c r="GPN32" s="67"/>
      <c r="GPO32" s="67"/>
      <c r="GPP32" s="67"/>
      <c r="GPQ32" s="67"/>
      <c r="GPR32" s="67"/>
      <c r="GPS32" s="67"/>
      <c r="GPT32" s="67"/>
      <c r="GPU32" s="67"/>
      <c r="GPV32" s="67"/>
      <c r="GPW32" s="67"/>
      <c r="GPX32" s="67"/>
      <c r="GPY32" s="67"/>
      <c r="GPZ32" s="67"/>
      <c r="GQA32" s="67"/>
      <c r="GQB32" s="67"/>
      <c r="GQC32" s="67"/>
      <c r="GQD32" s="67"/>
      <c r="GQE32" s="67"/>
      <c r="GQF32" s="67"/>
      <c r="GQG32" s="67"/>
      <c r="GQH32" s="67"/>
      <c r="GQI32" s="67"/>
      <c r="GQJ32" s="67"/>
      <c r="GQK32" s="67"/>
      <c r="GQL32" s="67"/>
      <c r="GQM32" s="67"/>
      <c r="GQN32" s="67"/>
      <c r="GQO32" s="67"/>
      <c r="GQP32" s="67"/>
      <c r="GQQ32" s="67"/>
      <c r="GQR32" s="67"/>
      <c r="GQS32" s="67"/>
      <c r="GQT32" s="67"/>
      <c r="GQU32" s="67"/>
      <c r="GQV32" s="67"/>
      <c r="GQW32" s="67"/>
      <c r="GQX32" s="67"/>
      <c r="GQY32" s="67"/>
      <c r="GQZ32" s="67"/>
      <c r="GRA32" s="67"/>
      <c r="GRB32" s="67"/>
      <c r="GRC32" s="67"/>
      <c r="GRD32" s="67"/>
      <c r="GRE32" s="67"/>
      <c r="GRF32" s="67"/>
      <c r="GRG32" s="67"/>
      <c r="GRH32" s="67"/>
      <c r="GRI32" s="67"/>
      <c r="GRJ32" s="67"/>
      <c r="GRK32" s="67"/>
      <c r="GRL32" s="67"/>
      <c r="GRM32" s="67"/>
      <c r="GRN32" s="67"/>
      <c r="GRO32" s="67"/>
      <c r="GRP32" s="67"/>
      <c r="GRQ32" s="67"/>
      <c r="GRR32" s="67"/>
      <c r="GRS32" s="67"/>
      <c r="GRT32" s="67"/>
      <c r="GRU32" s="67"/>
      <c r="GRV32" s="67"/>
      <c r="GRW32" s="67"/>
      <c r="GRX32" s="67"/>
      <c r="GRY32" s="67"/>
      <c r="GRZ32" s="67"/>
      <c r="GSA32" s="67"/>
      <c r="GSB32" s="67"/>
      <c r="GSC32" s="67"/>
      <c r="GSD32" s="67"/>
      <c r="GSE32" s="67"/>
      <c r="GSF32" s="67"/>
      <c r="GSG32" s="67"/>
      <c r="GSH32" s="67"/>
      <c r="GSI32" s="67"/>
      <c r="GSJ32" s="67"/>
      <c r="GSK32" s="67"/>
      <c r="GSL32" s="67"/>
      <c r="GSM32" s="67"/>
      <c r="GSN32" s="67"/>
      <c r="GSO32" s="67"/>
      <c r="GSP32" s="67"/>
      <c r="GSQ32" s="67"/>
      <c r="GSR32" s="67"/>
      <c r="GSS32" s="67"/>
      <c r="GST32" s="67"/>
      <c r="GSU32" s="67"/>
      <c r="GSV32" s="67"/>
      <c r="GSW32" s="67"/>
      <c r="GSX32" s="67"/>
      <c r="GSY32" s="67"/>
      <c r="GSZ32" s="67"/>
      <c r="GTA32" s="67"/>
      <c r="GTB32" s="67"/>
      <c r="GTC32" s="67"/>
      <c r="GTD32" s="67"/>
      <c r="GTE32" s="67"/>
      <c r="GTF32" s="67"/>
      <c r="GTG32" s="67"/>
      <c r="GTH32" s="67"/>
      <c r="GTI32" s="67"/>
      <c r="GTJ32" s="67"/>
      <c r="GTK32" s="67"/>
      <c r="GTL32" s="67"/>
      <c r="GTM32" s="67"/>
      <c r="GTN32" s="67"/>
      <c r="GTO32" s="67"/>
      <c r="GTP32" s="67"/>
      <c r="GTQ32" s="67"/>
      <c r="GTR32" s="67"/>
      <c r="GTS32" s="67"/>
      <c r="GTT32" s="67"/>
      <c r="GTU32" s="67"/>
      <c r="GTV32" s="67"/>
      <c r="GTW32" s="67"/>
      <c r="GTX32" s="67"/>
      <c r="GTY32" s="67"/>
      <c r="GTZ32" s="67"/>
      <c r="GUA32" s="67"/>
      <c r="GUB32" s="67"/>
      <c r="GUC32" s="67"/>
      <c r="GUD32" s="67"/>
      <c r="GUE32" s="67"/>
      <c r="GUF32" s="67"/>
      <c r="GUG32" s="67"/>
      <c r="GUH32" s="67"/>
      <c r="GUI32" s="67"/>
      <c r="GUJ32" s="67"/>
      <c r="GUK32" s="67"/>
      <c r="GUL32" s="67"/>
      <c r="GUM32" s="67"/>
      <c r="GUN32" s="67"/>
      <c r="GUO32" s="67"/>
      <c r="GUP32" s="67"/>
      <c r="GUQ32" s="67"/>
      <c r="GUR32" s="67"/>
      <c r="GUS32" s="67"/>
      <c r="GUT32" s="67"/>
      <c r="GUU32" s="67"/>
      <c r="GUV32" s="67"/>
      <c r="GUW32" s="67"/>
      <c r="GUX32" s="67"/>
      <c r="GUY32" s="67"/>
      <c r="GUZ32" s="67"/>
      <c r="GVA32" s="67"/>
      <c r="GVB32" s="67"/>
      <c r="GVC32" s="67"/>
      <c r="GVD32" s="67"/>
      <c r="GVE32" s="67"/>
      <c r="GVF32" s="67"/>
      <c r="GVG32" s="67"/>
      <c r="GVH32" s="67"/>
      <c r="GVI32" s="67"/>
      <c r="GVJ32" s="67"/>
      <c r="GVK32" s="67"/>
      <c r="GVL32" s="67"/>
      <c r="GVM32" s="67"/>
      <c r="GVN32" s="67"/>
      <c r="GVO32" s="67"/>
      <c r="GVP32" s="67"/>
      <c r="GVQ32" s="67"/>
      <c r="GVR32" s="67"/>
      <c r="GVS32" s="67"/>
      <c r="GVT32" s="67"/>
      <c r="GVU32" s="67"/>
      <c r="GVV32" s="67"/>
      <c r="GVW32" s="67"/>
      <c r="GVX32" s="67"/>
      <c r="GVY32" s="67"/>
      <c r="GVZ32" s="67"/>
      <c r="GWA32" s="67"/>
      <c r="GWB32" s="67"/>
      <c r="GWC32" s="67"/>
      <c r="GWD32" s="67"/>
      <c r="GWE32" s="67"/>
      <c r="GWF32" s="67"/>
      <c r="GWG32" s="67"/>
      <c r="GWH32" s="67"/>
      <c r="GWI32" s="67"/>
      <c r="GWJ32" s="67"/>
      <c r="GWK32" s="67"/>
      <c r="GWL32" s="67"/>
      <c r="GWM32" s="67"/>
      <c r="GWN32" s="67"/>
      <c r="GWO32" s="67"/>
      <c r="GWP32" s="67"/>
      <c r="GWQ32" s="67"/>
      <c r="GWR32" s="67"/>
      <c r="GWS32" s="67"/>
      <c r="GWT32" s="67"/>
      <c r="GWU32" s="67"/>
      <c r="GWV32" s="67"/>
      <c r="GWW32" s="67"/>
      <c r="GWX32" s="67"/>
      <c r="GWY32" s="67"/>
      <c r="GWZ32" s="67"/>
      <c r="GXA32" s="67"/>
      <c r="GXB32" s="67"/>
      <c r="GXC32" s="67"/>
      <c r="GXD32" s="67"/>
      <c r="GXE32" s="67"/>
      <c r="GXF32" s="67"/>
      <c r="GXG32" s="67"/>
      <c r="GXH32" s="67"/>
      <c r="GXI32" s="67"/>
      <c r="GXJ32" s="67"/>
      <c r="GXK32" s="67"/>
      <c r="GXL32" s="67"/>
      <c r="GXM32" s="67"/>
      <c r="GXN32" s="67"/>
      <c r="GXO32" s="67"/>
      <c r="GXP32" s="67"/>
      <c r="GXQ32" s="67"/>
      <c r="GXR32" s="67"/>
      <c r="GXS32" s="67"/>
      <c r="GXT32" s="67"/>
      <c r="GXU32" s="67"/>
      <c r="GXV32" s="67"/>
      <c r="GXW32" s="67"/>
      <c r="GXX32" s="67"/>
      <c r="GXY32" s="67"/>
      <c r="GXZ32" s="67"/>
      <c r="GYA32" s="67"/>
      <c r="GYB32" s="67"/>
      <c r="GYC32" s="67"/>
      <c r="GYD32" s="67"/>
      <c r="GYE32" s="67"/>
      <c r="GYF32" s="67"/>
      <c r="GYG32" s="67"/>
      <c r="GYH32" s="67"/>
      <c r="GYI32" s="67"/>
      <c r="GYJ32" s="67"/>
      <c r="GYK32" s="67"/>
      <c r="GYL32" s="67"/>
      <c r="GYM32" s="67"/>
      <c r="GYN32" s="67"/>
      <c r="GYO32" s="67"/>
      <c r="GYP32" s="67"/>
      <c r="GYQ32" s="67"/>
      <c r="GYR32" s="67"/>
      <c r="GYS32" s="67"/>
      <c r="GYT32" s="67"/>
      <c r="GYU32" s="67"/>
      <c r="GYV32" s="67"/>
      <c r="GYW32" s="67"/>
      <c r="GYX32" s="67"/>
      <c r="GYY32" s="67"/>
      <c r="GYZ32" s="67"/>
      <c r="GZA32" s="67"/>
      <c r="GZB32" s="67"/>
      <c r="GZC32" s="67"/>
      <c r="GZD32" s="67"/>
      <c r="GZE32" s="67"/>
      <c r="GZF32" s="67"/>
      <c r="GZG32" s="67"/>
      <c r="GZH32" s="67"/>
      <c r="GZI32" s="67"/>
      <c r="GZJ32" s="67"/>
      <c r="GZK32" s="67"/>
      <c r="GZL32" s="67"/>
      <c r="GZM32" s="67"/>
      <c r="GZN32" s="67"/>
      <c r="GZO32" s="67"/>
      <c r="GZP32" s="67"/>
      <c r="GZQ32" s="67"/>
      <c r="GZR32" s="67"/>
      <c r="GZS32" s="67"/>
      <c r="GZT32" s="67"/>
      <c r="GZU32" s="67"/>
      <c r="GZV32" s="67"/>
      <c r="GZW32" s="67"/>
      <c r="GZX32" s="67"/>
      <c r="GZY32" s="67"/>
      <c r="GZZ32" s="67"/>
      <c r="HAA32" s="67"/>
      <c r="HAB32" s="67"/>
      <c r="HAC32" s="67"/>
      <c r="HAD32" s="67"/>
      <c r="HAE32" s="67"/>
      <c r="HAF32" s="67"/>
      <c r="HAG32" s="67"/>
      <c r="HAH32" s="67"/>
      <c r="HAI32" s="67"/>
      <c r="HAJ32" s="67"/>
      <c r="HAK32" s="67"/>
      <c r="HAL32" s="67"/>
      <c r="HAM32" s="67"/>
      <c r="HAN32" s="67"/>
      <c r="HAO32" s="67"/>
      <c r="HAP32" s="67"/>
      <c r="HAQ32" s="67"/>
      <c r="HAR32" s="67"/>
      <c r="HAS32" s="67"/>
      <c r="HAT32" s="67"/>
      <c r="HAU32" s="67"/>
      <c r="HAV32" s="67"/>
      <c r="HAW32" s="67"/>
      <c r="HAX32" s="67"/>
      <c r="HAY32" s="67"/>
      <c r="HAZ32" s="67"/>
      <c r="HBA32" s="67"/>
      <c r="HBB32" s="67"/>
      <c r="HBC32" s="67"/>
      <c r="HBD32" s="67"/>
      <c r="HBE32" s="67"/>
      <c r="HBF32" s="67"/>
      <c r="HBG32" s="67"/>
      <c r="HBH32" s="67"/>
      <c r="HBI32" s="67"/>
      <c r="HBJ32" s="67"/>
      <c r="HBK32" s="67"/>
      <c r="HBL32" s="67"/>
      <c r="HBM32" s="67"/>
      <c r="HBN32" s="67"/>
      <c r="HBO32" s="67"/>
      <c r="HBP32" s="67"/>
      <c r="HBQ32" s="67"/>
      <c r="HBR32" s="67"/>
      <c r="HBS32" s="67"/>
      <c r="HBT32" s="67"/>
      <c r="HBU32" s="67"/>
      <c r="HBV32" s="67"/>
      <c r="HBW32" s="67"/>
      <c r="HBX32" s="67"/>
      <c r="HBY32" s="67"/>
      <c r="HBZ32" s="67"/>
      <c r="HCA32" s="67"/>
      <c r="HCB32" s="67"/>
      <c r="HCC32" s="67"/>
      <c r="HCD32" s="67"/>
      <c r="HCE32" s="67"/>
      <c r="HCF32" s="67"/>
      <c r="HCG32" s="67"/>
      <c r="HCH32" s="67"/>
      <c r="HCI32" s="67"/>
      <c r="HCJ32" s="67"/>
      <c r="HCK32" s="67"/>
      <c r="HCL32" s="67"/>
      <c r="HCM32" s="67"/>
      <c r="HCN32" s="67"/>
      <c r="HCO32" s="67"/>
      <c r="HCP32" s="67"/>
      <c r="HCQ32" s="67"/>
      <c r="HCR32" s="67"/>
      <c r="HCS32" s="67"/>
      <c r="HCT32" s="67"/>
      <c r="HCU32" s="67"/>
      <c r="HCV32" s="67"/>
      <c r="HCW32" s="67"/>
      <c r="HCX32" s="67"/>
      <c r="HCY32" s="67"/>
      <c r="HCZ32" s="67"/>
      <c r="HDA32" s="67"/>
      <c r="HDB32" s="67"/>
      <c r="HDC32" s="67"/>
      <c r="HDD32" s="67"/>
      <c r="HDE32" s="67"/>
      <c r="HDF32" s="67"/>
      <c r="HDG32" s="67"/>
      <c r="HDH32" s="67"/>
      <c r="HDI32" s="67"/>
      <c r="HDJ32" s="67"/>
      <c r="HDK32" s="67"/>
      <c r="HDL32" s="67"/>
      <c r="HDM32" s="67"/>
      <c r="HDN32" s="67"/>
      <c r="HDO32" s="67"/>
      <c r="HDP32" s="67"/>
      <c r="HDQ32" s="67"/>
      <c r="HDR32" s="67"/>
      <c r="HDS32" s="67"/>
      <c r="HDT32" s="67"/>
      <c r="HDU32" s="67"/>
      <c r="HDV32" s="67"/>
      <c r="HDW32" s="67"/>
      <c r="HDX32" s="67"/>
      <c r="HDY32" s="67"/>
      <c r="HDZ32" s="67"/>
      <c r="HEA32" s="67"/>
      <c r="HEB32" s="67"/>
      <c r="HEC32" s="67"/>
      <c r="HED32" s="67"/>
      <c r="HEE32" s="67"/>
      <c r="HEF32" s="67"/>
      <c r="HEG32" s="67"/>
      <c r="HEH32" s="67"/>
      <c r="HEI32" s="67"/>
      <c r="HEJ32" s="67"/>
      <c r="HEK32" s="67"/>
      <c r="HEL32" s="67"/>
      <c r="HEM32" s="67"/>
      <c r="HEN32" s="67"/>
      <c r="HEO32" s="67"/>
      <c r="HEP32" s="67"/>
      <c r="HEQ32" s="67"/>
      <c r="HER32" s="67"/>
      <c r="HES32" s="67"/>
      <c r="HET32" s="67"/>
      <c r="HEU32" s="67"/>
      <c r="HEV32" s="67"/>
      <c r="HEW32" s="67"/>
      <c r="HEX32" s="67"/>
      <c r="HEY32" s="67"/>
      <c r="HEZ32" s="67"/>
      <c r="HFA32" s="67"/>
      <c r="HFB32" s="67"/>
      <c r="HFC32" s="67"/>
      <c r="HFD32" s="67"/>
      <c r="HFE32" s="67"/>
      <c r="HFF32" s="67"/>
      <c r="HFG32" s="67"/>
      <c r="HFH32" s="67"/>
      <c r="HFI32" s="67"/>
      <c r="HFJ32" s="67"/>
      <c r="HFK32" s="67"/>
      <c r="HFL32" s="67"/>
      <c r="HFM32" s="67"/>
      <c r="HFN32" s="67"/>
      <c r="HFO32" s="67"/>
      <c r="HFP32" s="67"/>
      <c r="HFQ32" s="67"/>
      <c r="HFR32" s="67"/>
      <c r="HFS32" s="67"/>
      <c r="HFT32" s="67"/>
      <c r="HFU32" s="67"/>
      <c r="HFV32" s="67"/>
      <c r="HFW32" s="67"/>
      <c r="HFX32" s="67"/>
      <c r="HFY32" s="67"/>
      <c r="HFZ32" s="67"/>
      <c r="HGA32" s="67"/>
      <c r="HGB32" s="67"/>
      <c r="HGC32" s="67"/>
      <c r="HGD32" s="67"/>
      <c r="HGE32" s="67"/>
      <c r="HGF32" s="67"/>
      <c r="HGG32" s="67"/>
      <c r="HGH32" s="67"/>
      <c r="HGI32" s="67"/>
      <c r="HGJ32" s="67"/>
      <c r="HGK32" s="67"/>
      <c r="HGL32" s="67"/>
      <c r="HGM32" s="67"/>
      <c r="HGN32" s="67"/>
      <c r="HGO32" s="67"/>
      <c r="HGP32" s="67"/>
      <c r="HGQ32" s="67"/>
      <c r="HGR32" s="67"/>
      <c r="HGS32" s="67"/>
      <c r="HGT32" s="67"/>
      <c r="HGU32" s="67"/>
      <c r="HGV32" s="67"/>
      <c r="HGW32" s="67"/>
      <c r="HGX32" s="67"/>
      <c r="HGY32" s="67"/>
      <c r="HGZ32" s="67"/>
      <c r="HHA32" s="67"/>
      <c r="HHB32" s="67"/>
      <c r="HHC32" s="67"/>
      <c r="HHD32" s="67"/>
      <c r="HHE32" s="67"/>
      <c r="HHF32" s="67"/>
      <c r="HHG32" s="67"/>
      <c r="HHH32" s="67"/>
      <c r="HHI32" s="67"/>
      <c r="HHJ32" s="67"/>
      <c r="HHK32" s="67"/>
      <c r="HHL32" s="67"/>
      <c r="HHM32" s="67"/>
      <c r="HHN32" s="67"/>
      <c r="HHO32" s="67"/>
      <c r="HHP32" s="67"/>
      <c r="HHQ32" s="67"/>
      <c r="HHR32" s="67"/>
      <c r="HHS32" s="67"/>
      <c r="HHT32" s="67"/>
      <c r="HHU32" s="67"/>
      <c r="HHV32" s="67"/>
      <c r="HHW32" s="67"/>
      <c r="HHX32" s="67"/>
      <c r="HHY32" s="67"/>
      <c r="HHZ32" s="67"/>
      <c r="HIA32" s="67"/>
      <c r="HIB32" s="67"/>
      <c r="HIC32" s="67"/>
      <c r="HID32" s="67"/>
      <c r="HIE32" s="67"/>
      <c r="HIF32" s="67"/>
      <c r="HIG32" s="67"/>
      <c r="HIH32" s="67"/>
      <c r="HII32" s="67"/>
      <c r="HIJ32" s="67"/>
      <c r="HIK32" s="67"/>
      <c r="HIL32" s="67"/>
      <c r="HIM32" s="67"/>
      <c r="HIN32" s="67"/>
      <c r="HIO32" s="67"/>
      <c r="HIP32" s="67"/>
      <c r="HIQ32" s="67"/>
      <c r="HIR32" s="67"/>
      <c r="HIS32" s="67"/>
      <c r="HIT32" s="67"/>
      <c r="HIU32" s="67"/>
      <c r="HIV32" s="67"/>
      <c r="HIW32" s="67"/>
      <c r="HIX32" s="67"/>
      <c r="HIY32" s="67"/>
      <c r="HIZ32" s="67"/>
      <c r="HJA32" s="67"/>
      <c r="HJB32" s="67"/>
      <c r="HJC32" s="67"/>
      <c r="HJD32" s="67"/>
      <c r="HJE32" s="67"/>
      <c r="HJF32" s="67"/>
      <c r="HJG32" s="67"/>
      <c r="HJH32" s="67"/>
      <c r="HJI32" s="67"/>
      <c r="HJJ32" s="67"/>
      <c r="HJK32" s="67"/>
      <c r="HJL32" s="67"/>
      <c r="HJM32" s="67"/>
      <c r="HJN32" s="67"/>
      <c r="HJO32" s="67"/>
      <c r="HJP32" s="67"/>
      <c r="HJQ32" s="67"/>
      <c r="HJR32" s="67"/>
      <c r="HJS32" s="67"/>
      <c r="HJT32" s="67"/>
      <c r="HJU32" s="67"/>
      <c r="HJV32" s="67"/>
      <c r="HJW32" s="67"/>
      <c r="HJX32" s="67"/>
      <c r="HJY32" s="67"/>
      <c r="HJZ32" s="67"/>
      <c r="HKA32" s="67"/>
      <c r="HKB32" s="67"/>
      <c r="HKC32" s="67"/>
      <c r="HKD32" s="67"/>
      <c r="HKE32" s="67"/>
      <c r="HKF32" s="67"/>
      <c r="HKG32" s="67"/>
      <c r="HKH32" s="67"/>
      <c r="HKI32" s="67"/>
      <c r="HKJ32" s="67"/>
      <c r="HKK32" s="67"/>
      <c r="HKL32" s="67"/>
      <c r="HKM32" s="67"/>
      <c r="HKN32" s="67"/>
      <c r="HKO32" s="67"/>
      <c r="HKP32" s="67"/>
      <c r="HKQ32" s="67"/>
      <c r="HKR32" s="67"/>
      <c r="HKS32" s="67"/>
      <c r="HKT32" s="67"/>
      <c r="HKU32" s="67"/>
      <c r="HKV32" s="67"/>
      <c r="HKW32" s="67"/>
      <c r="HKX32" s="67"/>
      <c r="HKY32" s="67"/>
      <c r="HKZ32" s="67"/>
      <c r="HLA32" s="67"/>
      <c r="HLB32" s="67"/>
      <c r="HLC32" s="67"/>
      <c r="HLD32" s="67"/>
      <c r="HLE32" s="67"/>
      <c r="HLF32" s="67"/>
      <c r="HLG32" s="67"/>
      <c r="HLH32" s="67"/>
      <c r="HLI32" s="67"/>
      <c r="HLJ32" s="67"/>
      <c r="HLK32" s="67"/>
      <c r="HLL32" s="67"/>
      <c r="HLM32" s="67"/>
      <c r="HLN32" s="67"/>
      <c r="HLO32" s="67"/>
      <c r="HLP32" s="67"/>
      <c r="HLQ32" s="67"/>
      <c r="HLR32" s="67"/>
      <c r="HLS32" s="67"/>
      <c r="HLT32" s="67"/>
      <c r="HLU32" s="67"/>
      <c r="HLV32" s="67"/>
      <c r="HLW32" s="67"/>
      <c r="HLX32" s="67"/>
      <c r="HLY32" s="67"/>
      <c r="HLZ32" s="67"/>
      <c r="HMA32" s="67"/>
      <c r="HMB32" s="67"/>
      <c r="HMC32" s="67"/>
      <c r="HMD32" s="67"/>
      <c r="HME32" s="67"/>
      <c r="HMF32" s="67"/>
      <c r="HMG32" s="67"/>
      <c r="HMH32" s="67"/>
      <c r="HMI32" s="67"/>
      <c r="HMJ32" s="67"/>
      <c r="HMK32" s="67"/>
      <c r="HML32" s="67"/>
      <c r="HMM32" s="67"/>
      <c r="HMN32" s="67"/>
      <c r="HMO32" s="67"/>
      <c r="HMP32" s="67"/>
      <c r="HMQ32" s="67"/>
      <c r="HMR32" s="67"/>
      <c r="HMS32" s="67"/>
      <c r="HMT32" s="67"/>
      <c r="HMU32" s="67"/>
      <c r="HMV32" s="67"/>
      <c r="HMW32" s="67"/>
      <c r="HMX32" s="67"/>
      <c r="HMY32" s="67"/>
      <c r="HMZ32" s="67"/>
      <c r="HNA32" s="67"/>
      <c r="HNB32" s="67"/>
      <c r="HNC32" s="67"/>
      <c r="HND32" s="67"/>
      <c r="HNE32" s="67"/>
      <c r="HNF32" s="67"/>
      <c r="HNG32" s="67"/>
      <c r="HNH32" s="67"/>
      <c r="HNI32" s="67"/>
      <c r="HNJ32" s="67"/>
      <c r="HNK32" s="67"/>
      <c r="HNL32" s="67"/>
      <c r="HNM32" s="67"/>
      <c r="HNN32" s="67"/>
      <c r="HNO32" s="67"/>
      <c r="HNP32" s="67"/>
      <c r="HNQ32" s="67"/>
      <c r="HNR32" s="67"/>
      <c r="HNS32" s="67"/>
      <c r="HNT32" s="67"/>
      <c r="HNU32" s="67"/>
      <c r="HNV32" s="67"/>
      <c r="HNW32" s="67"/>
      <c r="HNX32" s="67"/>
      <c r="HNY32" s="67"/>
      <c r="HNZ32" s="67"/>
      <c r="HOA32" s="67"/>
      <c r="HOB32" s="67"/>
      <c r="HOC32" s="67"/>
      <c r="HOD32" s="67"/>
      <c r="HOE32" s="67"/>
      <c r="HOF32" s="67"/>
      <c r="HOG32" s="67"/>
      <c r="HOH32" s="67"/>
      <c r="HOI32" s="67"/>
      <c r="HOJ32" s="67"/>
      <c r="HOK32" s="67"/>
      <c r="HOL32" s="67"/>
      <c r="HOM32" s="67"/>
      <c r="HON32" s="67"/>
      <c r="HOO32" s="67"/>
      <c r="HOP32" s="67"/>
      <c r="HOQ32" s="67"/>
      <c r="HOR32" s="67"/>
      <c r="HOS32" s="67"/>
      <c r="HOT32" s="67"/>
      <c r="HOU32" s="67"/>
      <c r="HOV32" s="67"/>
      <c r="HOW32" s="67"/>
      <c r="HOX32" s="67"/>
      <c r="HOY32" s="67"/>
      <c r="HOZ32" s="67"/>
      <c r="HPA32" s="67"/>
      <c r="HPB32" s="67"/>
      <c r="HPC32" s="67"/>
      <c r="HPD32" s="67"/>
      <c r="HPE32" s="67"/>
      <c r="HPF32" s="67"/>
      <c r="HPG32" s="67"/>
      <c r="HPH32" s="67"/>
      <c r="HPI32" s="67"/>
      <c r="HPJ32" s="67"/>
      <c r="HPK32" s="67"/>
      <c r="HPL32" s="67"/>
      <c r="HPM32" s="67"/>
      <c r="HPN32" s="67"/>
      <c r="HPO32" s="67"/>
      <c r="HPP32" s="67"/>
      <c r="HPQ32" s="67"/>
      <c r="HPR32" s="67"/>
      <c r="HPS32" s="67"/>
      <c r="HPT32" s="67"/>
      <c r="HPU32" s="67"/>
      <c r="HPV32" s="67"/>
      <c r="HPW32" s="67"/>
      <c r="HPX32" s="67"/>
      <c r="HPY32" s="67"/>
      <c r="HPZ32" s="67"/>
      <c r="HQA32" s="67"/>
      <c r="HQB32" s="67"/>
      <c r="HQC32" s="67"/>
      <c r="HQD32" s="67"/>
      <c r="HQE32" s="67"/>
      <c r="HQF32" s="67"/>
      <c r="HQG32" s="67"/>
      <c r="HQH32" s="67"/>
      <c r="HQI32" s="67"/>
      <c r="HQJ32" s="67"/>
      <c r="HQK32" s="67"/>
      <c r="HQL32" s="67"/>
      <c r="HQM32" s="67"/>
      <c r="HQN32" s="67"/>
      <c r="HQO32" s="67"/>
      <c r="HQP32" s="67"/>
      <c r="HQQ32" s="67"/>
      <c r="HQR32" s="67"/>
      <c r="HQS32" s="67"/>
      <c r="HQT32" s="67"/>
      <c r="HQU32" s="67"/>
      <c r="HQV32" s="67"/>
      <c r="HQW32" s="67"/>
      <c r="HQX32" s="67"/>
      <c r="HQY32" s="67"/>
      <c r="HQZ32" s="67"/>
      <c r="HRA32" s="67"/>
      <c r="HRB32" s="67"/>
      <c r="HRC32" s="67"/>
      <c r="HRD32" s="67"/>
      <c r="HRE32" s="67"/>
      <c r="HRF32" s="67"/>
      <c r="HRG32" s="67"/>
      <c r="HRH32" s="67"/>
      <c r="HRI32" s="67"/>
      <c r="HRJ32" s="67"/>
      <c r="HRK32" s="67"/>
      <c r="HRL32" s="67"/>
      <c r="HRM32" s="67"/>
      <c r="HRN32" s="67"/>
      <c r="HRO32" s="67"/>
      <c r="HRP32" s="67"/>
      <c r="HRQ32" s="67"/>
      <c r="HRR32" s="67"/>
      <c r="HRS32" s="67"/>
      <c r="HRT32" s="67"/>
      <c r="HRU32" s="67"/>
      <c r="HRV32" s="67"/>
      <c r="HRW32" s="67"/>
      <c r="HRX32" s="67"/>
      <c r="HRY32" s="67"/>
      <c r="HRZ32" s="67"/>
      <c r="HSA32" s="67"/>
      <c r="HSB32" s="67"/>
      <c r="HSC32" s="67"/>
      <c r="HSD32" s="67"/>
      <c r="HSE32" s="67"/>
      <c r="HSF32" s="67"/>
      <c r="HSG32" s="67"/>
      <c r="HSH32" s="67"/>
      <c r="HSI32" s="67"/>
      <c r="HSJ32" s="67"/>
      <c r="HSK32" s="67"/>
      <c r="HSL32" s="67"/>
      <c r="HSM32" s="67"/>
      <c r="HSN32" s="67"/>
      <c r="HSO32" s="67"/>
      <c r="HSP32" s="67"/>
      <c r="HSQ32" s="67"/>
      <c r="HSR32" s="67"/>
      <c r="HSS32" s="67"/>
      <c r="HST32" s="67"/>
      <c r="HSU32" s="67"/>
      <c r="HSV32" s="67"/>
      <c r="HSW32" s="67"/>
      <c r="HSX32" s="67"/>
      <c r="HSY32" s="67"/>
      <c r="HSZ32" s="67"/>
      <c r="HTA32" s="67"/>
      <c r="HTB32" s="67"/>
      <c r="HTC32" s="67"/>
      <c r="HTD32" s="67"/>
      <c r="HTE32" s="67"/>
      <c r="HTF32" s="67"/>
      <c r="HTG32" s="67"/>
      <c r="HTH32" s="67"/>
      <c r="HTI32" s="67"/>
      <c r="HTJ32" s="67"/>
      <c r="HTK32" s="67"/>
      <c r="HTL32" s="67"/>
      <c r="HTM32" s="67"/>
      <c r="HTN32" s="67"/>
      <c r="HTO32" s="67"/>
      <c r="HTP32" s="67"/>
      <c r="HTQ32" s="67"/>
      <c r="HTR32" s="67"/>
      <c r="HTS32" s="67"/>
      <c r="HTT32" s="67"/>
      <c r="HTU32" s="67"/>
      <c r="HTV32" s="67"/>
      <c r="HTW32" s="67"/>
      <c r="HTX32" s="67"/>
      <c r="HTY32" s="67"/>
      <c r="HTZ32" s="67"/>
      <c r="HUA32" s="67"/>
      <c r="HUB32" s="67"/>
      <c r="HUC32" s="67"/>
      <c r="HUD32" s="67"/>
      <c r="HUE32" s="67"/>
      <c r="HUF32" s="67"/>
      <c r="HUG32" s="67"/>
      <c r="HUH32" s="67"/>
      <c r="HUI32" s="67"/>
      <c r="HUJ32" s="67"/>
      <c r="HUK32" s="67"/>
      <c r="HUL32" s="67"/>
      <c r="HUM32" s="67"/>
      <c r="HUN32" s="67"/>
      <c r="HUO32" s="67"/>
      <c r="HUP32" s="67"/>
      <c r="HUQ32" s="67"/>
      <c r="HUR32" s="67"/>
      <c r="HUS32" s="67"/>
      <c r="HUT32" s="67"/>
      <c r="HUU32" s="67"/>
      <c r="HUV32" s="67"/>
      <c r="HUW32" s="67"/>
      <c r="HUX32" s="67"/>
      <c r="HUY32" s="67"/>
      <c r="HUZ32" s="67"/>
      <c r="HVA32" s="67"/>
      <c r="HVB32" s="67"/>
      <c r="HVC32" s="67"/>
      <c r="HVD32" s="67"/>
      <c r="HVE32" s="67"/>
      <c r="HVF32" s="67"/>
      <c r="HVG32" s="67"/>
      <c r="HVH32" s="67"/>
      <c r="HVI32" s="67"/>
      <c r="HVJ32" s="67"/>
      <c r="HVK32" s="67"/>
      <c r="HVL32" s="67"/>
      <c r="HVM32" s="67"/>
      <c r="HVN32" s="67"/>
      <c r="HVO32" s="67"/>
      <c r="HVP32" s="67"/>
      <c r="HVQ32" s="67"/>
      <c r="HVR32" s="67"/>
      <c r="HVS32" s="67"/>
      <c r="HVT32" s="67"/>
      <c r="HVU32" s="67"/>
      <c r="HVV32" s="67"/>
      <c r="HVW32" s="67"/>
      <c r="HVX32" s="67"/>
      <c r="HVY32" s="67"/>
      <c r="HVZ32" s="67"/>
      <c r="HWA32" s="67"/>
      <c r="HWB32" s="67"/>
      <c r="HWC32" s="67"/>
      <c r="HWD32" s="67"/>
      <c r="HWE32" s="67"/>
      <c r="HWF32" s="67"/>
      <c r="HWG32" s="67"/>
      <c r="HWH32" s="67"/>
      <c r="HWI32" s="67"/>
      <c r="HWJ32" s="67"/>
      <c r="HWK32" s="67"/>
      <c r="HWL32" s="67"/>
      <c r="HWM32" s="67"/>
      <c r="HWN32" s="67"/>
      <c r="HWO32" s="67"/>
      <c r="HWP32" s="67"/>
      <c r="HWQ32" s="67"/>
      <c r="HWR32" s="67"/>
      <c r="HWS32" s="67"/>
      <c r="HWT32" s="67"/>
      <c r="HWU32" s="67"/>
      <c r="HWV32" s="67"/>
      <c r="HWW32" s="67"/>
      <c r="HWX32" s="67"/>
      <c r="HWY32" s="67"/>
      <c r="HWZ32" s="67"/>
      <c r="HXA32" s="67"/>
      <c r="HXB32" s="67"/>
      <c r="HXC32" s="67"/>
      <c r="HXD32" s="67"/>
      <c r="HXE32" s="67"/>
      <c r="HXF32" s="67"/>
      <c r="HXG32" s="67"/>
      <c r="HXH32" s="67"/>
      <c r="HXI32" s="67"/>
      <c r="HXJ32" s="67"/>
      <c r="HXK32" s="67"/>
      <c r="HXL32" s="67"/>
      <c r="HXM32" s="67"/>
      <c r="HXN32" s="67"/>
      <c r="HXO32" s="67"/>
      <c r="HXP32" s="67"/>
      <c r="HXQ32" s="67"/>
      <c r="HXR32" s="67"/>
      <c r="HXS32" s="67"/>
      <c r="HXT32" s="67"/>
      <c r="HXU32" s="67"/>
      <c r="HXV32" s="67"/>
      <c r="HXW32" s="67"/>
      <c r="HXX32" s="67"/>
      <c r="HXY32" s="67"/>
      <c r="HXZ32" s="67"/>
      <c r="HYA32" s="67"/>
      <c r="HYB32" s="67"/>
      <c r="HYC32" s="67"/>
      <c r="HYD32" s="67"/>
      <c r="HYE32" s="67"/>
      <c r="HYF32" s="67"/>
      <c r="HYG32" s="67"/>
      <c r="HYH32" s="67"/>
      <c r="HYI32" s="67"/>
      <c r="HYJ32" s="67"/>
      <c r="HYK32" s="67"/>
      <c r="HYL32" s="67"/>
      <c r="HYM32" s="67"/>
      <c r="HYN32" s="67"/>
      <c r="HYO32" s="67"/>
      <c r="HYP32" s="67"/>
      <c r="HYQ32" s="67"/>
      <c r="HYR32" s="67"/>
      <c r="HYS32" s="67"/>
      <c r="HYT32" s="67"/>
      <c r="HYU32" s="67"/>
      <c r="HYV32" s="67"/>
      <c r="HYW32" s="67"/>
      <c r="HYX32" s="67"/>
      <c r="HYY32" s="67"/>
      <c r="HYZ32" s="67"/>
      <c r="HZA32" s="67"/>
      <c r="HZB32" s="67"/>
      <c r="HZC32" s="67"/>
      <c r="HZD32" s="67"/>
      <c r="HZE32" s="67"/>
      <c r="HZF32" s="67"/>
      <c r="HZG32" s="67"/>
      <c r="HZH32" s="67"/>
      <c r="HZI32" s="67"/>
      <c r="HZJ32" s="67"/>
      <c r="HZK32" s="67"/>
      <c r="HZL32" s="67"/>
      <c r="HZM32" s="67"/>
      <c r="HZN32" s="67"/>
      <c r="HZO32" s="67"/>
      <c r="HZP32" s="67"/>
      <c r="HZQ32" s="67"/>
      <c r="HZR32" s="67"/>
      <c r="HZS32" s="67"/>
      <c r="HZT32" s="67"/>
      <c r="HZU32" s="67"/>
      <c r="HZV32" s="67"/>
      <c r="HZW32" s="67"/>
      <c r="HZX32" s="67"/>
      <c r="HZY32" s="67"/>
      <c r="HZZ32" s="67"/>
      <c r="IAA32" s="67"/>
      <c r="IAB32" s="67"/>
      <c r="IAC32" s="67"/>
      <c r="IAD32" s="67"/>
      <c r="IAE32" s="67"/>
      <c r="IAF32" s="67"/>
      <c r="IAG32" s="67"/>
      <c r="IAH32" s="67"/>
      <c r="IAI32" s="67"/>
      <c r="IAJ32" s="67"/>
      <c r="IAK32" s="67"/>
      <c r="IAL32" s="67"/>
      <c r="IAM32" s="67"/>
      <c r="IAN32" s="67"/>
      <c r="IAO32" s="67"/>
      <c r="IAP32" s="67"/>
      <c r="IAQ32" s="67"/>
      <c r="IAR32" s="67"/>
      <c r="IAS32" s="67"/>
      <c r="IAT32" s="67"/>
      <c r="IAU32" s="67"/>
      <c r="IAV32" s="67"/>
      <c r="IAW32" s="67"/>
      <c r="IAX32" s="67"/>
      <c r="IAY32" s="67"/>
      <c r="IAZ32" s="67"/>
      <c r="IBA32" s="67"/>
      <c r="IBB32" s="67"/>
      <c r="IBC32" s="67"/>
      <c r="IBD32" s="67"/>
      <c r="IBE32" s="67"/>
      <c r="IBF32" s="67"/>
      <c r="IBG32" s="67"/>
      <c r="IBH32" s="67"/>
      <c r="IBI32" s="67"/>
      <c r="IBJ32" s="67"/>
      <c r="IBK32" s="67"/>
      <c r="IBL32" s="67"/>
      <c r="IBM32" s="67"/>
      <c r="IBN32" s="67"/>
      <c r="IBO32" s="67"/>
      <c r="IBP32" s="67"/>
      <c r="IBQ32" s="67"/>
      <c r="IBR32" s="67"/>
      <c r="IBS32" s="67"/>
      <c r="IBT32" s="67"/>
      <c r="IBU32" s="67"/>
      <c r="IBV32" s="67"/>
      <c r="IBW32" s="67"/>
      <c r="IBX32" s="67"/>
      <c r="IBY32" s="67"/>
      <c r="IBZ32" s="67"/>
      <c r="ICA32" s="67"/>
      <c r="ICB32" s="67"/>
      <c r="ICC32" s="67"/>
      <c r="ICD32" s="67"/>
      <c r="ICE32" s="67"/>
      <c r="ICF32" s="67"/>
      <c r="ICG32" s="67"/>
      <c r="ICH32" s="67"/>
      <c r="ICI32" s="67"/>
      <c r="ICJ32" s="67"/>
      <c r="ICK32" s="67"/>
      <c r="ICL32" s="67"/>
      <c r="ICM32" s="67"/>
      <c r="ICN32" s="67"/>
      <c r="ICO32" s="67"/>
      <c r="ICP32" s="67"/>
      <c r="ICQ32" s="67"/>
      <c r="ICR32" s="67"/>
      <c r="ICS32" s="67"/>
      <c r="ICT32" s="67"/>
      <c r="ICU32" s="67"/>
      <c r="ICV32" s="67"/>
      <c r="ICW32" s="67"/>
      <c r="ICX32" s="67"/>
      <c r="ICY32" s="67"/>
      <c r="ICZ32" s="67"/>
      <c r="IDA32" s="67"/>
      <c r="IDB32" s="67"/>
      <c r="IDC32" s="67"/>
      <c r="IDD32" s="67"/>
      <c r="IDE32" s="67"/>
      <c r="IDF32" s="67"/>
      <c r="IDG32" s="67"/>
      <c r="IDH32" s="67"/>
      <c r="IDI32" s="67"/>
      <c r="IDJ32" s="67"/>
      <c r="IDK32" s="67"/>
      <c r="IDL32" s="67"/>
      <c r="IDM32" s="67"/>
      <c r="IDN32" s="67"/>
      <c r="IDO32" s="67"/>
      <c r="IDP32" s="67"/>
      <c r="IDQ32" s="67"/>
      <c r="IDR32" s="67"/>
      <c r="IDS32" s="67"/>
      <c r="IDT32" s="67"/>
      <c r="IDU32" s="67"/>
      <c r="IDV32" s="67"/>
      <c r="IDW32" s="67"/>
      <c r="IDX32" s="67"/>
      <c r="IDY32" s="67"/>
      <c r="IDZ32" s="67"/>
      <c r="IEA32" s="67"/>
      <c r="IEB32" s="67"/>
      <c r="IEC32" s="67"/>
      <c r="IED32" s="67"/>
      <c r="IEE32" s="67"/>
      <c r="IEF32" s="67"/>
      <c r="IEG32" s="67"/>
      <c r="IEH32" s="67"/>
      <c r="IEI32" s="67"/>
      <c r="IEJ32" s="67"/>
      <c r="IEK32" s="67"/>
      <c r="IEL32" s="67"/>
      <c r="IEM32" s="67"/>
      <c r="IEN32" s="67"/>
      <c r="IEO32" s="67"/>
      <c r="IEP32" s="67"/>
      <c r="IEQ32" s="67"/>
      <c r="IER32" s="67"/>
      <c r="IES32" s="67"/>
      <c r="IET32" s="67"/>
      <c r="IEU32" s="67"/>
      <c r="IEV32" s="67"/>
      <c r="IEW32" s="67"/>
      <c r="IEX32" s="67"/>
      <c r="IEY32" s="67"/>
      <c r="IEZ32" s="67"/>
      <c r="IFA32" s="67"/>
      <c r="IFB32" s="67"/>
      <c r="IFC32" s="67"/>
      <c r="IFD32" s="67"/>
      <c r="IFE32" s="67"/>
      <c r="IFF32" s="67"/>
      <c r="IFG32" s="67"/>
      <c r="IFH32" s="67"/>
      <c r="IFI32" s="67"/>
      <c r="IFJ32" s="67"/>
      <c r="IFK32" s="67"/>
      <c r="IFL32" s="67"/>
      <c r="IFM32" s="67"/>
      <c r="IFN32" s="67"/>
      <c r="IFO32" s="67"/>
      <c r="IFP32" s="67"/>
      <c r="IFQ32" s="67"/>
      <c r="IFR32" s="67"/>
      <c r="IFS32" s="67"/>
      <c r="IFT32" s="67"/>
      <c r="IFU32" s="67"/>
      <c r="IFV32" s="67"/>
      <c r="IFW32" s="67"/>
      <c r="IFX32" s="67"/>
      <c r="IFY32" s="67"/>
      <c r="IFZ32" s="67"/>
      <c r="IGA32" s="67"/>
      <c r="IGB32" s="67"/>
      <c r="IGC32" s="67"/>
      <c r="IGD32" s="67"/>
      <c r="IGE32" s="67"/>
      <c r="IGF32" s="67"/>
      <c r="IGG32" s="67"/>
      <c r="IGH32" s="67"/>
      <c r="IGI32" s="67"/>
      <c r="IGJ32" s="67"/>
      <c r="IGK32" s="67"/>
      <c r="IGL32" s="67"/>
      <c r="IGM32" s="67"/>
      <c r="IGN32" s="67"/>
      <c r="IGO32" s="67"/>
      <c r="IGP32" s="67"/>
      <c r="IGQ32" s="67"/>
      <c r="IGR32" s="67"/>
      <c r="IGS32" s="67"/>
      <c r="IGT32" s="67"/>
      <c r="IGU32" s="67"/>
      <c r="IGV32" s="67"/>
      <c r="IGW32" s="67"/>
      <c r="IGX32" s="67"/>
      <c r="IGY32" s="67"/>
      <c r="IGZ32" s="67"/>
      <c r="IHA32" s="67"/>
      <c r="IHB32" s="67"/>
      <c r="IHC32" s="67"/>
      <c r="IHD32" s="67"/>
      <c r="IHE32" s="67"/>
      <c r="IHF32" s="67"/>
      <c r="IHG32" s="67"/>
      <c r="IHH32" s="67"/>
      <c r="IHI32" s="67"/>
      <c r="IHJ32" s="67"/>
      <c r="IHK32" s="67"/>
      <c r="IHL32" s="67"/>
      <c r="IHM32" s="67"/>
      <c r="IHN32" s="67"/>
      <c r="IHO32" s="67"/>
      <c r="IHP32" s="67"/>
      <c r="IHQ32" s="67"/>
      <c r="IHR32" s="67"/>
      <c r="IHS32" s="67"/>
      <c r="IHT32" s="67"/>
      <c r="IHU32" s="67"/>
      <c r="IHV32" s="67"/>
      <c r="IHW32" s="67"/>
      <c r="IHX32" s="67"/>
      <c r="IHY32" s="67"/>
      <c r="IHZ32" s="67"/>
      <c r="IIA32" s="67"/>
      <c r="IIB32" s="67"/>
      <c r="IIC32" s="67"/>
      <c r="IID32" s="67"/>
      <c r="IIE32" s="67"/>
      <c r="IIF32" s="67"/>
      <c r="IIG32" s="67"/>
      <c r="IIH32" s="67"/>
      <c r="III32" s="67"/>
      <c r="IIJ32" s="67"/>
      <c r="IIK32" s="67"/>
      <c r="IIL32" s="67"/>
      <c r="IIM32" s="67"/>
      <c r="IIN32" s="67"/>
      <c r="IIO32" s="67"/>
      <c r="IIP32" s="67"/>
      <c r="IIQ32" s="67"/>
      <c r="IIR32" s="67"/>
      <c r="IIS32" s="67"/>
      <c r="IIT32" s="67"/>
      <c r="IIU32" s="67"/>
      <c r="IIV32" s="67"/>
      <c r="IIW32" s="67"/>
      <c r="IIX32" s="67"/>
      <c r="IIY32" s="67"/>
      <c r="IIZ32" s="67"/>
      <c r="IJA32" s="67"/>
      <c r="IJB32" s="67"/>
      <c r="IJC32" s="67"/>
      <c r="IJD32" s="67"/>
      <c r="IJE32" s="67"/>
      <c r="IJF32" s="67"/>
      <c r="IJG32" s="67"/>
      <c r="IJH32" s="67"/>
      <c r="IJI32" s="67"/>
      <c r="IJJ32" s="67"/>
      <c r="IJK32" s="67"/>
      <c r="IJL32" s="67"/>
      <c r="IJM32" s="67"/>
      <c r="IJN32" s="67"/>
      <c r="IJO32" s="67"/>
      <c r="IJP32" s="67"/>
      <c r="IJQ32" s="67"/>
      <c r="IJR32" s="67"/>
      <c r="IJS32" s="67"/>
      <c r="IJT32" s="67"/>
      <c r="IJU32" s="67"/>
      <c r="IJV32" s="67"/>
      <c r="IJW32" s="67"/>
      <c r="IJX32" s="67"/>
      <c r="IJY32" s="67"/>
      <c r="IJZ32" s="67"/>
      <c r="IKA32" s="67"/>
      <c r="IKB32" s="67"/>
      <c r="IKC32" s="67"/>
      <c r="IKD32" s="67"/>
      <c r="IKE32" s="67"/>
      <c r="IKF32" s="67"/>
      <c r="IKG32" s="67"/>
      <c r="IKH32" s="67"/>
      <c r="IKI32" s="67"/>
      <c r="IKJ32" s="67"/>
      <c r="IKK32" s="67"/>
      <c r="IKL32" s="67"/>
      <c r="IKM32" s="67"/>
      <c r="IKN32" s="67"/>
      <c r="IKO32" s="67"/>
      <c r="IKP32" s="67"/>
      <c r="IKQ32" s="67"/>
      <c r="IKR32" s="67"/>
      <c r="IKS32" s="67"/>
      <c r="IKT32" s="67"/>
      <c r="IKU32" s="67"/>
      <c r="IKV32" s="67"/>
      <c r="IKW32" s="67"/>
      <c r="IKX32" s="67"/>
      <c r="IKY32" s="67"/>
      <c r="IKZ32" s="67"/>
      <c r="ILA32" s="67"/>
      <c r="ILB32" s="67"/>
      <c r="ILC32" s="67"/>
      <c r="ILD32" s="67"/>
      <c r="ILE32" s="67"/>
      <c r="ILF32" s="67"/>
      <c r="ILG32" s="67"/>
      <c r="ILH32" s="67"/>
      <c r="ILI32" s="67"/>
      <c r="ILJ32" s="67"/>
      <c r="ILK32" s="67"/>
      <c r="ILL32" s="67"/>
      <c r="ILM32" s="67"/>
      <c r="ILN32" s="67"/>
      <c r="ILO32" s="67"/>
      <c r="ILP32" s="67"/>
      <c r="ILQ32" s="67"/>
      <c r="ILR32" s="67"/>
      <c r="ILS32" s="67"/>
      <c r="ILT32" s="67"/>
      <c r="ILU32" s="67"/>
      <c r="ILV32" s="67"/>
      <c r="ILW32" s="67"/>
      <c r="ILX32" s="67"/>
      <c r="ILY32" s="67"/>
      <c r="ILZ32" s="67"/>
      <c r="IMA32" s="67"/>
      <c r="IMB32" s="67"/>
      <c r="IMC32" s="67"/>
      <c r="IMD32" s="67"/>
      <c r="IME32" s="67"/>
      <c r="IMF32" s="67"/>
      <c r="IMG32" s="67"/>
      <c r="IMH32" s="67"/>
      <c r="IMI32" s="67"/>
      <c r="IMJ32" s="67"/>
      <c r="IMK32" s="67"/>
      <c r="IML32" s="67"/>
      <c r="IMM32" s="67"/>
      <c r="IMN32" s="67"/>
      <c r="IMO32" s="67"/>
      <c r="IMP32" s="67"/>
      <c r="IMQ32" s="67"/>
      <c r="IMR32" s="67"/>
      <c r="IMS32" s="67"/>
      <c r="IMT32" s="67"/>
      <c r="IMU32" s="67"/>
      <c r="IMV32" s="67"/>
      <c r="IMW32" s="67"/>
      <c r="IMX32" s="67"/>
      <c r="IMY32" s="67"/>
      <c r="IMZ32" s="67"/>
      <c r="INA32" s="67"/>
      <c r="INB32" s="67"/>
      <c r="INC32" s="67"/>
      <c r="IND32" s="67"/>
      <c r="INE32" s="67"/>
      <c r="INF32" s="67"/>
      <c r="ING32" s="67"/>
      <c r="INH32" s="67"/>
      <c r="INI32" s="67"/>
      <c r="INJ32" s="67"/>
      <c r="INK32" s="67"/>
      <c r="INL32" s="67"/>
      <c r="INM32" s="67"/>
      <c r="INN32" s="67"/>
      <c r="INO32" s="67"/>
      <c r="INP32" s="67"/>
      <c r="INQ32" s="67"/>
      <c r="INR32" s="67"/>
      <c r="INS32" s="67"/>
      <c r="INT32" s="67"/>
      <c r="INU32" s="67"/>
      <c r="INV32" s="67"/>
      <c r="INW32" s="67"/>
      <c r="INX32" s="67"/>
      <c r="INY32" s="67"/>
      <c r="INZ32" s="67"/>
      <c r="IOA32" s="67"/>
      <c r="IOB32" s="67"/>
      <c r="IOC32" s="67"/>
      <c r="IOD32" s="67"/>
      <c r="IOE32" s="67"/>
      <c r="IOF32" s="67"/>
      <c r="IOG32" s="67"/>
      <c r="IOH32" s="67"/>
      <c r="IOI32" s="67"/>
      <c r="IOJ32" s="67"/>
      <c r="IOK32" s="67"/>
      <c r="IOL32" s="67"/>
      <c r="IOM32" s="67"/>
      <c r="ION32" s="67"/>
      <c r="IOO32" s="67"/>
      <c r="IOP32" s="67"/>
      <c r="IOQ32" s="67"/>
      <c r="IOR32" s="67"/>
      <c r="IOS32" s="67"/>
      <c r="IOT32" s="67"/>
      <c r="IOU32" s="67"/>
      <c r="IOV32" s="67"/>
      <c r="IOW32" s="67"/>
      <c r="IOX32" s="67"/>
      <c r="IOY32" s="67"/>
      <c r="IOZ32" s="67"/>
      <c r="IPA32" s="67"/>
      <c r="IPB32" s="67"/>
      <c r="IPC32" s="67"/>
      <c r="IPD32" s="67"/>
      <c r="IPE32" s="67"/>
      <c r="IPF32" s="67"/>
      <c r="IPG32" s="67"/>
      <c r="IPH32" s="67"/>
      <c r="IPI32" s="67"/>
      <c r="IPJ32" s="67"/>
      <c r="IPK32" s="67"/>
      <c r="IPL32" s="67"/>
      <c r="IPM32" s="67"/>
      <c r="IPN32" s="67"/>
      <c r="IPO32" s="67"/>
      <c r="IPP32" s="67"/>
      <c r="IPQ32" s="67"/>
      <c r="IPR32" s="67"/>
      <c r="IPS32" s="67"/>
      <c r="IPT32" s="67"/>
      <c r="IPU32" s="67"/>
      <c r="IPV32" s="67"/>
      <c r="IPW32" s="67"/>
      <c r="IPX32" s="67"/>
      <c r="IPY32" s="67"/>
      <c r="IPZ32" s="67"/>
      <c r="IQA32" s="67"/>
      <c r="IQB32" s="67"/>
      <c r="IQC32" s="67"/>
      <c r="IQD32" s="67"/>
      <c r="IQE32" s="67"/>
      <c r="IQF32" s="67"/>
      <c r="IQG32" s="67"/>
      <c r="IQH32" s="67"/>
      <c r="IQI32" s="67"/>
      <c r="IQJ32" s="67"/>
      <c r="IQK32" s="67"/>
      <c r="IQL32" s="67"/>
      <c r="IQM32" s="67"/>
      <c r="IQN32" s="67"/>
      <c r="IQO32" s="67"/>
      <c r="IQP32" s="67"/>
      <c r="IQQ32" s="67"/>
      <c r="IQR32" s="67"/>
      <c r="IQS32" s="67"/>
      <c r="IQT32" s="67"/>
      <c r="IQU32" s="67"/>
      <c r="IQV32" s="67"/>
      <c r="IQW32" s="67"/>
      <c r="IQX32" s="67"/>
      <c r="IQY32" s="67"/>
      <c r="IQZ32" s="67"/>
      <c r="IRA32" s="67"/>
      <c r="IRB32" s="67"/>
      <c r="IRC32" s="67"/>
      <c r="IRD32" s="67"/>
      <c r="IRE32" s="67"/>
      <c r="IRF32" s="67"/>
      <c r="IRG32" s="67"/>
      <c r="IRH32" s="67"/>
      <c r="IRI32" s="67"/>
      <c r="IRJ32" s="67"/>
      <c r="IRK32" s="67"/>
      <c r="IRL32" s="67"/>
      <c r="IRM32" s="67"/>
      <c r="IRN32" s="67"/>
      <c r="IRO32" s="67"/>
      <c r="IRP32" s="67"/>
      <c r="IRQ32" s="67"/>
      <c r="IRR32" s="67"/>
      <c r="IRS32" s="67"/>
      <c r="IRT32" s="67"/>
      <c r="IRU32" s="67"/>
      <c r="IRV32" s="67"/>
      <c r="IRW32" s="67"/>
      <c r="IRX32" s="67"/>
      <c r="IRY32" s="67"/>
      <c r="IRZ32" s="67"/>
      <c r="ISA32" s="67"/>
      <c r="ISB32" s="67"/>
      <c r="ISC32" s="67"/>
      <c r="ISD32" s="67"/>
      <c r="ISE32" s="67"/>
      <c r="ISF32" s="67"/>
      <c r="ISG32" s="67"/>
      <c r="ISH32" s="67"/>
      <c r="ISI32" s="67"/>
      <c r="ISJ32" s="67"/>
      <c r="ISK32" s="67"/>
      <c r="ISL32" s="67"/>
      <c r="ISM32" s="67"/>
      <c r="ISN32" s="67"/>
      <c r="ISO32" s="67"/>
      <c r="ISP32" s="67"/>
      <c r="ISQ32" s="67"/>
      <c r="ISR32" s="67"/>
      <c r="ISS32" s="67"/>
      <c r="IST32" s="67"/>
      <c r="ISU32" s="67"/>
      <c r="ISV32" s="67"/>
      <c r="ISW32" s="67"/>
      <c r="ISX32" s="67"/>
      <c r="ISY32" s="67"/>
      <c r="ISZ32" s="67"/>
      <c r="ITA32" s="67"/>
      <c r="ITB32" s="67"/>
      <c r="ITC32" s="67"/>
      <c r="ITD32" s="67"/>
      <c r="ITE32" s="67"/>
      <c r="ITF32" s="67"/>
      <c r="ITG32" s="67"/>
      <c r="ITH32" s="67"/>
      <c r="ITI32" s="67"/>
      <c r="ITJ32" s="67"/>
      <c r="ITK32" s="67"/>
      <c r="ITL32" s="67"/>
      <c r="ITM32" s="67"/>
      <c r="ITN32" s="67"/>
      <c r="ITO32" s="67"/>
      <c r="ITP32" s="67"/>
      <c r="ITQ32" s="67"/>
      <c r="ITR32" s="67"/>
      <c r="ITS32" s="67"/>
      <c r="ITT32" s="67"/>
      <c r="ITU32" s="67"/>
      <c r="ITV32" s="67"/>
      <c r="ITW32" s="67"/>
      <c r="ITX32" s="67"/>
      <c r="ITY32" s="67"/>
      <c r="ITZ32" s="67"/>
      <c r="IUA32" s="67"/>
      <c r="IUB32" s="67"/>
      <c r="IUC32" s="67"/>
      <c r="IUD32" s="67"/>
      <c r="IUE32" s="67"/>
      <c r="IUF32" s="67"/>
      <c r="IUG32" s="67"/>
      <c r="IUH32" s="67"/>
      <c r="IUI32" s="67"/>
      <c r="IUJ32" s="67"/>
      <c r="IUK32" s="67"/>
      <c r="IUL32" s="67"/>
      <c r="IUM32" s="67"/>
      <c r="IUN32" s="67"/>
      <c r="IUO32" s="67"/>
      <c r="IUP32" s="67"/>
      <c r="IUQ32" s="67"/>
      <c r="IUR32" s="67"/>
      <c r="IUS32" s="67"/>
      <c r="IUT32" s="67"/>
      <c r="IUU32" s="67"/>
      <c r="IUV32" s="67"/>
      <c r="IUW32" s="67"/>
      <c r="IUX32" s="67"/>
      <c r="IUY32" s="67"/>
      <c r="IUZ32" s="67"/>
      <c r="IVA32" s="67"/>
      <c r="IVB32" s="67"/>
      <c r="IVC32" s="67"/>
      <c r="IVD32" s="67"/>
      <c r="IVE32" s="67"/>
      <c r="IVF32" s="67"/>
      <c r="IVG32" s="67"/>
      <c r="IVH32" s="67"/>
      <c r="IVI32" s="67"/>
      <c r="IVJ32" s="67"/>
      <c r="IVK32" s="67"/>
      <c r="IVL32" s="67"/>
      <c r="IVM32" s="67"/>
      <c r="IVN32" s="67"/>
      <c r="IVO32" s="67"/>
      <c r="IVP32" s="67"/>
      <c r="IVQ32" s="67"/>
      <c r="IVR32" s="67"/>
      <c r="IVS32" s="67"/>
      <c r="IVT32" s="67"/>
      <c r="IVU32" s="67"/>
      <c r="IVV32" s="67"/>
      <c r="IVW32" s="67"/>
      <c r="IVX32" s="67"/>
      <c r="IVY32" s="67"/>
      <c r="IVZ32" s="67"/>
      <c r="IWA32" s="67"/>
      <c r="IWB32" s="67"/>
      <c r="IWC32" s="67"/>
      <c r="IWD32" s="67"/>
      <c r="IWE32" s="67"/>
      <c r="IWF32" s="67"/>
      <c r="IWG32" s="67"/>
      <c r="IWH32" s="67"/>
      <c r="IWI32" s="67"/>
      <c r="IWJ32" s="67"/>
      <c r="IWK32" s="67"/>
      <c r="IWL32" s="67"/>
      <c r="IWM32" s="67"/>
      <c r="IWN32" s="67"/>
      <c r="IWO32" s="67"/>
      <c r="IWP32" s="67"/>
      <c r="IWQ32" s="67"/>
      <c r="IWR32" s="67"/>
      <c r="IWS32" s="67"/>
      <c r="IWT32" s="67"/>
      <c r="IWU32" s="67"/>
      <c r="IWV32" s="67"/>
      <c r="IWW32" s="67"/>
      <c r="IWX32" s="67"/>
      <c r="IWY32" s="67"/>
      <c r="IWZ32" s="67"/>
      <c r="IXA32" s="67"/>
      <c r="IXB32" s="67"/>
      <c r="IXC32" s="67"/>
      <c r="IXD32" s="67"/>
      <c r="IXE32" s="67"/>
      <c r="IXF32" s="67"/>
      <c r="IXG32" s="67"/>
      <c r="IXH32" s="67"/>
      <c r="IXI32" s="67"/>
      <c r="IXJ32" s="67"/>
      <c r="IXK32" s="67"/>
      <c r="IXL32" s="67"/>
      <c r="IXM32" s="67"/>
      <c r="IXN32" s="67"/>
      <c r="IXO32" s="67"/>
      <c r="IXP32" s="67"/>
      <c r="IXQ32" s="67"/>
      <c r="IXR32" s="67"/>
      <c r="IXS32" s="67"/>
      <c r="IXT32" s="67"/>
      <c r="IXU32" s="67"/>
      <c r="IXV32" s="67"/>
      <c r="IXW32" s="67"/>
      <c r="IXX32" s="67"/>
      <c r="IXY32" s="67"/>
      <c r="IXZ32" s="67"/>
      <c r="IYA32" s="67"/>
      <c r="IYB32" s="67"/>
      <c r="IYC32" s="67"/>
      <c r="IYD32" s="67"/>
      <c r="IYE32" s="67"/>
      <c r="IYF32" s="67"/>
      <c r="IYG32" s="67"/>
      <c r="IYH32" s="67"/>
      <c r="IYI32" s="67"/>
      <c r="IYJ32" s="67"/>
      <c r="IYK32" s="67"/>
      <c r="IYL32" s="67"/>
      <c r="IYM32" s="67"/>
      <c r="IYN32" s="67"/>
      <c r="IYO32" s="67"/>
      <c r="IYP32" s="67"/>
      <c r="IYQ32" s="67"/>
      <c r="IYR32" s="67"/>
      <c r="IYS32" s="67"/>
      <c r="IYT32" s="67"/>
      <c r="IYU32" s="67"/>
      <c r="IYV32" s="67"/>
      <c r="IYW32" s="67"/>
      <c r="IYX32" s="67"/>
      <c r="IYY32" s="67"/>
      <c r="IYZ32" s="67"/>
      <c r="IZA32" s="67"/>
      <c r="IZB32" s="67"/>
      <c r="IZC32" s="67"/>
      <c r="IZD32" s="67"/>
      <c r="IZE32" s="67"/>
      <c r="IZF32" s="67"/>
      <c r="IZG32" s="67"/>
      <c r="IZH32" s="67"/>
      <c r="IZI32" s="67"/>
      <c r="IZJ32" s="67"/>
      <c r="IZK32" s="67"/>
      <c r="IZL32" s="67"/>
      <c r="IZM32" s="67"/>
      <c r="IZN32" s="67"/>
      <c r="IZO32" s="67"/>
      <c r="IZP32" s="67"/>
      <c r="IZQ32" s="67"/>
      <c r="IZR32" s="67"/>
      <c r="IZS32" s="67"/>
      <c r="IZT32" s="67"/>
      <c r="IZU32" s="67"/>
      <c r="IZV32" s="67"/>
      <c r="IZW32" s="67"/>
      <c r="IZX32" s="67"/>
      <c r="IZY32" s="67"/>
      <c r="IZZ32" s="67"/>
      <c r="JAA32" s="67"/>
      <c r="JAB32" s="67"/>
      <c r="JAC32" s="67"/>
      <c r="JAD32" s="67"/>
      <c r="JAE32" s="67"/>
      <c r="JAF32" s="67"/>
      <c r="JAG32" s="67"/>
      <c r="JAH32" s="67"/>
      <c r="JAI32" s="67"/>
      <c r="JAJ32" s="67"/>
      <c r="JAK32" s="67"/>
      <c r="JAL32" s="67"/>
      <c r="JAM32" s="67"/>
      <c r="JAN32" s="67"/>
      <c r="JAO32" s="67"/>
      <c r="JAP32" s="67"/>
      <c r="JAQ32" s="67"/>
      <c r="JAR32" s="67"/>
      <c r="JAS32" s="67"/>
      <c r="JAT32" s="67"/>
      <c r="JAU32" s="67"/>
      <c r="JAV32" s="67"/>
      <c r="JAW32" s="67"/>
      <c r="JAX32" s="67"/>
      <c r="JAY32" s="67"/>
      <c r="JAZ32" s="67"/>
      <c r="JBA32" s="67"/>
      <c r="JBB32" s="67"/>
      <c r="JBC32" s="67"/>
      <c r="JBD32" s="67"/>
      <c r="JBE32" s="67"/>
      <c r="JBF32" s="67"/>
      <c r="JBG32" s="67"/>
      <c r="JBH32" s="67"/>
      <c r="JBI32" s="67"/>
      <c r="JBJ32" s="67"/>
      <c r="JBK32" s="67"/>
      <c r="JBL32" s="67"/>
      <c r="JBM32" s="67"/>
      <c r="JBN32" s="67"/>
      <c r="JBO32" s="67"/>
      <c r="JBP32" s="67"/>
      <c r="JBQ32" s="67"/>
      <c r="JBR32" s="67"/>
      <c r="JBS32" s="67"/>
      <c r="JBT32" s="67"/>
      <c r="JBU32" s="67"/>
      <c r="JBV32" s="67"/>
      <c r="JBW32" s="67"/>
      <c r="JBX32" s="67"/>
      <c r="JBY32" s="67"/>
      <c r="JBZ32" s="67"/>
      <c r="JCA32" s="67"/>
      <c r="JCB32" s="67"/>
      <c r="JCC32" s="67"/>
      <c r="JCD32" s="67"/>
      <c r="JCE32" s="67"/>
      <c r="JCF32" s="67"/>
      <c r="JCG32" s="67"/>
      <c r="JCH32" s="67"/>
      <c r="JCI32" s="67"/>
      <c r="JCJ32" s="67"/>
      <c r="JCK32" s="67"/>
      <c r="JCL32" s="67"/>
      <c r="JCM32" s="67"/>
      <c r="JCN32" s="67"/>
      <c r="JCO32" s="67"/>
      <c r="JCP32" s="67"/>
      <c r="JCQ32" s="67"/>
      <c r="JCR32" s="67"/>
      <c r="JCS32" s="67"/>
      <c r="JCT32" s="67"/>
      <c r="JCU32" s="67"/>
      <c r="JCV32" s="67"/>
      <c r="JCW32" s="67"/>
      <c r="JCX32" s="67"/>
      <c r="JCY32" s="67"/>
      <c r="JCZ32" s="67"/>
      <c r="JDA32" s="67"/>
      <c r="JDB32" s="67"/>
      <c r="JDC32" s="67"/>
      <c r="JDD32" s="67"/>
      <c r="JDE32" s="67"/>
      <c r="JDF32" s="67"/>
      <c r="JDG32" s="67"/>
      <c r="JDH32" s="67"/>
      <c r="JDI32" s="67"/>
      <c r="JDJ32" s="67"/>
      <c r="JDK32" s="67"/>
      <c r="JDL32" s="67"/>
      <c r="JDM32" s="67"/>
      <c r="JDN32" s="67"/>
      <c r="JDO32" s="67"/>
      <c r="JDP32" s="67"/>
      <c r="JDQ32" s="67"/>
      <c r="JDR32" s="67"/>
      <c r="JDS32" s="67"/>
      <c r="JDT32" s="67"/>
      <c r="JDU32" s="67"/>
      <c r="JDV32" s="67"/>
      <c r="JDW32" s="67"/>
      <c r="JDX32" s="67"/>
      <c r="JDY32" s="67"/>
      <c r="JDZ32" s="67"/>
      <c r="JEA32" s="67"/>
      <c r="JEB32" s="67"/>
      <c r="JEC32" s="67"/>
      <c r="JED32" s="67"/>
      <c r="JEE32" s="67"/>
      <c r="JEF32" s="67"/>
      <c r="JEG32" s="67"/>
      <c r="JEH32" s="67"/>
      <c r="JEI32" s="67"/>
      <c r="JEJ32" s="67"/>
      <c r="JEK32" s="67"/>
      <c r="JEL32" s="67"/>
      <c r="JEM32" s="67"/>
      <c r="JEN32" s="67"/>
      <c r="JEO32" s="67"/>
      <c r="JEP32" s="67"/>
      <c r="JEQ32" s="67"/>
      <c r="JER32" s="67"/>
      <c r="JES32" s="67"/>
      <c r="JET32" s="67"/>
      <c r="JEU32" s="67"/>
      <c r="JEV32" s="67"/>
      <c r="JEW32" s="67"/>
      <c r="JEX32" s="67"/>
      <c r="JEY32" s="67"/>
      <c r="JEZ32" s="67"/>
      <c r="JFA32" s="67"/>
      <c r="JFB32" s="67"/>
      <c r="JFC32" s="67"/>
      <c r="JFD32" s="67"/>
      <c r="JFE32" s="67"/>
      <c r="JFF32" s="67"/>
      <c r="JFG32" s="67"/>
      <c r="JFH32" s="67"/>
      <c r="JFI32" s="67"/>
      <c r="JFJ32" s="67"/>
      <c r="JFK32" s="67"/>
      <c r="JFL32" s="67"/>
      <c r="JFM32" s="67"/>
      <c r="JFN32" s="67"/>
      <c r="JFO32" s="67"/>
      <c r="JFP32" s="67"/>
      <c r="JFQ32" s="67"/>
      <c r="JFR32" s="67"/>
      <c r="JFS32" s="67"/>
      <c r="JFT32" s="67"/>
      <c r="JFU32" s="67"/>
      <c r="JFV32" s="67"/>
      <c r="JFW32" s="67"/>
      <c r="JFX32" s="67"/>
      <c r="JFY32" s="67"/>
      <c r="JFZ32" s="67"/>
      <c r="JGA32" s="67"/>
      <c r="JGB32" s="67"/>
      <c r="JGC32" s="67"/>
      <c r="JGD32" s="67"/>
      <c r="JGE32" s="67"/>
      <c r="JGF32" s="67"/>
      <c r="JGG32" s="67"/>
      <c r="JGH32" s="67"/>
      <c r="JGI32" s="67"/>
      <c r="JGJ32" s="67"/>
      <c r="JGK32" s="67"/>
      <c r="JGL32" s="67"/>
      <c r="JGM32" s="67"/>
      <c r="JGN32" s="67"/>
      <c r="JGO32" s="67"/>
      <c r="JGP32" s="67"/>
      <c r="JGQ32" s="67"/>
      <c r="JGR32" s="67"/>
      <c r="JGS32" s="67"/>
      <c r="JGT32" s="67"/>
      <c r="JGU32" s="67"/>
      <c r="JGV32" s="67"/>
      <c r="JGW32" s="67"/>
      <c r="JGX32" s="67"/>
      <c r="JGY32" s="67"/>
      <c r="JGZ32" s="67"/>
      <c r="JHA32" s="67"/>
      <c r="JHB32" s="67"/>
      <c r="JHC32" s="67"/>
      <c r="JHD32" s="67"/>
      <c r="JHE32" s="67"/>
      <c r="JHF32" s="67"/>
      <c r="JHG32" s="67"/>
      <c r="JHH32" s="67"/>
      <c r="JHI32" s="67"/>
      <c r="JHJ32" s="67"/>
      <c r="JHK32" s="67"/>
      <c r="JHL32" s="67"/>
      <c r="JHM32" s="67"/>
      <c r="JHN32" s="67"/>
      <c r="JHO32" s="67"/>
      <c r="JHP32" s="67"/>
      <c r="JHQ32" s="67"/>
      <c r="JHR32" s="67"/>
      <c r="JHS32" s="67"/>
      <c r="JHT32" s="67"/>
      <c r="JHU32" s="67"/>
      <c r="JHV32" s="67"/>
      <c r="JHW32" s="67"/>
      <c r="JHX32" s="67"/>
      <c r="JHY32" s="67"/>
      <c r="JHZ32" s="67"/>
      <c r="JIA32" s="67"/>
      <c r="JIB32" s="67"/>
      <c r="JIC32" s="67"/>
      <c r="JID32" s="67"/>
      <c r="JIE32" s="67"/>
      <c r="JIF32" s="67"/>
      <c r="JIG32" s="67"/>
      <c r="JIH32" s="67"/>
      <c r="JII32" s="67"/>
      <c r="JIJ32" s="67"/>
      <c r="JIK32" s="67"/>
      <c r="JIL32" s="67"/>
      <c r="JIM32" s="67"/>
      <c r="JIN32" s="67"/>
      <c r="JIO32" s="67"/>
      <c r="JIP32" s="67"/>
      <c r="JIQ32" s="67"/>
      <c r="JIR32" s="67"/>
      <c r="JIS32" s="67"/>
      <c r="JIT32" s="67"/>
      <c r="JIU32" s="67"/>
      <c r="JIV32" s="67"/>
      <c r="JIW32" s="67"/>
      <c r="JIX32" s="67"/>
      <c r="JIY32" s="67"/>
      <c r="JIZ32" s="67"/>
      <c r="JJA32" s="67"/>
      <c r="JJB32" s="67"/>
      <c r="JJC32" s="67"/>
      <c r="JJD32" s="67"/>
      <c r="JJE32" s="67"/>
      <c r="JJF32" s="67"/>
      <c r="JJG32" s="67"/>
      <c r="JJH32" s="67"/>
      <c r="JJI32" s="67"/>
      <c r="JJJ32" s="67"/>
      <c r="JJK32" s="67"/>
      <c r="JJL32" s="67"/>
      <c r="JJM32" s="67"/>
      <c r="JJN32" s="67"/>
      <c r="JJO32" s="67"/>
      <c r="JJP32" s="67"/>
      <c r="JJQ32" s="67"/>
      <c r="JJR32" s="67"/>
      <c r="JJS32" s="67"/>
      <c r="JJT32" s="67"/>
      <c r="JJU32" s="67"/>
      <c r="JJV32" s="67"/>
      <c r="JJW32" s="67"/>
      <c r="JJX32" s="67"/>
      <c r="JJY32" s="67"/>
      <c r="JJZ32" s="67"/>
      <c r="JKA32" s="67"/>
      <c r="JKB32" s="67"/>
      <c r="JKC32" s="67"/>
      <c r="JKD32" s="67"/>
      <c r="JKE32" s="67"/>
      <c r="JKF32" s="67"/>
      <c r="JKG32" s="67"/>
      <c r="JKH32" s="67"/>
      <c r="JKI32" s="67"/>
      <c r="JKJ32" s="67"/>
      <c r="JKK32" s="67"/>
      <c r="JKL32" s="67"/>
      <c r="JKM32" s="67"/>
      <c r="JKN32" s="67"/>
      <c r="JKO32" s="67"/>
      <c r="JKP32" s="67"/>
      <c r="JKQ32" s="67"/>
      <c r="JKR32" s="67"/>
      <c r="JKS32" s="67"/>
      <c r="JKT32" s="67"/>
      <c r="JKU32" s="67"/>
      <c r="JKV32" s="67"/>
      <c r="JKW32" s="67"/>
      <c r="JKX32" s="67"/>
      <c r="JKY32" s="67"/>
      <c r="JKZ32" s="67"/>
      <c r="JLA32" s="67"/>
      <c r="JLB32" s="67"/>
      <c r="JLC32" s="67"/>
      <c r="JLD32" s="67"/>
      <c r="JLE32" s="67"/>
      <c r="JLF32" s="67"/>
      <c r="JLG32" s="67"/>
      <c r="JLH32" s="67"/>
      <c r="JLI32" s="67"/>
      <c r="JLJ32" s="67"/>
      <c r="JLK32" s="67"/>
      <c r="JLL32" s="67"/>
      <c r="JLM32" s="67"/>
      <c r="JLN32" s="67"/>
      <c r="JLO32" s="67"/>
      <c r="JLP32" s="67"/>
      <c r="JLQ32" s="67"/>
      <c r="JLR32" s="67"/>
      <c r="JLS32" s="67"/>
      <c r="JLT32" s="67"/>
      <c r="JLU32" s="67"/>
      <c r="JLV32" s="67"/>
      <c r="JLW32" s="67"/>
      <c r="JLX32" s="67"/>
      <c r="JLY32" s="67"/>
      <c r="JLZ32" s="67"/>
      <c r="JMA32" s="67"/>
      <c r="JMB32" s="67"/>
      <c r="JMC32" s="67"/>
      <c r="JMD32" s="67"/>
      <c r="JME32" s="67"/>
      <c r="JMF32" s="67"/>
      <c r="JMG32" s="67"/>
      <c r="JMH32" s="67"/>
      <c r="JMI32" s="67"/>
      <c r="JMJ32" s="67"/>
      <c r="JMK32" s="67"/>
      <c r="JML32" s="67"/>
      <c r="JMM32" s="67"/>
      <c r="JMN32" s="67"/>
      <c r="JMO32" s="67"/>
      <c r="JMP32" s="67"/>
      <c r="JMQ32" s="67"/>
      <c r="JMR32" s="67"/>
      <c r="JMS32" s="67"/>
      <c r="JMT32" s="67"/>
      <c r="JMU32" s="67"/>
      <c r="JMV32" s="67"/>
      <c r="JMW32" s="67"/>
      <c r="JMX32" s="67"/>
      <c r="JMY32" s="67"/>
      <c r="JMZ32" s="67"/>
      <c r="JNA32" s="67"/>
      <c r="JNB32" s="67"/>
      <c r="JNC32" s="67"/>
      <c r="JND32" s="67"/>
      <c r="JNE32" s="67"/>
      <c r="JNF32" s="67"/>
      <c r="JNG32" s="67"/>
      <c r="JNH32" s="67"/>
      <c r="JNI32" s="67"/>
      <c r="JNJ32" s="67"/>
      <c r="JNK32" s="67"/>
      <c r="JNL32" s="67"/>
      <c r="JNM32" s="67"/>
      <c r="JNN32" s="67"/>
      <c r="JNO32" s="67"/>
      <c r="JNP32" s="67"/>
      <c r="JNQ32" s="67"/>
      <c r="JNR32" s="67"/>
      <c r="JNS32" s="67"/>
      <c r="JNT32" s="67"/>
      <c r="JNU32" s="67"/>
      <c r="JNV32" s="67"/>
      <c r="JNW32" s="67"/>
      <c r="JNX32" s="67"/>
      <c r="JNY32" s="67"/>
      <c r="JNZ32" s="67"/>
      <c r="JOA32" s="67"/>
      <c r="JOB32" s="67"/>
      <c r="JOC32" s="67"/>
      <c r="JOD32" s="67"/>
      <c r="JOE32" s="67"/>
      <c r="JOF32" s="67"/>
      <c r="JOG32" s="67"/>
      <c r="JOH32" s="67"/>
      <c r="JOI32" s="67"/>
      <c r="JOJ32" s="67"/>
      <c r="JOK32" s="67"/>
      <c r="JOL32" s="67"/>
      <c r="JOM32" s="67"/>
      <c r="JON32" s="67"/>
      <c r="JOO32" s="67"/>
      <c r="JOP32" s="67"/>
      <c r="JOQ32" s="67"/>
      <c r="JOR32" s="67"/>
      <c r="JOS32" s="67"/>
      <c r="JOT32" s="67"/>
      <c r="JOU32" s="67"/>
      <c r="JOV32" s="67"/>
      <c r="JOW32" s="67"/>
      <c r="JOX32" s="67"/>
      <c r="JOY32" s="67"/>
      <c r="JOZ32" s="67"/>
      <c r="JPA32" s="67"/>
      <c r="JPB32" s="67"/>
      <c r="JPC32" s="67"/>
      <c r="JPD32" s="67"/>
      <c r="JPE32" s="67"/>
      <c r="JPF32" s="67"/>
      <c r="JPG32" s="67"/>
      <c r="JPH32" s="67"/>
      <c r="JPI32" s="67"/>
      <c r="JPJ32" s="67"/>
      <c r="JPK32" s="67"/>
      <c r="JPL32" s="67"/>
      <c r="JPM32" s="67"/>
      <c r="JPN32" s="67"/>
      <c r="JPO32" s="67"/>
      <c r="JPP32" s="67"/>
      <c r="JPQ32" s="67"/>
      <c r="JPR32" s="67"/>
      <c r="JPS32" s="67"/>
      <c r="JPT32" s="67"/>
      <c r="JPU32" s="67"/>
      <c r="JPV32" s="67"/>
      <c r="JPW32" s="67"/>
      <c r="JPX32" s="67"/>
      <c r="JPY32" s="67"/>
      <c r="JPZ32" s="67"/>
      <c r="JQA32" s="67"/>
      <c r="JQB32" s="67"/>
      <c r="JQC32" s="67"/>
      <c r="JQD32" s="67"/>
      <c r="JQE32" s="67"/>
      <c r="JQF32" s="67"/>
      <c r="JQG32" s="67"/>
      <c r="JQH32" s="67"/>
      <c r="JQI32" s="67"/>
      <c r="JQJ32" s="67"/>
      <c r="JQK32" s="67"/>
      <c r="JQL32" s="67"/>
      <c r="JQM32" s="67"/>
      <c r="JQN32" s="67"/>
      <c r="JQO32" s="67"/>
      <c r="JQP32" s="67"/>
      <c r="JQQ32" s="67"/>
      <c r="JQR32" s="67"/>
      <c r="JQS32" s="67"/>
      <c r="JQT32" s="67"/>
      <c r="JQU32" s="67"/>
      <c r="JQV32" s="67"/>
      <c r="JQW32" s="67"/>
      <c r="JQX32" s="67"/>
      <c r="JQY32" s="67"/>
      <c r="JQZ32" s="67"/>
      <c r="JRA32" s="67"/>
      <c r="JRB32" s="67"/>
      <c r="JRC32" s="67"/>
      <c r="JRD32" s="67"/>
      <c r="JRE32" s="67"/>
      <c r="JRF32" s="67"/>
      <c r="JRG32" s="67"/>
      <c r="JRH32" s="67"/>
      <c r="JRI32" s="67"/>
      <c r="JRJ32" s="67"/>
      <c r="JRK32" s="67"/>
      <c r="JRL32" s="67"/>
      <c r="JRM32" s="67"/>
      <c r="JRN32" s="67"/>
      <c r="JRO32" s="67"/>
      <c r="JRP32" s="67"/>
      <c r="JRQ32" s="67"/>
      <c r="JRR32" s="67"/>
      <c r="JRS32" s="67"/>
      <c r="JRT32" s="67"/>
      <c r="JRU32" s="67"/>
      <c r="JRV32" s="67"/>
      <c r="JRW32" s="67"/>
      <c r="JRX32" s="67"/>
      <c r="JRY32" s="67"/>
      <c r="JRZ32" s="67"/>
      <c r="JSA32" s="67"/>
      <c r="JSB32" s="67"/>
      <c r="JSC32" s="67"/>
      <c r="JSD32" s="67"/>
      <c r="JSE32" s="67"/>
      <c r="JSF32" s="67"/>
      <c r="JSG32" s="67"/>
      <c r="JSH32" s="67"/>
      <c r="JSI32" s="67"/>
      <c r="JSJ32" s="67"/>
      <c r="JSK32" s="67"/>
      <c r="JSL32" s="67"/>
      <c r="JSM32" s="67"/>
      <c r="JSN32" s="67"/>
      <c r="JSO32" s="67"/>
      <c r="JSP32" s="67"/>
      <c r="JSQ32" s="67"/>
      <c r="JSR32" s="67"/>
      <c r="JSS32" s="67"/>
      <c r="JST32" s="67"/>
      <c r="JSU32" s="67"/>
      <c r="JSV32" s="67"/>
      <c r="JSW32" s="67"/>
      <c r="JSX32" s="67"/>
      <c r="JSY32" s="67"/>
      <c r="JSZ32" s="67"/>
      <c r="JTA32" s="67"/>
      <c r="JTB32" s="67"/>
      <c r="JTC32" s="67"/>
      <c r="JTD32" s="67"/>
      <c r="JTE32" s="67"/>
      <c r="JTF32" s="67"/>
      <c r="JTG32" s="67"/>
      <c r="JTH32" s="67"/>
      <c r="JTI32" s="67"/>
      <c r="JTJ32" s="67"/>
      <c r="JTK32" s="67"/>
      <c r="JTL32" s="67"/>
      <c r="JTM32" s="67"/>
      <c r="JTN32" s="67"/>
      <c r="JTO32" s="67"/>
      <c r="JTP32" s="67"/>
      <c r="JTQ32" s="67"/>
      <c r="JTR32" s="67"/>
      <c r="JTS32" s="67"/>
      <c r="JTT32" s="67"/>
      <c r="JTU32" s="67"/>
      <c r="JTV32" s="67"/>
      <c r="JTW32" s="67"/>
      <c r="JTX32" s="67"/>
      <c r="JTY32" s="67"/>
      <c r="JTZ32" s="67"/>
      <c r="JUA32" s="67"/>
      <c r="JUB32" s="67"/>
      <c r="JUC32" s="67"/>
      <c r="JUD32" s="67"/>
      <c r="JUE32" s="67"/>
      <c r="JUF32" s="67"/>
      <c r="JUG32" s="67"/>
      <c r="JUH32" s="67"/>
      <c r="JUI32" s="67"/>
      <c r="JUJ32" s="67"/>
      <c r="JUK32" s="67"/>
      <c r="JUL32" s="67"/>
      <c r="JUM32" s="67"/>
      <c r="JUN32" s="67"/>
      <c r="JUO32" s="67"/>
      <c r="JUP32" s="67"/>
      <c r="JUQ32" s="67"/>
      <c r="JUR32" s="67"/>
      <c r="JUS32" s="67"/>
      <c r="JUT32" s="67"/>
      <c r="JUU32" s="67"/>
      <c r="JUV32" s="67"/>
      <c r="JUW32" s="67"/>
      <c r="JUX32" s="67"/>
      <c r="JUY32" s="67"/>
      <c r="JUZ32" s="67"/>
      <c r="JVA32" s="67"/>
      <c r="JVB32" s="67"/>
      <c r="JVC32" s="67"/>
      <c r="JVD32" s="67"/>
      <c r="JVE32" s="67"/>
      <c r="JVF32" s="67"/>
      <c r="JVG32" s="67"/>
      <c r="JVH32" s="67"/>
      <c r="JVI32" s="67"/>
      <c r="JVJ32" s="67"/>
      <c r="JVK32" s="67"/>
      <c r="JVL32" s="67"/>
      <c r="JVM32" s="67"/>
      <c r="JVN32" s="67"/>
      <c r="JVO32" s="67"/>
      <c r="JVP32" s="67"/>
      <c r="JVQ32" s="67"/>
      <c r="JVR32" s="67"/>
      <c r="JVS32" s="67"/>
      <c r="JVT32" s="67"/>
      <c r="JVU32" s="67"/>
      <c r="JVV32" s="67"/>
      <c r="JVW32" s="67"/>
      <c r="JVX32" s="67"/>
      <c r="JVY32" s="67"/>
      <c r="JVZ32" s="67"/>
      <c r="JWA32" s="67"/>
      <c r="JWB32" s="67"/>
      <c r="JWC32" s="67"/>
      <c r="JWD32" s="67"/>
      <c r="JWE32" s="67"/>
      <c r="JWF32" s="67"/>
      <c r="JWG32" s="67"/>
      <c r="JWH32" s="67"/>
      <c r="JWI32" s="67"/>
      <c r="JWJ32" s="67"/>
      <c r="JWK32" s="67"/>
      <c r="JWL32" s="67"/>
      <c r="JWM32" s="67"/>
      <c r="JWN32" s="67"/>
      <c r="JWO32" s="67"/>
      <c r="JWP32" s="67"/>
      <c r="JWQ32" s="67"/>
      <c r="JWR32" s="67"/>
      <c r="JWS32" s="67"/>
      <c r="JWT32" s="67"/>
      <c r="JWU32" s="67"/>
      <c r="JWV32" s="67"/>
      <c r="JWW32" s="67"/>
      <c r="JWX32" s="67"/>
      <c r="JWY32" s="67"/>
      <c r="JWZ32" s="67"/>
      <c r="JXA32" s="67"/>
      <c r="JXB32" s="67"/>
      <c r="JXC32" s="67"/>
      <c r="JXD32" s="67"/>
      <c r="JXE32" s="67"/>
      <c r="JXF32" s="67"/>
      <c r="JXG32" s="67"/>
      <c r="JXH32" s="67"/>
      <c r="JXI32" s="67"/>
      <c r="JXJ32" s="67"/>
      <c r="JXK32" s="67"/>
      <c r="JXL32" s="67"/>
      <c r="JXM32" s="67"/>
      <c r="JXN32" s="67"/>
      <c r="JXO32" s="67"/>
      <c r="JXP32" s="67"/>
      <c r="JXQ32" s="67"/>
      <c r="JXR32" s="67"/>
      <c r="JXS32" s="67"/>
      <c r="JXT32" s="67"/>
      <c r="JXU32" s="67"/>
      <c r="JXV32" s="67"/>
      <c r="JXW32" s="67"/>
      <c r="JXX32" s="67"/>
      <c r="JXY32" s="67"/>
      <c r="JXZ32" s="67"/>
      <c r="JYA32" s="67"/>
      <c r="JYB32" s="67"/>
      <c r="JYC32" s="67"/>
      <c r="JYD32" s="67"/>
      <c r="JYE32" s="67"/>
      <c r="JYF32" s="67"/>
      <c r="JYG32" s="67"/>
      <c r="JYH32" s="67"/>
      <c r="JYI32" s="67"/>
      <c r="JYJ32" s="67"/>
      <c r="JYK32" s="67"/>
      <c r="JYL32" s="67"/>
      <c r="JYM32" s="67"/>
      <c r="JYN32" s="67"/>
      <c r="JYO32" s="67"/>
      <c r="JYP32" s="67"/>
      <c r="JYQ32" s="67"/>
      <c r="JYR32" s="67"/>
      <c r="JYS32" s="67"/>
      <c r="JYT32" s="67"/>
      <c r="JYU32" s="67"/>
      <c r="JYV32" s="67"/>
      <c r="JYW32" s="67"/>
      <c r="JYX32" s="67"/>
      <c r="JYY32" s="67"/>
      <c r="JYZ32" s="67"/>
      <c r="JZA32" s="67"/>
      <c r="JZB32" s="67"/>
      <c r="JZC32" s="67"/>
      <c r="JZD32" s="67"/>
      <c r="JZE32" s="67"/>
      <c r="JZF32" s="67"/>
      <c r="JZG32" s="67"/>
      <c r="JZH32" s="67"/>
      <c r="JZI32" s="67"/>
      <c r="JZJ32" s="67"/>
      <c r="JZK32" s="67"/>
      <c r="JZL32" s="67"/>
      <c r="JZM32" s="67"/>
      <c r="JZN32" s="67"/>
      <c r="JZO32" s="67"/>
      <c r="JZP32" s="67"/>
      <c r="JZQ32" s="67"/>
      <c r="JZR32" s="67"/>
      <c r="JZS32" s="67"/>
      <c r="JZT32" s="67"/>
      <c r="JZU32" s="67"/>
      <c r="JZV32" s="67"/>
      <c r="JZW32" s="67"/>
      <c r="JZX32" s="67"/>
      <c r="JZY32" s="67"/>
      <c r="JZZ32" s="67"/>
      <c r="KAA32" s="67"/>
      <c r="KAB32" s="67"/>
      <c r="KAC32" s="67"/>
      <c r="KAD32" s="67"/>
      <c r="KAE32" s="67"/>
      <c r="KAF32" s="67"/>
      <c r="KAG32" s="67"/>
      <c r="KAH32" s="67"/>
      <c r="KAI32" s="67"/>
      <c r="KAJ32" s="67"/>
      <c r="KAK32" s="67"/>
      <c r="KAL32" s="67"/>
      <c r="KAM32" s="67"/>
      <c r="KAN32" s="67"/>
      <c r="KAO32" s="67"/>
      <c r="KAP32" s="67"/>
      <c r="KAQ32" s="67"/>
      <c r="KAR32" s="67"/>
      <c r="KAS32" s="67"/>
      <c r="KAT32" s="67"/>
      <c r="KAU32" s="67"/>
      <c r="KAV32" s="67"/>
      <c r="KAW32" s="67"/>
      <c r="KAX32" s="67"/>
      <c r="KAY32" s="67"/>
      <c r="KAZ32" s="67"/>
      <c r="KBA32" s="67"/>
      <c r="KBB32" s="67"/>
      <c r="KBC32" s="67"/>
      <c r="KBD32" s="67"/>
      <c r="KBE32" s="67"/>
      <c r="KBF32" s="67"/>
      <c r="KBG32" s="67"/>
      <c r="KBH32" s="67"/>
      <c r="KBI32" s="67"/>
      <c r="KBJ32" s="67"/>
      <c r="KBK32" s="67"/>
      <c r="KBL32" s="67"/>
      <c r="KBM32" s="67"/>
      <c r="KBN32" s="67"/>
      <c r="KBO32" s="67"/>
      <c r="KBP32" s="67"/>
      <c r="KBQ32" s="67"/>
      <c r="KBR32" s="67"/>
      <c r="KBS32" s="67"/>
      <c r="KBT32" s="67"/>
      <c r="KBU32" s="67"/>
      <c r="KBV32" s="67"/>
      <c r="KBW32" s="67"/>
      <c r="KBX32" s="67"/>
      <c r="KBY32" s="67"/>
      <c r="KBZ32" s="67"/>
      <c r="KCA32" s="67"/>
      <c r="KCB32" s="67"/>
      <c r="KCC32" s="67"/>
      <c r="KCD32" s="67"/>
      <c r="KCE32" s="67"/>
      <c r="KCF32" s="67"/>
      <c r="KCG32" s="67"/>
      <c r="KCH32" s="67"/>
      <c r="KCI32" s="67"/>
      <c r="KCJ32" s="67"/>
      <c r="KCK32" s="67"/>
      <c r="KCL32" s="67"/>
      <c r="KCM32" s="67"/>
      <c r="KCN32" s="67"/>
      <c r="KCO32" s="67"/>
      <c r="KCP32" s="67"/>
      <c r="KCQ32" s="67"/>
      <c r="KCR32" s="67"/>
      <c r="KCS32" s="67"/>
      <c r="KCT32" s="67"/>
      <c r="KCU32" s="67"/>
      <c r="KCV32" s="67"/>
      <c r="KCW32" s="67"/>
      <c r="KCX32" s="67"/>
      <c r="KCY32" s="67"/>
      <c r="KCZ32" s="67"/>
      <c r="KDA32" s="67"/>
      <c r="KDB32" s="67"/>
      <c r="KDC32" s="67"/>
      <c r="KDD32" s="67"/>
      <c r="KDE32" s="67"/>
      <c r="KDF32" s="67"/>
      <c r="KDG32" s="67"/>
      <c r="KDH32" s="67"/>
      <c r="KDI32" s="67"/>
      <c r="KDJ32" s="67"/>
      <c r="KDK32" s="67"/>
      <c r="KDL32" s="67"/>
      <c r="KDM32" s="67"/>
      <c r="KDN32" s="67"/>
      <c r="KDO32" s="67"/>
      <c r="KDP32" s="67"/>
      <c r="KDQ32" s="67"/>
      <c r="KDR32" s="67"/>
      <c r="KDS32" s="67"/>
      <c r="KDT32" s="67"/>
      <c r="KDU32" s="67"/>
      <c r="KDV32" s="67"/>
      <c r="KDW32" s="67"/>
      <c r="KDX32" s="67"/>
      <c r="KDY32" s="67"/>
      <c r="KDZ32" s="67"/>
      <c r="KEA32" s="67"/>
      <c r="KEB32" s="67"/>
      <c r="KEC32" s="67"/>
      <c r="KED32" s="67"/>
      <c r="KEE32" s="67"/>
      <c r="KEF32" s="67"/>
      <c r="KEG32" s="67"/>
      <c r="KEH32" s="67"/>
      <c r="KEI32" s="67"/>
      <c r="KEJ32" s="67"/>
      <c r="KEK32" s="67"/>
      <c r="KEL32" s="67"/>
      <c r="KEM32" s="67"/>
      <c r="KEN32" s="67"/>
      <c r="KEO32" s="67"/>
      <c r="KEP32" s="67"/>
      <c r="KEQ32" s="67"/>
      <c r="KER32" s="67"/>
      <c r="KES32" s="67"/>
      <c r="KET32" s="67"/>
      <c r="KEU32" s="67"/>
      <c r="KEV32" s="67"/>
      <c r="KEW32" s="67"/>
      <c r="KEX32" s="67"/>
      <c r="KEY32" s="67"/>
      <c r="KEZ32" s="67"/>
      <c r="KFA32" s="67"/>
      <c r="KFB32" s="67"/>
      <c r="KFC32" s="67"/>
      <c r="KFD32" s="67"/>
      <c r="KFE32" s="67"/>
      <c r="KFF32" s="67"/>
      <c r="KFG32" s="67"/>
      <c r="KFH32" s="67"/>
      <c r="KFI32" s="67"/>
      <c r="KFJ32" s="67"/>
      <c r="KFK32" s="67"/>
      <c r="KFL32" s="67"/>
      <c r="KFM32" s="67"/>
      <c r="KFN32" s="67"/>
      <c r="KFO32" s="67"/>
      <c r="KFP32" s="67"/>
      <c r="KFQ32" s="67"/>
      <c r="KFR32" s="67"/>
      <c r="KFS32" s="67"/>
      <c r="KFT32" s="67"/>
      <c r="KFU32" s="67"/>
      <c r="KFV32" s="67"/>
      <c r="KFW32" s="67"/>
      <c r="KFX32" s="67"/>
      <c r="KFY32" s="67"/>
      <c r="KFZ32" s="67"/>
      <c r="KGA32" s="67"/>
      <c r="KGB32" s="67"/>
      <c r="KGC32" s="67"/>
      <c r="KGD32" s="67"/>
      <c r="KGE32" s="67"/>
      <c r="KGF32" s="67"/>
      <c r="KGG32" s="67"/>
      <c r="KGH32" s="67"/>
      <c r="KGI32" s="67"/>
      <c r="KGJ32" s="67"/>
      <c r="KGK32" s="67"/>
      <c r="KGL32" s="67"/>
      <c r="KGM32" s="67"/>
      <c r="KGN32" s="67"/>
      <c r="KGO32" s="67"/>
      <c r="KGP32" s="67"/>
      <c r="KGQ32" s="67"/>
      <c r="KGR32" s="67"/>
      <c r="KGS32" s="67"/>
      <c r="KGT32" s="67"/>
      <c r="KGU32" s="67"/>
      <c r="KGV32" s="67"/>
      <c r="KGW32" s="67"/>
      <c r="KGX32" s="67"/>
      <c r="KGY32" s="67"/>
      <c r="KGZ32" s="67"/>
      <c r="KHA32" s="67"/>
      <c r="KHB32" s="67"/>
      <c r="KHC32" s="67"/>
      <c r="KHD32" s="67"/>
      <c r="KHE32" s="67"/>
      <c r="KHF32" s="67"/>
      <c r="KHG32" s="67"/>
      <c r="KHH32" s="67"/>
      <c r="KHI32" s="67"/>
      <c r="KHJ32" s="67"/>
      <c r="KHK32" s="67"/>
      <c r="KHL32" s="67"/>
      <c r="KHM32" s="67"/>
      <c r="KHN32" s="67"/>
      <c r="KHO32" s="67"/>
      <c r="KHP32" s="67"/>
      <c r="KHQ32" s="67"/>
      <c r="KHR32" s="67"/>
      <c r="KHS32" s="67"/>
      <c r="KHT32" s="67"/>
      <c r="KHU32" s="67"/>
      <c r="KHV32" s="67"/>
      <c r="KHW32" s="67"/>
      <c r="KHX32" s="67"/>
      <c r="KHY32" s="67"/>
      <c r="KHZ32" s="67"/>
      <c r="KIA32" s="67"/>
      <c r="KIB32" s="67"/>
      <c r="KIC32" s="67"/>
      <c r="KID32" s="67"/>
      <c r="KIE32" s="67"/>
      <c r="KIF32" s="67"/>
      <c r="KIG32" s="67"/>
      <c r="KIH32" s="67"/>
      <c r="KII32" s="67"/>
      <c r="KIJ32" s="67"/>
      <c r="KIK32" s="67"/>
      <c r="KIL32" s="67"/>
      <c r="KIM32" s="67"/>
      <c r="KIN32" s="67"/>
      <c r="KIO32" s="67"/>
      <c r="KIP32" s="67"/>
      <c r="KIQ32" s="67"/>
      <c r="KIR32" s="67"/>
      <c r="KIS32" s="67"/>
      <c r="KIT32" s="67"/>
      <c r="KIU32" s="67"/>
      <c r="KIV32" s="67"/>
      <c r="KIW32" s="67"/>
      <c r="KIX32" s="67"/>
      <c r="KIY32" s="67"/>
      <c r="KIZ32" s="67"/>
      <c r="KJA32" s="67"/>
      <c r="KJB32" s="67"/>
      <c r="KJC32" s="67"/>
      <c r="KJD32" s="67"/>
      <c r="KJE32" s="67"/>
      <c r="KJF32" s="67"/>
      <c r="KJG32" s="67"/>
      <c r="KJH32" s="67"/>
      <c r="KJI32" s="67"/>
      <c r="KJJ32" s="67"/>
      <c r="KJK32" s="67"/>
      <c r="KJL32" s="67"/>
      <c r="KJM32" s="67"/>
      <c r="KJN32" s="67"/>
      <c r="KJO32" s="67"/>
      <c r="KJP32" s="67"/>
      <c r="KJQ32" s="67"/>
      <c r="KJR32" s="67"/>
      <c r="KJS32" s="67"/>
      <c r="KJT32" s="67"/>
      <c r="KJU32" s="67"/>
      <c r="KJV32" s="67"/>
      <c r="KJW32" s="67"/>
      <c r="KJX32" s="67"/>
      <c r="KJY32" s="67"/>
      <c r="KJZ32" s="67"/>
      <c r="KKA32" s="67"/>
      <c r="KKB32" s="67"/>
      <c r="KKC32" s="67"/>
      <c r="KKD32" s="67"/>
      <c r="KKE32" s="67"/>
      <c r="KKF32" s="67"/>
      <c r="KKG32" s="67"/>
      <c r="KKH32" s="67"/>
      <c r="KKI32" s="67"/>
      <c r="KKJ32" s="67"/>
      <c r="KKK32" s="67"/>
      <c r="KKL32" s="67"/>
      <c r="KKM32" s="67"/>
      <c r="KKN32" s="67"/>
      <c r="KKO32" s="67"/>
      <c r="KKP32" s="67"/>
      <c r="KKQ32" s="67"/>
      <c r="KKR32" s="67"/>
      <c r="KKS32" s="67"/>
      <c r="KKT32" s="67"/>
      <c r="KKU32" s="67"/>
      <c r="KKV32" s="67"/>
      <c r="KKW32" s="67"/>
      <c r="KKX32" s="67"/>
      <c r="KKY32" s="67"/>
      <c r="KKZ32" s="67"/>
      <c r="KLA32" s="67"/>
      <c r="KLB32" s="67"/>
      <c r="KLC32" s="67"/>
      <c r="KLD32" s="67"/>
      <c r="KLE32" s="67"/>
      <c r="KLF32" s="67"/>
      <c r="KLG32" s="67"/>
      <c r="KLH32" s="67"/>
      <c r="KLI32" s="67"/>
      <c r="KLJ32" s="67"/>
      <c r="KLK32" s="67"/>
      <c r="KLL32" s="67"/>
      <c r="KLM32" s="67"/>
      <c r="KLN32" s="67"/>
      <c r="KLO32" s="67"/>
      <c r="KLP32" s="67"/>
      <c r="KLQ32" s="67"/>
      <c r="KLR32" s="67"/>
      <c r="KLS32" s="67"/>
      <c r="KLT32" s="67"/>
      <c r="KLU32" s="67"/>
      <c r="KLV32" s="67"/>
      <c r="KLW32" s="67"/>
      <c r="KLX32" s="67"/>
      <c r="KLY32" s="67"/>
      <c r="KLZ32" s="67"/>
      <c r="KMA32" s="67"/>
      <c r="KMB32" s="67"/>
      <c r="KMC32" s="67"/>
      <c r="KMD32" s="67"/>
      <c r="KME32" s="67"/>
      <c r="KMF32" s="67"/>
      <c r="KMG32" s="67"/>
      <c r="KMH32" s="67"/>
      <c r="KMI32" s="67"/>
      <c r="KMJ32" s="67"/>
      <c r="KMK32" s="67"/>
      <c r="KML32" s="67"/>
      <c r="KMM32" s="67"/>
      <c r="KMN32" s="67"/>
      <c r="KMO32" s="67"/>
      <c r="KMP32" s="67"/>
      <c r="KMQ32" s="67"/>
      <c r="KMR32" s="67"/>
      <c r="KMS32" s="67"/>
      <c r="KMT32" s="67"/>
      <c r="KMU32" s="67"/>
      <c r="KMV32" s="67"/>
      <c r="KMW32" s="67"/>
      <c r="KMX32" s="67"/>
      <c r="KMY32" s="67"/>
      <c r="KMZ32" s="67"/>
      <c r="KNA32" s="67"/>
      <c r="KNB32" s="67"/>
      <c r="KNC32" s="67"/>
      <c r="KND32" s="67"/>
      <c r="KNE32" s="67"/>
      <c r="KNF32" s="67"/>
      <c r="KNG32" s="67"/>
      <c r="KNH32" s="67"/>
      <c r="KNI32" s="67"/>
      <c r="KNJ32" s="67"/>
      <c r="KNK32" s="67"/>
      <c r="KNL32" s="67"/>
      <c r="KNM32" s="67"/>
      <c r="KNN32" s="67"/>
      <c r="KNO32" s="67"/>
      <c r="KNP32" s="67"/>
      <c r="KNQ32" s="67"/>
      <c r="KNR32" s="67"/>
      <c r="KNS32" s="67"/>
      <c r="KNT32" s="67"/>
      <c r="KNU32" s="67"/>
      <c r="KNV32" s="67"/>
      <c r="KNW32" s="67"/>
      <c r="KNX32" s="67"/>
      <c r="KNY32" s="67"/>
      <c r="KNZ32" s="67"/>
      <c r="KOA32" s="67"/>
      <c r="KOB32" s="67"/>
      <c r="KOC32" s="67"/>
      <c r="KOD32" s="67"/>
      <c r="KOE32" s="67"/>
      <c r="KOF32" s="67"/>
      <c r="KOG32" s="67"/>
      <c r="KOH32" s="67"/>
      <c r="KOI32" s="67"/>
      <c r="KOJ32" s="67"/>
      <c r="KOK32" s="67"/>
      <c r="KOL32" s="67"/>
      <c r="KOM32" s="67"/>
      <c r="KON32" s="67"/>
      <c r="KOO32" s="67"/>
      <c r="KOP32" s="67"/>
      <c r="KOQ32" s="67"/>
      <c r="KOR32" s="67"/>
      <c r="KOS32" s="67"/>
      <c r="KOT32" s="67"/>
      <c r="KOU32" s="67"/>
      <c r="KOV32" s="67"/>
      <c r="KOW32" s="67"/>
      <c r="KOX32" s="67"/>
      <c r="KOY32" s="67"/>
      <c r="KOZ32" s="67"/>
      <c r="KPA32" s="67"/>
      <c r="KPB32" s="67"/>
      <c r="KPC32" s="67"/>
      <c r="KPD32" s="67"/>
      <c r="KPE32" s="67"/>
      <c r="KPF32" s="67"/>
      <c r="KPG32" s="67"/>
      <c r="KPH32" s="67"/>
      <c r="KPI32" s="67"/>
      <c r="KPJ32" s="67"/>
      <c r="KPK32" s="67"/>
      <c r="KPL32" s="67"/>
      <c r="KPM32" s="67"/>
      <c r="KPN32" s="67"/>
      <c r="KPO32" s="67"/>
      <c r="KPP32" s="67"/>
      <c r="KPQ32" s="67"/>
      <c r="KPR32" s="67"/>
      <c r="KPS32" s="67"/>
      <c r="KPT32" s="67"/>
      <c r="KPU32" s="67"/>
      <c r="KPV32" s="67"/>
      <c r="KPW32" s="67"/>
      <c r="KPX32" s="67"/>
      <c r="KPY32" s="67"/>
      <c r="KPZ32" s="67"/>
      <c r="KQA32" s="67"/>
      <c r="KQB32" s="67"/>
      <c r="KQC32" s="67"/>
      <c r="KQD32" s="67"/>
      <c r="KQE32" s="67"/>
      <c r="KQF32" s="67"/>
      <c r="KQG32" s="67"/>
      <c r="KQH32" s="67"/>
      <c r="KQI32" s="67"/>
      <c r="KQJ32" s="67"/>
      <c r="KQK32" s="67"/>
      <c r="KQL32" s="67"/>
      <c r="KQM32" s="67"/>
      <c r="KQN32" s="67"/>
      <c r="KQO32" s="67"/>
      <c r="KQP32" s="67"/>
      <c r="KQQ32" s="67"/>
      <c r="KQR32" s="67"/>
      <c r="KQS32" s="67"/>
      <c r="KQT32" s="67"/>
      <c r="KQU32" s="67"/>
      <c r="KQV32" s="67"/>
      <c r="KQW32" s="67"/>
      <c r="KQX32" s="67"/>
      <c r="KQY32" s="67"/>
      <c r="KQZ32" s="67"/>
      <c r="KRA32" s="67"/>
      <c r="KRB32" s="67"/>
      <c r="KRC32" s="67"/>
      <c r="KRD32" s="67"/>
      <c r="KRE32" s="67"/>
      <c r="KRF32" s="67"/>
      <c r="KRG32" s="67"/>
      <c r="KRH32" s="67"/>
      <c r="KRI32" s="67"/>
      <c r="KRJ32" s="67"/>
      <c r="KRK32" s="67"/>
      <c r="KRL32" s="67"/>
      <c r="KRM32" s="67"/>
      <c r="KRN32" s="67"/>
      <c r="KRO32" s="67"/>
      <c r="KRP32" s="67"/>
      <c r="KRQ32" s="67"/>
      <c r="KRR32" s="67"/>
      <c r="KRS32" s="67"/>
      <c r="KRT32" s="67"/>
      <c r="KRU32" s="67"/>
      <c r="KRV32" s="67"/>
      <c r="KRW32" s="67"/>
      <c r="KRX32" s="67"/>
      <c r="KRY32" s="67"/>
      <c r="KRZ32" s="67"/>
      <c r="KSA32" s="67"/>
      <c r="KSB32" s="67"/>
      <c r="KSC32" s="67"/>
      <c r="KSD32" s="67"/>
      <c r="KSE32" s="67"/>
      <c r="KSF32" s="67"/>
      <c r="KSG32" s="67"/>
      <c r="KSH32" s="67"/>
      <c r="KSI32" s="67"/>
      <c r="KSJ32" s="67"/>
      <c r="KSK32" s="67"/>
      <c r="KSL32" s="67"/>
      <c r="KSM32" s="67"/>
      <c r="KSN32" s="67"/>
      <c r="KSO32" s="67"/>
      <c r="KSP32" s="67"/>
      <c r="KSQ32" s="67"/>
      <c r="KSR32" s="67"/>
      <c r="KSS32" s="67"/>
      <c r="KST32" s="67"/>
      <c r="KSU32" s="67"/>
      <c r="KSV32" s="67"/>
      <c r="KSW32" s="67"/>
      <c r="KSX32" s="67"/>
      <c r="KSY32" s="67"/>
      <c r="KSZ32" s="67"/>
      <c r="KTA32" s="67"/>
      <c r="KTB32" s="67"/>
      <c r="KTC32" s="67"/>
      <c r="KTD32" s="67"/>
      <c r="KTE32" s="67"/>
      <c r="KTF32" s="67"/>
      <c r="KTG32" s="67"/>
      <c r="KTH32" s="67"/>
      <c r="KTI32" s="67"/>
      <c r="KTJ32" s="67"/>
      <c r="KTK32" s="67"/>
      <c r="KTL32" s="67"/>
      <c r="KTM32" s="67"/>
      <c r="KTN32" s="67"/>
      <c r="KTO32" s="67"/>
      <c r="KTP32" s="67"/>
      <c r="KTQ32" s="67"/>
      <c r="KTR32" s="67"/>
      <c r="KTS32" s="67"/>
      <c r="KTT32" s="67"/>
      <c r="KTU32" s="67"/>
      <c r="KTV32" s="67"/>
      <c r="KTW32" s="67"/>
      <c r="KTX32" s="67"/>
      <c r="KTY32" s="67"/>
      <c r="KTZ32" s="67"/>
      <c r="KUA32" s="67"/>
      <c r="KUB32" s="67"/>
      <c r="KUC32" s="67"/>
      <c r="KUD32" s="67"/>
      <c r="KUE32" s="67"/>
      <c r="KUF32" s="67"/>
      <c r="KUG32" s="67"/>
      <c r="KUH32" s="67"/>
      <c r="KUI32" s="67"/>
      <c r="KUJ32" s="67"/>
      <c r="KUK32" s="67"/>
      <c r="KUL32" s="67"/>
      <c r="KUM32" s="67"/>
      <c r="KUN32" s="67"/>
      <c r="KUO32" s="67"/>
      <c r="KUP32" s="67"/>
      <c r="KUQ32" s="67"/>
      <c r="KUR32" s="67"/>
      <c r="KUS32" s="67"/>
      <c r="KUT32" s="67"/>
      <c r="KUU32" s="67"/>
      <c r="KUV32" s="67"/>
      <c r="KUW32" s="67"/>
      <c r="KUX32" s="67"/>
      <c r="KUY32" s="67"/>
      <c r="KUZ32" s="67"/>
      <c r="KVA32" s="67"/>
      <c r="KVB32" s="67"/>
      <c r="KVC32" s="67"/>
      <c r="KVD32" s="67"/>
      <c r="KVE32" s="67"/>
      <c r="KVF32" s="67"/>
      <c r="KVG32" s="67"/>
      <c r="KVH32" s="67"/>
      <c r="KVI32" s="67"/>
      <c r="KVJ32" s="67"/>
      <c r="KVK32" s="67"/>
      <c r="KVL32" s="67"/>
      <c r="KVM32" s="67"/>
      <c r="KVN32" s="67"/>
      <c r="KVO32" s="67"/>
      <c r="KVP32" s="67"/>
      <c r="KVQ32" s="67"/>
      <c r="KVR32" s="67"/>
      <c r="KVS32" s="67"/>
      <c r="KVT32" s="67"/>
      <c r="KVU32" s="67"/>
      <c r="KVV32" s="67"/>
      <c r="KVW32" s="67"/>
      <c r="KVX32" s="67"/>
      <c r="KVY32" s="67"/>
      <c r="KVZ32" s="67"/>
      <c r="KWA32" s="67"/>
      <c r="KWB32" s="67"/>
      <c r="KWC32" s="67"/>
      <c r="KWD32" s="67"/>
      <c r="KWE32" s="67"/>
      <c r="KWF32" s="67"/>
      <c r="KWG32" s="67"/>
      <c r="KWH32" s="67"/>
      <c r="KWI32" s="67"/>
      <c r="KWJ32" s="67"/>
      <c r="KWK32" s="67"/>
      <c r="KWL32" s="67"/>
      <c r="KWM32" s="67"/>
      <c r="KWN32" s="67"/>
      <c r="KWO32" s="67"/>
      <c r="KWP32" s="67"/>
      <c r="KWQ32" s="67"/>
      <c r="KWR32" s="67"/>
      <c r="KWS32" s="67"/>
      <c r="KWT32" s="67"/>
      <c r="KWU32" s="67"/>
      <c r="KWV32" s="67"/>
      <c r="KWW32" s="67"/>
      <c r="KWX32" s="67"/>
      <c r="KWY32" s="67"/>
      <c r="KWZ32" s="67"/>
      <c r="KXA32" s="67"/>
      <c r="KXB32" s="67"/>
      <c r="KXC32" s="67"/>
      <c r="KXD32" s="67"/>
      <c r="KXE32" s="67"/>
      <c r="KXF32" s="67"/>
      <c r="KXG32" s="67"/>
      <c r="KXH32" s="67"/>
      <c r="KXI32" s="67"/>
      <c r="KXJ32" s="67"/>
      <c r="KXK32" s="67"/>
      <c r="KXL32" s="67"/>
      <c r="KXM32" s="67"/>
      <c r="KXN32" s="67"/>
      <c r="KXO32" s="67"/>
      <c r="KXP32" s="67"/>
      <c r="KXQ32" s="67"/>
      <c r="KXR32" s="67"/>
      <c r="KXS32" s="67"/>
      <c r="KXT32" s="67"/>
      <c r="KXU32" s="67"/>
      <c r="KXV32" s="67"/>
      <c r="KXW32" s="67"/>
      <c r="KXX32" s="67"/>
      <c r="KXY32" s="67"/>
      <c r="KXZ32" s="67"/>
      <c r="KYA32" s="67"/>
      <c r="KYB32" s="67"/>
      <c r="KYC32" s="67"/>
      <c r="KYD32" s="67"/>
      <c r="KYE32" s="67"/>
      <c r="KYF32" s="67"/>
      <c r="KYG32" s="67"/>
      <c r="KYH32" s="67"/>
      <c r="KYI32" s="67"/>
      <c r="KYJ32" s="67"/>
      <c r="KYK32" s="67"/>
      <c r="KYL32" s="67"/>
      <c r="KYM32" s="67"/>
      <c r="KYN32" s="67"/>
      <c r="KYO32" s="67"/>
      <c r="KYP32" s="67"/>
      <c r="KYQ32" s="67"/>
      <c r="KYR32" s="67"/>
      <c r="KYS32" s="67"/>
      <c r="KYT32" s="67"/>
      <c r="KYU32" s="67"/>
      <c r="KYV32" s="67"/>
      <c r="KYW32" s="67"/>
      <c r="KYX32" s="67"/>
      <c r="KYY32" s="67"/>
      <c r="KYZ32" s="67"/>
      <c r="KZA32" s="67"/>
      <c r="KZB32" s="67"/>
      <c r="KZC32" s="67"/>
      <c r="KZD32" s="67"/>
      <c r="KZE32" s="67"/>
      <c r="KZF32" s="67"/>
      <c r="KZG32" s="67"/>
      <c r="KZH32" s="67"/>
      <c r="KZI32" s="67"/>
      <c r="KZJ32" s="67"/>
      <c r="KZK32" s="67"/>
      <c r="KZL32" s="67"/>
      <c r="KZM32" s="67"/>
      <c r="KZN32" s="67"/>
      <c r="KZO32" s="67"/>
      <c r="KZP32" s="67"/>
      <c r="KZQ32" s="67"/>
      <c r="KZR32" s="67"/>
      <c r="KZS32" s="67"/>
      <c r="KZT32" s="67"/>
      <c r="KZU32" s="67"/>
      <c r="KZV32" s="67"/>
      <c r="KZW32" s="67"/>
      <c r="KZX32" s="67"/>
      <c r="KZY32" s="67"/>
      <c r="KZZ32" s="67"/>
      <c r="LAA32" s="67"/>
      <c r="LAB32" s="67"/>
      <c r="LAC32" s="67"/>
      <c r="LAD32" s="67"/>
      <c r="LAE32" s="67"/>
      <c r="LAF32" s="67"/>
      <c r="LAG32" s="67"/>
      <c r="LAH32" s="67"/>
      <c r="LAI32" s="67"/>
      <c r="LAJ32" s="67"/>
      <c r="LAK32" s="67"/>
      <c r="LAL32" s="67"/>
      <c r="LAM32" s="67"/>
      <c r="LAN32" s="67"/>
      <c r="LAO32" s="67"/>
      <c r="LAP32" s="67"/>
      <c r="LAQ32" s="67"/>
      <c r="LAR32" s="67"/>
      <c r="LAS32" s="67"/>
      <c r="LAT32" s="67"/>
      <c r="LAU32" s="67"/>
      <c r="LAV32" s="67"/>
      <c r="LAW32" s="67"/>
      <c r="LAX32" s="67"/>
      <c r="LAY32" s="67"/>
      <c r="LAZ32" s="67"/>
      <c r="LBA32" s="67"/>
      <c r="LBB32" s="67"/>
      <c r="LBC32" s="67"/>
      <c r="LBD32" s="67"/>
      <c r="LBE32" s="67"/>
      <c r="LBF32" s="67"/>
      <c r="LBG32" s="67"/>
      <c r="LBH32" s="67"/>
      <c r="LBI32" s="67"/>
      <c r="LBJ32" s="67"/>
      <c r="LBK32" s="67"/>
      <c r="LBL32" s="67"/>
      <c r="LBM32" s="67"/>
      <c r="LBN32" s="67"/>
      <c r="LBO32" s="67"/>
      <c r="LBP32" s="67"/>
      <c r="LBQ32" s="67"/>
      <c r="LBR32" s="67"/>
      <c r="LBS32" s="67"/>
      <c r="LBT32" s="67"/>
      <c r="LBU32" s="67"/>
      <c r="LBV32" s="67"/>
      <c r="LBW32" s="67"/>
      <c r="LBX32" s="67"/>
      <c r="LBY32" s="67"/>
      <c r="LBZ32" s="67"/>
      <c r="LCA32" s="67"/>
      <c r="LCB32" s="67"/>
      <c r="LCC32" s="67"/>
      <c r="LCD32" s="67"/>
      <c r="LCE32" s="67"/>
      <c r="LCF32" s="67"/>
      <c r="LCG32" s="67"/>
      <c r="LCH32" s="67"/>
      <c r="LCI32" s="67"/>
      <c r="LCJ32" s="67"/>
      <c r="LCK32" s="67"/>
      <c r="LCL32" s="67"/>
      <c r="LCM32" s="67"/>
      <c r="LCN32" s="67"/>
      <c r="LCO32" s="67"/>
      <c r="LCP32" s="67"/>
      <c r="LCQ32" s="67"/>
      <c r="LCR32" s="67"/>
      <c r="LCS32" s="67"/>
      <c r="LCT32" s="67"/>
      <c r="LCU32" s="67"/>
      <c r="LCV32" s="67"/>
      <c r="LCW32" s="67"/>
      <c r="LCX32" s="67"/>
      <c r="LCY32" s="67"/>
      <c r="LCZ32" s="67"/>
      <c r="LDA32" s="67"/>
      <c r="LDB32" s="67"/>
      <c r="LDC32" s="67"/>
      <c r="LDD32" s="67"/>
      <c r="LDE32" s="67"/>
      <c r="LDF32" s="67"/>
      <c r="LDG32" s="67"/>
      <c r="LDH32" s="67"/>
      <c r="LDI32" s="67"/>
      <c r="LDJ32" s="67"/>
      <c r="LDK32" s="67"/>
      <c r="LDL32" s="67"/>
      <c r="LDM32" s="67"/>
      <c r="LDN32" s="67"/>
      <c r="LDO32" s="67"/>
      <c r="LDP32" s="67"/>
      <c r="LDQ32" s="67"/>
      <c r="LDR32" s="67"/>
      <c r="LDS32" s="67"/>
      <c r="LDT32" s="67"/>
      <c r="LDU32" s="67"/>
      <c r="LDV32" s="67"/>
      <c r="LDW32" s="67"/>
      <c r="LDX32" s="67"/>
      <c r="LDY32" s="67"/>
      <c r="LDZ32" s="67"/>
      <c r="LEA32" s="67"/>
      <c r="LEB32" s="67"/>
      <c r="LEC32" s="67"/>
      <c r="LED32" s="67"/>
      <c r="LEE32" s="67"/>
      <c r="LEF32" s="67"/>
      <c r="LEG32" s="67"/>
      <c r="LEH32" s="67"/>
      <c r="LEI32" s="67"/>
      <c r="LEJ32" s="67"/>
      <c r="LEK32" s="67"/>
      <c r="LEL32" s="67"/>
      <c r="LEM32" s="67"/>
      <c r="LEN32" s="67"/>
      <c r="LEO32" s="67"/>
      <c r="LEP32" s="67"/>
      <c r="LEQ32" s="67"/>
      <c r="LER32" s="67"/>
      <c r="LES32" s="67"/>
      <c r="LET32" s="67"/>
      <c r="LEU32" s="67"/>
      <c r="LEV32" s="67"/>
      <c r="LEW32" s="67"/>
      <c r="LEX32" s="67"/>
      <c r="LEY32" s="67"/>
      <c r="LEZ32" s="67"/>
      <c r="LFA32" s="67"/>
      <c r="LFB32" s="67"/>
      <c r="LFC32" s="67"/>
      <c r="LFD32" s="67"/>
      <c r="LFE32" s="67"/>
      <c r="LFF32" s="67"/>
      <c r="LFG32" s="67"/>
      <c r="LFH32" s="67"/>
      <c r="LFI32" s="67"/>
      <c r="LFJ32" s="67"/>
      <c r="LFK32" s="67"/>
      <c r="LFL32" s="67"/>
      <c r="LFM32" s="67"/>
      <c r="LFN32" s="67"/>
      <c r="LFO32" s="67"/>
      <c r="LFP32" s="67"/>
      <c r="LFQ32" s="67"/>
      <c r="LFR32" s="67"/>
      <c r="LFS32" s="67"/>
      <c r="LFT32" s="67"/>
      <c r="LFU32" s="67"/>
      <c r="LFV32" s="67"/>
      <c r="LFW32" s="67"/>
      <c r="LFX32" s="67"/>
      <c r="LFY32" s="67"/>
      <c r="LFZ32" s="67"/>
      <c r="LGA32" s="67"/>
      <c r="LGB32" s="67"/>
      <c r="LGC32" s="67"/>
      <c r="LGD32" s="67"/>
      <c r="LGE32" s="67"/>
      <c r="LGF32" s="67"/>
      <c r="LGG32" s="67"/>
      <c r="LGH32" s="67"/>
      <c r="LGI32" s="67"/>
      <c r="LGJ32" s="67"/>
      <c r="LGK32" s="67"/>
      <c r="LGL32" s="67"/>
      <c r="LGM32" s="67"/>
      <c r="LGN32" s="67"/>
      <c r="LGO32" s="67"/>
      <c r="LGP32" s="67"/>
      <c r="LGQ32" s="67"/>
      <c r="LGR32" s="67"/>
      <c r="LGS32" s="67"/>
      <c r="LGT32" s="67"/>
      <c r="LGU32" s="67"/>
      <c r="LGV32" s="67"/>
      <c r="LGW32" s="67"/>
      <c r="LGX32" s="67"/>
      <c r="LGY32" s="67"/>
      <c r="LGZ32" s="67"/>
      <c r="LHA32" s="67"/>
      <c r="LHB32" s="67"/>
      <c r="LHC32" s="67"/>
      <c r="LHD32" s="67"/>
      <c r="LHE32" s="67"/>
      <c r="LHF32" s="67"/>
      <c r="LHG32" s="67"/>
      <c r="LHH32" s="67"/>
      <c r="LHI32" s="67"/>
      <c r="LHJ32" s="67"/>
      <c r="LHK32" s="67"/>
      <c r="LHL32" s="67"/>
      <c r="LHM32" s="67"/>
      <c r="LHN32" s="67"/>
      <c r="LHO32" s="67"/>
      <c r="LHP32" s="67"/>
      <c r="LHQ32" s="67"/>
      <c r="LHR32" s="67"/>
      <c r="LHS32" s="67"/>
      <c r="LHT32" s="67"/>
      <c r="LHU32" s="67"/>
      <c r="LHV32" s="67"/>
      <c r="LHW32" s="67"/>
      <c r="LHX32" s="67"/>
      <c r="LHY32" s="67"/>
      <c r="LHZ32" s="67"/>
      <c r="LIA32" s="67"/>
      <c r="LIB32" s="67"/>
      <c r="LIC32" s="67"/>
      <c r="LID32" s="67"/>
      <c r="LIE32" s="67"/>
      <c r="LIF32" s="67"/>
      <c r="LIG32" s="67"/>
      <c r="LIH32" s="67"/>
      <c r="LII32" s="67"/>
      <c r="LIJ32" s="67"/>
      <c r="LIK32" s="67"/>
      <c r="LIL32" s="67"/>
      <c r="LIM32" s="67"/>
      <c r="LIN32" s="67"/>
      <c r="LIO32" s="67"/>
      <c r="LIP32" s="67"/>
      <c r="LIQ32" s="67"/>
      <c r="LIR32" s="67"/>
      <c r="LIS32" s="67"/>
      <c r="LIT32" s="67"/>
      <c r="LIU32" s="67"/>
      <c r="LIV32" s="67"/>
      <c r="LIW32" s="67"/>
      <c r="LIX32" s="67"/>
      <c r="LIY32" s="67"/>
      <c r="LIZ32" s="67"/>
      <c r="LJA32" s="67"/>
      <c r="LJB32" s="67"/>
      <c r="LJC32" s="67"/>
      <c r="LJD32" s="67"/>
      <c r="LJE32" s="67"/>
      <c r="LJF32" s="67"/>
      <c r="LJG32" s="67"/>
      <c r="LJH32" s="67"/>
      <c r="LJI32" s="67"/>
      <c r="LJJ32" s="67"/>
      <c r="LJK32" s="67"/>
      <c r="LJL32" s="67"/>
      <c r="LJM32" s="67"/>
      <c r="LJN32" s="67"/>
      <c r="LJO32" s="67"/>
      <c r="LJP32" s="67"/>
      <c r="LJQ32" s="67"/>
      <c r="LJR32" s="67"/>
      <c r="LJS32" s="67"/>
      <c r="LJT32" s="67"/>
      <c r="LJU32" s="67"/>
      <c r="LJV32" s="67"/>
      <c r="LJW32" s="67"/>
      <c r="LJX32" s="67"/>
      <c r="LJY32" s="67"/>
      <c r="LJZ32" s="67"/>
      <c r="LKA32" s="67"/>
      <c r="LKB32" s="67"/>
      <c r="LKC32" s="67"/>
      <c r="LKD32" s="67"/>
      <c r="LKE32" s="67"/>
      <c r="LKF32" s="67"/>
      <c r="LKG32" s="67"/>
      <c r="LKH32" s="67"/>
      <c r="LKI32" s="67"/>
      <c r="LKJ32" s="67"/>
      <c r="LKK32" s="67"/>
      <c r="LKL32" s="67"/>
      <c r="LKM32" s="67"/>
      <c r="LKN32" s="67"/>
      <c r="LKO32" s="67"/>
      <c r="LKP32" s="67"/>
      <c r="LKQ32" s="67"/>
      <c r="LKR32" s="67"/>
      <c r="LKS32" s="67"/>
      <c r="LKT32" s="67"/>
      <c r="LKU32" s="67"/>
      <c r="LKV32" s="67"/>
      <c r="LKW32" s="67"/>
      <c r="LKX32" s="67"/>
      <c r="LKY32" s="67"/>
      <c r="LKZ32" s="67"/>
      <c r="LLA32" s="67"/>
      <c r="LLB32" s="67"/>
      <c r="LLC32" s="67"/>
      <c r="LLD32" s="67"/>
      <c r="LLE32" s="67"/>
      <c r="LLF32" s="67"/>
      <c r="LLG32" s="67"/>
      <c r="LLH32" s="67"/>
      <c r="LLI32" s="67"/>
      <c r="LLJ32" s="67"/>
      <c r="LLK32" s="67"/>
      <c r="LLL32" s="67"/>
      <c r="LLM32" s="67"/>
      <c r="LLN32" s="67"/>
      <c r="LLO32" s="67"/>
      <c r="LLP32" s="67"/>
      <c r="LLQ32" s="67"/>
      <c r="LLR32" s="67"/>
      <c r="LLS32" s="67"/>
      <c r="LLT32" s="67"/>
      <c r="LLU32" s="67"/>
      <c r="LLV32" s="67"/>
      <c r="LLW32" s="67"/>
      <c r="LLX32" s="67"/>
      <c r="LLY32" s="67"/>
      <c r="LLZ32" s="67"/>
      <c r="LMA32" s="67"/>
      <c r="LMB32" s="67"/>
      <c r="LMC32" s="67"/>
      <c r="LMD32" s="67"/>
      <c r="LME32" s="67"/>
      <c r="LMF32" s="67"/>
      <c r="LMG32" s="67"/>
      <c r="LMH32" s="67"/>
      <c r="LMI32" s="67"/>
      <c r="LMJ32" s="67"/>
      <c r="LMK32" s="67"/>
      <c r="LML32" s="67"/>
      <c r="LMM32" s="67"/>
      <c r="LMN32" s="67"/>
      <c r="LMO32" s="67"/>
      <c r="LMP32" s="67"/>
      <c r="LMQ32" s="67"/>
      <c r="LMR32" s="67"/>
      <c r="LMS32" s="67"/>
      <c r="LMT32" s="67"/>
      <c r="LMU32" s="67"/>
      <c r="LMV32" s="67"/>
      <c r="LMW32" s="67"/>
      <c r="LMX32" s="67"/>
      <c r="LMY32" s="67"/>
      <c r="LMZ32" s="67"/>
      <c r="LNA32" s="67"/>
      <c r="LNB32" s="67"/>
      <c r="LNC32" s="67"/>
      <c r="LND32" s="67"/>
      <c r="LNE32" s="67"/>
      <c r="LNF32" s="67"/>
      <c r="LNG32" s="67"/>
      <c r="LNH32" s="67"/>
      <c r="LNI32" s="67"/>
      <c r="LNJ32" s="67"/>
      <c r="LNK32" s="67"/>
      <c r="LNL32" s="67"/>
      <c r="LNM32" s="67"/>
      <c r="LNN32" s="67"/>
      <c r="LNO32" s="67"/>
      <c r="LNP32" s="67"/>
      <c r="LNQ32" s="67"/>
      <c r="LNR32" s="67"/>
      <c r="LNS32" s="67"/>
      <c r="LNT32" s="67"/>
      <c r="LNU32" s="67"/>
      <c r="LNV32" s="67"/>
      <c r="LNW32" s="67"/>
      <c r="LNX32" s="67"/>
      <c r="LNY32" s="67"/>
      <c r="LNZ32" s="67"/>
      <c r="LOA32" s="67"/>
      <c r="LOB32" s="67"/>
      <c r="LOC32" s="67"/>
      <c r="LOD32" s="67"/>
      <c r="LOE32" s="67"/>
      <c r="LOF32" s="67"/>
      <c r="LOG32" s="67"/>
      <c r="LOH32" s="67"/>
      <c r="LOI32" s="67"/>
      <c r="LOJ32" s="67"/>
      <c r="LOK32" s="67"/>
      <c r="LOL32" s="67"/>
      <c r="LOM32" s="67"/>
      <c r="LON32" s="67"/>
      <c r="LOO32" s="67"/>
      <c r="LOP32" s="67"/>
      <c r="LOQ32" s="67"/>
      <c r="LOR32" s="67"/>
      <c r="LOS32" s="67"/>
      <c r="LOT32" s="67"/>
      <c r="LOU32" s="67"/>
      <c r="LOV32" s="67"/>
      <c r="LOW32" s="67"/>
      <c r="LOX32" s="67"/>
      <c r="LOY32" s="67"/>
      <c r="LOZ32" s="67"/>
      <c r="LPA32" s="67"/>
      <c r="LPB32" s="67"/>
      <c r="LPC32" s="67"/>
      <c r="LPD32" s="67"/>
      <c r="LPE32" s="67"/>
      <c r="LPF32" s="67"/>
      <c r="LPG32" s="67"/>
      <c r="LPH32" s="67"/>
      <c r="LPI32" s="67"/>
      <c r="LPJ32" s="67"/>
      <c r="LPK32" s="67"/>
      <c r="LPL32" s="67"/>
      <c r="LPM32" s="67"/>
      <c r="LPN32" s="67"/>
      <c r="LPO32" s="67"/>
      <c r="LPP32" s="67"/>
      <c r="LPQ32" s="67"/>
      <c r="LPR32" s="67"/>
      <c r="LPS32" s="67"/>
      <c r="LPT32" s="67"/>
      <c r="LPU32" s="67"/>
      <c r="LPV32" s="67"/>
      <c r="LPW32" s="67"/>
      <c r="LPX32" s="67"/>
      <c r="LPY32" s="67"/>
      <c r="LPZ32" s="67"/>
      <c r="LQA32" s="67"/>
      <c r="LQB32" s="67"/>
      <c r="LQC32" s="67"/>
      <c r="LQD32" s="67"/>
      <c r="LQE32" s="67"/>
      <c r="LQF32" s="67"/>
      <c r="LQG32" s="67"/>
      <c r="LQH32" s="67"/>
      <c r="LQI32" s="67"/>
      <c r="LQJ32" s="67"/>
      <c r="LQK32" s="67"/>
      <c r="LQL32" s="67"/>
      <c r="LQM32" s="67"/>
      <c r="LQN32" s="67"/>
      <c r="LQO32" s="67"/>
      <c r="LQP32" s="67"/>
      <c r="LQQ32" s="67"/>
      <c r="LQR32" s="67"/>
      <c r="LQS32" s="67"/>
      <c r="LQT32" s="67"/>
      <c r="LQU32" s="67"/>
      <c r="LQV32" s="67"/>
      <c r="LQW32" s="67"/>
      <c r="LQX32" s="67"/>
      <c r="LQY32" s="67"/>
      <c r="LQZ32" s="67"/>
      <c r="LRA32" s="67"/>
      <c r="LRB32" s="67"/>
      <c r="LRC32" s="67"/>
      <c r="LRD32" s="67"/>
      <c r="LRE32" s="67"/>
      <c r="LRF32" s="67"/>
      <c r="LRG32" s="67"/>
      <c r="LRH32" s="67"/>
      <c r="LRI32" s="67"/>
      <c r="LRJ32" s="67"/>
      <c r="LRK32" s="67"/>
      <c r="LRL32" s="67"/>
      <c r="LRM32" s="67"/>
      <c r="LRN32" s="67"/>
      <c r="LRO32" s="67"/>
      <c r="LRP32" s="67"/>
      <c r="LRQ32" s="67"/>
      <c r="LRR32" s="67"/>
      <c r="LRS32" s="67"/>
      <c r="LRT32" s="67"/>
      <c r="LRU32" s="67"/>
      <c r="LRV32" s="67"/>
      <c r="LRW32" s="67"/>
      <c r="LRX32" s="67"/>
      <c r="LRY32" s="67"/>
      <c r="LRZ32" s="67"/>
      <c r="LSA32" s="67"/>
      <c r="LSB32" s="67"/>
      <c r="LSC32" s="67"/>
      <c r="LSD32" s="67"/>
      <c r="LSE32" s="67"/>
      <c r="LSF32" s="67"/>
      <c r="LSG32" s="67"/>
      <c r="LSH32" s="67"/>
      <c r="LSI32" s="67"/>
      <c r="LSJ32" s="67"/>
      <c r="LSK32" s="67"/>
      <c r="LSL32" s="67"/>
      <c r="LSM32" s="67"/>
      <c r="LSN32" s="67"/>
      <c r="LSO32" s="67"/>
      <c r="LSP32" s="67"/>
      <c r="LSQ32" s="67"/>
      <c r="LSR32" s="67"/>
      <c r="LSS32" s="67"/>
      <c r="LST32" s="67"/>
      <c r="LSU32" s="67"/>
      <c r="LSV32" s="67"/>
      <c r="LSW32" s="67"/>
      <c r="LSX32" s="67"/>
      <c r="LSY32" s="67"/>
      <c r="LSZ32" s="67"/>
      <c r="LTA32" s="67"/>
      <c r="LTB32" s="67"/>
      <c r="LTC32" s="67"/>
      <c r="LTD32" s="67"/>
      <c r="LTE32" s="67"/>
      <c r="LTF32" s="67"/>
      <c r="LTG32" s="67"/>
      <c r="LTH32" s="67"/>
      <c r="LTI32" s="67"/>
      <c r="LTJ32" s="67"/>
      <c r="LTK32" s="67"/>
      <c r="LTL32" s="67"/>
      <c r="LTM32" s="67"/>
      <c r="LTN32" s="67"/>
      <c r="LTO32" s="67"/>
      <c r="LTP32" s="67"/>
      <c r="LTQ32" s="67"/>
      <c r="LTR32" s="67"/>
      <c r="LTS32" s="67"/>
      <c r="LTT32" s="67"/>
      <c r="LTU32" s="67"/>
      <c r="LTV32" s="67"/>
      <c r="LTW32" s="67"/>
      <c r="LTX32" s="67"/>
      <c r="LTY32" s="67"/>
      <c r="LTZ32" s="67"/>
      <c r="LUA32" s="67"/>
      <c r="LUB32" s="67"/>
      <c r="LUC32" s="67"/>
      <c r="LUD32" s="67"/>
      <c r="LUE32" s="67"/>
      <c r="LUF32" s="67"/>
      <c r="LUG32" s="67"/>
      <c r="LUH32" s="67"/>
      <c r="LUI32" s="67"/>
      <c r="LUJ32" s="67"/>
      <c r="LUK32" s="67"/>
      <c r="LUL32" s="67"/>
      <c r="LUM32" s="67"/>
      <c r="LUN32" s="67"/>
      <c r="LUO32" s="67"/>
      <c r="LUP32" s="67"/>
      <c r="LUQ32" s="67"/>
      <c r="LUR32" s="67"/>
      <c r="LUS32" s="67"/>
      <c r="LUT32" s="67"/>
      <c r="LUU32" s="67"/>
      <c r="LUV32" s="67"/>
      <c r="LUW32" s="67"/>
      <c r="LUX32" s="67"/>
      <c r="LUY32" s="67"/>
      <c r="LUZ32" s="67"/>
      <c r="LVA32" s="67"/>
      <c r="LVB32" s="67"/>
      <c r="LVC32" s="67"/>
      <c r="LVD32" s="67"/>
      <c r="LVE32" s="67"/>
      <c r="LVF32" s="67"/>
      <c r="LVG32" s="67"/>
      <c r="LVH32" s="67"/>
      <c r="LVI32" s="67"/>
      <c r="LVJ32" s="67"/>
      <c r="LVK32" s="67"/>
      <c r="LVL32" s="67"/>
      <c r="LVM32" s="67"/>
      <c r="LVN32" s="67"/>
      <c r="LVO32" s="67"/>
      <c r="LVP32" s="67"/>
      <c r="LVQ32" s="67"/>
      <c r="LVR32" s="67"/>
      <c r="LVS32" s="67"/>
      <c r="LVT32" s="67"/>
      <c r="LVU32" s="67"/>
      <c r="LVV32" s="67"/>
      <c r="LVW32" s="67"/>
      <c r="LVX32" s="67"/>
      <c r="LVY32" s="67"/>
      <c r="LVZ32" s="67"/>
      <c r="LWA32" s="67"/>
      <c r="LWB32" s="67"/>
      <c r="LWC32" s="67"/>
      <c r="LWD32" s="67"/>
      <c r="LWE32" s="67"/>
      <c r="LWF32" s="67"/>
      <c r="LWG32" s="67"/>
      <c r="LWH32" s="67"/>
      <c r="LWI32" s="67"/>
      <c r="LWJ32" s="67"/>
      <c r="LWK32" s="67"/>
      <c r="LWL32" s="67"/>
      <c r="LWM32" s="67"/>
      <c r="LWN32" s="67"/>
      <c r="LWO32" s="67"/>
      <c r="LWP32" s="67"/>
      <c r="LWQ32" s="67"/>
      <c r="LWR32" s="67"/>
      <c r="LWS32" s="67"/>
      <c r="LWT32" s="67"/>
      <c r="LWU32" s="67"/>
      <c r="LWV32" s="67"/>
      <c r="LWW32" s="67"/>
      <c r="LWX32" s="67"/>
      <c r="LWY32" s="67"/>
      <c r="LWZ32" s="67"/>
      <c r="LXA32" s="67"/>
      <c r="LXB32" s="67"/>
      <c r="LXC32" s="67"/>
      <c r="LXD32" s="67"/>
      <c r="LXE32" s="67"/>
      <c r="LXF32" s="67"/>
      <c r="LXG32" s="67"/>
      <c r="LXH32" s="67"/>
      <c r="LXI32" s="67"/>
      <c r="LXJ32" s="67"/>
      <c r="LXK32" s="67"/>
      <c r="LXL32" s="67"/>
      <c r="LXM32" s="67"/>
      <c r="LXN32" s="67"/>
      <c r="LXO32" s="67"/>
      <c r="LXP32" s="67"/>
      <c r="LXQ32" s="67"/>
      <c r="LXR32" s="67"/>
      <c r="LXS32" s="67"/>
      <c r="LXT32" s="67"/>
      <c r="LXU32" s="67"/>
      <c r="LXV32" s="67"/>
      <c r="LXW32" s="67"/>
      <c r="LXX32" s="67"/>
      <c r="LXY32" s="67"/>
      <c r="LXZ32" s="67"/>
      <c r="LYA32" s="67"/>
      <c r="LYB32" s="67"/>
      <c r="LYC32" s="67"/>
      <c r="LYD32" s="67"/>
      <c r="LYE32" s="67"/>
      <c r="LYF32" s="67"/>
      <c r="LYG32" s="67"/>
      <c r="LYH32" s="67"/>
      <c r="LYI32" s="67"/>
      <c r="LYJ32" s="67"/>
      <c r="LYK32" s="67"/>
      <c r="LYL32" s="67"/>
      <c r="LYM32" s="67"/>
      <c r="LYN32" s="67"/>
      <c r="LYO32" s="67"/>
      <c r="LYP32" s="67"/>
      <c r="LYQ32" s="67"/>
      <c r="LYR32" s="67"/>
      <c r="LYS32" s="67"/>
      <c r="LYT32" s="67"/>
      <c r="LYU32" s="67"/>
      <c r="LYV32" s="67"/>
      <c r="LYW32" s="67"/>
      <c r="LYX32" s="67"/>
      <c r="LYY32" s="67"/>
      <c r="LYZ32" s="67"/>
      <c r="LZA32" s="67"/>
      <c r="LZB32" s="67"/>
      <c r="LZC32" s="67"/>
      <c r="LZD32" s="67"/>
      <c r="LZE32" s="67"/>
      <c r="LZF32" s="67"/>
      <c r="LZG32" s="67"/>
      <c r="LZH32" s="67"/>
      <c r="LZI32" s="67"/>
      <c r="LZJ32" s="67"/>
      <c r="LZK32" s="67"/>
      <c r="LZL32" s="67"/>
      <c r="LZM32" s="67"/>
      <c r="LZN32" s="67"/>
      <c r="LZO32" s="67"/>
      <c r="LZP32" s="67"/>
      <c r="LZQ32" s="67"/>
      <c r="LZR32" s="67"/>
      <c r="LZS32" s="67"/>
      <c r="LZT32" s="67"/>
      <c r="LZU32" s="67"/>
      <c r="LZV32" s="67"/>
      <c r="LZW32" s="67"/>
      <c r="LZX32" s="67"/>
      <c r="LZY32" s="67"/>
      <c r="LZZ32" s="67"/>
      <c r="MAA32" s="67"/>
      <c r="MAB32" s="67"/>
      <c r="MAC32" s="67"/>
      <c r="MAD32" s="67"/>
      <c r="MAE32" s="67"/>
      <c r="MAF32" s="67"/>
      <c r="MAG32" s="67"/>
      <c r="MAH32" s="67"/>
      <c r="MAI32" s="67"/>
      <c r="MAJ32" s="67"/>
      <c r="MAK32" s="67"/>
      <c r="MAL32" s="67"/>
      <c r="MAM32" s="67"/>
      <c r="MAN32" s="67"/>
      <c r="MAO32" s="67"/>
      <c r="MAP32" s="67"/>
      <c r="MAQ32" s="67"/>
      <c r="MAR32" s="67"/>
      <c r="MAS32" s="67"/>
      <c r="MAT32" s="67"/>
      <c r="MAU32" s="67"/>
      <c r="MAV32" s="67"/>
      <c r="MAW32" s="67"/>
      <c r="MAX32" s="67"/>
      <c r="MAY32" s="67"/>
      <c r="MAZ32" s="67"/>
      <c r="MBA32" s="67"/>
      <c r="MBB32" s="67"/>
      <c r="MBC32" s="67"/>
      <c r="MBD32" s="67"/>
      <c r="MBE32" s="67"/>
      <c r="MBF32" s="67"/>
      <c r="MBG32" s="67"/>
      <c r="MBH32" s="67"/>
      <c r="MBI32" s="67"/>
      <c r="MBJ32" s="67"/>
      <c r="MBK32" s="67"/>
      <c r="MBL32" s="67"/>
      <c r="MBM32" s="67"/>
      <c r="MBN32" s="67"/>
      <c r="MBO32" s="67"/>
      <c r="MBP32" s="67"/>
      <c r="MBQ32" s="67"/>
      <c r="MBR32" s="67"/>
      <c r="MBS32" s="67"/>
      <c r="MBT32" s="67"/>
      <c r="MBU32" s="67"/>
      <c r="MBV32" s="67"/>
      <c r="MBW32" s="67"/>
      <c r="MBX32" s="67"/>
      <c r="MBY32" s="67"/>
      <c r="MBZ32" s="67"/>
      <c r="MCA32" s="67"/>
      <c r="MCB32" s="67"/>
      <c r="MCC32" s="67"/>
      <c r="MCD32" s="67"/>
      <c r="MCE32" s="67"/>
      <c r="MCF32" s="67"/>
      <c r="MCG32" s="67"/>
      <c r="MCH32" s="67"/>
      <c r="MCI32" s="67"/>
      <c r="MCJ32" s="67"/>
      <c r="MCK32" s="67"/>
      <c r="MCL32" s="67"/>
      <c r="MCM32" s="67"/>
      <c r="MCN32" s="67"/>
      <c r="MCO32" s="67"/>
      <c r="MCP32" s="67"/>
      <c r="MCQ32" s="67"/>
      <c r="MCR32" s="67"/>
      <c r="MCS32" s="67"/>
      <c r="MCT32" s="67"/>
      <c r="MCU32" s="67"/>
      <c r="MCV32" s="67"/>
      <c r="MCW32" s="67"/>
      <c r="MCX32" s="67"/>
      <c r="MCY32" s="67"/>
      <c r="MCZ32" s="67"/>
      <c r="MDA32" s="67"/>
      <c r="MDB32" s="67"/>
      <c r="MDC32" s="67"/>
      <c r="MDD32" s="67"/>
      <c r="MDE32" s="67"/>
      <c r="MDF32" s="67"/>
      <c r="MDG32" s="67"/>
      <c r="MDH32" s="67"/>
      <c r="MDI32" s="67"/>
      <c r="MDJ32" s="67"/>
      <c r="MDK32" s="67"/>
      <c r="MDL32" s="67"/>
      <c r="MDM32" s="67"/>
      <c r="MDN32" s="67"/>
      <c r="MDO32" s="67"/>
      <c r="MDP32" s="67"/>
      <c r="MDQ32" s="67"/>
      <c r="MDR32" s="67"/>
      <c r="MDS32" s="67"/>
      <c r="MDT32" s="67"/>
      <c r="MDU32" s="67"/>
      <c r="MDV32" s="67"/>
      <c r="MDW32" s="67"/>
      <c r="MDX32" s="67"/>
      <c r="MDY32" s="67"/>
      <c r="MDZ32" s="67"/>
      <c r="MEA32" s="67"/>
      <c r="MEB32" s="67"/>
      <c r="MEC32" s="67"/>
      <c r="MED32" s="67"/>
      <c r="MEE32" s="67"/>
      <c r="MEF32" s="67"/>
      <c r="MEG32" s="67"/>
      <c r="MEH32" s="67"/>
      <c r="MEI32" s="67"/>
      <c r="MEJ32" s="67"/>
      <c r="MEK32" s="67"/>
      <c r="MEL32" s="67"/>
      <c r="MEM32" s="67"/>
      <c r="MEN32" s="67"/>
      <c r="MEO32" s="67"/>
      <c r="MEP32" s="67"/>
      <c r="MEQ32" s="67"/>
      <c r="MER32" s="67"/>
      <c r="MES32" s="67"/>
      <c r="MET32" s="67"/>
      <c r="MEU32" s="67"/>
      <c r="MEV32" s="67"/>
      <c r="MEW32" s="67"/>
      <c r="MEX32" s="67"/>
      <c r="MEY32" s="67"/>
      <c r="MEZ32" s="67"/>
      <c r="MFA32" s="67"/>
      <c r="MFB32" s="67"/>
      <c r="MFC32" s="67"/>
      <c r="MFD32" s="67"/>
      <c r="MFE32" s="67"/>
      <c r="MFF32" s="67"/>
      <c r="MFG32" s="67"/>
      <c r="MFH32" s="67"/>
      <c r="MFI32" s="67"/>
      <c r="MFJ32" s="67"/>
      <c r="MFK32" s="67"/>
      <c r="MFL32" s="67"/>
      <c r="MFM32" s="67"/>
      <c r="MFN32" s="67"/>
      <c r="MFO32" s="67"/>
      <c r="MFP32" s="67"/>
      <c r="MFQ32" s="67"/>
      <c r="MFR32" s="67"/>
      <c r="MFS32" s="67"/>
      <c r="MFT32" s="67"/>
      <c r="MFU32" s="67"/>
      <c r="MFV32" s="67"/>
      <c r="MFW32" s="67"/>
      <c r="MFX32" s="67"/>
      <c r="MFY32" s="67"/>
      <c r="MFZ32" s="67"/>
      <c r="MGA32" s="67"/>
      <c r="MGB32" s="67"/>
      <c r="MGC32" s="67"/>
      <c r="MGD32" s="67"/>
      <c r="MGE32" s="67"/>
      <c r="MGF32" s="67"/>
      <c r="MGG32" s="67"/>
      <c r="MGH32" s="67"/>
      <c r="MGI32" s="67"/>
      <c r="MGJ32" s="67"/>
      <c r="MGK32" s="67"/>
      <c r="MGL32" s="67"/>
      <c r="MGM32" s="67"/>
      <c r="MGN32" s="67"/>
      <c r="MGO32" s="67"/>
      <c r="MGP32" s="67"/>
      <c r="MGQ32" s="67"/>
      <c r="MGR32" s="67"/>
      <c r="MGS32" s="67"/>
      <c r="MGT32" s="67"/>
      <c r="MGU32" s="67"/>
      <c r="MGV32" s="67"/>
      <c r="MGW32" s="67"/>
      <c r="MGX32" s="67"/>
      <c r="MGY32" s="67"/>
      <c r="MGZ32" s="67"/>
      <c r="MHA32" s="67"/>
      <c r="MHB32" s="67"/>
      <c r="MHC32" s="67"/>
      <c r="MHD32" s="67"/>
      <c r="MHE32" s="67"/>
      <c r="MHF32" s="67"/>
      <c r="MHG32" s="67"/>
      <c r="MHH32" s="67"/>
      <c r="MHI32" s="67"/>
      <c r="MHJ32" s="67"/>
      <c r="MHK32" s="67"/>
      <c r="MHL32" s="67"/>
      <c r="MHM32" s="67"/>
      <c r="MHN32" s="67"/>
      <c r="MHO32" s="67"/>
      <c r="MHP32" s="67"/>
      <c r="MHQ32" s="67"/>
      <c r="MHR32" s="67"/>
      <c r="MHS32" s="67"/>
      <c r="MHT32" s="67"/>
      <c r="MHU32" s="67"/>
      <c r="MHV32" s="67"/>
      <c r="MHW32" s="67"/>
      <c r="MHX32" s="67"/>
      <c r="MHY32" s="67"/>
      <c r="MHZ32" s="67"/>
      <c r="MIA32" s="67"/>
      <c r="MIB32" s="67"/>
      <c r="MIC32" s="67"/>
      <c r="MID32" s="67"/>
      <c r="MIE32" s="67"/>
      <c r="MIF32" s="67"/>
      <c r="MIG32" s="67"/>
      <c r="MIH32" s="67"/>
      <c r="MII32" s="67"/>
      <c r="MIJ32" s="67"/>
      <c r="MIK32" s="67"/>
      <c r="MIL32" s="67"/>
      <c r="MIM32" s="67"/>
      <c r="MIN32" s="67"/>
      <c r="MIO32" s="67"/>
      <c r="MIP32" s="67"/>
      <c r="MIQ32" s="67"/>
      <c r="MIR32" s="67"/>
      <c r="MIS32" s="67"/>
      <c r="MIT32" s="67"/>
      <c r="MIU32" s="67"/>
      <c r="MIV32" s="67"/>
      <c r="MIW32" s="67"/>
      <c r="MIX32" s="67"/>
      <c r="MIY32" s="67"/>
      <c r="MIZ32" s="67"/>
      <c r="MJA32" s="67"/>
      <c r="MJB32" s="67"/>
      <c r="MJC32" s="67"/>
      <c r="MJD32" s="67"/>
      <c r="MJE32" s="67"/>
      <c r="MJF32" s="67"/>
      <c r="MJG32" s="67"/>
      <c r="MJH32" s="67"/>
      <c r="MJI32" s="67"/>
      <c r="MJJ32" s="67"/>
      <c r="MJK32" s="67"/>
      <c r="MJL32" s="67"/>
      <c r="MJM32" s="67"/>
      <c r="MJN32" s="67"/>
      <c r="MJO32" s="67"/>
      <c r="MJP32" s="67"/>
      <c r="MJQ32" s="67"/>
      <c r="MJR32" s="67"/>
      <c r="MJS32" s="67"/>
      <c r="MJT32" s="67"/>
      <c r="MJU32" s="67"/>
      <c r="MJV32" s="67"/>
      <c r="MJW32" s="67"/>
      <c r="MJX32" s="67"/>
      <c r="MJY32" s="67"/>
      <c r="MJZ32" s="67"/>
      <c r="MKA32" s="67"/>
      <c r="MKB32" s="67"/>
      <c r="MKC32" s="67"/>
      <c r="MKD32" s="67"/>
      <c r="MKE32" s="67"/>
      <c r="MKF32" s="67"/>
      <c r="MKG32" s="67"/>
      <c r="MKH32" s="67"/>
      <c r="MKI32" s="67"/>
      <c r="MKJ32" s="67"/>
      <c r="MKK32" s="67"/>
      <c r="MKL32" s="67"/>
      <c r="MKM32" s="67"/>
      <c r="MKN32" s="67"/>
      <c r="MKO32" s="67"/>
      <c r="MKP32" s="67"/>
      <c r="MKQ32" s="67"/>
      <c r="MKR32" s="67"/>
      <c r="MKS32" s="67"/>
      <c r="MKT32" s="67"/>
      <c r="MKU32" s="67"/>
      <c r="MKV32" s="67"/>
      <c r="MKW32" s="67"/>
      <c r="MKX32" s="67"/>
      <c r="MKY32" s="67"/>
      <c r="MKZ32" s="67"/>
      <c r="MLA32" s="67"/>
      <c r="MLB32" s="67"/>
      <c r="MLC32" s="67"/>
      <c r="MLD32" s="67"/>
      <c r="MLE32" s="67"/>
      <c r="MLF32" s="67"/>
      <c r="MLG32" s="67"/>
      <c r="MLH32" s="67"/>
      <c r="MLI32" s="67"/>
      <c r="MLJ32" s="67"/>
      <c r="MLK32" s="67"/>
      <c r="MLL32" s="67"/>
      <c r="MLM32" s="67"/>
      <c r="MLN32" s="67"/>
      <c r="MLO32" s="67"/>
      <c r="MLP32" s="67"/>
      <c r="MLQ32" s="67"/>
      <c r="MLR32" s="67"/>
      <c r="MLS32" s="67"/>
      <c r="MLT32" s="67"/>
      <c r="MLU32" s="67"/>
      <c r="MLV32" s="67"/>
      <c r="MLW32" s="67"/>
      <c r="MLX32" s="67"/>
      <c r="MLY32" s="67"/>
      <c r="MLZ32" s="67"/>
      <c r="MMA32" s="67"/>
      <c r="MMB32" s="67"/>
      <c r="MMC32" s="67"/>
      <c r="MMD32" s="67"/>
      <c r="MME32" s="67"/>
      <c r="MMF32" s="67"/>
      <c r="MMG32" s="67"/>
      <c r="MMH32" s="67"/>
      <c r="MMI32" s="67"/>
      <c r="MMJ32" s="67"/>
      <c r="MMK32" s="67"/>
      <c r="MML32" s="67"/>
      <c r="MMM32" s="67"/>
      <c r="MMN32" s="67"/>
      <c r="MMO32" s="67"/>
      <c r="MMP32" s="67"/>
      <c r="MMQ32" s="67"/>
      <c r="MMR32" s="67"/>
      <c r="MMS32" s="67"/>
      <c r="MMT32" s="67"/>
      <c r="MMU32" s="67"/>
      <c r="MMV32" s="67"/>
      <c r="MMW32" s="67"/>
      <c r="MMX32" s="67"/>
      <c r="MMY32" s="67"/>
      <c r="MMZ32" s="67"/>
      <c r="MNA32" s="67"/>
      <c r="MNB32" s="67"/>
      <c r="MNC32" s="67"/>
      <c r="MND32" s="67"/>
      <c r="MNE32" s="67"/>
      <c r="MNF32" s="67"/>
      <c r="MNG32" s="67"/>
      <c r="MNH32" s="67"/>
      <c r="MNI32" s="67"/>
      <c r="MNJ32" s="67"/>
      <c r="MNK32" s="67"/>
      <c r="MNL32" s="67"/>
      <c r="MNM32" s="67"/>
      <c r="MNN32" s="67"/>
      <c r="MNO32" s="67"/>
      <c r="MNP32" s="67"/>
      <c r="MNQ32" s="67"/>
      <c r="MNR32" s="67"/>
      <c r="MNS32" s="67"/>
      <c r="MNT32" s="67"/>
      <c r="MNU32" s="67"/>
      <c r="MNV32" s="67"/>
      <c r="MNW32" s="67"/>
      <c r="MNX32" s="67"/>
      <c r="MNY32" s="67"/>
      <c r="MNZ32" s="67"/>
      <c r="MOA32" s="67"/>
      <c r="MOB32" s="67"/>
      <c r="MOC32" s="67"/>
      <c r="MOD32" s="67"/>
      <c r="MOE32" s="67"/>
      <c r="MOF32" s="67"/>
      <c r="MOG32" s="67"/>
      <c r="MOH32" s="67"/>
      <c r="MOI32" s="67"/>
      <c r="MOJ32" s="67"/>
      <c r="MOK32" s="67"/>
      <c r="MOL32" s="67"/>
      <c r="MOM32" s="67"/>
      <c r="MON32" s="67"/>
      <c r="MOO32" s="67"/>
      <c r="MOP32" s="67"/>
      <c r="MOQ32" s="67"/>
      <c r="MOR32" s="67"/>
      <c r="MOS32" s="67"/>
      <c r="MOT32" s="67"/>
      <c r="MOU32" s="67"/>
      <c r="MOV32" s="67"/>
      <c r="MOW32" s="67"/>
      <c r="MOX32" s="67"/>
      <c r="MOY32" s="67"/>
      <c r="MOZ32" s="67"/>
      <c r="MPA32" s="67"/>
      <c r="MPB32" s="67"/>
      <c r="MPC32" s="67"/>
      <c r="MPD32" s="67"/>
      <c r="MPE32" s="67"/>
      <c r="MPF32" s="67"/>
      <c r="MPG32" s="67"/>
      <c r="MPH32" s="67"/>
      <c r="MPI32" s="67"/>
      <c r="MPJ32" s="67"/>
      <c r="MPK32" s="67"/>
      <c r="MPL32" s="67"/>
      <c r="MPM32" s="67"/>
      <c r="MPN32" s="67"/>
      <c r="MPO32" s="67"/>
      <c r="MPP32" s="67"/>
      <c r="MPQ32" s="67"/>
      <c r="MPR32" s="67"/>
      <c r="MPS32" s="67"/>
      <c r="MPT32" s="67"/>
      <c r="MPU32" s="67"/>
      <c r="MPV32" s="67"/>
      <c r="MPW32" s="67"/>
      <c r="MPX32" s="67"/>
      <c r="MPY32" s="67"/>
      <c r="MPZ32" s="67"/>
      <c r="MQA32" s="67"/>
      <c r="MQB32" s="67"/>
      <c r="MQC32" s="67"/>
      <c r="MQD32" s="67"/>
      <c r="MQE32" s="67"/>
      <c r="MQF32" s="67"/>
      <c r="MQG32" s="67"/>
      <c r="MQH32" s="67"/>
      <c r="MQI32" s="67"/>
      <c r="MQJ32" s="67"/>
      <c r="MQK32" s="67"/>
      <c r="MQL32" s="67"/>
      <c r="MQM32" s="67"/>
      <c r="MQN32" s="67"/>
      <c r="MQO32" s="67"/>
      <c r="MQP32" s="67"/>
      <c r="MQQ32" s="67"/>
      <c r="MQR32" s="67"/>
      <c r="MQS32" s="67"/>
      <c r="MQT32" s="67"/>
      <c r="MQU32" s="67"/>
      <c r="MQV32" s="67"/>
      <c r="MQW32" s="67"/>
      <c r="MQX32" s="67"/>
      <c r="MQY32" s="67"/>
      <c r="MQZ32" s="67"/>
      <c r="MRA32" s="67"/>
      <c r="MRB32" s="67"/>
      <c r="MRC32" s="67"/>
      <c r="MRD32" s="67"/>
      <c r="MRE32" s="67"/>
      <c r="MRF32" s="67"/>
      <c r="MRG32" s="67"/>
      <c r="MRH32" s="67"/>
      <c r="MRI32" s="67"/>
      <c r="MRJ32" s="67"/>
      <c r="MRK32" s="67"/>
      <c r="MRL32" s="67"/>
      <c r="MRM32" s="67"/>
      <c r="MRN32" s="67"/>
      <c r="MRO32" s="67"/>
      <c r="MRP32" s="67"/>
      <c r="MRQ32" s="67"/>
      <c r="MRR32" s="67"/>
      <c r="MRS32" s="67"/>
      <c r="MRT32" s="67"/>
      <c r="MRU32" s="67"/>
      <c r="MRV32" s="67"/>
      <c r="MRW32" s="67"/>
      <c r="MRX32" s="67"/>
      <c r="MRY32" s="67"/>
      <c r="MRZ32" s="67"/>
      <c r="MSA32" s="67"/>
      <c r="MSB32" s="67"/>
      <c r="MSC32" s="67"/>
      <c r="MSD32" s="67"/>
      <c r="MSE32" s="67"/>
      <c r="MSF32" s="67"/>
      <c r="MSG32" s="67"/>
      <c r="MSH32" s="67"/>
      <c r="MSI32" s="67"/>
      <c r="MSJ32" s="67"/>
      <c r="MSK32" s="67"/>
      <c r="MSL32" s="67"/>
      <c r="MSM32" s="67"/>
      <c r="MSN32" s="67"/>
      <c r="MSO32" s="67"/>
      <c r="MSP32" s="67"/>
      <c r="MSQ32" s="67"/>
      <c r="MSR32" s="67"/>
      <c r="MSS32" s="67"/>
      <c r="MST32" s="67"/>
      <c r="MSU32" s="67"/>
      <c r="MSV32" s="67"/>
      <c r="MSW32" s="67"/>
      <c r="MSX32" s="67"/>
      <c r="MSY32" s="67"/>
      <c r="MSZ32" s="67"/>
      <c r="MTA32" s="67"/>
      <c r="MTB32" s="67"/>
      <c r="MTC32" s="67"/>
      <c r="MTD32" s="67"/>
      <c r="MTE32" s="67"/>
      <c r="MTF32" s="67"/>
      <c r="MTG32" s="67"/>
      <c r="MTH32" s="67"/>
      <c r="MTI32" s="67"/>
      <c r="MTJ32" s="67"/>
      <c r="MTK32" s="67"/>
      <c r="MTL32" s="67"/>
      <c r="MTM32" s="67"/>
      <c r="MTN32" s="67"/>
      <c r="MTO32" s="67"/>
      <c r="MTP32" s="67"/>
      <c r="MTQ32" s="67"/>
      <c r="MTR32" s="67"/>
      <c r="MTS32" s="67"/>
      <c r="MTT32" s="67"/>
      <c r="MTU32" s="67"/>
      <c r="MTV32" s="67"/>
      <c r="MTW32" s="67"/>
      <c r="MTX32" s="67"/>
      <c r="MTY32" s="67"/>
      <c r="MTZ32" s="67"/>
      <c r="MUA32" s="67"/>
      <c r="MUB32" s="67"/>
      <c r="MUC32" s="67"/>
      <c r="MUD32" s="67"/>
      <c r="MUE32" s="67"/>
      <c r="MUF32" s="67"/>
      <c r="MUG32" s="67"/>
      <c r="MUH32" s="67"/>
      <c r="MUI32" s="67"/>
      <c r="MUJ32" s="67"/>
      <c r="MUK32" s="67"/>
      <c r="MUL32" s="67"/>
      <c r="MUM32" s="67"/>
      <c r="MUN32" s="67"/>
      <c r="MUO32" s="67"/>
      <c r="MUP32" s="67"/>
      <c r="MUQ32" s="67"/>
      <c r="MUR32" s="67"/>
      <c r="MUS32" s="67"/>
      <c r="MUT32" s="67"/>
      <c r="MUU32" s="67"/>
      <c r="MUV32" s="67"/>
      <c r="MUW32" s="67"/>
      <c r="MUX32" s="67"/>
      <c r="MUY32" s="67"/>
      <c r="MUZ32" s="67"/>
      <c r="MVA32" s="67"/>
      <c r="MVB32" s="67"/>
      <c r="MVC32" s="67"/>
      <c r="MVD32" s="67"/>
      <c r="MVE32" s="67"/>
      <c r="MVF32" s="67"/>
      <c r="MVG32" s="67"/>
      <c r="MVH32" s="67"/>
      <c r="MVI32" s="67"/>
      <c r="MVJ32" s="67"/>
      <c r="MVK32" s="67"/>
      <c r="MVL32" s="67"/>
      <c r="MVM32" s="67"/>
      <c r="MVN32" s="67"/>
      <c r="MVO32" s="67"/>
      <c r="MVP32" s="67"/>
      <c r="MVQ32" s="67"/>
      <c r="MVR32" s="67"/>
      <c r="MVS32" s="67"/>
      <c r="MVT32" s="67"/>
      <c r="MVU32" s="67"/>
      <c r="MVV32" s="67"/>
      <c r="MVW32" s="67"/>
      <c r="MVX32" s="67"/>
      <c r="MVY32" s="67"/>
      <c r="MVZ32" s="67"/>
      <c r="MWA32" s="67"/>
      <c r="MWB32" s="67"/>
      <c r="MWC32" s="67"/>
      <c r="MWD32" s="67"/>
      <c r="MWE32" s="67"/>
      <c r="MWF32" s="67"/>
      <c r="MWG32" s="67"/>
      <c r="MWH32" s="67"/>
      <c r="MWI32" s="67"/>
      <c r="MWJ32" s="67"/>
      <c r="MWK32" s="67"/>
      <c r="MWL32" s="67"/>
      <c r="MWM32" s="67"/>
      <c r="MWN32" s="67"/>
      <c r="MWO32" s="67"/>
      <c r="MWP32" s="67"/>
      <c r="MWQ32" s="67"/>
      <c r="MWR32" s="67"/>
      <c r="MWS32" s="67"/>
      <c r="MWT32" s="67"/>
      <c r="MWU32" s="67"/>
      <c r="MWV32" s="67"/>
      <c r="MWW32" s="67"/>
      <c r="MWX32" s="67"/>
      <c r="MWY32" s="67"/>
      <c r="MWZ32" s="67"/>
      <c r="MXA32" s="67"/>
      <c r="MXB32" s="67"/>
      <c r="MXC32" s="67"/>
      <c r="MXD32" s="67"/>
      <c r="MXE32" s="67"/>
      <c r="MXF32" s="67"/>
      <c r="MXG32" s="67"/>
      <c r="MXH32" s="67"/>
      <c r="MXI32" s="67"/>
      <c r="MXJ32" s="67"/>
      <c r="MXK32" s="67"/>
      <c r="MXL32" s="67"/>
      <c r="MXM32" s="67"/>
      <c r="MXN32" s="67"/>
      <c r="MXO32" s="67"/>
      <c r="MXP32" s="67"/>
      <c r="MXQ32" s="67"/>
      <c r="MXR32" s="67"/>
      <c r="MXS32" s="67"/>
      <c r="MXT32" s="67"/>
      <c r="MXU32" s="67"/>
      <c r="MXV32" s="67"/>
      <c r="MXW32" s="67"/>
      <c r="MXX32" s="67"/>
      <c r="MXY32" s="67"/>
      <c r="MXZ32" s="67"/>
      <c r="MYA32" s="67"/>
      <c r="MYB32" s="67"/>
      <c r="MYC32" s="67"/>
      <c r="MYD32" s="67"/>
      <c r="MYE32" s="67"/>
      <c r="MYF32" s="67"/>
      <c r="MYG32" s="67"/>
      <c r="MYH32" s="67"/>
      <c r="MYI32" s="67"/>
      <c r="MYJ32" s="67"/>
      <c r="MYK32" s="67"/>
      <c r="MYL32" s="67"/>
      <c r="MYM32" s="67"/>
      <c r="MYN32" s="67"/>
      <c r="MYO32" s="67"/>
      <c r="MYP32" s="67"/>
      <c r="MYQ32" s="67"/>
      <c r="MYR32" s="67"/>
      <c r="MYS32" s="67"/>
      <c r="MYT32" s="67"/>
      <c r="MYU32" s="67"/>
      <c r="MYV32" s="67"/>
      <c r="MYW32" s="67"/>
      <c r="MYX32" s="67"/>
      <c r="MYY32" s="67"/>
      <c r="MYZ32" s="67"/>
      <c r="MZA32" s="67"/>
      <c r="MZB32" s="67"/>
      <c r="MZC32" s="67"/>
      <c r="MZD32" s="67"/>
      <c r="MZE32" s="67"/>
      <c r="MZF32" s="67"/>
      <c r="MZG32" s="67"/>
      <c r="MZH32" s="67"/>
      <c r="MZI32" s="67"/>
      <c r="MZJ32" s="67"/>
      <c r="MZK32" s="67"/>
      <c r="MZL32" s="67"/>
      <c r="MZM32" s="67"/>
      <c r="MZN32" s="67"/>
      <c r="MZO32" s="67"/>
      <c r="MZP32" s="67"/>
      <c r="MZQ32" s="67"/>
      <c r="MZR32" s="67"/>
      <c r="MZS32" s="67"/>
      <c r="MZT32" s="67"/>
      <c r="MZU32" s="67"/>
      <c r="MZV32" s="67"/>
      <c r="MZW32" s="67"/>
      <c r="MZX32" s="67"/>
      <c r="MZY32" s="67"/>
      <c r="MZZ32" s="67"/>
      <c r="NAA32" s="67"/>
      <c r="NAB32" s="67"/>
      <c r="NAC32" s="67"/>
      <c r="NAD32" s="67"/>
      <c r="NAE32" s="67"/>
      <c r="NAF32" s="67"/>
      <c r="NAG32" s="67"/>
      <c r="NAH32" s="67"/>
      <c r="NAI32" s="67"/>
      <c r="NAJ32" s="67"/>
      <c r="NAK32" s="67"/>
      <c r="NAL32" s="67"/>
      <c r="NAM32" s="67"/>
      <c r="NAN32" s="67"/>
      <c r="NAO32" s="67"/>
      <c r="NAP32" s="67"/>
      <c r="NAQ32" s="67"/>
      <c r="NAR32" s="67"/>
      <c r="NAS32" s="67"/>
      <c r="NAT32" s="67"/>
      <c r="NAU32" s="67"/>
      <c r="NAV32" s="67"/>
      <c r="NAW32" s="67"/>
      <c r="NAX32" s="67"/>
      <c r="NAY32" s="67"/>
      <c r="NAZ32" s="67"/>
      <c r="NBA32" s="67"/>
      <c r="NBB32" s="67"/>
      <c r="NBC32" s="67"/>
      <c r="NBD32" s="67"/>
      <c r="NBE32" s="67"/>
      <c r="NBF32" s="67"/>
      <c r="NBG32" s="67"/>
      <c r="NBH32" s="67"/>
      <c r="NBI32" s="67"/>
      <c r="NBJ32" s="67"/>
      <c r="NBK32" s="67"/>
      <c r="NBL32" s="67"/>
      <c r="NBM32" s="67"/>
      <c r="NBN32" s="67"/>
      <c r="NBO32" s="67"/>
      <c r="NBP32" s="67"/>
      <c r="NBQ32" s="67"/>
      <c r="NBR32" s="67"/>
      <c r="NBS32" s="67"/>
      <c r="NBT32" s="67"/>
      <c r="NBU32" s="67"/>
      <c r="NBV32" s="67"/>
      <c r="NBW32" s="67"/>
      <c r="NBX32" s="67"/>
      <c r="NBY32" s="67"/>
      <c r="NBZ32" s="67"/>
      <c r="NCA32" s="67"/>
      <c r="NCB32" s="67"/>
      <c r="NCC32" s="67"/>
      <c r="NCD32" s="67"/>
      <c r="NCE32" s="67"/>
      <c r="NCF32" s="67"/>
      <c r="NCG32" s="67"/>
      <c r="NCH32" s="67"/>
      <c r="NCI32" s="67"/>
      <c r="NCJ32" s="67"/>
      <c r="NCK32" s="67"/>
      <c r="NCL32" s="67"/>
      <c r="NCM32" s="67"/>
      <c r="NCN32" s="67"/>
      <c r="NCO32" s="67"/>
      <c r="NCP32" s="67"/>
      <c r="NCQ32" s="67"/>
      <c r="NCR32" s="67"/>
      <c r="NCS32" s="67"/>
      <c r="NCT32" s="67"/>
      <c r="NCU32" s="67"/>
      <c r="NCV32" s="67"/>
      <c r="NCW32" s="67"/>
      <c r="NCX32" s="67"/>
      <c r="NCY32" s="67"/>
      <c r="NCZ32" s="67"/>
      <c r="NDA32" s="67"/>
      <c r="NDB32" s="67"/>
      <c r="NDC32" s="67"/>
      <c r="NDD32" s="67"/>
      <c r="NDE32" s="67"/>
      <c r="NDF32" s="67"/>
      <c r="NDG32" s="67"/>
      <c r="NDH32" s="67"/>
      <c r="NDI32" s="67"/>
      <c r="NDJ32" s="67"/>
      <c r="NDK32" s="67"/>
      <c r="NDL32" s="67"/>
      <c r="NDM32" s="67"/>
      <c r="NDN32" s="67"/>
      <c r="NDO32" s="67"/>
      <c r="NDP32" s="67"/>
      <c r="NDQ32" s="67"/>
      <c r="NDR32" s="67"/>
      <c r="NDS32" s="67"/>
      <c r="NDT32" s="67"/>
      <c r="NDU32" s="67"/>
      <c r="NDV32" s="67"/>
      <c r="NDW32" s="67"/>
      <c r="NDX32" s="67"/>
      <c r="NDY32" s="67"/>
      <c r="NDZ32" s="67"/>
      <c r="NEA32" s="67"/>
      <c r="NEB32" s="67"/>
      <c r="NEC32" s="67"/>
      <c r="NED32" s="67"/>
      <c r="NEE32" s="67"/>
      <c r="NEF32" s="67"/>
      <c r="NEG32" s="67"/>
      <c r="NEH32" s="67"/>
      <c r="NEI32" s="67"/>
      <c r="NEJ32" s="67"/>
      <c r="NEK32" s="67"/>
      <c r="NEL32" s="67"/>
      <c r="NEM32" s="67"/>
      <c r="NEN32" s="67"/>
      <c r="NEO32" s="67"/>
      <c r="NEP32" s="67"/>
      <c r="NEQ32" s="67"/>
      <c r="NER32" s="67"/>
      <c r="NES32" s="67"/>
      <c r="NET32" s="67"/>
      <c r="NEU32" s="67"/>
      <c r="NEV32" s="67"/>
      <c r="NEW32" s="67"/>
      <c r="NEX32" s="67"/>
      <c r="NEY32" s="67"/>
      <c r="NEZ32" s="67"/>
      <c r="NFA32" s="67"/>
      <c r="NFB32" s="67"/>
      <c r="NFC32" s="67"/>
      <c r="NFD32" s="67"/>
      <c r="NFE32" s="67"/>
      <c r="NFF32" s="67"/>
      <c r="NFG32" s="67"/>
      <c r="NFH32" s="67"/>
      <c r="NFI32" s="67"/>
      <c r="NFJ32" s="67"/>
      <c r="NFK32" s="67"/>
      <c r="NFL32" s="67"/>
      <c r="NFM32" s="67"/>
      <c r="NFN32" s="67"/>
      <c r="NFO32" s="67"/>
      <c r="NFP32" s="67"/>
      <c r="NFQ32" s="67"/>
      <c r="NFR32" s="67"/>
      <c r="NFS32" s="67"/>
      <c r="NFT32" s="67"/>
      <c r="NFU32" s="67"/>
      <c r="NFV32" s="67"/>
      <c r="NFW32" s="67"/>
      <c r="NFX32" s="67"/>
      <c r="NFY32" s="67"/>
      <c r="NFZ32" s="67"/>
      <c r="NGA32" s="67"/>
      <c r="NGB32" s="67"/>
      <c r="NGC32" s="67"/>
      <c r="NGD32" s="67"/>
      <c r="NGE32" s="67"/>
      <c r="NGF32" s="67"/>
      <c r="NGG32" s="67"/>
      <c r="NGH32" s="67"/>
      <c r="NGI32" s="67"/>
      <c r="NGJ32" s="67"/>
      <c r="NGK32" s="67"/>
      <c r="NGL32" s="67"/>
      <c r="NGM32" s="67"/>
      <c r="NGN32" s="67"/>
      <c r="NGO32" s="67"/>
      <c r="NGP32" s="67"/>
      <c r="NGQ32" s="67"/>
      <c r="NGR32" s="67"/>
      <c r="NGS32" s="67"/>
      <c r="NGT32" s="67"/>
      <c r="NGU32" s="67"/>
      <c r="NGV32" s="67"/>
      <c r="NGW32" s="67"/>
      <c r="NGX32" s="67"/>
      <c r="NGY32" s="67"/>
      <c r="NGZ32" s="67"/>
      <c r="NHA32" s="67"/>
      <c r="NHB32" s="67"/>
      <c r="NHC32" s="67"/>
      <c r="NHD32" s="67"/>
      <c r="NHE32" s="67"/>
      <c r="NHF32" s="67"/>
      <c r="NHG32" s="67"/>
      <c r="NHH32" s="67"/>
      <c r="NHI32" s="67"/>
      <c r="NHJ32" s="67"/>
      <c r="NHK32" s="67"/>
      <c r="NHL32" s="67"/>
      <c r="NHM32" s="67"/>
      <c r="NHN32" s="67"/>
      <c r="NHO32" s="67"/>
      <c r="NHP32" s="67"/>
      <c r="NHQ32" s="67"/>
      <c r="NHR32" s="67"/>
      <c r="NHS32" s="67"/>
      <c r="NHT32" s="67"/>
      <c r="NHU32" s="67"/>
      <c r="NHV32" s="67"/>
      <c r="NHW32" s="67"/>
      <c r="NHX32" s="67"/>
      <c r="NHY32" s="67"/>
      <c r="NHZ32" s="67"/>
      <c r="NIA32" s="67"/>
      <c r="NIB32" s="67"/>
      <c r="NIC32" s="67"/>
      <c r="NID32" s="67"/>
      <c r="NIE32" s="67"/>
      <c r="NIF32" s="67"/>
      <c r="NIG32" s="67"/>
      <c r="NIH32" s="67"/>
      <c r="NII32" s="67"/>
      <c r="NIJ32" s="67"/>
      <c r="NIK32" s="67"/>
      <c r="NIL32" s="67"/>
      <c r="NIM32" s="67"/>
      <c r="NIN32" s="67"/>
      <c r="NIO32" s="67"/>
      <c r="NIP32" s="67"/>
      <c r="NIQ32" s="67"/>
      <c r="NIR32" s="67"/>
      <c r="NIS32" s="67"/>
      <c r="NIT32" s="67"/>
      <c r="NIU32" s="67"/>
      <c r="NIV32" s="67"/>
      <c r="NIW32" s="67"/>
      <c r="NIX32" s="67"/>
      <c r="NIY32" s="67"/>
      <c r="NIZ32" s="67"/>
      <c r="NJA32" s="67"/>
      <c r="NJB32" s="67"/>
      <c r="NJC32" s="67"/>
      <c r="NJD32" s="67"/>
      <c r="NJE32" s="67"/>
      <c r="NJF32" s="67"/>
      <c r="NJG32" s="67"/>
      <c r="NJH32" s="67"/>
      <c r="NJI32" s="67"/>
      <c r="NJJ32" s="67"/>
      <c r="NJK32" s="67"/>
      <c r="NJL32" s="67"/>
      <c r="NJM32" s="67"/>
      <c r="NJN32" s="67"/>
      <c r="NJO32" s="67"/>
      <c r="NJP32" s="67"/>
      <c r="NJQ32" s="67"/>
      <c r="NJR32" s="67"/>
      <c r="NJS32" s="67"/>
      <c r="NJT32" s="67"/>
      <c r="NJU32" s="67"/>
      <c r="NJV32" s="67"/>
      <c r="NJW32" s="67"/>
      <c r="NJX32" s="67"/>
      <c r="NJY32" s="67"/>
      <c r="NJZ32" s="67"/>
      <c r="NKA32" s="67"/>
      <c r="NKB32" s="67"/>
      <c r="NKC32" s="67"/>
      <c r="NKD32" s="67"/>
      <c r="NKE32" s="67"/>
      <c r="NKF32" s="67"/>
      <c r="NKG32" s="67"/>
      <c r="NKH32" s="67"/>
      <c r="NKI32" s="67"/>
      <c r="NKJ32" s="67"/>
      <c r="NKK32" s="67"/>
      <c r="NKL32" s="67"/>
      <c r="NKM32" s="67"/>
      <c r="NKN32" s="67"/>
      <c r="NKO32" s="67"/>
      <c r="NKP32" s="67"/>
      <c r="NKQ32" s="67"/>
      <c r="NKR32" s="67"/>
      <c r="NKS32" s="67"/>
      <c r="NKT32" s="67"/>
      <c r="NKU32" s="67"/>
      <c r="NKV32" s="67"/>
      <c r="NKW32" s="67"/>
      <c r="NKX32" s="67"/>
      <c r="NKY32" s="67"/>
      <c r="NKZ32" s="67"/>
      <c r="NLA32" s="67"/>
      <c r="NLB32" s="67"/>
      <c r="NLC32" s="67"/>
      <c r="NLD32" s="67"/>
      <c r="NLE32" s="67"/>
      <c r="NLF32" s="67"/>
      <c r="NLG32" s="67"/>
      <c r="NLH32" s="67"/>
      <c r="NLI32" s="67"/>
      <c r="NLJ32" s="67"/>
      <c r="NLK32" s="67"/>
      <c r="NLL32" s="67"/>
      <c r="NLM32" s="67"/>
      <c r="NLN32" s="67"/>
      <c r="NLO32" s="67"/>
      <c r="NLP32" s="67"/>
      <c r="NLQ32" s="67"/>
      <c r="NLR32" s="67"/>
      <c r="NLS32" s="67"/>
      <c r="NLT32" s="67"/>
      <c r="NLU32" s="67"/>
      <c r="NLV32" s="67"/>
      <c r="NLW32" s="67"/>
      <c r="NLX32" s="67"/>
      <c r="NLY32" s="67"/>
      <c r="NLZ32" s="67"/>
      <c r="NMA32" s="67"/>
      <c r="NMB32" s="67"/>
      <c r="NMC32" s="67"/>
      <c r="NMD32" s="67"/>
      <c r="NME32" s="67"/>
      <c r="NMF32" s="67"/>
      <c r="NMG32" s="67"/>
      <c r="NMH32" s="67"/>
      <c r="NMI32" s="67"/>
      <c r="NMJ32" s="67"/>
      <c r="NMK32" s="67"/>
      <c r="NML32" s="67"/>
      <c r="NMM32" s="67"/>
      <c r="NMN32" s="67"/>
      <c r="NMO32" s="67"/>
      <c r="NMP32" s="67"/>
      <c r="NMQ32" s="67"/>
      <c r="NMR32" s="67"/>
      <c r="NMS32" s="67"/>
      <c r="NMT32" s="67"/>
      <c r="NMU32" s="67"/>
      <c r="NMV32" s="67"/>
      <c r="NMW32" s="67"/>
      <c r="NMX32" s="67"/>
      <c r="NMY32" s="67"/>
      <c r="NMZ32" s="67"/>
      <c r="NNA32" s="67"/>
      <c r="NNB32" s="67"/>
      <c r="NNC32" s="67"/>
      <c r="NND32" s="67"/>
      <c r="NNE32" s="67"/>
      <c r="NNF32" s="67"/>
      <c r="NNG32" s="67"/>
      <c r="NNH32" s="67"/>
      <c r="NNI32" s="67"/>
      <c r="NNJ32" s="67"/>
      <c r="NNK32" s="67"/>
      <c r="NNL32" s="67"/>
      <c r="NNM32" s="67"/>
      <c r="NNN32" s="67"/>
      <c r="NNO32" s="67"/>
      <c r="NNP32" s="67"/>
      <c r="NNQ32" s="67"/>
      <c r="NNR32" s="67"/>
      <c r="NNS32" s="67"/>
      <c r="NNT32" s="67"/>
      <c r="NNU32" s="67"/>
      <c r="NNV32" s="67"/>
      <c r="NNW32" s="67"/>
      <c r="NNX32" s="67"/>
      <c r="NNY32" s="67"/>
      <c r="NNZ32" s="67"/>
      <c r="NOA32" s="67"/>
      <c r="NOB32" s="67"/>
      <c r="NOC32" s="67"/>
      <c r="NOD32" s="67"/>
      <c r="NOE32" s="67"/>
      <c r="NOF32" s="67"/>
      <c r="NOG32" s="67"/>
      <c r="NOH32" s="67"/>
      <c r="NOI32" s="67"/>
      <c r="NOJ32" s="67"/>
      <c r="NOK32" s="67"/>
      <c r="NOL32" s="67"/>
      <c r="NOM32" s="67"/>
      <c r="NON32" s="67"/>
      <c r="NOO32" s="67"/>
      <c r="NOP32" s="67"/>
      <c r="NOQ32" s="67"/>
      <c r="NOR32" s="67"/>
      <c r="NOS32" s="67"/>
      <c r="NOT32" s="67"/>
      <c r="NOU32" s="67"/>
      <c r="NOV32" s="67"/>
      <c r="NOW32" s="67"/>
      <c r="NOX32" s="67"/>
      <c r="NOY32" s="67"/>
      <c r="NOZ32" s="67"/>
      <c r="NPA32" s="67"/>
      <c r="NPB32" s="67"/>
      <c r="NPC32" s="67"/>
      <c r="NPD32" s="67"/>
      <c r="NPE32" s="67"/>
      <c r="NPF32" s="67"/>
      <c r="NPG32" s="67"/>
      <c r="NPH32" s="67"/>
      <c r="NPI32" s="67"/>
      <c r="NPJ32" s="67"/>
      <c r="NPK32" s="67"/>
      <c r="NPL32" s="67"/>
      <c r="NPM32" s="67"/>
      <c r="NPN32" s="67"/>
      <c r="NPO32" s="67"/>
      <c r="NPP32" s="67"/>
      <c r="NPQ32" s="67"/>
      <c r="NPR32" s="67"/>
      <c r="NPS32" s="67"/>
      <c r="NPT32" s="67"/>
      <c r="NPU32" s="67"/>
      <c r="NPV32" s="67"/>
      <c r="NPW32" s="67"/>
      <c r="NPX32" s="67"/>
      <c r="NPY32" s="67"/>
      <c r="NPZ32" s="67"/>
      <c r="NQA32" s="67"/>
      <c r="NQB32" s="67"/>
      <c r="NQC32" s="67"/>
      <c r="NQD32" s="67"/>
      <c r="NQE32" s="67"/>
      <c r="NQF32" s="67"/>
      <c r="NQG32" s="67"/>
      <c r="NQH32" s="67"/>
      <c r="NQI32" s="67"/>
      <c r="NQJ32" s="67"/>
      <c r="NQK32" s="67"/>
      <c r="NQL32" s="67"/>
      <c r="NQM32" s="67"/>
      <c r="NQN32" s="67"/>
      <c r="NQO32" s="67"/>
      <c r="NQP32" s="67"/>
      <c r="NQQ32" s="67"/>
      <c r="NQR32" s="67"/>
      <c r="NQS32" s="67"/>
      <c r="NQT32" s="67"/>
      <c r="NQU32" s="67"/>
      <c r="NQV32" s="67"/>
      <c r="NQW32" s="67"/>
      <c r="NQX32" s="67"/>
      <c r="NQY32" s="67"/>
      <c r="NQZ32" s="67"/>
      <c r="NRA32" s="67"/>
      <c r="NRB32" s="67"/>
      <c r="NRC32" s="67"/>
      <c r="NRD32" s="67"/>
      <c r="NRE32" s="67"/>
      <c r="NRF32" s="67"/>
      <c r="NRG32" s="67"/>
      <c r="NRH32" s="67"/>
      <c r="NRI32" s="67"/>
      <c r="NRJ32" s="67"/>
      <c r="NRK32" s="67"/>
      <c r="NRL32" s="67"/>
      <c r="NRM32" s="67"/>
      <c r="NRN32" s="67"/>
      <c r="NRO32" s="67"/>
      <c r="NRP32" s="67"/>
      <c r="NRQ32" s="67"/>
      <c r="NRR32" s="67"/>
      <c r="NRS32" s="67"/>
      <c r="NRT32" s="67"/>
      <c r="NRU32" s="67"/>
      <c r="NRV32" s="67"/>
      <c r="NRW32" s="67"/>
      <c r="NRX32" s="67"/>
      <c r="NRY32" s="67"/>
      <c r="NRZ32" s="67"/>
      <c r="NSA32" s="67"/>
      <c r="NSB32" s="67"/>
      <c r="NSC32" s="67"/>
      <c r="NSD32" s="67"/>
      <c r="NSE32" s="67"/>
      <c r="NSF32" s="67"/>
      <c r="NSG32" s="67"/>
      <c r="NSH32" s="67"/>
      <c r="NSI32" s="67"/>
      <c r="NSJ32" s="67"/>
      <c r="NSK32" s="67"/>
      <c r="NSL32" s="67"/>
      <c r="NSM32" s="67"/>
      <c r="NSN32" s="67"/>
      <c r="NSO32" s="67"/>
      <c r="NSP32" s="67"/>
      <c r="NSQ32" s="67"/>
      <c r="NSR32" s="67"/>
      <c r="NSS32" s="67"/>
      <c r="NST32" s="67"/>
      <c r="NSU32" s="67"/>
      <c r="NSV32" s="67"/>
      <c r="NSW32" s="67"/>
      <c r="NSX32" s="67"/>
      <c r="NSY32" s="67"/>
      <c r="NSZ32" s="67"/>
      <c r="NTA32" s="67"/>
      <c r="NTB32" s="67"/>
      <c r="NTC32" s="67"/>
      <c r="NTD32" s="67"/>
      <c r="NTE32" s="67"/>
      <c r="NTF32" s="67"/>
      <c r="NTG32" s="67"/>
      <c r="NTH32" s="67"/>
      <c r="NTI32" s="67"/>
      <c r="NTJ32" s="67"/>
      <c r="NTK32" s="67"/>
      <c r="NTL32" s="67"/>
      <c r="NTM32" s="67"/>
      <c r="NTN32" s="67"/>
      <c r="NTO32" s="67"/>
      <c r="NTP32" s="67"/>
      <c r="NTQ32" s="67"/>
      <c r="NTR32" s="67"/>
      <c r="NTS32" s="67"/>
      <c r="NTT32" s="67"/>
      <c r="NTU32" s="67"/>
      <c r="NTV32" s="67"/>
      <c r="NTW32" s="67"/>
      <c r="NTX32" s="67"/>
      <c r="NTY32" s="67"/>
      <c r="NTZ32" s="67"/>
      <c r="NUA32" s="67"/>
      <c r="NUB32" s="67"/>
      <c r="NUC32" s="67"/>
      <c r="NUD32" s="67"/>
      <c r="NUE32" s="67"/>
      <c r="NUF32" s="67"/>
      <c r="NUG32" s="67"/>
      <c r="NUH32" s="67"/>
      <c r="NUI32" s="67"/>
      <c r="NUJ32" s="67"/>
      <c r="NUK32" s="67"/>
      <c r="NUL32" s="67"/>
      <c r="NUM32" s="67"/>
      <c r="NUN32" s="67"/>
      <c r="NUO32" s="67"/>
      <c r="NUP32" s="67"/>
      <c r="NUQ32" s="67"/>
      <c r="NUR32" s="67"/>
      <c r="NUS32" s="67"/>
      <c r="NUT32" s="67"/>
      <c r="NUU32" s="67"/>
      <c r="NUV32" s="67"/>
      <c r="NUW32" s="67"/>
      <c r="NUX32" s="67"/>
      <c r="NUY32" s="67"/>
      <c r="NUZ32" s="67"/>
      <c r="NVA32" s="67"/>
      <c r="NVB32" s="67"/>
      <c r="NVC32" s="67"/>
      <c r="NVD32" s="67"/>
      <c r="NVE32" s="67"/>
      <c r="NVF32" s="67"/>
      <c r="NVG32" s="67"/>
      <c r="NVH32" s="67"/>
      <c r="NVI32" s="67"/>
      <c r="NVJ32" s="67"/>
      <c r="NVK32" s="67"/>
      <c r="NVL32" s="67"/>
      <c r="NVM32" s="67"/>
      <c r="NVN32" s="67"/>
      <c r="NVO32" s="67"/>
      <c r="NVP32" s="67"/>
      <c r="NVQ32" s="67"/>
      <c r="NVR32" s="67"/>
      <c r="NVS32" s="67"/>
      <c r="NVT32" s="67"/>
      <c r="NVU32" s="67"/>
      <c r="NVV32" s="67"/>
      <c r="NVW32" s="67"/>
      <c r="NVX32" s="67"/>
      <c r="NVY32" s="67"/>
      <c r="NVZ32" s="67"/>
      <c r="NWA32" s="67"/>
      <c r="NWB32" s="67"/>
      <c r="NWC32" s="67"/>
      <c r="NWD32" s="67"/>
      <c r="NWE32" s="67"/>
      <c r="NWF32" s="67"/>
      <c r="NWG32" s="67"/>
      <c r="NWH32" s="67"/>
      <c r="NWI32" s="67"/>
      <c r="NWJ32" s="67"/>
      <c r="NWK32" s="67"/>
      <c r="NWL32" s="67"/>
      <c r="NWM32" s="67"/>
      <c r="NWN32" s="67"/>
      <c r="NWO32" s="67"/>
      <c r="NWP32" s="67"/>
      <c r="NWQ32" s="67"/>
      <c r="NWR32" s="67"/>
      <c r="NWS32" s="67"/>
      <c r="NWT32" s="67"/>
      <c r="NWU32" s="67"/>
      <c r="NWV32" s="67"/>
      <c r="NWW32" s="67"/>
      <c r="NWX32" s="67"/>
      <c r="NWY32" s="67"/>
      <c r="NWZ32" s="67"/>
      <c r="NXA32" s="67"/>
      <c r="NXB32" s="67"/>
      <c r="NXC32" s="67"/>
      <c r="NXD32" s="67"/>
      <c r="NXE32" s="67"/>
      <c r="NXF32" s="67"/>
      <c r="NXG32" s="67"/>
      <c r="NXH32" s="67"/>
      <c r="NXI32" s="67"/>
      <c r="NXJ32" s="67"/>
      <c r="NXK32" s="67"/>
      <c r="NXL32" s="67"/>
      <c r="NXM32" s="67"/>
      <c r="NXN32" s="67"/>
      <c r="NXO32" s="67"/>
      <c r="NXP32" s="67"/>
      <c r="NXQ32" s="67"/>
      <c r="NXR32" s="67"/>
      <c r="NXS32" s="67"/>
      <c r="NXT32" s="67"/>
      <c r="NXU32" s="67"/>
      <c r="NXV32" s="67"/>
      <c r="NXW32" s="67"/>
      <c r="NXX32" s="67"/>
      <c r="NXY32" s="67"/>
      <c r="NXZ32" s="67"/>
      <c r="NYA32" s="67"/>
      <c r="NYB32" s="67"/>
      <c r="NYC32" s="67"/>
      <c r="NYD32" s="67"/>
      <c r="NYE32" s="67"/>
      <c r="NYF32" s="67"/>
      <c r="NYG32" s="67"/>
      <c r="NYH32" s="67"/>
      <c r="NYI32" s="67"/>
      <c r="NYJ32" s="67"/>
      <c r="NYK32" s="67"/>
      <c r="NYL32" s="67"/>
      <c r="NYM32" s="67"/>
      <c r="NYN32" s="67"/>
      <c r="NYO32" s="67"/>
      <c r="NYP32" s="67"/>
      <c r="NYQ32" s="67"/>
      <c r="NYR32" s="67"/>
      <c r="NYS32" s="67"/>
      <c r="NYT32" s="67"/>
      <c r="NYU32" s="67"/>
      <c r="NYV32" s="67"/>
      <c r="NYW32" s="67"/>
      <c r="NYX32" s="67"/>
      <c r="NYY32" s="67"/>
      <c r="NYZ32" s="67"/>
      <c r="NZA32" s="67"/>
      <c r="NZB32" s="67"/>
      <c r="NZC32" s="67"/>
      <c r="NZD32" s="67"/>
      <c r="NZE32" s="67"/>
      <c r="NZF32" s="67"/>
      <c r="NZG32" s="67"/>
      <c r="NZH32" s="67"/>
      <c r="NZI32" s="67"/>
      <c r="NZJ32" s="67"/>
      <c r="NZK32" s="67"/>
      <c r="NZL32" s="67"/>
      <c r="NZM32" s="67"/>
      <c r="NZN32" s="67"/>
      <c r="NZO32" s="67"/>
      <c r="NZP32" s="67"/>
      <c r="NZQ32" s="67"/>
      <c r="NZR32" s="67"/>
      <c r="NZS32" s="67"/>
      <c r="NZT32" s="67"/>
      <c r="NZU32" s="67"/>
      <c r="NZV32" s="67"/>
      <c r="NZW32" s="67"/>
      <c r="NZX32" s="67"/>
      <c r="NZY32" s="67"/>
      <c r="NZZ32" s="67"/>
      <c r="OAA32" s="67"/>
      <c r="OAB32" s="67"/>
      <c r="OAC32" s="67"/>
      <c r="OAD32" s="67"/>
      <c r="OAE32" s="67"/>
      <c r="OAF32" s="67"/>
      <c r="OAG32" s="67"/>
      <c r="OAH32" s="67"/>
      <c r="OAI32" s="67"/>
      <c r="OAJ32" s="67"/>
      <c r="OAK32" s="67"/>
      <c r="OAL32" s="67"/>
      <c r="OAM32" s="67"/>
      <c r="OAN32" s="67"/>
      <c r="OAO32" s="67"/>
      <c r="OAP32" s="67"/>
      <c r="OAQ32" s="67"/>
      <c r="OAR32" s="67"/>
      <c r="OAS32" s="67"/>
      <c r="OAT32" s="67"/>
      <c r="OAU32" s="67"/>
      <c r="OAV32" s="67"/>
      <c r="OAW32" s="67"/>
      <c r="OAX32" s="67"/>
      <c r="OAY32" s="67"/>
      <c r="OAZ32" s="67"/>
      <c r="OBA32" s="67"/>
      <c r="OBB32" s="67"/>
      <c r="OBC32" s="67"/>
      <c r="OBD32" s="67"/>
      <c r="OBE32" s="67"/>
      <c r="OBF32" s="67"/>
      <c r="OBG32" s="67"/>
      <c r="OBH32" s="67"/>
      <c r="OBI32" s="67"/>
      <c r="OBJ32" s="67"/>
      <c r="OBK32" s="67"/>
      <c r="OBL32" s="67"/>
      <c r="OBM32" s="67"/>
      <c r="OBN32" s="67"/>
      <c r="OBO32" s="67"/>
      <c r="OBP32" s="67"/>
      <c r="OBQ32" s="67"/>
      <c r="OBR32" s="67"/>
      <c r="OBS32" s="67"/>
      <c r="OBT32" s="67"/>
      <c r="OBU32" s="67"/>
      <c r="OBV32" s="67"/>
      <c r="OBW32" s="67"/>
      <c r="OBX32" s="67"/>
      <c r="OBY32" s="67"/>
      <c r="OBZ32" s="67"/>
      <c r="OCA32" s="67"/>
      <c r="OCB32" s="67"/>
      <c r="OCC32" s="67"/>
      <c r="OCD32" s="67"/>
      <c r="OCE32" s="67"/>
      <c r="OCF32" s="67"/>
      <c r="OCG32" s="67"/>
      <c r="OCH32" s="67"/>
      <c r="OCI32" s="67"/>
      <c r="OCJ32" s="67"/>
      <c r="OCK32" s="67"/>
      <c r="OCL32" s="67"/>
      <c r="OCM32" s="67"/>
      <c r="OCN32" s="67"/>
      <c r="OCO32" s="67"/>
      <c r="OCP32" s="67"/>
      <c r="OCQ32" s="67"/>
      <c r="OCR32" s="67"/>
      <c r="OCS32" s="67"/>
      <c r="OCT32" s="67"/>
      <c r="OCU32" s="67"/>
      <c r="OCV32" s="67"/>
      <c r="OCW32" s="67"/>
      <c r="OCX32" s="67"/>
      <c r="OCY32" s="67"/>
      <c r="OCZ32" s="67"/>
      <c r="ODA32" s="67"/>
      <c r="ODB32" s="67"/>
      <c r="ODC32" s="67"/>
      <c r="ODD32" s="67"/>
      <c r="ODE32" s="67"/>
      <c r="ODF32" s="67"/>
      <c r="ODG32" s="67"/>
      <c r="ODH32" s="67"/>
      <c r="ODI32" s="67"/>
      <c r="ODJ32" s="67"/>
      <c r="ODK32" s="67"/>
      <c r="ODL32" s="67"/>
      <c r="ODM32" s="67"/>
      <c r="ODN32" s="67"/>
      <c r="ODO32" s="67"/>
      <c r="ODP32" s="67"/>
      <c r="ODQ32" s="67"/>
      <c r="ODR32" s="67"/>
      <c r="ODS32" s="67"/>
      <c r="ODT32" s="67"/>
      <c r="ODU32" s="67"/>
      <c r="ODV32" s="67"/>
      <c r="ODW32" s="67"/>
      <c r="ODX32" s="67"/>
      <c r="ODY32" s="67"/>
      <c r="ODZ32" s="67"/>
      <c r="OEA32" s="67"/>
      <c r="OEB32" s="67"/>
      <c r="OEC32" s="67"/>
      <c r="OED32" s="67"/>
      <c r="OEE32" s="67"/>
      <c r="OEF32" s="67"/>
      <c r="OEG32" s="67"/>
      <c r="OEH32" s="67"/>
      <c r="OEI32" s="67"/>
      <c r="OEJ32" s="67"/>
      <c r="OEK32" s="67"/>
      <c r="OEL32" s="67"/>
      <c r="OEM32" s="67"/>
      <c r="OEN32" s="67"/>
      <c r="OEO32" s="67"/>
      <c r="OEP32" s="67"/>
      <c r="OEQ32" s="67"/>
      <c r="OER32" s="67"/>
      <c r="OES32" s="67"/>
      <c r="OET32" s="67"/>
      <c r="OEU32" s="67"/>
      <c r="OEV32" s="67"/>
      <c r="OEW32" s="67"/>
      <c r="OEX32" s="67"/>
      <c r="OEY32" s="67"/>
      <c r="OEZ32" s="67"/>
      <c r="OFA32" s="67"/>
      <c r="OFB32" s="67"/>
      <c r="OFC32" s="67"/>
      <c r="OFD32" s="67"/>
      <c r="OFE32" s="67"/>
      <c r="OFF32" s="67"/>
      <c r="OFG32" s="67"/>
      <c r="OFH32" s="67"/>
      <c r="OFI32" s="67"/>
      <c r="OFJ32" s="67"/>
      <c r="OFK32" s="67"/>
      <c r="OFL32" s="67"/>
      <c r="OFM32" s="67"/>
      <c r="OFN32" s="67"/>
      <c r="OFO32" s="67"/>
      <c r="OFP32" s="67"/>
      <c r="OFQ32" s="67"/>
      <c r="OFR32" s="67"/>
      <c r="OFS32" s="67"/>
      <c r="OFT32" s="67"/>
      <c r="OFU32" s="67"/>
      <c r="OFV32" s="67"/>
      <c r="OFW32" s="67"/>
      <c r="OFX32" s="67"/>
      <c r="OFY32" s="67"/>
      <c r="OFZ32" s="67"/>
      <c r="OGA32" s="67"/>
      <c r="OGB32" s="67"/>
      <c r="OGC32" s="67"/>
      <c r="OGD32" s="67"/>
      <c r="OGE32" s="67"/>
      <c r="OGF32" s="67"/>
      <c r="OGG32" s="67"/>
      <c r="OGH32" s="67"/>
      <c r="OGI32" s="67"/>
      <c r="OGJ32" s="67"/>
      <c r="OGK32" s="67"/>
      <c r="OGL32" s="67"/>
      <c r="OGM32" s="67"/>
      <c r="OGN32" s="67"/>
      <c r="OGO32" s="67"/>
      <c r="OGP32" s="67"/>
      <c r="OGQ32" s="67"/>
      <c r="OGR32" s="67"/>
      <c r="OGS32" s="67"/>
      <c r="OGT32" s="67"/>
      <c r="OGU32" s="67"/>
      <c r="OGV32" s="67"/>
      <c r="OGW32" s="67"/>
      <c r="OGX32" s="67"/>
      <c r="OGY32" s="67"/>
      <c r="OGZ32" s="67"/>
      <c r="OHA32" s="67"/>
      <c r="OHB32" s="67"/>
      <c r="OHC32" s="67"/>
      <c r="OHD32" s="67"/>
      <c r="OHE32" s="67"/>
      <c r="OHF32" s="67"/>
      <c r="OHG32" s="67"/>
      <c r="OHH32" s="67"/>
      <c r="OHI32" s="67"/>
      <c r="OHJ32" s="67"/>
      <c r="OHK32" s="67"/>
      <c r="OHL32" s="67"/>
      <c r="OHM32" s="67"/>
      <c r="OHN32" s="67"/>
      <c r="OHO32" s="67"/>
      <c r="OHP32" s="67"/>
      <c r="OHQ32" s="67"/>
      <c r="OHR32" s="67"/>
      <c r="OHS32" s="67"/>
      <c r="OHT32" s="67"/>
      <c r="OHU32" s="67"/>
      <c r="OHV32" s="67"/>
      <c r="OHW32" s="67"/>
      <c r="OHX32" s="67"/>
      <c r="OHY32" s="67"/>
      <c r="OHZ32" s="67"/>
      <c r="OIA32" s="67"/>
      <c r="OIB32" s="67"/>
      <c r="OIC32" s="67"/>
      <c r="OID32" s="67"/>
      <c r="OIE32" s="67"/>
      <c r="OIF32" s="67"/>
      <c r="OIG32" s="67"/>
      <c r="OIH32" s="67"/>
      <c r="OII32" s="67"/>
      <c r="OIJ32" s="67"/>
      <c r="OIK32" s="67"/>
      <c r="OIL32" s="67"/>
      <c r="OIM32" s="67"/>
      <c r="OIN32" s="67"/>
      <c r="OIO32" s="67"/>
      <c r="OIP32" s="67"/>
      <c r="OIQ32" s="67"/>
      <c r="OIR32" s="67"/>
      <c r="OIS32" s="67"/>
      <c r="OIT32" s="67"/>
      <c r="OIU32" s="67"/>
      <c r="OIV32" s="67"/>
      <c r="OIW32" s="67"/>
      <c r="OIX32" s="67"/>
      <c r="OIY32" s="67"/>
      <c r="OIZ32" s="67"/>
      <c r="OJA32" s="67"/>
      <c r="OJB32" s="67"/>
      <c r="OJC32" s="67"/>
      <c r="OJD32" s="67"/>
      <c r="OJE32" s="67"/>
      <c r="OJF32" s="67"/>
      <c r="OJG32" s="67"/>
      <c r="OJH32" s="67"/>
      <c r="OJI32" s="67"/>
      <c r="OJJ32" s="67"/>
      <c r="OJK32" s="67"/>
      <c r="OJL32" s="67"/>
      <c r="OJM32" s="67"/>
      <c r="OJN32" s="67"/>
      <c r="OJO32" s="67"/>
      <c r="OJP32" s="67"/>
      <c r="OJQ32" s="67"/>
      <c r="OJR32" s="67"/>
      <c r="OJS32" s="67"/>
      <c r="OJT32" s="67"/>
      <c r="OJU32" s="67"/>
      <c r="OJV32" s="67"/>
      <c r="OJW32" s="67"/>
      <c r="OJX32" s="67"/>
      <c r="OJY32" s="67"/>
      <c r="OJZ32" s="67"/>
      <c r="OKA32" s="67"/>
      <c r="OKB32" s="67"/>
      <c r="OKC32" s="67"/>
      <c r="OKD32" s="67"/>
      <c r="OKE32" s="67"/>
      <c r="OKF32" s="67"/>
      <c r="OKG32" s="67"/>
      <c r="OKH32" s="67"/>
      <c r="OKI32" s="67"/>
      <c r="OKJ32" s="67"/>
      <c r="OKK32" s="67"/>
      <c r="OKL32" s="67"/>
      <c r="OKM32" s="67"/>
      <c r="OKN32" s="67"/>
      <c r="OKO32" s="67"/>
      <c r="OKP32" s="67"/>
      <c r="OKQ32" s="67"/>
      <c r="OKR32" s="67"/>
      <c r="OKS32" s="67"/>
      <c r="OKT32" s="67"/>
      <c r="OKU32" s="67"/>
      <c r="OKV32" s="67"/>
      <c r="OKW32" s="67"/>
      <c r="OKX32" s="67"/>
      <c r="OKY32" s="67"/>
      <c r="OKZ32" s="67"/>
      <c r="OLA32" s="67"/>
      <c r="OLB32" s="67"/>
      <c r="OLC32" s="67"/>
      <c r="OLD32" s="67"/>
      <c r="OLE32" s="67"/>
      <c r="OLF32" s="67"/>
      <c r="OLG32" s="67"/>
      <c r="OLH32" s="67"/>
      <c r="OLI32" s="67"/>
      <c r="OLJ32" s="67"/>
      <c r="OLK32" s="67"/>
      <c r="OLL32" s="67"/>
      <c r="OLM32" s="67"/>
      <c r="OLN32" s="67"/>
      <c r="OLO32" s="67"/>
      <c r="OLP32" s="67"/>
      <c r="OLQ32" s="67"/>
      <c r="OLR32" s="67"/>
      <c r="OLS32" s="67"/>
      <c r="OLT32" s="67"/>
      <c r="OLU32" s="67"/>
      <c r="OLV32" s="67"/>
      <c r="OLW32" s="67"/>
      <c r="OLX32" s="67"/>
      <c r="OLY32" s="67"/>
      <c r="OLZ32" s="67"/>
      <c r="OMA32" s="67"/>
      <c r="OMB32" s="67"/>
      <c r="OMC32" s="67"/>
      <c r="OMD32" s="67"/>
      <c r="OME32" s="67"/>
      <c r="OMF32" s="67"/>
      <c r="OMG32" s="67"/>
      <c r="OMH32" s="67"/>
      <c r="OMI32" s="67"/>
      <c r="OMJ32" s="67"/>
      <c r="OMK32" s="67"/>
      <c r="OML32" s="67"/>
      <c r="OMM32" s="67"/>
      <c r="OMN32" s="67"/>
      <c r="OMO32" s="67"/>
      <c r="OMP32" s="67"/>
      <c r="OMQ32" s="67"/>
      <c r="OMR32" s="67"/>
      <c r="OMS32" s="67"/>
      <c r="OMT32" s="67"/>
      <c r="OMU32" s="67"/>
      <c r="OMV32" s="67"/>
      <c r="OMW32" s="67"/>
      <c r="OMX32" s="67"/>
      <c r="OMY32" s="67"/>
      <c r="OMZ32" s="67"/>
      <c r="ONA32" s="67"/>
      <c r="ONB32" s="67"/>
      <c r="ONC32" s="67"/>
      <c r="OND32" s="67"/>
      <c r="ONE32" s="67"/>
      <c r="ONF32" s="67"/>
      <c r="ONG32" s="67"/>
      <c r="ONH32" s="67"/>
      <c r="ONI32" s="67"/>
      <c r="ONJ32" s="67"/>
      <c r="ONK32" s="67"/>
      <c r="ONL32" s="67"/>
      <c r="ONM32" s="67"/>
      <c r="ONN32" s="67"/>
      <c r="ONO32" s="67"/>
      <c r="ONP32" s="67"/>
      <c r="ONQ32" s="67"/>
      <c r="ONR32" s="67"/>
      <c r="ONS32" s="67"/>
      <c r="ONT32" s="67"/>
      <c r="ONU32" s="67"/>
      <c r="ONV32" s="67"/>
      <c r="ONW32" s="67"/>
      <c r="ONX32" s="67"/>
      <c r="ONY32" s="67"/>
      <c r="ONZ32" s="67"/>
      <c r="OOA32" s="67"/>
      <c r="OOB32" s="67"/>
      <c r="OOC32" s="67"/>
      <c r="OOD32" s="67"/>
      <c r="OOE32" s="67"/>
      <c r="OOF32" s="67"/>
      <c r="OOG32" s="67"/>
      <c r="OOH32" s="67"/>
      <c r="OOI32" s="67"/>
      <c r="OOJ32" s="67"/>
      <c r="OOK32" s="67"/>
      <c r="OOL32" s="67"/>
      <c r="OOM32" s="67"/>
      <c r="OON32" s="67"/>
      <c r="OOO32" s="67"/>
      <c r="OOP32" s="67"/>
      <c r="OOQ32" s="67"/>
      <c r="OOR32" s="67"/>
      <c r="OOS32" s="67"/>
      <c r="OOT32" s="67"/>
      <c r="OOU32" s="67"/>
      <c r="OOV32" s="67"/>
      <c r="OOW32" s="67"/>
      <c r="OOX32" s="67"/>
      <c r="OOY32" s="67"/>
      <c r="OOZ32" s="67"/>
      <c r="OPA32" s="67"/>
      <c r="OPB32" s="67"/>
      <c r="OPC32" s="67"/>
      <c r="OPD32" s="67"/>
      <c r="OPE32" s="67"/>
      <c r="OPF32" s="67"/>
      <c r="OPG32" s="67"/>
      <c r="OPH32" s="67"/>
      <c r="OPI32" s="67"/>
      <c r="OPJ32" s="67"/>
      <c r="OPK32" s="67"/>
      <c r="OPL32" s="67"/>
      <c r="OPM32" s="67"/>
      <c r="OPN32" s="67"/>
      <c r="OPO32" s="67"/>
      <c r="OPP32" s="67"/>
      <c r="OPQ32" s="67"/>
      <c r="OPR32" s="67"/>
      <c r="OPS32" s="67"/>
      <c r="OPT32" s="67"/>
      <c r="OPU32" s="67"/>
      <c r="OPV32" s="67"/>
      <c r="OPW32" s="67"/>
      <c r="OPX32" s="67"/>
      <c r="OPY32" s="67"/>
      <c r="OPZ32" s="67"/>
      <c r="OQA32" s="67"/>
      <c r="OQB32" s="67"/>
      <c r="OQC32" s="67"/>
      <c r="OQD32" s="67"/>
      <c r="OQE32" s="67"/>
      <c r="OQF32" s="67"/>
      <c r="OQG32" s="67"/>
      <c r="OQH32" s="67"/>
      <c r="OQI32" s="67"/>
      <c r="OQJ32" s="67"/>
      <c r="OQK32" s="67"/>
      <c r="OQL32" s="67"/>
      <c r="OQM32" s="67"/>
      <c r="OQN32" s="67"/>
      <c r="OQO32" s="67"/>
      <c r="OQP32" s="67"/>
      <c r="OQQ32" s="67"/>
      <c r="OQR32" s="67"/>
      <c r="OQS32" s="67"/>
      <c r="OQT32" s="67"/>
      <c r="OQU32" s="67"/>
      <c r="OQV32" s="67"/>
      <c r="OQW32" s="67"/>
      <c r="OQX32" s="67"/>
      <c r="OQY32" s="67"/>
      <c r="OQZ32" s="67"/>
      <c r="ORA32" s="67"/>
      <c r="ORB32" s="67"/>
      <c r="ORC32" s="67"/>
      <c r="ORD32" s="67"/>
      <c r="ORE32" s="67"/>
      <c r="ORF32" s="67"/>
      <c r="ORG32" s="67"/>
      <c r="ORH32" s="67"/>
      <c r="ORI32" s="67"/>
      <c r="ORJ32" s="67"/>
      <c r="ORK32" s="67"/>
      <c r="ORL32" s="67"/>
      <c r="ORM32" s="67"/>
      <c r="ORN32" s="67"/>
      <c r="ORO32" s="67"/>
      <c r="ORP32" s="67"/>
      <c r="ORQ32" s="67"/>
      <c r="ORR32" s="67"/>
      <c r="ORS32" s="67"/>
      <c r="ORT32" s="67"/>
      <c r="ORU32" s="67"/>
      <c r="ORV32" s="67"/>
      <c r="ORW32" s="67"/>
      <c r="ORX32" s="67"/>
      <c r="ORY32" s="67"/>
      <c r="ORZ32" s="67"/>
      <c r="OSA32" s="67"/>
      <c r="OSB32" s="67"/>
      <c r="OSC32" s="67"/>
      <c r="OSD32" s="67"/>
      <c r="OSE32" s="67"/>
      <c r="OSF32" s="67"/>
      <c r="OSG32" s="67"/>
      <c r="OSH32" s="67"/>
      <c r="OSI32" s="67"/>
      <c r="OSJ32" s="67"/>
      <c r="OSK32" s="67"/>
      <c r="OSL32" s="67"/>
      <c r="OSM32" s="67"/>
      <c r="OSN32" s="67"/>
      <c r="OSO32" s="67"/>
      <c r="OSP32" s="67"/>
      <c r="OSQ32" s="67"/>
      <c r="OSR32" s="67"/>
      <c r="OSS32" s="67"/>
      <c r="OST32" s="67"/>
      <c r="OSU32" s="67"/>
      <c r="OSV32" s="67"/>
      <c r="OSW32" s="67"/>
      <c r="OSX32" s="67"/>
      <c r="OSY32" s="67"/>
      <c r="OSZ32" s="67"/>
      <c r="OTA32" s="67"/>
      <c r="OTB32" s="67"/>
      <c r="OTC32" s="67"/>
      <c r="OTD32" s="67"/>
      <c r="OTE32" s="67"/>
      <c r="OTF32" s="67"/>
      <c r="OTG32" s="67"/>
      <c r="OTH32" s="67"/>
      <c r="OTI32" s="67"/>
      <c r="OTJ32" s="67"/>
      <c r="OTK32" s="67"/>
      <c r="OTL32" s="67"/>
      <c r="OTM32" s="67"/>
      <c r="OTN32" s="67"/>
      <c r="OTO32" s="67"/>
      <c r="OTP32" s="67"/>
      <c r="OTQ32" s="67"/>
      <c r="OTR32" s="67"/>
      <c r="OTS32" s="67"/>
      <c r="OTT32" s="67"/>
      <c r="OTU32" s="67"/>
      <c r="OTV32" s="67"/>
      <c r="OTW32" s="67"/>
      <c r="OTX32" s="67"/>
      <c r="OTY32" s="67"/>
      <c r="OTZ32" s="67"/>
      <c r="OUA32" s="67"/>
      <c r="OUB32" s="67"/>
      <c r="OUC32" s="67"/>
      <c r="OUD32" s="67"/>
      <c r="OUE32" s="67"/>
      <c r="OUF32" s="67"/>
      <c r="OUG32" s="67"/>
      <c r="OUH32" s="67"/>
      <c r="OUI32" s="67"/>
      <c r="OUJ32" s="67"/>
      <c r="OUK32" s="67"/>
      <c r="OUL32" s="67"/>
      <c r="OUM32" s="67"/>
      <c r="OUN32" s="67"/>
      <c r="OUO32" s="67"/>
      <c r="OUP32" s="67"/>
      <c r="OUQ32" s="67"/>
      <c r="OUR32" s="67"/>
      <c r="OUS32" s="67"/>
      <c r="OUT32" s="67"/>
      <c r="OUU32" s="67"/>
      <c r="OUV32" s="67"/>
      <c r="OUW32" s="67"/>
      <c r="OUX32" s="67"/>
      <c r="OUY32" s="67"/>
      <c r="OUZ32" s="67"/>
      <c r="OVA32" s="67"/>
      <c r="OVB32" s="67"/>
      <c r="OVC32" s="67"/>
      <c r="OVD32" s="67"/>
      <c r="OVE32" s="67"/>
      <c r="OVF32" s="67"/>
      <c r="OVG32" s="67"/>
      <c r="OVH32" s="67"/>
      <c r="OVI32" s="67"/>
      <c r="OVJ32" s="67"/>
      <c r="OVK32" s="67"/>
      <c r="OVL32" s="67"/>
      <c r="OVM32" s="67"/>
      <c r="OVN32" s="67"/>
      <c r="OVO32" s="67"/>
      <c r="OVP32" s="67"/>
      <c r="OVQ32" s="67"/>
      <c r="OVR32" s="67"/>
      <c r="OVS32" s="67"/>
      <c r="OVT32" s="67"/>
      <c r="OVU32" s="67"/>
      <c r="OVV32" s="67"/>
      <c r="OVW32" s="67"/>
      <c r="OVX32" s="67"/>
      <c r="OVY32" s="67"/>
      <c r="OVZ32" s="67"/>
      <c r="OWA32" s="67"/>
      <c r="OWB32" s="67"/>
      <c r="OWC32" s="67"/>
      <c r="OWD32" s="67"/>
      <c r="OWE32" s="67"/>
      <c r="OWF32" s="67"/>
      <c r="OWG32" s="67"/>
      <c r="OWH32" s="67"/>
      <c r="OWI32" s="67"/>
      <c r="OWJ32" s="67"/>
      <c r="OWK32" s="67"/>
      <c r="OWL32" s="67"/>
      <c r="OWM32" s="67"/>
      <c r="OWN32" s="67"/>
      <c r="OWO32" s="67"/>
      <c r="OWP32" s="67"/>
      <c r="OWQ32" s="67"/>
      <c r="OWR32" s="67"/>
      <c r="OWS32" s="67"/>
      <c r="OWT32" s="67"/>
      <c r="OWU32" s="67"/>
      <c r="OWV32" s="67"/>
      <c r="OWW32" s="67"/>
      <c r="OWX32" s="67"/>
      <c r="OWY32" s="67"/>
      <c r="OWZ32" s="67"/>
      <c r="OXA32" s="67"/>
      <c r="OXB32" s="67"/>
      <c r="OXC32" s="67"/>
      <c r="OXD32" s="67"/>
      <c r="OXE32" s="67"/>
      <c r="OXF32" s="67"/>
      <c r="OXG32" s="67"/>
      <c r="OXH32" s="67"/>
      <c r="OXI32" s="67"/>
      <c r="OXJ32" s="67"/>
      <c r="OXK32" s="67"/>
      <c r="OXL32" s="67"/>
      <c r="OXM32" s="67"/>
      <c r="OXN32" s="67"/>
      <c r="OXO32" s="67"/>
      <c r="OXP32" s="67"/>
      <c r="OXQ32" s="67"/>
      <c r="OXR32" s="67"/>
      <c r="OXS32" s="67"/>
      <c r="OXT32" s="67"/>
      <c r="OXU32" s="67"/>
      <c r="OXV32" s="67"/>
      <c r="OXW32" s="67"/>
      <c r="OXX32" s="67"/>
      <c r="OXY32" s="67"/>
      <c r="OXZ32" s="67"/>
      <c r="OYA32" s="67"/>
      <c r="OYB32" s="67"/>
      <c r="OYC32" s="67"/>
      <c r="OYD32" s="67"/>
      <c r="OYE32" s="67"/>
      <c r="OYF32" s="67"/>
      <c r="OYG32" s="67"/>
      <c r="OYH32" s="67"/>
      <c r="OYI32" s="67"/>
      <c r="OYJ32" s="67"/>
      <c r="OYK32" s="67"/>
      <c r="OYL32" s="67"/>
      <c r="OYM32" s="67"/>
      <c r="OYN32" s="67"/>
      <c r="OYO32" s="67"/>
      <c r="OYP32" s="67"/>
      <c r="OYQ32" s="67"/>
      <c r="OYR32" s="67"/>
      <c r="OYS32" s="67"/>
      <c r="OYT32" s="67"/>
      <c r="OYU32" s="67"/>
      <c r="OYV32" s="67"/>
      <c r="OYW32" s="67"/>
      <c r="OYX32" s="67"/>
      <c r="OYY32" s="67"/>
      <c r="OYZ32" s="67"/>
      <c r="OZA32" s="67"/>
      <c r="OZB32" s="67"/>
      <c r="OZC32" s="67"/>
      <c r="OZD32" s="67"/>
      <c r="OZE32" s="67"/>
      <c r="OZF32" s="67"/>
      <c r="OZG32" s="67"/>
      <c r="OZH32" s="67"/>
      <c r="OZI32" s="67"/>
      <c r="OZJ32" s="67"/>
      <c r="OZK32" s="67"/>
      <c r="OZL32" s="67"/>
      <c r="OZM32" s="67"/>
      <c r="OZN32" s="67"/>
      <c r="OZO32" s="67"/>
      <c r="OZP32" s="67"/>
      <c r="OZQ32" s="67"/>
      <c r="OZR32" s="67"/>
      <c r="OZS32" s="67"/>
      <c r="OZT32" s="67"/>
      <c r="OZU32" s="67"/>
      <c r="OZV32" s="67"/>
      <c r="OZW32" s="67"/>
      <c r="OZX32" s="67"/>
      <c r="OZY32" s="67"/>
      <c r="OZZ32" s="67"/>
      <c r="PAA32" s="67"/>
      <c r="PAB32" s="67"/>
      <c r="PAC32" s="67"/>
      <c r="PAD32" s="67"/>
      <c r="PAE32" s="67"/>
      <c r="PAF32" s="67"/>
      <c r="PAG32" s="67"/>
      <c r="PAH32" s="67"/>
      <c r="PAI32" s="67"/>
      <c r="PAJ32" s="67"/>
      <c r="PAK32" s="67"/>
      <c r="PAL32" s="67"/>
      <c r="PAM32" s="67"/>
      <c r="PAN32" s="67"/>
      <c r="PAO32" s="67"/>
      <c r="PAP32" s="67"/>
      <c r="PAQ32" s="67"/>
      <c r="PAR32" s="67"/>
      <c r="PAS32" s="67"/>
      <c r="PAT32" s="67"/>
      <c r="PAU32" s="67"/>
      <c r="PAV32" s="67"/>
      <c r="PAW32" s="67"/>
      <c r="PAX32" s="67"/>
      <c r="PAY32" s="67"/>
      <c r="PAZ32" s="67"/>
      <c r="PBA32" s="67"/>
      <c r="PBB32" s="67"/>
      <c r="PBC32" s="67"/>
      <c r="PBD32" s="67"/>
      <c r="PBE32" s="67"/>
      <c r="PBF32" s="67"/>
      <c r="PBG32" s="67"/>
      <c r="PBH32" s="67"/>
      <c r="PBI32" s="67"/>
      <c r="PBJ32" s="67"/>
      <c r="PBK32" s="67"/>
      <c r="PBL32" s="67"/>
      <c r="PBM32" s="67"/>
      <c r="PBN32" s="67"/>
      <c r="PBO32" s="67"/>
      <c r="PBP32" s="67"/>
      <c r="PBQ32" s="67"/>
      <c r="PBR32" s="67"/>
      <c r="PBS32" s="67"/>
      <c r="PBT32" s="67"/>
      <c r="PBU32" s="67"/>
      <c r="PBV32" s="67"/>
      <c r="PBW32" s="67"/>
      <c r="PBX32" s="67"/>
      <c r="PBY32" s="67"/>
      <c r="PBZ32" s="67"/>
      <c r="PCA32" s="67"/>
      <c r="PCB32" s="67"/>
      <c r="PCC32" s="67"/>
      <c r="PCD32" s="67"/>
      <c r="PCE32" s="67"/>
      <c r="PCF32" s="67"/>
      <c r="PCG32" s="67"/>
      <c r="PCH32" s="67"/>
      <c r="PCI32" s="67"/>
      <c r="PCJ32" s="67"/>
      <c r="PCK32" s="67"/>
      <c r="PCL32" s="67"/>
      <c r="PCM32" s="67"/>
      <c r="PCN32" s="67"/>
      <c r="PCO32" s="67"/>
      <c r="PCP32" s="67"/>
      <c r="PCQ32" s="67"/>
      <c r="PCR32" s="67"/>
      <c r="PCS32" s="67"/>
      <c r="PCT32" s="67"/>
      <c r="PCU32" s="67"/>
      <c r="PCV32" s="67"/>
      <c r="PCW32" s="67"/>
      <c r="PCX32" s="67"/>
      <c r="PCY32" s="67"/>
      <c r="PCZ32" s="67"/>
      <c r="PDA32" s="67"/>
      <c r="PDB32" s="67"/>
      <c r="PDC32" s="67"/>
      <c r="PDD32" s="67"/>
      <c r="PDE32" s="67"/>
      <c r="PDF32" s="67"/>
      <c r="PDG32" s="67"/>
      <c r="PDH32" s="67"/>
      <c r="PDI32" s="67"/>
      <c r="PDJ32" s="67"/>
      <c r="PDK32" s="67"/>
      <c r="PDL32" s="67"/>
      <c r="PDM32" s="67"/>
      <c r="PDN32" s="67"/>
      <c r="PDO32" s="67"/>
      <c r="PDP32" s="67"/>
      <c r="PDQ32" s="67"/>
      <c r="PDR32" s="67"/>
      <c r="PDS32" s="67"/>
      <c r="PDT32" s="67"/>
      <c r="PDU32" s="67"/>
      <c r="PDV32" s="67"/>
      <c r="PDW32" s="67"/>
      <c r="PDX32" s="67"/>
      <c r="PDY32" s="67"/>
      <c r="PDZ32" s="67"/>
      <c r="PEA32" s="67"/>
      <c r="PEB32" s="67"/>
      <c r="PEC32" s="67"/>
      <c r="PED32" s="67"/>
      <c r="PEE32" s="67"/>
      <c r="PEF32" s="67"/>
      <c r="PEG32" s="67"/>
      <c r="PEH32" s="67"/>
      <c r="PEI32" s="67"/>
      <c r="PEJ32" s="67"/>
      <c r="PEK32" s="67"/>
      <c r="PEL32" s="67"/>
      <c r="PEM32" s="67"/>
      <c r="PEN32" s="67"/>
      <c r="PEO32" s="67"/>
      <c r="PEP32" s="67"/>
      <c r="PEQ32" s="67"/>
      <c r="PER32" s="67"/>
      <c r="PES32" s="67"/>
      <c r="PET32" s="67"/>
      <c r="PEU32" s="67"/>
      <c r="PEV32" s="67"/>
      <c r="PEW32" s="67"/>
      <c r="PEX32" s="67"/>
      <c r="PEY32" s="67"/>
      <c r="PEZ32" s="67"/>
      <c r="PFA32" s="67"/>
      <c r="PFB32" s="67"/>
      <c r="PFC32" s="67"/>
      <c r="PFD32" s="67"/>
      <c r="PFE32" s="67"/>
      <c r="PFF32" s="67"/>
      <c r="PFG32" s="67"/>
      <c r="PFH32" s="67"/>
      <c r="PFI32" s="67"/>
      <c r="PFJ32" s="67"/>
      <c r="PFK32" s="67"/>
      <c r="PFL32" s="67"/>
      <c r="PFM32" s="67"/>
      <c r="PFN32" s="67"/>
      <c r="PFO32" s="67"/>
      <c r="PFP32" s="67"/>
      <c r="PFQ32" s="67"/>
      <c r="PFR32" s="67"/>
      <c r="PFS32" s="67"/>
      <c r="PFT32" s="67"/>
      <c r="PFU32" s="67"/>
      <c r="PFV32" s="67"/>
      <c r="PFW32" s="67"/>
      <c r="PFX32" s="67"/>
      <c r="PFY32" s="67"/>
      <c r="PFZ32" s="67"/>
      <c r="PGA32" s="67"/>
      <c r="PGB32" s="67"/>
      <c r="PGC32" s="67"/>
      <c r="PGD32" s="67"/>
      <c r="PGE32" s="67"/>
      <c r="PGF32" s="67"/>
      <c r="PGG32" s="67"/>
      <c r="PGH32" s="67"/>
      <c r="PGI32" s="67"/>
      <c r="PGJ32" s="67"/>
      <c r="PGK32" s="67"/>
      <c r="PGL32" s="67"/>
      <c r="PGM32" s="67"/>
      <c r="PGN32" s="67"/>
      <c r="PGO32" s="67"/>
      <c r="PGP32" s="67"/>
      <c r="PGQ32" s="67"/>
      <c r="PGR32" s="67"/>
      <c r="PGS32" s="67"/>
      <c r="PGT32" s="67"/>
      <c r="PGU32" s="67"/>
      <c r="PGV32" s="67"/>
      <c r="PGW32" s="67"/>
      <c r="PGX32" s="67"/>
      <c r="PGY32" s="67"/>
      <c r="PGZ32" s="67"/>
      <c r="PHA32" s="67"/>
      <c r="PHB32" s="67"/>
      <c r="PHC32" s="67"/>
      <c r="PHD32" s="67"/>
      <c r="PHE32" s="67"/>
      <c r="PHF32" s="67"/>
      <c r="PHG32" s="67"/>
      <c r="PHH32" s="67"/>
      <c r="PHI32" s="67"/>
      <c r="PHJ32" s="67"/>
      <c r="PHK32" s="67"/>
      <c r="PHL32" s="67"/>
      <c r="PHM32" s="67"/>
      <c r="PHN32" s="67"/>
      <c r="PHO32" s="67"/>
      <c r="PHP32" s="67"/>
      <c r="PHQ32" s="67"/>
      <c r="PHR32" s="67"/>
      <c r="PHS32" s="67"/>
      <c r="PHT32" s="67"/>
      <c r="PHU32" s="67"/>
      <c r="PHV32" s="67"/>
      <c r="PHW32" s="67"/>
      <c r="PHX32" s="67"/>
      <c r="PHY32" s="67"/>
      <c r="PHZ32" s="67"/>
      <c r="PIA32" s="67"/>
      <c r="PIB32" s="67"/>
      <c r="PIC32" s="67"/>
      <c r="PID32" s="67"/>
      <c r="PIE32" s="67"/>
      <c r="PIF32" s="67"/>
      <c r="PIG32" s="67"/>
      <c r="PIH32" s="67"/>
      <c r="PII32" s="67"/>
      <c r="PIJ32" s="67"/>
      <c r="PIK32" s="67"/>
      <c r="PIL32" s="67"/>
      <c r="PIM32" s="67"/>
      <c r="PIN32" s="67"/>
      <c r="PIO32" s="67"/>
      <c r="PIP32" s="67"/>
      <c r="PIQ32" s="67"/>
      <c r="PIR32" s="67"/>
      <c r="PIS32" s="67"/>
      <c r="PIT32" s="67"/>
      <c r="PIU32" s="67"/>
      <c r="PIV32" s="67"/>
      <c r="PIW32" s="67"/>
      <c r="PIX32" s="67"/>
      <c r="PIY32" s="67"/>
      <c r="PIZ32" s="67"/>
      <c r="PJA32" s="67"/>
      <c r="PJB32" s="67"/>
      <c r="PJC32" s="67"/>
      <c r="PJD32" s="67"/>
      <c r="PJE32" s="67"/>
      <c r="PJF32" s="67"/>
      <c r="PJG32" s="67"/>
      <c r="PJH32" s="67"/>
      <c r="PJI32" s="67"/>
      <c r="PJJ32" s="67"/>
      <c r="PJK32" s="67"/>
      <c r="PJL32" s="67"/>
      <c r="PJM32" s="67"/>
      <c r="PJN32" s="67"/>
      <c r="PJO32" s="67"/>
      <c r="PJP32" s="67"/>
      <c r="PJQ32" s="67"/>
      <c r="PJR32" s="67"/>
      <c r="PJS32" s="67"/>
      <c r="PJT32" s="67"/>
      <c r="PJU32" s="67"/>
      <c r="PJV32" s="67"/>
      <c r="PJW32" s="67"/>
      <c r="PJX32" s="67"/>
      <c r="PJY32" s="67"/>
      <c r="PJZ32" s="67"/>
      <c r="PKA32" s="67"/>
      <c r="PKB32" s="67"/>
      <c r="PKC32" s="67"/>
      <c r="PKD32" s="67"/>
      <c r="PKE32" s="67"/>
      <c r="PKF32" s="67"/>
      <c r="PKG32" s="67"/>
      <c r="PKH32" s="67"/>
      <c r="PKI32" s="67"/>
      <c r="PKJ32" s="67"/>
      <c r="PKK32" s="67"/>
      <c r="PKL32" s="67"/>
      <c r="PKM32" s="67"/>
      <c r="PKN32" s="67"/>
      <c r="PKO32" s="67"/>
      <c r="PKP32" s="67"/>
      <c r="PKQ32" s="67"/>
      <c r="PKR32" s="67"/>
      <c r="PKS32" s="67"/>
      <c r="PKT32" s="67"/>
      <c r="PKU32" s="67"/>
      <c r="PKV32" s="67"/>
      <c r="PKW32" s="67"/>
      <c r="PKX32" s="67"/>
      <c r="PKY32" s="67"/>
      <c r="PKZ32" s="67"/>
      <c r="PLA32" s="67"/>
      <c r="PLB32" s="67"/>
      <c r="PLC32" s="67"/>
      <c r="PLD32" s="67"/>
      <c r="PLE32" s="67"/>
      <c r="PLF32" s="67"/>
      <c r="PLG32" s="67"/>
      <c r="PLH32" s="67"/>
      <c r="PLI32" s="67"/>
      <c r="PLJ32" s="67"/>
      <c r="PLK32" s="67"/>
      <c r="PLL32" s="67"/>
      <c r="PLM32" s="67"/>
      <c r="PLN32" s="67"/>
      <c r="PLO32" s="67"/>
      <c r="PLP32" s="67"/>
      <c r="PLQ32" s="67"/>
      <c r="PLR32" s="67"/>
      <c r="PLS32" s="67"/>
      <c r="PLT32" s="67"/>
      <c r="PLU32" s="67"/>
      <c r="PLV32" s="67"/>
      <c r="PLW32" s="67"/>
      <c r="PLX32" s="67"/>
      <c r="PLY32" s="67"/>
      <c r="PLZ32" s="67"/>
      <c r="PMA32" s="67"/>
      <c r="PMB32" s="67"/>
      <c r="PMC32" s="67"/>
      <c r="PMD32" s="67"/>
      <c r="PME32" s="67"/>
      <c r="PMF32" s="67"/>
      <c r="PMG32" s="67"/>
      <c r="PMH32" s="67"/>
      <c r="PMI32" s="67"/>
      <c r="PMJ32" s="67"/>
      <c r="PMK32" s="67"/>
      <c r="PML32" s="67"/>
      <c r="PMM32" s="67"/>
      <c r="PMN32" s="67"/>
      <c r="PMO32" s="67"/>
      <c r="PMP32" s="67"/>
      <c r="PMQ32" s="67"/>
      <c r="PMR32" s="67"/>
      <c r="PMS32" s="67"/>
      <c r="PMT32" s="67"/>
      <c r="PMU32" s="67"/>
      <c r="PMV32" s="67"/>
      <c r="PMW32" s="67"/>
      <c r="PMX32" s="67"/>
      <c r="PMY32" s="67"/>
      <c r="PMZ32" s="67"/>
      <c r="PNA32" s="67"/>
      <c r="PNB32" s="67"/>
      <c r="PNC32" s="67"/>
      <c r="PND32" s="67"/>
      <c r="PNE32" s="67"/>
      <c r="PNF32" s="67"/>
      <c r="PNG32" s="67"/>
      <c r="PNH32" s="67"/>
      <c r="PNI32" s="67"/>
      <c r="PNJ32" s="67"/>
      <c r="PNK32" s="67"/>
      <c r="PNL32" s="67"/>
      <c r="PNM32" s="67"/>
      <c r="PNN32" s="67"/>
      <c r="PNO32" s="67"/>
      <c r="PNP32" s="67"/>
      <c r="PNQ32" s="67"/>
      <c r="PNR32" s="67"/>
      <c r="PNS32" s="67"/>
      <c r="PNT32" s="67"/>
      <c r="PNU32" s="67"/>
      <c r="PNV32" s="67"/>
      <c r="PNW32" s="67"/>
      <c r="PNX32" s="67"/>
      <c r="PNY32" s="67"/>
      <c r="PNZ32" s="67"/>
      <c r="POA32" s="67"/>
      <c r="POB32" s="67"/>
      <c r="POC32" s="67"/>
      <c r="POD32" s="67"/>
      <c r="POE32" s="67"/>
      <c r="POF32" s="67"/>
      <c r="POG32" s="67"/>
      <c r="POH32" s="67"/>
      <c r="POI32" s="67"/>
      <c r="POJ32" s="67"/>
      <c r="POK32" s="67"/>
      <c r="POL32" s="67"/>
      <c r="POM32" s="67"/>
      <c r="PON32" s="67"/>
      <c r="POO32" s="67"/>
      <c r="POP32" s="67"/>
      <c r="POQ32" s="67"/>
      <c r="POR32" s="67"/>
      <c r="POS32" s="67"/>
      <c r="POT32" s="67"/>
      <c r="POU32" s="67"/>
      <c r="POV32" s="67"/>
      <c r="POW32" s="67"/>
      <c r="POX32" s="67"/>
      <c r="POY32" s="67"/>
      <c r="POZ32" s="67"/>
      <c r="PPA32" s="67"/>
      <c r="PPB32" s="67"/>
      <c r="PPC32" s="67"/>
      <c r="PPD32" s="67"/>
      <c r="PPE32" s="67"/>
      <c r="PPF32" s="67"/>
      <c r="PPG32" s="67"/>
      <c r="PPH32" s="67"/>
      <c r="PPI32" s="67"/>
      <c r="PPJ32" s="67"/>
      <c r="PPK32" s="67"/>
      <c r="PPL32" s="67"/>
      <c r="PPM32" s="67"/>
      <c r="PPN32" s="67"/>
      <c r="PPO32" s="67"/>
      <c r="PPP32" s="67"/>
      <c r="PPQ32" s="67"/>
      <c r="PPR32" s="67"/>
      <c r="PPS32" s="67"/>
      <c r="PPT32" s="67"/>
      <c r="PPU32" s="67"/>
      <c r="PPV32" s="67"/>
      <c r="PPW32" s="67"/>
      <c r="PPX32" s="67"/>
      <c r="PPY32" s="67"/>
      <c r="PPZ32" s="67"/>
      <c r="PQA32" s="67"/>
      <c r="PQB32" s="67"/>
      <c r="PQC32" s="67"/>
      <c r="PQD32" s="67"/>
      <c r="PQE32" s="67"/>
      <c r="PQF32" s="67"/>
      <c r="PQG32" s="67"/>
      <c r="PQH32" s="67"/>
      <c r="PQI32" s="67"/>
      <c r="PQJ32" s="67"/>
      <c r="PQK32" s="67"/>
      <c r="PQL32" s="67"/>
      <c r="PQM32" s="67"/>
      <c r="PQN32" s="67"/>
      <c r="PQO32" s="67"/>
      <c r="PQP32" s="67"/>
      <c r="PQQ32" s="67"/>
      <c r="PQR32" s="67"/>
      <c r="PQS32" s="67"/>
      <c r="PQT32" s="67"/>
      <c r="PQU32" s="67"/>
      <c r="PQV32" s="67"/>
      <c r="PQW32" s="67"/>
      <c r="PQX32" s="67"/>
      <c r="PQY32" s="67"/>
      <c r="PQZ32" s="67"/>
      <c r="PRA32" s="67"/>
      <c r="PRB32" s="67"/>
      <c r="PRC32" s="67"/>
      <c r="PRD32" s="67"/>
      <c r="PRE32" s="67"/>
      <c r="PRF32" s="67"/>
      <c r="PRG32" s="67"/>
      <c r="PRH32" s="67"/>
      <c r="PRI32" s="67"/>
      <c r="PRJ32" s="67"/>
      <c r="PRK32" s="67"/>
      <c r="PRL32" s="67"/>
      <c r="PRM32" s="67"/>
      <c r="PRN32" s="67"/>
      <c r="PRO32" s="67"/>
      <c r="PRP32" s="67"/>
      <c r="PRQ32" s="67"/>
      <c r="PRR32" s="67"/>
      <c r="PRS32" s="67"/>
      <c r="PRT32" s="67"/>
      <c r="PRU32" s="67"/>
      <c r="PRV32" s="67"/>
      <c r="PRW32" s="67"/>
      <c r="PRX32" s="67"/>
      <c r="PRY32" s="67"/>
      <c r="PRZ32" s="67"/>
      <c r="PSA32" s="67"/>
      <c r="PSB32" s="67"/>
      <c r="PSC32" s="67"/>
      <c r="PSD32" s="67"/>
      <c r="PSE32" s="67"/>
      <c r="PSF32" s="67"/>
      <c r="PSG32" s="67"/>
      <c r="PSH32" s="67"/>
      <c r="PSI32" s="67"/>
      <c r="PSJ32" s="67"/>
      <c r="PSK32" s="67"/>
      <c r="PSL32" s="67"/>
      <c r="PSM32" s="67"/>
      <c r="PSN32" s="67"/>
      <c r="PSO32" s="67"/>
      <c r="PSP32" s="67"/>
      <c r="PSQ32" s="67"/>
      <c r="PSR32" s="67"/>
      <c r="PSS32" s="67"/>
      <c r="PST32" s="67"/>
      <c r="PSU32" s="67"/>
      <c r="PSV32" s="67"/>
      <c r="PSW32" s="67"/>
      <c r="PSX32" s="67"/>
      <c r="PSY32" s="67"/>
      <c r="PSZ32" s="67"/>
      <c r="PTA32" s="67"/>
      <c r="PTB32" s="67"/>
      <c r="PTC32" s="67"/>
      <c r="PTD32" s="67"/>
      <c r="PTE32" s="67"/>
      <c r="PTF32" s="67"/>
      <c r="PTG32" s="67"/>
      <c r="PTH32" s="67"/>
      <c r="PTI32" s="67"/>
      <c r="PTJ32" s="67"/>
      <c r="PTK32" s="67"/>
      <c r="PTL32" s="67"/>
      <c r="PTM32" s="67"/>
      <c r="PTN32" s="67"/>
      <c r="PTO32" s="67"/>
      <c r="PTP32" s="67"/>
      <c r="PTQ32" s="67"/>
      <c r="PTR32" s="67"/>
      <c r="PTS32" s="67"/>
      <c r="PTT32" s="67"/>
      <c r="PTU32" s="67"/>
      <c r="PTV32" s="67"/>
      <c r="PTW32" s="67"/>
      <c r="PTX32" s="67"/>
      <c r="PTY32" s="67"/>
      <c r="PTZ32" s="67"/>
      <c r="PUA32" s="67"/>
      <c r="PUB32" s="67"/>
      <c r="PUC32" s="67"/>
      <c r="PUD32" s="67"/>
      <c r="PUE32" s="67"/>
      <c r="PUF32" s="67"/>
      <c r="PUG32" s="67"/>
      <c r="PUH32" s="67"/>
      <c r="PUI32" s="67"/>
      <c r="PUJ32" s="67"/>
      <c r="PUK32" s="67"/>
      <c r="PUL32" s="67"/>
      <c r="PUM32" s="67"/>
      <c r="PUN32" s="67"/>
      <c r="PUO32" s="67"/>
      <c r="PUP32" s="67"/>
      <c r="PUQ32" s="67"/>
      <c r="PUR32" s="67"/>
      <c r="PUS32" s="67"/>
      <c r="PUT32" s="67"/>
      <c r="PUU32" s="67"/>
      <c r="PUV32" s="67"/>
      <c r="PUW32" s="67"/>
      <c r="PUX32" s="67"/>
      <c r="PUY32" s="67"/>
      <c r="PUZ32" s="67"/>
      <c r="PVA32" s="67"/>
      <c r="PVB32" s="67"/>
      <c r="PVC32" s="67"/>
      <c r="PVD32" s="67"/>
      <c r="PVE32" s="67"/>
      <c r="PVF32" s="67"/>
      <c r="PVG32" s="67"/>
      <c r="PVH32" s="67"/>
      <c r="PVI32" s="67"/>
      <c r="PVJ32" s="67"/>
      <c r="PVK32" s="67"/>
      <c r="PVL32" s="67"/>
      <c r="PVM32" s="67"/>
      <c r="PVN32" s="67"/>
      <c r="PVO32" s="67"/>
      <c r="PVP32" s="67"/>
      <c r="PVQ32" s="67"/>
      <c r="PVR32" s="67"/>
      <c r="PVS32" s="67"/>
      <c r="PVT32" s="67"/>
      <c r="PVU32" s="67"/>
      <c r="PVV32" s="67"/>
      <c r="PVW32" s="67"/>
      <c r="PVX32" s="67"/>
      <c r="PVY32" s="67"/>
      <c r="PVZ32" s="67"/>
      <c r="PWA32" s="67"/>
      <c r="PWB32" s="67"/>
      <c r="PWC32" s="67"/>
      <c r="PWD32" s="67"/>
      <c r="PWE32" s="67"/>
      <c r="PWF32" s="67"/>
      <c r="PWG32" s="67"/>
      <c r="PWH32" s="67"/>
      <c r="PWI32" s="67"/>
      <c r="PWJ32" s="67"/>
      <c r="PWK32" s="67"/>
      <c r="PWL32" s="67"/>
      <c r="PWM32" s="67"/>
      <c r="PWN32" s="67"/>
      <c r="PWO32" s="67"/>
      <c r="PWP32" s="67"/>
      <c r="PWQ32" s="67"/>
      <c r="PWR32" s="67"/>
      <c r="PWS32" s="67"/>
      <c r="PWT32" s="67"/>
      <c r="PWU32" s="67"/>
      <c r="PWV32" s="67"/>
      <c r="PWW32" s="67"/>
      <c r="PWX32" s="67"/>
      <c r="PWY32" s="67"/>
      <c r="PWZ32" s="67"/>
      <c r="PXA32" s="67"/>
      <c r="PXB32" s="67"/>
      <c r="PXC32" s="67"/>
      <c r="PXD32" s="67"/>
      <c r="PXE32" s="67"/>
      <c r="PXF32" s="67"/>
      <c r="PXG32" s="67"/>
      <c r="PXH32" s="67"/>
      <c r="PXI32" s="67"/>
      <c r="PXJ32" s="67"/>
      <c r="PXK32" s="67"/>
      <c r="PXL32" s="67"/>
      <c r="PXM32" s="67"/>
      <c r="PXN32" s="67"/>
      <c r="PXO32" s="67"/>
      <c r="PXP32" s="67"/>
      <c r="PXQ32" s="67"/>
      <c r="PXR32" s="67"/>
      <c r="PXS32" s="67"/>
      <c r="PXT32" s="67"/>
      <c r="PXU32" s="67"/>
      <c r="PXV32" s="67"/>
      <c r="PXW32" s="67"/>
      <c r="PXX32" s="67"/>
      <c r="PXY32" s="67"/>
      <c r="PXZ32" s="67"/>
      <c r="PYA32" s="67"/>
      <c r="PYB32" s="67"/>
      <c r="PYC32" s="67"/>
      <c r="PYD32" s="67"/>
      <c r="PYE32" s="67"/>
      <c r="PYF32" s="67"/>
      <c r="PYG32" s="67"/>
      <c r="PYH32" s="67"/>
      <c r="PYI32" s="67"/>
      <c r="PYJ32" s="67"/>
      <c r="PYK32" s="67"/>
      <c r="PYL32" s="67"/>
      <c r="PYM32" s="67"/>
      <c r="PYN32" s="67"/>
      <c r="PYO32" s="67"/>
      <c r="PYP32" s="67"/>
      <c r="PYQ32" s="67"/>
      <c r="PYR32" s="67"/>
      <c r="PYS32" s="67"/>
      <c r="PYT32" s="67"/>
      <c r="PYU32" s="67"/>
      <c r="PYV32" s="67"/>
      <c r="PYW32" s="67"/>
      <c r="PYX32" s="67"/>
      <c r="PYY32" s="67"/>
      <c r="PYZ32" s="67"/>
      <c r="PZA32" s="67"/>
      <c r="PZB32" s="67"/>
      <c r="PZC32" s="67"/>
      <c r="PZD32" s="67"/>
      <c r="PZE32" s="67"/>
      <c r="PZF32" s="67"/>
      <c r="PZG32" s="67"/>
      <c r="PZH32" s="67"/>
      <c r="PZI32" s="67"/>
      <c r="PZJ32" s="67"/>
      <c r="PZK32" s="67"/>
      <c r="PZL32" s="67"/>
      <c r="PZM32" s="67"/>
      <c r="PZN32" s="67"/>
      <c r="PZO32" s="67"/>
      <c r="PZP32" s="67"/>
      <c r="PZQ32" s="67"/>
      <c r="PZR32" s="67"/>
      <c r="PZS32" s="67"/>
      <c r="PZT32" s="67"/>
      <c r="PZU32" s="67"/>
      <c r="PZV32" s="67"/>
      <c r="PZW32" s="67"/>
      <c r="PZX32" s="67"/>
      <c r="PZY32" s="67"/>
      <c r="PZZ32" s="67"/>
      <c r="QAA32" s="67"/>
      <c r="QAB32" s="67"/>
      <c r="QAC32" s="67"/>
      <c r="QAD32" s="67"/>
      <c r="QAE32" s="67"/>
      <c r="QAF32" s="67"/>
      <c r="QAG32" s="67"/>
      <c r="QAH32" s="67"/>
      <c r="QAI32" s="67"/>
      <c r="QAJ32" s="67"/>
      <c r="QAK32" s="67"/>
      <c r="QAL32" s="67"/>
      <c r="QAM32" s="67"/>
      <c r="QAN32" s="67"/>
      <c r="QAO32" s="67"/>
      <c r="QAP32" s="67"/>
      <c r="QAQ32" s="67"/>
      <c r="QAR32" s="67"/>
      <c r="QAS32" s="67"/>
      <c r="QAT32" s="67"/>
      <c r="QAU32" s="67"/>
      <c r="QAV32" s="67"/>
      <c r="QAW32" s="67"/>
      <c r="QAX32" s="67"/>
      <c r="QAY32" s="67"/>
      <c r="QAZ32" s="67"/>
      <c r="QBA32" s="67"/>
      <c r="QBB32" s="67"/>
      <c r="QBC32" s="67"/>
      <c r="QBD32" s="67"/>
      <c r="QBE32" s="67"/>
      <c r="QBF32" s="67"/>
      <c r="QBG32" s="67"/>
      <c r="QBH32" s="67"/>
      <c r="QBI32" s="67"/>
      <c r="QBJ32" s="67"/>
      <c r="QBK32" s="67"/>
      <c r="QBL32" s="67"/>
      <c r="QBM32" s="67"/>
      <c r="QBN32" s="67"/>
      <c r="QBO32" s="67"/>
      <c r="QBP32" s="67"/>
      <c r="QBQ32" s="67"/>
      <c r="QBR32" s="67"/>
      <c r="QBS32" s="67"/>
      <c r="QBT32" s="67"/>
      <c r="QBU32" s="67"/>
      <c r="QBV32" s="67"/>
      <c r="QBW32" s="67"/>
      <c r="QBX32" s="67"/>
      <c r="QBY32" s="67"/>
      <c r="QBZ32" s="67"/>
      <c r="QCA32" s="67"/>
      <c r="QCB32" s="67"/>
      <c r="QCC32" s="67"/>
      <c r="QCD32" s="67"/>
      <c r="QCE32" s="67"/>
      <c r="QCF32" s="67"/>
      <c r="QCG32" s="67"/>
      <c r="QCH32" s="67"/>
      <c r="QCI32" s="67"/>
      <c r="QCJ32" s="67"/>
      <c r="QCK32" s="67"/>
      <c r="QCL32" s="67"/>
      <c r="QCM32" s="67"/>
      <c r="QCN32" s="67"/>
      <c r="QCO32" s="67"/>
      <c r="QCP32" s="67"/>
      <c r="QCQ32" s="67"/>
      <c r="QCR32" s="67"/>
      <c r="QCS32" s="67"/>
      <c r="QCT32" s="67"/>
      <c r="QCU32" s="67"/>
      <c r="QCV32" s="67"/>
      <c r="QCW32" s="67"/>
      <c r="QCX32" s="67"/>
      <c r="QCY32" s="67"/>
      <c r="QCZ32" s="67"/>
      <c r="QDA32" s="67"/>
      <c r="QDB32" s="67"/>
      <c r="QDC32" s="67"/>
      <c r="QDD32" s="67"/>
      <c r="QDE32" s="67"/>
      <c r="QDF32" s="67"/>
      <c r="QDG32" s="67"/>
      <c r="QDH32" s="67"/>
      <c r="QDI32" s="67"/>
      <c r="QDJ32" s="67"/>
      <c r="QDK32" s="67"/>
      <c r="QDL32" s="67"/>
      <c r="QDM32" s="67"/>
      <c r="QDN32" s="67"/>
      <c r="QDO32" s="67"/>
      <c r="QDP32" s="67"/>
      <c r="QDQ32" s="67"/>
      <c r="QDR32" s="67"/>
      <c r="QDS32" s="67"/>
      <c r="QDT32" s="67"/>
      <c r="QDU32" s="67"/>
      <c r="QDV32" s="67"/>
      <c r="QDW32" s="67"/>
      <c r="QDX32" s="67"/>
      <c r="QDY32" s="67"/>
      <c r="QDZ32" s="67"/>
      <c r="QEA32" s="67"/>
      <c r="QEB32" s="67"/>
      <c r="QEC32" s="67"/>
      <c r="QED32" s="67"/>
      <c r="QEE32" s="67"/>
      <c r="QEF32" s="67"/>
      <c r="QEG32" s="67"/>
      <c r="QEH32" s="67"/>
      <c r="QEI32" s="67"/>
      <c r="QEJ32" s="67"/>
      <c r="QEK32" s="67"/>
      <c r="QEL32" s="67"/>
      <c r="QEM32" s="67"/>
      <c r="QEN32" s="67"/>
      <c r="QEO32" s="67"/>
      <c r="QEP32" s="67"/>
      <c r="QEQ32" s="67"/>
      <c r="QER32" s="67"/>
      <c r="QES32" s="67"/>
      <c r="QET32" s="67"/>
      <c r="QEU32" s="67"/>
      <c r="QEV32" s="67"/>
      <c r="QEW32" s="67"/>
      <c r="QEX32" s="67"/>
      <c r="QEY32" s="67"/>
      <c r="QEZ32" s="67"/>
      <c r="QFA32" s="67"/>
      <c r="QFB32" s="67"/>
      <c r="QFC32" s="67"/>
      <c r="QFD32" s="67"/>
      <c r="QFE32" s="67"/>
      <c r="QFF32" s="67"/>
      <c r="QFG32" s="67"/>
      <c r="QFH32" s="67"/>
      <c r="QFI32" s="67"/>
      <c r="QFJ32" s="67"/>
      <c r="QFK32" s="67"/>
      <c r="QFL32" s="67"/>
      <c r="QFM32" s="67"/>
      <c r="QFN32" s="67"/>
      <c r="QFO32" s="67"/>
      <c r="QFP32" s="67"/>
      <c r="QFQ32" s="67"/>
      <c r="QFR32" s="67"/>
      <c r="QFS32" s="67"/>
      <c r="QFT32" s="67"/>
      <c r="QFU32" s="67"/>
      <c r="QFV32" s="67"/>
      <c r="QFW32" s="67"/>
      <c r="QFX32" s="67"/>
      <c r="QFY32" s="67"/>
      <c r="QFZ32" s="67"/>
      <c r="QGA32" s="67"/>
      <c r="QGB32" s="67"/>
      <c r="QGC32" s="67"/>
      <c r="QGD32" s="67"/>
      <c r="QGE32" s="67"/>
      <c r="QGF32" s="67"/>
      <c r="QGG32" s="67"/>
      <c r="QGH32" s="67"/>
      <c r="QGI32" s="67"/>
      <c r="QGJ32" s="67"/>
      <c r="QGK32" s="67"/>
      <c r="QGL32" s="67"/>
      <c r="QGM32" s="67"/>
      <c r="QGN32" s="67"/>
      <c r="QGO32" s="67"/>
      <c r="QGP32" s="67"/>
      <c r="QGQ32" s="67"/>
      <c r="QGR32" s="67"/>
      <c r="QGS32" s="67"/>
      <c r="QGT32" s="67"/>
      <c r="QGU32" s="67"/>
      <c r="QGV32" s="67"/>
      <c r="QGW32" s="67"/>
      <c r="QGX32" s="67"/>
      <c r="QGY32" s="67"/>
      <c r="QGZ32" s="67"/>
      <c r="QHA32" s="67"/>
      <c r="QHB32" s="67"/>
      <c r="QHC32" s="67"/>
      <c r="QHD32" s="67"/>
      <c r="QHE32" s="67"/>
      <c r="QHF32" s="67"/>
      <c r="QHG32" s="67"/>
      <c r="QHH32" s="67"/>
      <c r="QHI32" s="67"/>
      <c r="QHJ32" s="67"/>
      <c r="QHK32" s="67"/>
      <c r="QHL32" s="67"/>
      <c r="QHM32" s="67"/>
      <c r="QHN32" s="67"/>
      <c r="QHO32" s="67"/>
      <c r="QHP32" s="67"/>
      <c r="QHQ32" s="67"/>
      <c r="QHR32" s="67"/>
      <c r="QHS32" s="67"/>
      <c r="QHT32" s="67"/>
      <c r="QHU32" s="67"/>
      <c r="QHV32" s="67"/>
      <c r="QHW32" s="67"/>
      <c r="QHX32" s="67"/>
      <c r="QHY32" s="67"/>
      <c r="QHZ32" s="67"/>
      <c r="QIA32" s="67"/>
      <c r="QIB32" s="67"/>
      <c r="QIC32" s="67"/>
      <c r="QID32" s="67"/>
      <c r="QIE32" s="67"/>
      <c r="QIF32" s="67"/>
      <c r="QIG32" s="67"/>
      <c r="QIH32" s="67"/>
      <c r="QII32" s="67"/>
      <c r="QIJ32" s="67"/>
      <c r="QIK32" s="67"/>
      <c r="QIL32" s="67"/>
      <c r="QIM32" s="67"/>
      <c r="QIN32" s="67"/>
      <c r="QIO32" s="67"/>
      <c r="QIP32" s="67"/>
      <c r="QIQ32" s="67"/>
      <c r="QIR32" s="67"/>
      <c r="QIS32" s="67"/>
      <c r="QIT32" s="67"/>
      <c r="QIU32" s="67"/>
      <c r="QIV32" s="67"/>
      <c r="QIW32" s="67"/>
      <c r="QIX32" s="67"/>
      <c r="QIY32" s="67"/>
      <c r="QIZ32" s="67"/>
      <c r="QJA32" s="67"/>
      <c r="QJB32" s="67"/>
      <c r="QJC32" s="67"/>
      <c r="QJD32" s="67"/>
      <c r="QJE32" s="67"/>
      <c r="QJF32" s="67"/>
      <c r="QJG32" s="67"/>
      <c r="QJH32" s="67"/>
      <c r="QJI32" s="67"/>
      <c r="QJJ32" s="67"/>
      <c r="QJK32" s="67"/>
      <c r="QJL32" s="67"/>
      <c r="QJM32" s="67"/>
      <c r="QJN32" s="67"/>
      <c r="QJO32" s="67"/>
      <c r="QJP32" s="67"/>
      <c r="QJQ32" s="67"/>
      <c r="QJR32" s="67"/>
      <c r="QJS32" s="67"/>
      <c r="QJT32" s="67"/>
      <c r="QJU32" s="67"/>
      <c r="QJV32" s="67"/>
      <c r="QJW32" s="67"/>
      <c r="QJX32" s="67"/>
      <c r="QJY32" s="67"/>
      <c r="QJZ32" s="67"/>
      <c r="QKA32" s="67"/>
      <c r="QKB32" s="67"/>
      <c r="QKC32" s="67"/>
      <c r="QKD32" s="67"/>
      <c r="QKE32" s="67"/>
      <c r="QKF32" s="67"/>
      <c r="QKG32" s="67"/>
      <c r="QKH32" s="67"/>
      <c r="QKI32" s="67"/>
      <c r="QKJ32" s="67"/>
      <c r="QKK32" s="67"/>
      <c r="QKL32" s="67"/>
      <c r="QKM32" s="67"/>
      <c r="QKN32" s="67"/>
      <c r="QKO32" s="67"/>
      <c r="QKP32" s="67"/>
      <c r="QKQ32" s="67"/>
      <c r="QKR32" s="67"/>
      <c r="QKS32" s="67"/>
      <c r="QKT32" s="67"/>
      <c r="QKU32" s="67"/>
      <c r="QKV32" s="67"/>
      <c r="QKW32" s="67"/>
      <c r="QKX32" s="67"/>
      <c r="QKY32" s="67"/>
      <c r="QKZ32" s="67"/>
      <c r="QLA32" s="67"/>
      <c r="QLB32" s="67"/>
      <c r="QLC32" s="67"/>
      <c r="QLD32" s="67"/>
      <c r="QLE32" s="67"/>
      <c r="QLF32" s="67"/>
      <c r="QLG32" s="67"/>
      <c r="QLH32" s="67"/>
      <c r="QLI32" s="67"/>
      <c r="QLJ32" s="67"/>
      <c r="QLK32" s="67"/>
      <c r="QLL32" s="67"/>
      <c r="QLM32" s="67"/>
      <c r="QLN32" s="67"/>
      <c r="QLO32" s="67"/>
      <c r="QLP32" s="67"/>
      <c r="QLQ32" s="67"/>
      <c r="QLR32" s="67"/>
      <c r="QLS32" s="67"/>
      <c r="QLT32" s="67"/>
      <c r="QLU32" s="67"/>
      <c r="QLV32" s="67"/>
      <c r="QLW32" s="67"/>
      <c r="QLX32" s="67"/>
      <c r="QLY32" s="67"/>
      <c r="QLZ32" s="67"/>
      <c r="QMA32" s="67"/>
      <c r="QMB32" s="67"/>
      <c r="QMC32" s="67"/>
      <c r="QMD32" s="67"/>
      <c r="QME32" s="67"/>
      <c r="QMF32" s="67"/>
      <c r="QMG32" s="67"/>
      <c r="QMH32" s="67"/>
      <c r="QMI32" s="67"/>
      <c r="QMJ32" s="67"/>
      <c r="QMK32" s="67"/>
      <c r="QML32" s="67"/>
      <c r="QMM32" s="67"/>
      <c r="QMN32" s="67"/>
      <c r="QMO32" s="67"/>
      <c r="QMP32" s="67"/>
      <c r="QMQ32" s="67"/>
      <c r="QMR32" s="67"/>
      <c r="QMS32" s="67"/>
      <c r="QMT32" s="67"/>
      <c r="QMU32" s="67"/>
      <c r="QMV32" s="67"/>
      <c r="QMW32" s="67"/>
      <c r="QMX32" s="67"/>
      <c r="QMY32" s="67"/>
      <c r="QMZ32" s="67"/>
      <c r="QNA32" s="67"/>
      <c r="QNB32" s="67"/>
      <c r="QNC32" s="67"/>
      <c r="QND32" s="67"/>
      <c r="QNE32" s="67"/>
      <c r="QNF32" s="67"/>
      <c r="QNG32" s="67"/>
      <c r="QNH32" s="67"/>
      <c r="QNI32" s="67"/>
      <c r="QNJ32" s="67"/>
      <c r="QNK32" s="67"/>
      <c r="QNL32" s="67"/>
      <c r="QNM32" s="67"/>
      <c r="QNN32" s="67"/>
      <c r="QNO32" s="67"/>
      <c r="QNP32" s="67"/>
      <c r="QNQ32" s="67"/>
      <c r="QNR32" s="67"/>
      <c r="QNS32" s="67"/>
      <c r="QNT32" s="67"/>
      <c r="QNU32" s="67"/>
      <c r="QNV32" s="67"/>
      <c r="QNW32" s="67"/>
      <c r="QNX32" s="67"/>
      <c r="QNY32" s="67"/>
      <c r="QNZ32" s="67"/>
      <c r="QOA32" s="67"/>
      <c r="QOB32" s="67"/>
      <c r="QOC32" s="67"/>
      <c r="QOD32" s="67"/>
      <c r="QOE32" s="67"/>
      <c r="QOF32" s="67"/>
      <c r="QOG32" s="67"/>
      <c r="QOH32" s="67"/>
      <c r="QOI32" s="67"/>
      <c r="QOJ32" s="67"/>
      <c r="QOK32" s="67"/>
      <c r="QOL32" s="67"/>
      <c r="QOM32" s="67"/>
      <c r="QON32" s="67"/>
      <c r="QOO32" s="67"/>
      <c r="QOP32" s="67"/>
      <c r="QOQ32" s="67"/>
      <c r="QOR32" s="67"/>
      <c r="QOS32" s="67"/>
      <c r="QOT32" s="67"/>
      <c r="QOU32" s="67"/>
      <c r="QOV32" s="67"/>
      <c r="QOW32" s="67"/>
      <c r="QOX32" s="67"/>
      <c r="QOY32" s="67"/>
      <c r="QOZ32" s="67"/>
      <c r="QPA32" s="67"/>
      <c r="QPB32" s="67"/>
      <c r="QPC32" s="67"/>
      <c r="QPD32" s="67"/>
      <c r="QPE32" s="67"/>
      <c r="QPF32" s="67"/>
      <c r="QPG32" s="67"/>
      <c r="QPH32" s="67"/>
      <c r="QPI32" s="67"/>
      <c r="QPJ32" s="67"/>
      <c r="QPK32" s="67"/>
      <c r="QPL32" s="67"/>
      <c r="QPM32" s="67"/>
      <c r="QPN32" s="67"/>
      <c r="QPO32" s="67"/>
      <c r="QPP32" s="67"/>
      <c r="QPQ32" s="67"/>
      <c r="QPR32" s="67"/>
      <c r="QPS32" s="67"/>
      <c r="QPT32" s="67"/>
      <c r="QPU32" s="67"/>
      <c r="QPV32" s="67"/>
      <c r="QPW32" s="67"/>
      <c r="QPX32" s="67"/>
      <c r="QPY32" s="67"/>
      <c r="QPZ32" s="67"/>
      <c r="QQA32" s="67"/>
      <c r="QQB32" s="67"/>
      <c r="QQC32" s="67"/>
      <c r="QQD32" s="67"/>
      <c r="QQE32" s="67"/>
      <c r="QQF32" s="67"/>
      <c r="QQG32" s="67"/>
      <c r="QQH32" s="67"/>
      <c r="QQI32" s="67"/>
      <c r="QQJ32" s="67"/>
      <c r="QQK32" s="67"/>
      <c r="QQL32" s="67"/>
      <c r="QQM32" s="67"/>
      <c r="QQN32" s="67"/>
      <c r="QQO32" s="67"/>
      <c r="QQP32" s="67"/>
      <c r="QQQ32" s="67"/>
      <c r="QQR32" s="67"/>
      <c r="QQS32" s="67"/>
      <c r="QQT32" s="67"/>
      <c r="QQU32" s="67"/>
      <c r="QQV32" s="67"/>
      <c r="QQW32" s="67"/>
      <c r="QQX32" s="67"/>
      <c r="QQY32" s="67"/>
      <c r="QQZ32" s="67"/>
      <c r="QRA32" s="67"/>
      <c r="QRB32" s="67"/>
      <c r="QRC32" s="67"/>
      <c r="QRD32" s="67"/>
      <c r="QRE32" s="67"/>
      <c r="QRF32" s="67"/>
      <c r="QRG32" s="67"/>
      <c r="QRH32" s="67"/>
      <c r="QRI32" s="67"/>
      <c r="QRJ32" s="67"/>
      <c r="QRK32" s="67"/>
      <c r="QRL32" s="67"/>
      <c r="QRM32" s="67"/>
      <c r="QRN32" s="67"/>
      <c r="QRO32" s="67"/>
      <c r="QRP32" s="67"/>
      <c r="QRQ32" s="67"/>
      <c r="QRR32" s="67"/>
      <c r="QRS32" s="67"/>
      <c r="QRT32" s="67"/>
      <c r="QRU32" s="67"/>
      <c r="QRV32" s="67"/>
      <c r="QRW32" s="67"/>
      <c r="QRX32" s="67"/>
      <c r="QRY32" s="67"/>
      <c r="QRZ32" s="67"/>
      <c r="QSA32" s="67"/>
      <c r="QSB32" s="67"/>
      <c r="QSC32" s="67"/>
      <c r="QSD32" s="67"/>
      <c r="QSE32" s="67"/>
      <c r="QSF32" s="67"/>
      <c r="QSG32" s="67"/>
      <c r="QSH32" s="67"/>
      <c r="QSI32" s="67"/>
      <c r="QSJ32" s="67"/>
      <c r="QSK32" s="67"/>
      <c r="QSL32" s="67"/>
      <c r="QSM32" s="67"/>
      <c r="QSN32" s="67"/>
      <c r="QSO32" s="67"/>
      <c r="QSP32" s="67"/>
      <c r="QSQ32" s="67"/>
      <c r="QSR32" s="67"/>
      <c r="QSS32" s="67"/>
      <c r="QST32" s="67"/>
      <c r="QSU32" s="67"/>
      <c r="QSV32" s="67"/>
      <c r="QSW32" s="67"/>
      <c r="QSX32" s="67"/>
      <c r="QSY32" s="67"/>
      <c r="QSZ32" s="67"/>
      <c r="QTA32" s="67"/>
      <c r="QTB32" s="67"/>
      <c r="QTC32" s="67"/>
      <c r="QTD32" s="67"/>
      <c r="QTE32" s="67"/>
      <c r="QTF32" s="67"/>
      <c r="QTG32" s="67"/>
      <c r="QTH32" s="67"/>
      <c r="QTI32" s="67"/>
      <c r="QTJ32" s="67"/>
      <c r="QTK32" s="67"/>
      <c r="QTL32" s="67"/>
      <c r="QTM32" s="67"/>
      <c r="QTN32" s="67"/>
      <c r="QTO32" s="67"/>
      <c r="QTP32" s="67"/>
      <c r="QTQ32" s="67"/>
      <c r="QTR32" s="67"/>
      <c r="QTS32" s="67"/>
      <c r="QTT32" s="67"/>
      <c r="QTU32" s="67"/>
      <c r="QTV32" s="67"/>
      <c r="QTW32" s="67"/>
      <c r="QTX32" s="67"/>
      <c r="QTY32" s="67"/>
      <c r="QTZ32" s="67"/>
      <c r="QUA32" s="67"/>
      <c r="QUB32" s="67"/>
      <c r="QUC32" s="67"/>
      <c r="QUD32" s="67"/>
      <c r="QUE32" s="67"/>
      <c r="QUF32" s="67"/>
      <c r="QUG32" s="67"/>
      <c r="QUH32" s="67"/>
      <c r="QUI32" s="67"/>
      <c r="QUJ32" s="67"/>
      <c r="QUK32" s="67"/>
      <c r="QUL32" s="67"/>
      <c r="QUM32" s="67"/>
      <c r="QUN32" s="67"/>
      <c r="QUO32" s="67"/>
      <c r="QUP32" s="67"/>
      <c r="QUQ32" s="67"/>
      <c r="QUR32" s="67"/>
      <c r="QUS32" s="67"/>
      <c r="QUT32" s="67"/>
      <c r="QUU32" s="67"/>
      <c r="QUV32" s="67"/>
      <c r="QUW32" s="67"/>
      <c r="QUX32" s="67"/>
      <c r="QUY32" s="67"/>
      <c r="QUZ32" s="67"/>
      <c r="QVA32" s="67"/>
      <c r="QVB32" s="67"/>
      <c r="QVC32" s="67"/>
      <c r="QVD32" s="67"/>
      <c r="QVE32" s="67"/>
      <c r="QVF32" s="67"/>
      <c r="QVG32" s="67"/>
      <c r="QVH32" s="67"/>
      <c r="QVI32" s="67"/>
      <c r="QVJ32" s="67"/>
      <c r="QVK32" s="67"/>
      <c r="QVL32" s="67"/>
      <c r="QVM32" s="67"/>
      <c r="QVN32" s="67"/>
      <c r="QVO32" s="67"/>
      <c r="QVP32" s="67"/>
      <c r="QVQ32" s="67"/>
      <c r="QVR32" s="67"/>
      <c r="QVS32" s="67"/>
      <c r="QVT32" s="67"/>
      <c r="QVU32" s="67"/>
      <c r="QVV32" s="67"/>
      <c r="QVW32" s="67"/>
      <c r="QVX32" s="67"/>
      <c r="QVY32" s="67"/>
      <c r="QVZ32" s="67"/>
      <c r="QWA32" s="67"/>
      <c r="QWB32" s="67"/>
      <c r="QWC32" s="67"/>
      <c r="QWD32" s="67"/>
      <c r="QWE32" s="67"/>
      <c r="QWF32" s="67"/>
      <c r="QWG32" s="67"/>
      <c r="QWH32" s="67"/>
      <c r="QWI32" s="67"/>
      <c r="QWJ32" s="67"/>
      <c r="QWK32" s="67"/>
      <c r="QWL32" s="67"/>
      <c r="QWM32" s="67"/>
      <c r="QWN32" s="67"/>
      <c r="QWO32" s="67"/>
      <c r="QWP32" s="67"/>
      <c r="QWQ32" s="67"/>
      <c r="QWR32" s="67"/>
      <c r="QWS32" s="67"/>
      <c r="QWT32" s="67"/>
      <c r="QWU32" s="67"/>
      <c r="QWV32" s="67"/>
      <c r="QWW32" s="67"/>
      <c r="QWX32" s="67"/>
      <c r="QWY32" s="67"/>
      <c r="QWZ32" s="67"/>
      <c r="QXA32" s="67"/>
      <c r="QXB32" s="67"/>
      <c r="QXC32" s="67"/>
      <c r="QXD32" s="67"/>
      <c r="QXE32" s="67"/>
      <c r="QXF32" s="67"/>
      <c r="QXG32" s="67"/>
      <c r="QXH32" s="67"/>
      <c r="QXI32" s="67"/>
      <c r="QXJ32" s="67"/>
      <c r="QXK32" s="67"/>
      <c r="QXL32" s="67"/>
      <c r="QXM32" s="67"/>
      <c r="QXN32" s="67"/>
      <c r="QXO32" s="67"/>
      <c r="QXP32" s="67"/>
      <c r="QXQ32" s="67"/>
      <c r="QXR32" s="67"/>
      <c r="QXS32" s="67"/>
      <c r="QXT32" s="67"/>
      <c r="QXU32" s="67"/>
      <c r="QXV32" s="67"/>
      <c r="QXW32" s="67"/>
      <c r="QXX32" s="67"/>
      <c r="QXY32" s="67"/>
      <c r="QXZ32" s="67"/>
      <c r="QYA32" s="67"/>
      <c r="QYB32" s="67"/>
      <c r="QYC32" s="67"/>
      <c r="QYD32" s="67"/>
      <c r="QYE32" s="67"/>
      <c r="QYF32" s="67"/>
      <c r="QYG32" s="67"/>
      <c r="QYH32" s="67"/>
      <c r="QYI32" s="67"/>
      <c r="QYJ32" s="67"/>
      <c r="QYK32" s="67"/>
      <c r="QYL32" s="67"/>
      <c r="QYM32" s="67"/>
      <c r="QYN32" s="67"/>
      <c r="QYO32" s="67"/>
      <c r="QYP32" s="67"/>
      <c r="QYQ32" s="67"/>
      <c r="QYR32" s="67"/>
      <c r="QYS32" s="67"/>
      <c r="QYT32" s="67"/>
      <c r="QYU32" s="67"/>
      <c r="QYV32" s="67"/>
      <c r="QYW32" s="67"/>
      <c r="QYX32" s="67"/>
      <c r="QYY32" s="67"/>
      <c r="QYZ32" s="67"/>
      <c r="QZA32" s="67"/>
      <c r="QZB32" s="67"/>
      <c r="QZC32" s="67"/>
      <c r="QZD32" s="67"/>
      <c r="QZE32" s="67"/>
      <c r="QZF32" s="67"/>
      <c r="QZG32" s="67"/>
      <c r="QZH32" s="67"/>
      <c r="QZI32" s="67"/>
      <c r="QZJ32" s="67"/>
      <c r="QZK32" s="67"/>
      <c r="QZL32" s="67"/>
      <c r="QZM32" s="67"/>
      <c r="QZN32" s="67"/>
      <c r="QZO32" s="67"/>
      <c r="QZP32" s="67"/>
      <c r="QZQ32" s="67"/>
      <c r="QZR32" s="67"/>
      <c r="QZS32" s="67"/>
      <c r="QZT32" s="67"/>
      <c r="QZU32" s="67"/>
      <c r="QZV32" s="67"/>
      <c r="QZW32" s="67"/>
      <c r="QZX32" s="67"/>
      <c r="QZY32" s="67"/>
      <c r="QZZ32" s="67"/>
      <c r="RAA32" s="67"/>
      <c r="RAB32" s="67"/>
      <c r="RAC32" s="67"/>
      <c r="RAD32" s="67"/>
      <c r="RAE32" s="67"/>
      <c r="RAF32" s="67"/>
      <c r="RAG32" s="67"/>
      <c r="RAH32" s="67"/>
      <c r="RAI32" s="67"/>
      <c r="RAJ32" s="67"/>
      <c r="RAK32" s="67"/>
      <c r="RAL32" s="67"/>
      <c r="RAM32" s="67"/>
      <c r="RAN32" s="67"/>
      <c r="RAO32" s="67"/>
      <c r="RAP32" s="67"/>
      <c r="RAQ32" s="67"/>
      <c r="RAR32" s="67"/>
      <c r="RAS32" s="67"/>
      <c r="RAT32" s="67"/>
      <c r="RAU32" s="67"/>
      <c r="RAV32" s="67"/>
      <c r="RAW32" s="67"/>
      <c r="RAX32" s="67"/>
      <c r="RAY32" s="67"/>
      <c r="RAZ32" s="67"/>
      <c r="RBA32" s="67"/>
      <c r="RBB32" s="67"/>
      <c r="RBC32" s="67"/>
      <c r="RBD32" s="67"/>
      <c r="RBE32" s="67"/>
      <c r="RBF32" s="67"/>
      <c r="RBG32" s="67"/>
      <c r="RBH32" s="67"/>
      <c r="RBI32" s="67"/>
      <c r="RBJ32" s="67"/>
      <c r="RBK32" s="67"/>
      <c r="RBL32" s="67"/>
      <c r="RBM32" s="67"/>
      <c r="RBN32" s="67"/>
      <c r="RBO32" s="67"/>
      <c r="RBP32" s="67"/>
      <c r="RBQ32" s="67"/>
      <c r="RBR32" s="67"/>
      <c r="RBS32" s="67"/>
      <c r="RBT32" s="67"/>
      <c r="RBU32" s="67"/>
      <c r="RBV32" s="67"/>
      <c r="RBW32" s="67"/>
      <c r="RBX32" s="67"/>
      <c r="RBY32" s="67"/>
      <c r="RBZ32" s="67"/>
      <c r="RCA32" s="67"/>
      <c r="RCB32" s="67"/>
      <c r="RCC32" s="67"/>
      <c r="RCD32" s="67"/>
      <c r="RCE32" s="67"/>
      <c r="RCF32" s="67"/>
      <c r="RCG32" s="67"/>
      <c r="RCH32" s="67"/>
      <c r="RCI32" s="67"/>
      <c r="RCJ32" s="67"/>
      <c r="RCK32" s="67"/>
      <c r="RCL32" s="67"/>
      <c r="RCM32" s="67"/>
      <c r="RCN32" s="67"/>
      <c r="RCO32" s="67"/>
      <c r="RCP32" s="67"/>
      <c r="RCQ32" s="67"/>
      <c r="RCR32" s="67"/>
      <c r="RCS32" s="67"/>
      <c r="RCT32" s="67"/>
      <c r="RCU32" s="67"/>
      <c r="RCV32" s="67"/>
      <c r="RCW32" s="67"/>
      <c r="RCX32" s="67"/>
      <c r="RCY32" s="67"/>
      <c r="RCZ32" s="67"/>
      <c r="RDA32" s="67"/>
      <c r="RDB32" s="67"/>
      <c r="RDC32" s="67"/>
      <c r="RDD32" s="67"/>
      <c r="RDE32" s="67"/>
      <c r="RDF32" s="67"/>
      <c r="RDG32" s="67"/>
      <c r="RDH32" s="67"/>
      <c r="RDI32" s="67"/>
      <c r="RDJ32" s="67"/>
      <c r="RDK32" s="67"/>
      <c r="RDL32" s="67"/>
      <c r="RDM32" s="67"/>
      <c r="RDN32" s="67"/>
      <c r="RDO32" s="67"/>
      <c r="RDP32" s="67"/>
      <c r="RDQ32" s="67"/>
      <c r="RDR32" s="67"/>
      <c r="RDS32" s="67"/>
      <c r="RDT32" s="67"/>
      <c r="RDU32" s="67"/>
      <c r="RDV32" s="67"/>
      <c r="RDW32" s="67"/>
      <c r="RDX32" s="67"/>
      <c r="RDY32" s="67"/>
      <c r="RDZ32" s="67"/>
      <c r="REA32" s="67"/>
      <c r="REB32" s="67"/>
      <c r="REC32" s="67"/>
      <c r="RED32" s="67"/>
      <c r="REE32" s="67"/>
      <c r="REF32" s="67"/>
      <c r="REG32" s="67"/>
      <c r="REH32" s="67"/>
      <c r="REI32" s="67"/>
      <c r="REJ32" s="67"/>
      <c r="REK32" s="67"/>
      <c r="REL32" s="67"/>
      <c r="REM32" s="67"/>
      <c r="REN32" s="67"/>
      <c r="REO32" s="67"/>
      <c r="REP32" s="67"/>
      <c r="REQ32" s="67"/>
      <c r="RER32" s="67"/>
      <c r="RES32" s="67"/>
      <c r="RET32" s="67"/>
      <c r="REU32" s="67"/>
      <c r="REV32" s="67"/>
      <c r="REW32" s="67"/>
      <c r="REX32" s="67"/>
      <c r="REY32" s="67"/>
      <c r="REZ32" s="67"/>
      <c r="RFA32" s="67"/>
      <c r="RFB32" s="67"/>
      <c r="RFC32" s="67"/>
      <c r="RFD32" s="67"/>
      <c r="RFE32" s="67"/>
      <c r="RFF32" s="67"/>
      <c r="RFG32" s="67"/>
      <c r="RFH32" s="67"/>
      <c r="RFI32" s="67"/>
      <c r="RFJ32" s="67"/>
      <c r="RFK32" s="67"/>
      <c r="RFL32" s="67"/>
      <c r="RFM32" s="67"/>
      <c r="RFN32" s="67"/>
      <c r="RFO32" s="67"/>
      <c r="RFP32" s="67"/>
      <c r="RFQ32" s="67"/>
      <c r="RFR32" s="67"/>
      <c r="RFS32" s="67"/>
      <c r="RFT32" s="67"/>
      <c r="RFU32" s="67"/>
      <c r="RFV32" s="67"/>
      <c r="RFW32" s="67"/>
      <c r="RFX32" s="67"/>
      <c r="RFY32" s="67"/>
      <c r="RFZ32" s="67"/>
      <c r="RGA32" s="67"/>
      <c r="RGB32" s="67"/>
      <c r="RGC32" s="67"/>
      <c r="RGD32" s="67"/>
      <c r="RGE32" s="67"/>
      <c r="RGF32" s="67"/>
      <c r="RGG32" s="67"/>
      <c r="RGH32" s="67"/>
      <c r="RGI32" s="67"/>
      <c r="RGJ32" s="67"/>
      <c r="RGK32" s="67"/>
      <c r="RGL32" s="67"/>
      <c r="RGM32" s="67"/>
      <c r="RGN32" s="67"/>
      <c r="RGO32" s="67"/>
      <c r="RGP32" s="67"/>
      <c r="RGQ32" s="67"/>
      <c r="RGR32" s="67"/>
      <c r="RGS32" s="67"/>
      <c r="RGT32" s="67"/>
      <c r="RGU32" s="67"/>
      <c r="RGV32" s="67"/>
      <c r="RGW32" s="67"/>
      <c r="RGX32" s="67"/>
      <c r="RGY32" s="67"/>
      <c r="RGZ32" s="67"/>
      <c r="RHA32" s="67"/>
      <c r="RHB32" s="67"/>
      <c r="RHC32" s="67"/>
      <c r="RHD32" s="67"/>
      <c r="RHE32" s="67"/>
      <c r="RHF32" s="67"/>
      <c r="RHG32" s="67"/>
      <c r="RHH32" s="67"/>
      <c r="RHI32" s="67"/>
      <c r="RHJ32" s="67"/>
      <c r="RHK32" s="67"/>
      <c r="RHL32" s="67"/>
      <c r="RHM32" s="67"/>
      <c r="RHN32" s="67"/>
      <c r="RHO32" s="67"/>
      <c r="RHP32" s="67"/>
      <c r="RHQ32" s="67"/>
      <c r="RHR32" s="67"/>
      <c r="RHS32" s="67"/>
      <c r="RHT32" s="67"/>
      <c r="RHU32" s="67"/>
      <c r="RHV32" s="67"/>
      <c r="RHW32" s="67"/>
      <c r="RHX32" s="67"/>
      <c r="RHY32" s="67"/>
      <c r="RHZ32" s="67"/>
      <c r="RIA32" s="67"/>
      <c r="RIB32" s="67"/>
      <c r="RIC32" s="67"/>
      <c r="RID32" s="67"/>
      <c r="RIE32" s="67"/>
      <c r="RIF32" s="67"/>
      <c r="RIG32" s="67"/>
      <c r="RIH32" s="67"/>
      <c r="RII32" s="67"/>
      <c r="RIJ32" s="67"/>
      <c r="RIK32" s="67"/>
      <c r="RIL32" s="67"/>
      <c r="RIM32" s="67"/>
      <c r="RIN32" s="67"/>
      <c r="RIO32" s="67"/>
      <c r="RIP32" s="67"/>
      <c r="RIQ32" s="67"/>
      <c r="RIR32" s="67"/>
      <c r="RIS32" s="67"/>
      <c r="RIT32" s="67"/>
      <c r="RIU32" s="67"/>
      <c r="RIV32" s="67"/>
      <c r="RIW32" s="67"/>
      <c r="RIX32" s="67"/>
      <c r="RIY32" s="67"/>
      <c r="RIZ32" s="67"/>
      <c r="RJA32" s="67"/>
      <c r="RJB32" s="67"/>
      <c r="RJC32" s="67"/>
      <c r="RJD32" s="67"/>
      <c r="RJE32" s="67"/>
      <c r="RJF32" s="67"/>
      <c r="RJG32" s="67"/>
      <c r="RJH32" s="67"/>
      <c r="RJI32" s="67"/>
      <c r="RJJ32" s="67"/>
      <c r="RJK32" s="67"/>
      <c r="RJL32" s="67"/>
      <c r="RJM32" s="67"/>
      <c r="RJN32" s="67"/>
      <c r="RJO32" s="67"/>
      <c r="RJP32" s="67"/>
      <c r="RJQ32" s="67"/>
      <c r="RJR32" s="67"/>
      <c r="RJS32" s="67"/>
      <c r="RJT32" s="67"/>
      <c r="RJU32" s="67"/>
      <c r="RJV32" s="67"/>
      <c r="RJW32" s="67"/>
      <c r="RJX32" s="67"/>
      <c r="RJY32" s="67"/>
      <c r="RJZ32" s="67"/>
      <c r="RKA32" s="67"/>
      <c r="RKB32" s="67"/>
      <c r="RKC32" s="67"/>
      <c r="RKD32" s="67"/>
      <c r="RKE32" s="67"/>
      <c r="RKF32" s="67"/>
      <c r="RKG32" s="67"/>
      <c r="RKH32" s="67"/>
      <c r="RKI32" s="67"/>
      <c r="RKJ32" s="67"/>
      <c r="RKK32" s="67"/>
      <c r="RKL32" s="67"/>
      <c r="RKM32" s="67"/>
      <c r="RKN32" s="67"/>
      <c r="RKO32" s="67"/>
      <c r="RKP32" s="67"/>
      <c r="RKQ32" s="67"/>
      <c r="RKR32" s="67"/>
      <c r="RKS32" s="67"/>
      <c r="RKT32" s="67"/>
      <c r="RKU32" s="67"/>
      <c r="RKV32" s="67"/>
      <c r="RKW32" s="67"/>
      <c r="RKX32" s="67"/>
      <c r="RKY32" s="67"/>
      <c r="RKZ32" s="67"/>
      <c r="RLA32" s="67"/>
      <c r="RLB32" s="67"/>
      <c r="RLC32" s="67"/>
      <c r="RLD32" s="67"/>
      <c r="RLE32" s="67"/>
      <c r="RLF32" s="67"/>
      <c r="RLG32" s="67"/>
      <c r="RLH32" s="67"/>
      <c r="RLI32" s="67"/>
      <c r="RLJ32" s="67"/>
      <c r="RLK32" s="67"/>
      <c r="RLL32" s="67"/>
      <c r="RLM32" s="67"/>
      <c r="RLN32" s="67"/>
      <c r="RLO32" s="67"/>
      <c r="RLP32" s="67"/>
      <c r="RLQ32" s="67"/>
      <c r="RLR32" s="67"/>
      <c r="RLS32" s="67"/>
      <c r="RLT32" s="67"/>
      <c r="RLU32" s="67"/>
      <c r="RLV32" s="67"/>
      <c r="RLW32" s="67"/>
      <c r="RLX32" s="67"/>
      <c r="RLY32" s="67"/>
      <c r="RLZ32" s="67"/>
      <c r="RMA32" s="67"/>
      <c r="RMB32" s="67"/>
      <c r="RMC32" s="67"/>
      <c r="RMD32" s="67"/>
      <c r="RME32" s="67"/>
      <c r="RMF32" s="67"/>
      <c r="RMG32" s="67"/>
      <c r="RMH32" s="67"/>
      <c r="RMI32" s="67"/>
      <c r="RMJ32" s="67"/>
      <c r="RMK32" s="67"/>
      <c r="RML32" s="67"/>
      <c r="RMM32" s="67"/>
      <c r="RMN32" s="67"/>
      <c r="RMO32" s="67"/>
      <c r="RMP32" s="67"/>
      <c r="RMQ32" s="67"/>
      <c r="RMR32" s="67"/>
      <c r="RMS32" s="67"/>
      <c r="RMT32" s="67"/>
      <c r="RMU32" s="67"/>
      <c r="RMV32" s="67"/>
      <c r="RMW32" s="67"/>
      <c r="RMX32" s="67"/>
      <c r="RMY32" s="67"/>
      <c r="RMZ32" s="67"/>
      <c r="RNA32" s="67"/>
      <c r="RNB32" s="67"/>
      <c r="RNC32" s="67"/>
      <c r="RND32" s="67"/>
      <c r="RNE32" s="67"/>
      <c r="RNF32" s="67"/>
      <c r="RNG32" s="67"/>
      <c r="RNH32" s="67"/>
      <c r="RNI32" s="67"/>
      <c r="RNJ32" s="67"/>
      <c r="RNK32" s="67"/>
      <c r="RNL32" s="67"/>
      <c r="RNM32" s="67"/>
      <c r="RNN32" s="67"/>
      <c r="RNO32" s="67"/>
      <c r="RNP32" s="67"/>
      <c r="RNQ32" s="67"/>
      <c r="RNR32" s="67"/>
      <c r="RNS32" s="67"/>
      <c r="RNT32" s="67"/>
      <c r="RNU32" s="67"/>
      <c r="RNV32" s="67"/>
      <c r="RNW32" s="67"/>
      <c r="RNX32" s="67"/>
      <c r="RNY32" s="67"/>
      <c r="RNZ32" s="67"/>
      <c r="ROA32" s="67"/>
      <c r="ROB32" s="67"/>
      <c r="ROC32" s="67"/>
      <c r="ROD32" s="67"/>
      <c r="ROE32" s="67"/>
      <c r="ROF32" s="67"/>
      <c r="ROG32" s="67"/>
      <c r="ROH32" s="67"/>
      <c r="ROI32" s="67"/>
      <c r="ROJ32" s="67"/>
      <c r="ROK32" s="67"/>
      <c r="ROL32" s="67"/>
      <c r="ROM32" s="67"/>
      <c r="RON32" s="67"/>
      <c r="ROO32" s="67"/>
      <c r="ROP32" s="67"/>
      <c r="ROQ32" s="67"/>
      <c r="ROR32" s="67"/>
      <c r="ROS32" s="67"/>
      <c r="ROT32" s="67"/>
      <c r="ROU32" s="67"/>
      <c r="ROV32" s="67"/>
      <c r="ROW32" s="67"/>
      <c r="ROX32" s="67"/>
      <c r="ROY32" s="67"/>
      <c r="ROZ32" s="67"/>
      <c r="RPA32" s="67"/>
      <c r="RPB32" s="67"/>
      <c r="RPC32" s="67"/>
      <c r="RPD32" s="67"/>
      <c r="RPE32" s="67"/>
      <c r="RPF32" s="67"/>
      <c r="RPG32" s="67"/>
      <c r="RPH32" s="67"/>
      <c r="RPI32" s="67"/>
      <c r="RPJ32" s="67"/>
      <c r="RPK32" s="67"/>
      <c r="RPL32" s="67"/>
      <c r="RPM32" s="67"/>
      <c r="RPN32" s="67"/>
      <c r="RPO32" s="67"/>
      <c r="RPP32" s="67"/>
      <c r="RPQ32" s="67"/>
      <c r="RPR32" s="67"/>
      <c r="RPS32" s="67"/>
      <c r="RPT32" s="67"/>
      <c r="RPU32" s="67"/>
      <c r="RPV32" s="67"/>
      <c r="RPW32" s="67"/>
      <c r="RPX32" s="67"/>
      <c r="RPY32" s="67"/>
      <c r="RPZ32" s="67"/>
      <c r="RQA32" s="67"/>
      <c r="RQB32" s="67"/>
      <c r="RQC32" s="67"/>
      <c r="RQD32" s="67"/>
      <c r="RQE32" s="67"/>
      <c r="RQF32" s="67"/>
      <c r="RQG32" s="67"/>
      <c r="RQH32" s="67"/>
      <c r="RQI32" s="67"/>
      <c r="RQJ32" s="67"/>
      <c r="RQK32" s="67"/>
      <c r="RQL32" s="67"/>
      <c r="RQM32" s="67"/>
      <c r="RQN32" s="67"/>
      <c r="RQO32" s="67"/>
      <c r="RQP32" s="67"/>
      <c r="RQQ32" s="67"/>
      <c r="RQR32" s="67"/>
      <c r="RQS32" s="67"/>
      <c r="RQT32" s="67"/>
      <c r="RQU32" s="67"/>
      <c r="RQV32" s="67"/>
      <c r="RQW32" s="67"/>
      <c r="RQX32" s="67"/>
      <c r="RQY32" s="67"/>
      <c r="RQZ32" s="67"/>
      <c r="RRA32" s="67"/>
      <c r="RRB32" s="67"/>
      <c r="RRC32" s="67"/>
      <c r="RRD32" s="67"/>
      <c r="RRE32" s="67"/>
      <c r="RRF32" s="67"/>
      <c r="RRG32" s="67"/>
      <c r="RRH32" s="67"/>
      <c r="RRI32" s="67"/>
      <c r="RRJ32" s="67"/>
      <c r="RRK32" s="67"/>
      <c r="RRL32" s="67"/>
      <c r="RRM32" s="67"/>
      <c r="RRN32" s="67"/>
      <c r="RRO32" s="67"/>
      <c r="RRP32" s="67"/>
      <c r="RRQ32" s="67"/>
      <c r="RRR32" s="67"/>
      <c r="RRS32" s="67"/>
      <c r="RRT32" s="67"/>
      <c r="RRU32" s="67"/>
      <c r="RRV32" s="67"/>
      <c r="RRW32" s="67"/>
      <c r="RRX32" s="67"/>
      <c r="RRY32" s="67"/>
      <c r="RRZ32" s="67"/>
      <c r="RSA32" s="67"/>
      <c r="RSB32" s="67"/>
      <c r="RSC32" s="67"/>
      <c r="RSD32" s="67"/>
      <c r="RSE32" s="67"/>
      <c r="RSF32" s="67"/>
      <c r="RSG32" s="67"/>
      <c r="RSH32" s="67"/>
      <c r="RSI32" s="67"/>
      <c r="RSJ32" s="67"/>
      <c r="RSK32" s="67"/>
      <c r="RSL32" s="67"/>
      <c r="RSM32" s="67"/>
      <c r="RSN32" s="67"/>
      <c r="RSO32" s="67"/>
      <c r="RSP32" s="67"/>
      <c r="RSQ32" s="67"/>
      <c r="RSR32" s="67"/>
      <c r="RSS32" s="67"/>
      <c r="RST32" s="67"/>
      <c r="RSU32" s="67"/>
      <c r="RSV32" s="67"/>
      <c r="RSW32" s="67"/>
      <c r="RSX32" s="67"/>
      <c r="RSY32" s="67"/>
      <c r="RSZ32" s="67"/>
      <c r="RTA32" s="67"/>
      <c r="RTB32" s="67"/>
      <c r="RTC32" s="67"/>
      <c r="RTD32" s="67"/>
      <c r="RTE32" s="67"/>
      <c r="RTF32" s="67"/>
      <c r="RTG32" s="67"/>
      <c r="RTH32" s="67"/>
      <c r="RTI32" s="67"/>
      <c r="RTJ32" s="67"/>
      <c r="RTK32" s="67"/>
      <c r="RTL32" s="67"/>
      <c r="RTM32" s="67"/>
      <c r="RTN32" s="67"/>
      <c r="RTO32" s="67"/>
      <c r="RTP32" s="67"/>
      <c r="RTQ32" s="67"/>
      <c r="RTR32" s="67"/>
      <c r="RTS32" s="67"/>
      <c r="RTT32" s="67"/>
      <c r="RTU32" s="67"/>
      <c r="RTV32" s="67"/>
      <c r="RTW32" s="67"/>
      <c r="RTX32" s="67"/>
      <c r="RTY32" s="67"/>
      <c r="RTZ32" s="67"/>
      <c r="RUA32" s="67"/>
      <c r="RUB32" s="67"/>
      <c r="RUC32" s="67"/>
      <c r="RUD32" s="67"/>
      <c r="RUE32" s="67"/>
      <c r="RUF32" s="67"/>
      <c r="RUG32" s="67"/>
      <c r="RUH32" s="67"/>
      <c r="RUI32" s="67"/>
      <c r="RUJ32" s="67"/>
      <c r="RUK32" s="67"/>
      <c r="RUL32" s="67"/>
      <c r="RUM32" s="67"/>
      <c r="RUN32" s="67"/>
      <c r="RUO32" s="67"/>
      <c r="RUP32" s="67"/>
      <c r="RUQ32" s="67"/>
      <c r="RUR32" s="67"/>
      <c r="RUS32" s="67"/>
      <c r="RUT32" s="67"/>
      <c r="RUU32" s="67"/>
      <c r="RUV32" s="67"/>
      <c r="RUW32" s="67"/>
      <c r="RUX32" s="67"/>
      <c r="RUY32" s="67"/>
      <c r="RUZ32" s="67"/>
      <c r="RVA32" s="67"/>
      <c r="RVB32" s="67"/>
      <c r="RVC32" s="67"/>
      <c r="RVD32" s="67"/>
      <c r="RVE32" s="67"/>
      <c r="RVF32" s="67"/>
      <c r="RVG32" s="67"/>
      <c r="RVH32" s="67"/>
      <c r="RVI32" s="67"/>
      <c r="RVJ32" s="67"/>
      <c r="RVK32" s="67"/>
      <c r="RVL32" s="67"/>
      <c r="RVM32" s="67"/>
      <c r="RVN32" s="67"/>
      <c r="RVO32" s="67"/>
      <c r="RVP32" s="67"/>
      <c r="RVQ32" s="67"/>
      <c r="RVR32" s="67"/>
      <c r="RVS32" s="67"/>
      <c r="RVT32" s="67"/>
      <c r="RVU32" s="67"/>
      <c r="RVV32" s="67"/>
      <c r="RVW32" s="67"/>
      <c r="RVX32" s="67"/>
      <c r="RVY32" s="67"/>
      <c r="RVZ32" s="67"/>
      <c r="RWA32" s="67"/>
      <c r="RWB32" s="67"/>
      <c r="RWC32" s="67"/>
      <c r="RWD32" s="67"/>
      <c r="RWE32" s="67"/>
      <c r="RWF32" s="67"/>
      <c r="RWG32" s="67"/>
      <c r="RWH32" s="67"/>
      <c r="RWI32" s="67"/>
      <c r="RWJ32" s="67"/>
      <c r="RWK32" s="67"/>
      <c r="RWL32" s="67"/>
      <c r="RWM32" s="67"/>
      <c r="RWN32" s="67"/>
      <c r="RWO32" s="67"/>
      <c r="RWP32" s="67"/>
      <c r="RWQ32" s="67"/>
      <c r="RWR32" s="67"/>
      <c r="RWS32" s="67"/>
      <c r="RWT32" s="67"/>
      <c r="RWU32" s="67"/>
      <c r="RWV32" s="67"/>
      <c r="RWW32" s="67"/>
      <c r="RWX32" s="67"/>
      <c r="RWY32" s="67"/>
      <c r="RWZ32" s="67"/>
      <c r="RXA32" s="67"/>
      <c r="RXB32" s="67"/>
      <c r="RXC32" s="67"/>
      <c r="RXD32" s="67"/>
      <c r="RXE32" s="67"/>
      <c r="RXF32" s="67"/>
      <c r="RXG32" s="67"/>
      <c r="RXH32" s="67"/>
      <c r="RXI32" s="67"/>
      <c r="RXJ32" s="67"/>
      <c r="RXK32" s="67"/>
      <c r="RXL32" s="67"/>
      <c r="RXM32" s="67"/>
      <c r="RXN32" s="67"/>
      <c r="RXO32" s="67"/>
      <c r="RXP32" s="67"/>
      <c r="RXQ32" s="67"/>
      <c r="RXR32" s="67"/>
      <c r="RXS32" s="67"/>
      <c r="RXT32" s="67"/>
      <c r="RXU32" s="67"/>
      <c r="RXV32" s="67"/>
      <c r="RXW32" s="67"/>
      <c r="RXX32" s="67"/>
      <c r="RXY32" s="67"/>
      <c r="RXZ32" s="67"/>
      <c r="RYA32" s="67"/>
      <c r="RYB32" s="67"/>
      <c r="RYC32" s="67"/>
      <c r="RYD32" s="67"/>
      <c r="RYE32" s="67"/>
      <c r="RYF32" s="67"/>
      <c r="RYG32" s="67"/>
      <c r="RYH32" s="67"/>
      <c r="RYI32" s="67"/>
      <c r="RYJ32" s="67"/>
      <c r="RYK32" s="67"/>
      <c r="RYL32" s="67"/>
      <c r="RYM32" s="67"/>
      <c r="RYN32" s="67"/>
      <c r="RYO32" s="67"/>
      <c r="RYP32" s="67"/>
      <c r="RYQ32" s="67"/>
      <c r="RYR32" s="67"/>
      <c r="RYS32" s="67"/>
      <c r="RYT32" s="67"/>
      <c r="RYU32" s="67"/>
      <c r="RYV32" s="67"/>
      <c r="RYW32" s="67"/>
      <c r="RYX32" s="67"/>
      <c r="RYY32" s="67"/>
      <c r="RYZ32" s="67"/>
      <c r="RZA32" s="67"/>
      <c r="RZB32" s="67"/>
      <c r="RZC32" s="67"/>
      <c r="RZD32" s="67"/>
      <c r="RZE32" s="67"/>
      <c r="RZF32" s="67"/>
      <c r="RZG32" s="67"/>
      <c r="RZH32" s="67"/>
      <c r="RZI32" s="67"/>
      <c r="RZJ32" s="67"/>
      <c r="RZK32" s="67"/>
      <c r="RZL32" s="67"/>
      <c r="RZM32" s="67"/>
      <c r="RZN32" s="67"/>
      <c r="RZO32" s="67"/>
      <c r="RZP32" s="67"/>
      <c r="RZQ32" s="67"/>
      <c r="RZR32" s="67"/>
      <c r="RZS32" s="67"/>
      <c r="RZT32" s="67"/>
      <c r="RZU32" s="67"/>
      <c r="RZV32" s="67"/>
      <c r="RZW32" s="67"/>
      <c r="RZX32" s="67"/>
      <c r="RZY32" s="67"/>
      <c r="RZZ32" s="67"/>
      <c r="SAA32" s="67"/>
      <c r="SAB32" s="67"/>
      <c r="SAC32" s="67"/>
      <c r="SAD32" s="67"/>
      <c r="SAE32" s="67"/>
      <c r="SAF32" s="67"/>
      <c r="SAG32" s="67"/>
      <c r="SAH32" s="67"/>
      <c r="SAI32" s="67"/>
      <c r="SAJ32" s="67"/>
      <c r="SAK32" s="67"/>
      <c r="SAL32" s="67"/>
      <c r="SAM32" s="67"/>
      <c r="SAN32" s="67"/>
      <c r="SAO32" s="67"/>
      <c r="SAP32" s="67"/>
      <c r="SAQ32" s="67"/>
      <c r="SAR32" s="67"/>
      <c r="SAS32" s="67"/>
      <c r="SAT32" s="67"/>
      <c r="SAU32" s="67"/>
      <c r="SAV32" s="67"/>
      <c r="SAW32" s="67"/>
      <c r="SAX32" s="67"/>
      <c r="SAY32" s="67"/>
      <c r="SAZ32" s="67"/>
      <c r="SBA32" s="67"/>
      <c r="SBB32" s="67"/>
      <c r="SBC32" s="67"/>
      <c r="SBD32" s="67"/>
      <c r="SBE32" s="67"/>
      <c r="SBF32" s="67"/>
      <c r="SBG32" s="67"/>
      <c r="SBH32" s="67"/>
      <c r="SBI32" s="67"/>
      <c r="SBJ32" s="67"/>
      <c r="SBK32" s="67"/>
      <c r="SBL32" s="67"/>
      <c r="SBM32" s="67"/>
      <c r="SBN32" s="67"/>
      <c r="SBO32" s="67"/>
      <c r="SBP32" s="67"/>
      <c r="SBQ32" s="67"/>
      <c r="SBR32" s="67"/>
      <c r="SBS32" s="67"/>
      <c r="SBT32" s="67"/>
      <c r="SBU32" s="67"/>
      <c r="SBV32" s="67"/>
      <c r="SBW32" s="67"/>
      <c r="SBX32" s="67"/>
      <c r="SBY32" s="67"/>
      <c r="SBZ32" s="67"/>
      <c r="SCA32" s="67"/>
      <c r="SCB32" s="67"/>
      <c r="SCC32" s="67"/>
      <c r="SCD32" s="67"/>
      <c r="SCE32" s="67"/>
      <c r="SCF32" s="67"/>
      <c r="SCG32" s="67"/>
      <c r="SCH32" s="67"/>
      <c r="SCI32" s="67"/>
      <c r="SCJ32" s="67"/>
      <c r="SCK32" s="67"/>
      <c r="SCL32" s="67"/>
      <c r="SCM32" s="67"/>
      <c r="SCN32" s="67"/>
      <c r="SCO32" s="67"/>
      <c r="SCP32" s="67"/>
      <c r="SCQ32" s="67"/>
      <c r="SCR32" s="67"/>
      <c r="SCS32" s="67"/>
      <c r="SCT32" s="67"/>
      <c r="SCU32" s="67"/>
      <c r="SCV32" s="67"/>
      <c r="SCW32" s="67"/>
      <c r="SCX32" s="67"/>
      <c r="SCY32" s="67"/>
      <c r="SCZ32" s="67"/>
      <c r="SDA32" s="67"/>
      <c r="SDB32" s="67"/>
      <c r="SDC32" s="67"/>
      <c r="SDD32" s="67"/>
      <c r="SDE32" s="67"/>
      <c r="SDF32" s="67"/>
      <c r="SDG32" s="67"/>
      <c r="SDH32" s="67"/>
      <c r="SDI32" s="67"/>
      <c r="SDJ32" s="67"/>
      <c r="SDK32" s="67"/>
      <c r="SDL32" s="67"/>
      <c r="SDM32" s="67"/>
      <c r="SDN32" s="67"/>
      <c r="SDO32" s="67"/>
      <c r="SDP32" s="67"/>
      <c r="SDQ32" s="67"/>
      <c r="SDR32" s="67"/>
      <c r="SDS32" s="67"/>
      <c r="SDT32" s="67"/>
      <c r="SDU32" s="67"/>
      <c r="SDV32" s="67"/>
      <c r="SDW32" s="67"/>
      <c r="SDX32" s="67"/>
      <c r="SDY32" s="67"/>
      <c r="SDZ32" s="67"/>
      <c r="SEA32" s="67"/>
      <c r="SEB32" s="67"/>
      <c r="SEC32" s="67"/>
      <c r="SED32" s="67"/>
      <c r="SEE32" s="67"/>
      <c r="SEF32" s="67"/>
      <c r="SEG32" s="67"/>
      <c r="SEH32" s="67"/>
      <c r="SEI32" s="67"/>
      <c r="SEJ32" s="67"/>
      <c r="SEK32" s="67"/>
      <c r="SEL32" s="67"/>
      <c r="SEM32" s="67"/>
      <c r="SEN32" s="67"/>
      <c r="SEO32" s="67"/>
      <c r="SEP32" s="67"/>
      <c r="SEQ32" s="67"/>
      <c r="SER32" s="67"/>
      <c r="SES32" s="67"/>
      <c r="SET32" s="67"/>
      <c r="SEU32" s="67"/>
      <c r="SEV32" s="67"/>
      <c r="SEW32" s="67"/>
      <c r="SEX32" s="67"/>
      <c r="SEY32" s="67"/>
      <c r="SEZ32" s="67"/>
      <c r="SFA32" s="67"/>
      <c r="SFB32" s="67"/>
      <c r="SFC32" s="67"/>
      <c r="SFD32" s="67"/>
      <c r="SFE32" s="67"/>
      <c r="SFF32" s="67"/>
      <c r="SFG32" s="67"/>
      <c r="SFH32" s="67"/>
      <c r="SFI32" s="67"/>
      <c r="SFJ32" s="67"/>
      <c r="SFK32" s="67"/>
      <c r="SFL32" s="67"/>
      <c r="SFM32" s="67"/>
      <c r="SFN32" s="67"/>
      <c r="SFO32" s="67"/>
      <c r="SFP32" s="67"/>
      <c r="SFQ32" s="67"/>
      <c r="SFR32" s="67"/>
      <c r="SFS32" s="67"/>
      <c r="SFT32" s="67"/>
      <c r="SFU32" s="67"/>
      <c r="SFV32" s="67"/>
      <c r="SFW32" s="67"/>
      <c r="SFX32" s="67"/>
      <c r="SFY32" s="67"/>
      <c r="SFZ32" s="67"/>
      <c r="SGA32" s="67"/>
      <c r="SGB32" s="67"/>
      <c r="SGC32" s="67"/>
      <c r="SGD32" s="67"/>
      <c r="SGE32" s="67"/>
      <c r="SGF32" s="67"/>
      <c r="SGG32" s="67"/>
      <c r="SGH32" s="67"/>
      <c r="SGI32" s="67"/>
      <c r="SGJ32" s="67"/>
      <c r="SGK32" s="67"/>
      <c r="SGL32" s="67"/>
      <c r="SGM32" s="67"/>
      <c r="SGN32" s="67"/>
      <c r="SGO32" s="67"/>
      <c r="SGP32" s="67"/>
      <c r="SGQ32" s="67"/>
      <c r="SGR32" s="67"/>
      <c r="SGS32" s="67"/>
      <c r="SGT32" s="67"/>
      <c r="SGU32" s="67"/>
      <c r="SGV32" s="67"/>
      <c r="SGW32" s="67"/>
      <c r="SGX32" s="67"/>
      <c r="SGY32" s="67"/>
      <c r="SGZ32" s="67"/>
      <c r="SHA32" s="67"/>
      <c r="SHB32" s="67"/>
      <c r="SHC32" s="67"/>
      <c r="SHD32" s="67"/>
      <c r="SHE32" s="67"/>
      <c r="SHF32" s="67"/>
      <c r="SHG32" s="67"/>
      <c r="SHH32" s="67"/>
      <c r="SHI32" s="67"/>
      <c r="SHJ32" s="67"/>
      <c r="SHK32" s="67"/>
      <c r="SHL32" s="67"/>
      <c r="SHM32" s="67"/>
      <c r="SHN32" s="67"/>
      <c r="SHO32" s="67"/>
      <c r="SHP32" s="67"/>
      <c r="SHQ32" s="67"/>
      <c r="SHR32" s="67"/>
      <c r="SHS32" s="67"/>
      <c r="SHT32" s="67"/>
      <c r="SHU32" s="67"/>
      <c r="SHV32" s="67"/>
      <c r="SHW32" s="67"/>
      <c r="SHX32" s="67"/>
      <c r="SHY32" s="67"/>
      <c r="SHZ32" s="67"/>
      <c r="SIA32" s="67"/>
      <c r="SIB32" s="67"/>
      <c r="SIC32" s="67"/>
      <c r="SID32" s="67"/>
      <c r="SIE32" s="67"/>
      <c r="SIF32" s="67"/>
      <c r="SIG32" s="67"/>
      <c r="SIH32" s="67"/>
      <c r="SII32" s="67"/>
      <c r="SIJ32" s="67"/>
      <c r="SIK32" s="67"/>
      <c r="SIL32" s="67"/>
      <c r="SIM32" s="67"/>
      <c r="SIN32" s="67"/>
      <c r="SIO32" s="67"/>
      <c r="SIP32" s="67"/>
      <c r="SIQ32" s="67"/>
      <c r="SIR32" s="67"/>
      <c r="SIS32" s="67"/>
      <c r="SIT32" s="67"/>
      <c r="SIU32" s="67"/>
      <c r="SIV32" s="67"/>
      <c r="SIW32" s="67"/>
      <c r="SIX32" s="67"/>
      <c r="SIY32" s="67"/>
      <c r="SIZ32" s="67"/>
      <c r="SJA32" s="67"/>
      <c r="SJB32" s="67"/>
      <c r="SJC32" s="67"/>
      <c r="SJD32" s="67"/>
      <c r="SJE32" s="67"/>
      <c r="SJF32" s="67"/>
      <c r="SJG32" s="67"/>
      <c r="SJH32" s="67"/>
      <c r="SJI32" s="67"/>
      <c r="SJJ32" s="67"/>
      <c r="SJK32" s="67"/>
      <c r="SJL32" s="67"/>
      <c r="SJM32" s="67"/>
      <c r="SJN32" s="67"/>
      <c r="SJO32" s="67"/>
      <c r="SJP32" s="67"/>
      <c r="SJQ32" s="67"/>
      <c r="SJR32" s="67"/>
      <c r="SJS32" s="67"/>
      <c r="SJT32" s="67"/>
      <c r="SJU32" s="67"/>
      <c r="SJV32" s="67"/>
      <c r="SJW32" s="67"/>
      <c r="SJX32" s="67"/>
      <c r="SJY32" s="67"/>
      <c r="SJZ32" s="67"/>
      <c r="SKA32" s="67"/>
      <c r="SKB32" s="67"/>
      <c r="SKC32" s="67"/>
      <c r="SKD32" s="67"/>
      <c r="SKE32" s="67"/>
      <c r="SKF32" s="67"/>
      <c r="SKG32" s="67"/>
      <c r="SKH32" s="67"/>
      <c r="SKI32" s="67"/>
      <c r="SKJ32" s="67"/>
      <c r="SKK32" s="67"/>
      <c r="SKL32" s="67"/>
      <c r="SKM32" s="67"/>
      <c r="SKN32" s="67"/>
      <c r="SKO32" s="67"/>
      <c r="SKP32" s="67"/>
      <c r="SKQ32" s="67"/>
      <c r="SKR32" s="67"/>
      <c r="SKS32" s="67"/>
      <c r="SKT32" s="67"/>
      <c r="SKU32" s="67"/>
      <c r="SKV32" s="67"/>
      <c r="SKW32" s="67"/>
      <c r="SKX32" s="67"/>
      <c r="SKY32" s="67"/>
      <c r="SKZ32" s="67"/>
      <c r="SLA32" s="67"/>
      <c r="SLB32" s="67"/>
      <c r="SLC32" s="67"/>
      <c r="SLD32" s="67"/>
      <c r="SLE32" s="67"/>
      <c r="SLF32" s="67"/>
      <c r="SLG32" s="67"/>
      <c r="SLH32" s="67"/>
      <c r="SLI32" s="67"/>
      <c r="SLJ32" s="67"/>
      <c r="SLK32" s="67"/>
      <c r="SLL32" s="67"/>
      <c r="SLM32" s="67"/>
      <c r="SLN32" s="67"/>
      <c r="SLO32" s="67"/>
      <c r="SLP32" s="67"/>
      <c r="SLQ32" s="67"/>
      <c r="SLR32" s="67"/>
      <c r="SLS32" s="67"/>
      <c r="SLT32" s="67"/>
      <c r="SLU32" s="67"/>
      <c r="SLV32" s="67"/>
      <c r="SLW32" s="67"/>
      <c r="SLX32" s="67"/>
      <c r="SLY32" s="67"/>
      <c r="SLZ32" s="67"/>
      <c r="SMA32" s="67"/>
      <c r="SMB32" s="67"/>
      <c r="SMC32" s="67"/>
      <c r="SMD32" s="67"/>
      <c r="SME32" s="67"/>
      <c r="SMF32" s="67"/>
      <c r="SMG32" s="67"/>
      <c r="SMH32" s="67"/>
      <c r="SMI32" s="67"/>
      <c r="SMJ32" s="67"/>
      <c r="SMK32" s="67"/>
      <c r="SML32" s="67"/>
      <c r="SMM32" s="67"/>
      <c r="SMN32" s="67"/>
      <c r="SMO32" s="67"/>
      <c r="SMP32" s="67"/>
      <c r="SMQ32" s="67"/>
      <c r="SMR32" s="67"/>
      <c r="SMS32" s="67"/>
      <c r="SMT32" s="67"/>
      <c r="SMU32" s="67"/>
      <c r="SMV32" s="67"/>
      <c r="SMW32" s="67"/>
      <c r="SMX32" s="67"/>
      <c r="SMY32" s="67"/>
      <c r="SMZ32" s="67"/>
      <c r="SNA32" s="67"/>
      <c r="SNB32" s="67"/>
      <c r="SNC32" s="67"/>
      <c r="SND32" s="67"/>
      <c r="SNE32" s="67"/>
      <c r="SNF32" s="67"/>
      <c r="SNG32" s="67"/>
      <c r="SNH32" s="67"/>
      <c r="SNI32" s="67"/>
      <c r="SNJ32" s="67"/>
      <c r="SNK32" s="67"/>
      <c r="SNL32" s="67"/>
      <c r="SNM32" s="67"/>
      <c r="SNN32" s="67"/>
      <c r="SNO32" s="67"/>
      <c r="SNP32" s="67"/>
      <c r="SNQ32" s="67"/>
      <c r="SNR32" s="67"/>
      <c r="SNS32" s="67"/>
      <c r="SNT32" s="67"/>
      <c r="SNU32" s="67"/>
      <c r="SNV32" s="67"/>
      <c r="SNW32" s="67"/>
      <c r="SNX32" s="67"/>
      <c r="SNY32" s="67"/>
      <c r="SNZ32" s="67"/>
      <c r="SOA32" s="67"/>
      <c r="SOB32" s="67"/>
      <c r="SOC32" s="67"/>
      <c r="SOD32" s="67"/>
      <c r="SOE32" s="67"/>
      <c r="SOF32" s="67"/>
      <c r="SOG32" s="67"/>
      <c r="SOH32" s="67"/>
      <c r="SOI32" s="67"/>
      <c r="SOJ32" s="67"/>
      <c r="SOK32" s="67"/>
      <c r="SOL32" s="67"/>
      <c r="SOM32" s="67"/>
      <c r="SON32" s="67"/>
      <c r="SOO32" s="67"/>
      <c r="SOP32" s="67"/>
      <c r="SOQ32" s="67"/>
      <c r="SOR32" s="67"/>
      <c r="SOS32" s="67"/>
      <c r="SOT32" s="67"/>
      <c r="SOU32" s="67"/>
      <c r="SOV32" s="67"/>
      <c r="SOW32" s="67"/>
      <c r="SOX32" s="67"/>
      <c r="SOY32" s="67"/>
      <c r="SOZ32" s="67"/>
      <c r="SPA32" s="67"/>
      <c r="SPB32" s="67"/>
      <c r="SPC32" s="67"/>
      <c r="SPD32" s="67"/>
      <c r="SPE32" s="67"/>
      <c r="SPF32" s="67"/>
      <c r="SPG32" s="67"/>
      <c r="SPH32" s="67"/>
      <c r="SPI32" s="67"/>
      <c r="SPJ32" s="67"/>
      <c r="SPK32" s="67"/>
      <c r="SPL32" s="67"/>
      <c r="SPM32" s="67"/>
      <c r="SPN32" s="67"/>
      <c r="SPO32" s="67"/>
      <c r="SPP32" s="67"/>
      <c r="SPQ32" s="67"/>
      <c r="SPR32" s="67"/>
      <c r="SPS32" s="67"/>
      <c r="SPT32" s="67"/>
      <c r="SPU32" s="67"/>
      <c r="SPV32" s="67"/>
      <c r="SPW32" s="67"/>
      <c r="SPX32" s="67"/>
      <c r="SPY32" s="67"/>
      <c r="SPZ32" s="67"/>
      <c r="SQA32" s="67"/>
      <c r="SQB32" s="67"/>
      <c r="SQC32" s="67"/>
      <c r="SQD32" s="67"/>
      <c r="SQE32" s="67"/>
      <c r="SQF32" s="67"/>
      <c r="SQG32" s="67"/>
      <c r="SQH32" s="67"/>
      <c r="SQI32" s="67"/>
      <c r="SQJ32" s="67"/>
      <c r="SQK32" s="67"/>
      <c r="SQL32" s="67"/>
      <c r="SQM32" s="67"/>
      <c r="SQN32" s="67"/>
      <c r="SQO32" s="67"/>
      <c r="SQP32" s="67"/>
      <c r="SQQ32" s="67"/>
      <c r="SQR32" s="67"/>
      <c r="SQS32" s="67"/>
      <c r="SQT32" s="67"/>
      <c r="SQU32" s="67"/>
      <c r="SQV32" s="67"/>
      <c r="SQW32" s="67"/>
      <c r="SQX32" s="67"/>
      <c r="SQY32" s="67"/>
      <c r="SQZ32" s="67"/>
      <c r="SRA32" s="67"/>
      <c r="SRB32" s="67"/>
      <c r="SRC32" s="67"/>
      <c r="SRD32" s="67"/>
      <c r="SRE32" s="67"/>
      <c r="SRF32" s="67"/>
      <c r="SRG32" s="67"/>
      <c r="SRH32" s="67"/>
      <c r="SRI32" s="67"/>
      <c r="SRJ32" s="67"/>
      <c r="SRK32" s="67"/>
      <c r="SRL32" s="67"/>
      <c r="SRM32" s="67"/>
      <c r="SRN32" s="67"/>
      <c r="SRO32" s="67"/>
      <c r="SRP32" s="67"/>
      <c r="SRQ32" s="67"/>
      <c r="SRR32" s="67"/>
      <c r="SRS32" s="67"/>
      <c r="SRT32" s="67"/>
      <c r="SRU32" s="67"/>
      <c r="SRV32" s="67"/>
      <c r="SRW32" s="67"/>
      <c r="SRX32" s="67"/>
      <c r="SRY32" s="67"/>
      <c r="SRZ32" s="67"/>
      <c r="SSA32" s="67"/>
      <c r="SSB32" s="67"/>
      <c r="SSC32" s="67"/>
      <c r="SSD32" s="67"/>
      <c r="SSE32" s="67"/>
      <c r="SSF32" s="67"/>
      <c r="SSG32" s="67"/>
      <c r="SSH32" s="67"/>
      <c r="SSI32" s="67"/>
      <c r="SSJ32" s="67"/>
      <c r="SSK32" s="67"/>
      <c r="SSL32" s="67"/>
      <c r="SSM32" s="67"/>
      <c r="SSN32" s="67"/>
      <c r="SSO32" s="67"/>
      <c r="SSP32" s="67"/>
      <c r="SSQ32" s="67"/>
      <c r="SSR32" s="67"/>
      <c r="SSS32" s="67"/>
      <c r="SST32" s="67"/>
      <c r="SSU32" s="67"/>
      <c r="SSV32" s="67"/>
      <c r="SSW32" s="67"/>
      <c r="SSX32" s="67"/>
      <c r="SSY32" s="67"/>
      <c r="SSZ32" s="67"/>
      <c r="STA32" s="67"/>
      <c r="STB32" s="67"/>
      <c r="STC32" s="67"/>
      <c r="STD32" s="67"/>
      <c r="STE32" s="67"/>
      <c r="STF32" s="67"/>
      <c r="STG32" s="67"/>
      <c r="STH32" s="67"/>
      <c r="STI32" s="67"/>
      <c r="STJ32" s="67"/>
      <c r="STK32" s="67"/>
      <c r="STL32" s="67"/>
      <c r="STM32" s="67"/>
      <c r="STN32" s="67"/>
      <c r="STO32" s="67"/>
      <c r="STP32" s="67"/>
      <c r="STQ32" s="67"/>
      <c r="STR32" s="67"/>
      <c r="STS32" s="67"/>
      <c r="STT32" s="67"/>
      <c r="STU32" s="67"/>
      <c r="STV32" s="67"/>
      <c r="STW32" s="67"/>
      <c r="STX32" s="67"/>
      <c r="STY32" s="67"/>
      <c r="STZ32" s="67"/>
      <c r="SUA32" s="67"/>
      <c r="SUB32" s="67"/>
      <c r="SUC32" s="67"/>
      <c r="SUD32" s="67"/>
      <c r="SUE32" s="67"/>
      <c r="SUF32" s="67"/>
      <c r="SUG32" s="67"/>
      <c r="SUH32" s="67"/>
      <c r="SUI32" s="67"/>
      <c r="SUJ32" s="67"/>
      <c r="SUK32" s="67"/>
      <c r="SUL32" s="67"/>
      <c r="SUM32" s="67"/>
      <c r="SUN32" s="67"/>
      <c r="SUO32" s="67"/>
      <c r="SUP32" s="67"/>
      <c r="SUQ32" s="67"/>
      <c r="SUR32" s="67"/>
      <c r="SUS32" s="67"/>
      <c r="SUT32" s="67"/>
      <c r="SUU32" s="67"/>
      <c r="SUV32" s="67"/>
      <c r="SUW32" s="67"/>
      <c r="SUX32" s="67"/>
      <c r="SUY32" s="67"/>
      <c r="SUZ32" s="67"/>
      <c r="SVA32" s="67"/>
      <c r="SVB32" s="67"/>
      <c r="SVC32" s="67"/>
      <c r="SVD32" s="67"/>
      <c r="SVE32" s="67"/>
      <c r="SVF32" s="67"/>
      <c r="SVG32" s="67"/>
      <c r="SVH32" s="67"/>
      <c r="SVI32" s="67"/>
      <c r="SVJ32" s="67"/>
      <c r="SVK32" s="67"/>
      <c r="SVL32" s="67"/>
      <c r="SVM32" s="67"/>
      <c r="SVN32" s="67"/>
      <c r="SVO32" s="67"/>
      <c r="SVP32" s="67"/>
      <c r="SVQ32" s="67"/>
      <c r="SVR32" s="67"/>
      <c r="SVS32" s="67"/>
      <c r="SVT32" s="67"/>
      <c r="SVU32" s="67"/>
      <c r="SVV32" s="67"/>
      <c r="SVW32" s="67"/>
      <c r="SVX32" s="67"/>
      <c r="SVY32" s="67"/>
      <c r="SVZ32" s="67"/>
      <c r="SWA32" s="67"/>
      <c r="SWB32" s="67"/>
      <c r="SWC32" s="67"/>
      <c r="SWD32" s="67"/>
      <c r="SWE32" s="67"/>
      <c r="SWF32" s="67"/>
      <c r="SWG32" s="67"/>
      <c r="SWH32" s="67"/>
      <c r="SWI32" s="67"/>
      <c r="SWJ32" s="67"/>
      <c r="SWK32" s="67"/>
      <c r="SWL32" s="67"/>
      <c r="SWM32" s="67"/>
      <c r="SWN32" s="67"/>
      <c r="SWO32" s="67"/>
      <c r="SWP32" s="67"/>
      <c r="SWQ32" s="67"/>
      <c r="SWR32" s="67"/>
      <c r="SWS32" s="67"/>
      <c r="SWT32" s="67"/>
      <c r="SWU32" s="67"/>
      <c r="SWV32" s="67"/>
      <c r="SWW32" s="67"/>
      <c r="SWX32" s="67"/>
      <c r="SWY32" s="67"/>
      <c r="SWZ32" s="67"/>
      <c r="SXA32" s="67"/>
      <c r="SXB32" s="67"/>
      <c r="SXC32" s="67"/>
      <c r="SXD32" s="67"/>
      <c r="SXE32" s="67"/>
      <c r="SXF32" s="67"/>
      <c r="SXG32" s="67"/>
      <c r="SXH32" s="67"/>
      <c r="SXI32" s="67"/>
      <c r="SXJ32" s="67"/>
      <c r="SXK32" s="67"/>
      <c r="SXL32" s="67"/>
      <c r="SXM32" s="67"/>
      <c r="SXN32" s="67"/>
      <c r="SXO32" s="67"/>
      <c r="SXP32" s="67"/>
      <c r="SXQ32" s="67"/>
      <c r="SXR32" s="67"/>
      <c r="SXS32" s="67"/>
      <c r="SXT32" s="67"/>
      <c r="SXU32" s="67"/>
      <c r="SXV32" s="67"/>
      <c r="SXW32" s="67"/>
      <c r="SXX32" s="67"/>
      <c r="SXY32" s="67"/>
      <c r="SXZ32" s="67"/>
      <c r="SYA32" s="67"/>
      <c r="SYB32" s="67"/>
      <c r="SYC32" s="67"/>
      <c r="SYD32" s="67"/>
      <c r="SYE32" s="67"/>
      <c r="SYF32" s="67"/>
      <c r="SYG32" s="67"/>
      <c r="SYH32" s="67"/>
      <c r="SYI32" s="67"/>
      <c r="SYJ32" s="67"/>
      <c r="SYK32" s="67"/>
      <c r="SYL32" s="67"/>
      <c r="SYM32" s="67"/>
      <c r="SYN32" s="67"/>
      <c r="SYO32" s="67"/>
      <c r="SYP32" s="67"/>
      <c r="SYQ32" s="67"/>
      <c r="SYR32" s="67"/>
      <c r="SYS32" s="67"/>
      <c r="SYT32" s="67"/>
      <c r="SYU32" s="67"/>
      <c r="SYV32" s="67"/>
      <c r="SYW32" s="67"/>
      <c r="SYX32" s="67"/>
      <c r="SYY32" s="67"/>
      <c r="SYZ32" s="67"/>
      <c r="SZA32" s="67"/>
      <c r="SZB32" s="67"/>
      <c r="SZC32" s="67"/>
      <c r="SZD32" s="67"/>
      <c r="SZE32" s="67"/>
      <c r="SZF32" s="67"/>
      <c r="SZG32" s="67"/>
      <c r="SZH32" s="67"/>
      <c r="SZI32" s="67"/>
      <c r="SZJ32" s="67"/>
      <c r="SZK32" s="67"/>
      <c r="SZL32" s="67"/>
      <c r="SZM32" s="67"/>
      <c r="SZN32" s="67"/>
      <c r="SZO32" s="67"/>
      <c r="SZP32" s="67"/>
      <c r="SZQ32" s="67"/>
      <c r="SZR32" s="67"/>
      <c r="SZS32" s="67"/>
      <c r="SZT32" s="67"/>
      <c r="SZU32" s="67"/>
      <c r="SZV32" s="67"/>
      <c r="SZW32" s="67"/>
      <c r="SZX32" s="67"/>
      <c r="SZY32" s="67"/>
      <c r="SZZ32" s="67"/>
      <c r="TAA32" s="67"/>
      <c r="TAB32" s="67"/>
      <c r="TAC32" s="67"/>
      <c r="TAD32" s="67"/>
      <c r="TAE32" s="67"/>
      <c r="TAF32" s="67"/>
      <c r="TAG32" s="67"/>
      <c r="TAH32" s="67"/>
      <c r="TAI32" s="67"/>
      <c r="TAJ32" s="67"/>
      <c r="TAK32" s="67"/>
      <c r="TAL32" s="67"/>
      <c r="TAM32" s="67"/>
      <c r="TAN32" s="67"/>
      <c r="TAO32" s="67"/>
      <c r="TAP32" s="67"/>
      <c r="TAQ32" s="67"/>
      <c r="TAR32" s="67"/>
      <c r="TAS32" s="67"/>
      <c r="TAT32" s="67"/>
      <c r="TAU32" s="67"/>
      <c r="TAV32" s="67"/>
      <c r="TAW32" s="67"/>
      <c r="TAX32" s="67"/>
      <c r="TAY32" s="67"/>
      <c r="TAZ32" s="67"/>
      <c r="TBA32" s="67"/>
      <c r="TBB32" s="67"/>
      <c r="TBC32" s="67"/>
      <c r="TBD32" s="67"/>
      <c r="TBE32" s="67"/>
      <c r="TBF32" s="67"/>
      <c r="TBG32" s="67"/>
      <c r="TBH32" s="67"/>
      <c r="TBI32" s="67"/>
      <c r="TBJ32" s="67"/>
      <c r="TBK32" s="67"/>
      <c r="TBL32" s="67"/>
      <c r="TBM32" s="67"/>
      <c r="TBN32" s="67"/>
      <c r="TBO32" s="67"/>
      <c r="TBP32" s="67"/>
      <c r="TBQ32" s="67"/>
      <c r="TBR32" s="67"/>
      <c r="TBS32" s="67"/>
      <c r="TBT32" s="67"/>
      <c r="TBU32" s="67"/>
      <c r="TBV32" s="67"/>
      <c r="TBW32" s="67"/>
      <c r="TBX32" s="67"/>
      <c r="TBY32" s="67"/>
      <c r="TBZ32" s="67"/>
      <c r="TCA32" s="67"/>
      <c r="TCB32" s="67"/>
      <c r="TCC32" s="67"/>
      <c r="TCD32" s="67"/>
      <c r="TCE32" s="67"/>
      <c r="TCF32" s="67"/>
      <c r="TCG32" s="67"/>
      <c r="TCH32" s="67"/>
      <c r="TCI32" s="67"/>
      <c r="TCJ32" s="67"/>
      <c r="TCK32" s="67"/>
      <c r="TCL32" s="67"/>
      <c r="TCM32" s="67"/>
      <c r="TCN32" s="67"/>
      <c r="TCO32" s="67"/>
      <c r="TCP32" s="67"/>
      <c r="TCQ32" s="67"/>
      <c r="TCR32" s="67"/>
      <c r="TCS32" s="67"/>
      <c r="TCT32" s="67"/>
      <c r="TCU32" s="67"/>
      <c r="TCV32" s="67"/>
      <c r="TCW32" s="67"/>
      <c r="TCX32" s="67"/>
      <c r="TCY32" s="67"/>
      <c r="TCZ32" s="67"/>
      <c r="TDA32" s="67"/>
      <c r="TDB32" s="67"/>
      <c r="TDC32" s="67"/>
      <c r="TDD32" s="67"/>
      <c r="TDE32" s="67"/>
      <c r="TDF32" s="67"/>
      <c r="TDG32" s="67"/>
      <c r="TDH32" s="67"/>
      <c r="TDI32" s="67"/>
      <c r="TDJ32" s="67"/>
      <c r="TDK32" s="67"/>
      <c r="TDL32" s="67"/>
      <c r="TDM32" s="67"/>
      <c r="TDN32" s="67"/>
      <c r="TDO32" s="67"/>
      <c r="TDP32" s="67"/>
      <c r="TDQ32" s="67"/>
      <c r="TDR32" s="67"/>
      <c r="TDS32" s="67"/>
      <c r="TDT32" s="67"/>
      <c r="TDU32" s="67"/>
      <c r="TDV32" s="67"/>
      <c r="TDW32" s="67"/>
      <c r="TDX32" s="67"/>
      <c r="TDY32" s="67"/>
      <c r="TDZ32" s="67"/>
      <c r="TEA32" s="67"/>
      <c r="TEB32" s="67"/>
      <c r="TEC32" s="67"/>
      <c r="TED32" s="67"/>
      <c r="TEE32" s="67"/>
      <c r="TEF32" s="67"/>
      <c r="TEG32" s="67"/>
      <c r="TEH32" s="67"/>
      <c r="TEI32" s="67"/>
      <c r="TEJ32" s="67"/>
      <c r="TEK32" s="67"/>
      <c r="TEL32" s="67"/>
      <c r="TEM32" s="67"/>
      <c r="TEN32" s="67"/>
      <c r="TEO32" s="67"/>
      <c r="TEP32" s="67"/>
      <c r="TEQ32" s="67"/>
      <c r="TER32" s="67"/>
      <c r="TES32" s="67"/>
      <c r="TET32" s="67"/>
      <c r="TEU32" s="67"/>
      <c r="TEV32" s="67"/>
      <c r="TEW32" s="67"/>
      <c r="TEX32" s="67"/>
      <c r="TEY32" s="67"/>
      <c r="TEZ32" s="67"/>
      <c r="TFA32" s="67"/>
      <c r="TFB32" s="67"/>
      <c r="TFC32" s="67"/>
      <c r="TFD32" s="67"/>
      <c r="TFE32" s="67"/>
      <c r="TFF32" s="67"/>
      <c r="TFG32" s="67"/>
      <c r="TFH32" s="67"/>
      <c r="TFI32" s="67"/>
      <c r="TFJ32" s="67"/>
      <c r="TFK32" s="67"/>
      <c r="TFL32" s="67"/>
      <c r="TFM32" s="67"/>
      <c r="TFN32" s="67"/>
      <c r="TFO32" s="67"/>
      <c r="TFP32" s="67"/>
      <c r="TFQ32" s="67"/>
      <c r="TFR32" s="67"/>
      <c r="TFS32" s="67"/>
      <c r="TFT32" s="67"/>
      <c r="TFU32" s="67"/>
      <c r="TFV32" s="67"/>
      <c r="TFW32" s="67"/>
      <c r="TFX32" s="67"/>
      <c r="TFY32" s="67"/>
      <c r="TFZ32" s="67"/>
      <c r="TGA32" s="67"/>
      <c r="TGB32" s="67"/>
      <c r="TGC32" s="67"/>
      <c r="TGD32" s="67"/>
      <c r="TGE32" s="67"/>
      <c r="TGF32" s="67"/>
      <c r="TGG32" s="67"/>
      <c r="TGH32" s="67"/>
      <c r="TGI32" s="67"/>
      <c r="TGJ32" s="67"/>
      <c r="TGK32" s="67"/>
      <c r="TGL32" s="67"/>
      <c r="TGM32" s="67"/>
      <c r="TGN32" s="67"/>
      <c r="TGO32" s="67"/>
      <c r="TGP32" s="67"/>
      <c r="TGQ32" s="67"/>
      <c r="TGR32" s="67"/>
      <c r="TGS32" s="67"/>
      <c r="TGT32" s="67"/>
      <c r="TGU32" s="67"/>
      <c r="TGV32" s="67"/>
      <c r="TGW32" s="67"/>
      <c r="TGX32" s="67"/>
      <c r="TGY32" s="67"/>
      <c r="TGZ32" s="67"/>
      <c r="THA32" s="67"/>
      <c r="THB32" s="67"/>
      <c r="THC32" s="67"/>
      <c r="THD32" s="67"/>
      <c r="THE32" s="67"/>
      <c r="THF32" s="67"/>
      <c r="THG32" s="67"/>
      <c r="THH32" s="67"/>
      <c r="THI32" s="67"/>
      <c r="THJ32" s="67"/>
      <c r="THK32" s="67"/>
      <c r="THL32" s="67"/>
      <c r="THM32" s="67"/>
      <c r="THN32" s="67"/>
      <c r="THO32" s="67"/>
      <c r="THP32" s="67"/>
      <c r="THQ32" s="67"/>
      <c r="THR32" s="67"/>
      <c r="THS32" s="67"/>
      <c r="THT32" s="67"/>
      <c r="THU32" s="67"/>
      <c r="THV32" s="67"/>
      <c r="THW32" s="67"/>
      <c r="THX32" s="67"/>
      <c r="THY32" s="67"/>
      <c r="THZ32" s="67"/>
      <c r="TIA32" s="67"/>
      <c r="TIB32" s="67"/>
      <c r="TIC32" s="67"/>
      <c r="TID32" s="67"/>
      <c r="TIE32" s="67"/>
      <c r="TIF32" s="67"/>
      <c r="TIG32" s="67"/>
      <c r="TIH32" s="67"/>
      <c r="TII32" s="67"/>
      <c r="TIJ32" s="67"/>
      <c r="TIK32" s="67"/>
      <c r="TIL32" s="67"/>
      <c r="TIM32" s="67"/>
      <c r="TIN32" s="67"/>
      <c r="TIO32" s="67"/>
      <c r="TIP32" s="67"/>
      <c r="TIQ32" s="67"/>
      <c r="TIR32" s="67"/>
      <c r="TIS32" s="67"/>
      <c r="TIT32" s="67"/>
      <c r="TIU32" s="67"/>
      <c r="TIV32" s="67"/>
      <c r="TIW32" s="67"/>
      <c r="TIX32" s="67"/>
      <c r="TIY32" s="67"/>
      <c r="TIZ32" s="67"/>
      <c r="TJA32" s="67"/>
      <c r="TJB32" s="67"/>
      <c r="TJC32" s="67"/>
      <c r="TJD32" s="67"/>
      <c r="TJE32" s="67"/>
      <c r="TJF32" s="67"/>
      <c r="TJG32" s="67"/>
      <c r="TJH32" s="67"/>
      <c r="TJI32" s="67"/>
      <c r="TJJ32" s="67"/>
      <c r="TJK32" s="67"/>
      <c r="TJL32" s="67"/>
      <c r="TJM32" s="67"/>
      <c r="TJN32" s="67"/>
      <c r="TJO32" s="67"/>
      <c r="TJP32" s="67"/>
      <c r="TJQ32" s="67"/>
      <c r="TJR32" s="67"/>
      <c r="TJS32" s="67"/>
      <c r="TJT32" s="67"/>
      <c r="TJU32" s="67"/>
      <c r="TJV32" s="67"/>
      <c r="TJW32" s="67"/>
      <c r="TJX32" s="67"/>
      <c r="TJY32" s="67"/>
      <c r="TJZ32" s="67"/>
      <c r="TKA32" s="67"/>
      <c r="TKB32" s="67"/>
      <c r="TKC32" s="67"/>
      <c r="TKD32" s="67"/>
      <c r="TKE32" s="67"/>
      <c r="TKF32" s="67"/>
      <c r="TKG32" s="67"/>
      <c r="TKH32" s="67"/>
      <c r="TKI32" s="67"/>
      <c r="TKJ32" s="67"/>
      <c r="TKK32" s="67"/>
      <c r="TKL32" s="67"/>
      <c r="TKM32" s="67"/>
      <c r="TKN32" s="67"/>
      <c r="TKO32" s="67"/>
      <c r="TKP32" s="67"/>
      <c r="TKQ32" s="67"/>
      <c r="TKR32" s="67"/>
      <c r="TKS32" s="67"/>
      <c r="TKT32" s="67"/>
      <c r="TKU32" s="67"/>
      <c r="TKV32" s="67"/>
      <c r="TKW32" s="67"/>
      <c r="TKX32" s="67"/>
      <c r="TKY32" s="67"/>
      <c r="TKZ32" s="67"/>
      <c r="TLA32" s="67"/>
      <c r="TLB32" s="67"/>
      <c r="TLC32" s="67"/>
      <c r="TLD32" s="67"/>
      <c r="TLE32" s="67"/>
      <c r="TLF32" s="67"/>
      <c r="TLG32" s="67"/>
      <c r="TLH32" s="67"/>
      <c r="TLI32" s="67"/>
      <c r="TLJ32" s="67"/>
      <c r="TLK32" s="67"/>
      <c r="TLL32" s="67"/>
      <c r="TLM32" s="67"/>
      <c r="TLN32" s="67"/>
      <c r="TLO32" s="67"/>
      <c r="TLP32" s="67"/>
      <c r="TLQ32" s="67"/>
      <c r="TLR32" s="67"/>
      <c r="TLS32" s="67"/>
      <c r="TLT32" s="67"/>
      <c r="TLU32" s="67"/>
      <c r="TLV32" s="67"/>
      <c r="TLW32" s="67"/>
      <c r="TLX32" s="67"/>
      <c r="TLY32" s="67"/>
      <c r="TLZ32" s="67"/>
      <c r="TMA32" s="67"/>
      <c r="TMB32" s="67"/>
      <c r="TMC32" s="67"/>
      <c r="TMD32" s="67"/>
      <c r="TME32" s="67"/>
      <c r="TMF32" s="67"/>
      <c r="TMG32" s="67"/>
      <c r="TMH32" s="67"/>
      <c r="TMI32" s="67"/>
      <c r="TMJ32" s="67"/>
      <c r="TMK32" s="67"/>
      <c r="TML32" s="67"/>
      <c r="TMM32" s="67"/>
      <c r="TMN32" s="67"/>
      <c r="TMO32" s="67"/>
      <c r="TMP32" s="67"/>
      <c r="TMQ32" s="67"/>
      <c r="TMR32" s="67"/>
      <c r="TMS32" s="67"/>
      <c r="TMT32" s="67"/>
      <c r="TMU32" s="67"/>
      <c r="TMV32" s="67"/>
      <c r="TMW32" s="67"/>
      <c r="TMX32" s="67"/>
      <c r="TMY32" s="67"/>
      <c r="TMZ32" s="67"/>
      <c r="TNA32" s="67"/>
      <c r="TNB32" s="67"/>
      <c r="TNC32" s="67"/>
      <c r="TND32" s="67"/>
      <c r="TNE32" s="67"/>
      <c r="TNF32" s="67"/>
      <c r="TNG32" s="67"/>
      <c r="TNH32" s="67"/>
      <c r="TNI32" s="67"/>
      <c r="TNJ32" s="67"/>
      <c r="TNK32" s="67"/>
      <c r="TNL32" s="67"/>
      <c r="TNM32" s="67"/>
      <c r="TNN32" s="67"/>
      <c r="TNO32" s="67"/>
      <c r="TNP32" s="67"/>
      <c r="TNQ32" s="67"/>
      <c r="TNR32" s="67"/>
      <c r="TNS32" s="67"/>
      <c r="TNT32" s="67"/>
      <c r="TNU32" s="67"/>
      <c r="TNV32" s="67"/>
      <c r="TNW32" s="67"/>
      <c r="TNX32" s="67"/>
      <c r="TNY32" s="67"/>
      <c r="TNZ32" s="67"/>
      <c r="TOA32" s="67"/>
      <c r="TOB32" s="67"/>
      <c r="TOC32" s="67"/>
      <c r="TOD32" s="67"/>
      <c r="TOE32" s="67"/>
      <c r="TOF32" s="67"/>
      <c r="TOG32" s="67"/>
      <c r="TOH32" s="67"/>
      <c r="TOI32" s="67"/>
      <c r="TOJ32" s="67"/>
      <c r="TOK32" s="67"/>
      <c r="TOL32" s="67"/>
      <c r="TOM32" s="67"/>
      <c r="TON32" s="67"/>
      <c r="TOO32" s="67"/>
      <c r="TOP32" s="67"/>
      <c r="TOQ32" s="67"/>
      <c r="TOR32" s="67"/>
      <c r="TOS32" s="67"/>
      <c r="TOT32" s="67"/>
      <c r="TOU32" s="67"/>
      <c r="TOV32" s="67"/>
      <c r="TOW32" s="67"/>
      <c r="TOX32" s="67"/>
      <c r="TOY32" s="67"/>
      <c r="TOZ32" s="67"/>
      <c r="TPA32" s="67"/>
      <c r="TPB32" s="67"/>
      <c r="TPC32" s="67"/>
      <c r="TPD32" s="67"/>
      <c r="TPE32" s="67"/>
      <c r="TPF32" s="67"/>
      <c r="TPG32" s="67"/>
      <c r="TPH32" s="67"/>
      <c r="TPI32" s="67"/>
      <c r="TPJ32" s="67"/>
      <c r="TPK32" s="67"/>
      <c r="TPL32" s="67"/>
      <c r="TPM32" s="67"/>
      <c r="TPN32" s="67"/>
      <c r="TPO32" s="67"/>
      <c r="TPP32" s="67"/>
      <c r="TPQ32" s="67"/>
      <c r="TPR32" s="67"/>
      <c r="TPS32" s="67"/>
      <c r="TPT32" s="67"/>
      <c r="TPU32" s="67"/>
      <c r="TPV32" s="67"/>
      <c r="TPW32" s="67"/>
      <c r="TPX32" s="67"/>
      <c r="TPY32" s="67"/>
      <c r="TPZ32" s="67"/>
      <c r="TQA32" s="67"/>
      <c r="TQB32" s="67"/>
      <c r="TQC32" s="67"/>
      <c r="TQD32" s="67"/>
      <c r="TQE32" s="67"/>
      <c r="TQF32" s="67"/>
      <c r="TQG32" s="67"/>
      <c r="TQH32" s="67"/>
      <c r="TQI32" s="67"/>
      <c r="TQJ32" s="67"/>
      <c r="TQK32" s="67"/>
      <c r="TQL32" s="67"/>
      <c r="TQM32" s="67"/>
      <c r="TQN32" s="67"/>
      <c r="TQO32" s="67"/>
      <c r="TQP32" s="67"/>
      <c r="TQQ32" s="67"/>
      <c r="TQR32" s="67"/>
      <c r="TQS32" s="67"/>
      <c r="TQT32" s="67"/>
      <c r="TQU32" s="67"/>
      <c r="TQV32" s="67"/>
      <c r="TQW32" s="67"/>
      <c r="TQX32" s="67"/>
      <c r="TQY32" s="67"/>
      <c r="TQZ32" s="67"/>
      <c r="TRA32" s="67"/>
      <c r="TRB32" s="67"/>
      <c r="TRC32" s="67"/>
      <c r="TRD32" s="67"/>
      <c r="TRE32" s="67"/>
      <c r="TRF32" s="67"/>
      <c r="TRG32" s="67"/>
      <c r="TRH32" s="67"/>
      <c r="TRI32" s="67"/>
      <c r="TRJ32" s="67"/>
      <c r="TRK32" s="67"/>
      <c r="TRL32" s="67"/>
      <c r="TRM32" s="67"/>
      <c r="TRN32" s="67"/>
      <c r="TRO32" s="67"/>
      <c r="TRP32" s="67"/>
      <c r="TRQ32" s="67"/>
      <c r="TRR32" s="67"/>
      <c r="TRS32" s="67"/>
      <c r="TRT32" s="67"/>
      <c r="TRU32" s="67"/>
      <c r="TRV32" s="67"/>
      <c r="TRW32" s="67"/>
      <c r="TRX32" s="67"/>
      <c r="TRY32" s="67"/>
      <c r="TRZ32" s="67"/>
      <c r="TSA32" s="67"/>
      <c r="TSB32" s="67"/>
      <c r="TSC32" s="67"/>
      <c r="TSD32" s="67"/>
      <c r="TSE32" s="67"/>
      <c r="TSF32" s="67"/>
      <c r="TSG32" s="67"/>
      <c r="TSH32" s="67"/>
      <c r="TSI32" s="67"/>
      <c r="TSJ32" s="67"/>
      <c r="TSK32" s="67"/>
      <c r="TSL32" s="67"/>
      <c r="TSM32" s="67"/>
      <c r="TSN32" s="67"/>
      <c r="TSO32" s="67"/>
      <c r="TSP32" s="67"/>
      <c r="TSQ32" s="67"/>
      <c r="TSR32" s="67"/>
      <c r="TSS32" s="67"/>
      <c r="TST32" s="67"/>
      <c r="TSU32" s="67"/>
      <c r="TSV32" s="67"/>
      <c r="TSW32" s="67"/>
      <c r="TSX32" s="67"/>
      <c r="TSY32" s="67"/>
      <c r="TSZ32" s="67"/>
      <c r="TTA32" s="67"/>
      <c r="TTB32" s="67"/>
      <c r="TTC32" s="67"/>
      <c r="TTD32" s="67"/>
      <c r="TTE32" s="67"/>
      <c r="TTF32" s="67"/>
      <c r="TTG32" s="67"/>
      <c r="TTH32" s="67"/>
      <c r="TTI32" s="67"/>
      <c r="TTJ32" s="67"/>
      <c r="TTK32" s="67"/>
      <c r="TTL32" s="67"/>
      <c r="TTM32" s="67"/>
      <c r="TTN32" s="67"/>
      <c r="TTO32" s="67"/>
      <c r="TTP32" s="67"/>
      <c r="TTQ32" s="67"/>
      <c r="TTR32" s="67"/>
      <c r="TTS32" s="67"/>
      <c r="TTT32" s="67"/>
      <c r="TTU32" s="67"/>
      <c r="TTV32" s="67"/>
      <c r="TTW32" s="67"/>
      <c r="TTX32" s="67"/>
      <c r="TTY32" s="67"/>
      <c r="TTZ32" s="67"/>
      <c r="TUA32" s="67"/>
      <c r="TUB32" s="67"/>
      <c r="TUC32" s="67"/>
      <c r="TUD32" s="67"/>
      <c r="TUE32" s="67"/>
      <c r="TUF32" s="67"/>
      <c r="TUG32" s="67"/>
      <c r="TUH32" s="67"/>
      <c r="TUI32" s="67"/>
      <c r="TUJ32" s="67"/>
      <c r="TUK32" s="67"/>
      <c r="TUL32" s="67"/>
      <c r="TUM32" s="67"/>
      <c r="TUN32" s="67"/>
      <c r="TUO32" s="67"/>
      <c r="TUP32" s="67"/>
      <c r="TUQ32" s="67"/>
      <c r="TUR32" s="67"/>
      <c r="TUS32" s="67"/>
      <c r="TUT32" s="67"/>
      <c r="TUU32" s="67"/>
      <c r="TUV32" s="67"/>
      <c r="TUW32" s="67"/>
      <c r="TUX32" s="67"/>
      <c r="TUY32" s="67"/>
      <c r="TUZ32" s="67"/>
      <c r="TVA32" s="67"/>
      <c r="TVB32" s="67"/>
      <c r="TVC32" s="67"/>
      <c r="TVD32" s="67"/>
      <c r="TVE32" s="67"/>
      <c r="TVF32" s="67"/>
      <c r="TVG32" s="67"/>
      <c r="TVH32" s="67"/>
      <c r="TVI32" s="67"/>
      <c r="TVJ32" s="67"/>
      <c r="TVK32" s="67"/>
      <c r="TVL32" s="67"/>
      <c r="TVM32" s="67"/>
      <c r="TVN32" s="67"/>
      <c r="TVO32" s="67"/>
      <c r="TVP32" s="67"/>
      <c r="TVQ32" s="67"/>
      <c r="TVR32" s="67"/>
      <c r="TVS32" s="67"/>
      <c r="TVT32" s="67"/>
      <c r="TVU32" s="67"/>
      <c r="TVV32" s="67"/>
      <c r="TVW32" s="67"/>
      <c r="TVX32" s="67"/>
      <c r="TVY32" s="67"/>
      <c r="TVZ32" s="67"/>
      <c r="TWA32" s="67"/>
      <c r="TWB32" s="67"/>
      <c r="TWC32" s="67"/>
      <c r="TWD32" s="67"/>
      <c r="TWE32" s="67"/>
      <c r="TWF32" s="67"/>
      <c r="TWG32" s="67"/>
      <c r="TWH32" s="67"/>
      <c r="TWI32" s="67"/>
      <c r="TWJ32" s="67"/>
      <c r="TWK32" s="67"/>
      <c r="TWL32" s="67"/>
      <c r="TWM32" s="67"/>
      <c r="TWN32" s="67"/>
      <c r="TWO32" s="67"/>
      <c r="TWP32" s="67"/>
      <c r="TWQ32" s="67"/>
      <c r="TWR32" s="67"/>
      <c r="TWS32" s="67"/>
      <c r="TWT32" s="67"/>
      <c r="TWU32" s="67"/>
      <c r="TWV32" s="67"/>
      <c r="TWW32" s="67"/>
      <c r="TWX32" s="67"/>
      <c r="TWY32" s="67"/>
      <c r="TWZ32" s="67"/>
      <c r="TXA32" s="67"/>
      <c r="TXB32" s="67"/>
      <c r="TXC32" s="67"/>
      <c r="TXD32" s="67"/>
      <c r="TXE32" s="67"/>
      <c r="TXF32" s="67"/>
      <c r="TXG32" s="67"/>
      <c r="TXH32" s="67"/>
      <c r="TXI32" s="67"/>
      <c r="TXJ32" s="67"/>
      <c r="TXK32" s="67"/>
      <c r="TXL32" s="67"/>
      <c r="TXM32" s="67"/>
      <c r="TXN32" s="67"/>
      <c r="TXO32" s="67"/>
      <c r="TXP32" s="67"/>
      <c r="TXQ32" s="67"/>
      <c r="TXR32" s="67"/>
      <c r="TXS32" s="67"/>
      <c r="TXT32" s="67"/>
      <c r="TXU32" s="67"/>
      <c r="TXV32" s="67"/>
      <c r="TXW32" s="67"/>
      <c r="TXX32" s="67"/>
      <c r="TXY32" s="67"/>
      <c r="TXZ32" s="67"/>
      <c r="TYA32" s="67"/>
      <c r="TYB32" s="67"/>
      <c r="TYC32" s="67"/>
      <c r="TYD32" s="67"/>
      <c r="TYE32" s="67"/>
      <c r="TYF32" s="67"/>
      <c r="TYG32" s="67"/>
      <c r="TYH32" s="67"/>
      <c r="TYI32" s="67"/>
      <c r="TYJ32" s="67"/>
      <c r="TYK32" s="67"/>
      <c r="TYL32" s="67"/>
      <c r="TYM32" s="67"/>
      <c r="TYN32" s="67"/>
      <c r="TYO32" s="67"/>
      <c r="TYP32" s="67"/>
      <c r="TYQ32" s="67"/>
      <c r="TYR32" s="67"/>
      <c r="TYS32" s="67"/>
      <c r="TYT32" s="67"/>
      <c r="TYU32" s="67"/>
      <c r="TYV32" s="67"/>
      <c r="TYW32" s="67"/>
      <c r="TYX32" s="67"/>
      <c r="TYY32" s="67"/>
      <c r="TYZ32" s="67"/>
      <c r="TZA32" s="67"/>
      <c r="TZB32" s="67"/>
      <c r="TZC32" s="67"/>
      <c r="TZD32" s="67"/>
      <c r="TZE32" s="67"/>
      <c r="TZF32" s="67"/>
      <c r="TZG32" s="67"/>
      <c r="TZH32" s="67"/>
      <c r="TZI32" s="67"/>
      <c r="TZJ32" s="67"/>
      <c r="TZK32" s="67"/>
      <c r="TZL32" s="67"/>
      <c r="TZM32" s="67"/>
      <c r="TZN32" s="67"/>
      <c r="TZO32" s="67"/>
      <c r="TZP32" s="67"/>
      <c r="TZQ32" s="67"/>
      <c r="TZR32" s="67"/>
      <c r="TZS32" s="67"/>
      <c r="TZT32" s="67"/>
      <c r="TZU32" s="67"/>
      <c r="TZV32" s="67"/>
      <c r="TZW32" s="67"/>
      <c r="TZX32" s="67"/>
      <c r="TZY32" s="67"/>
      <c r="TZZ32" s="67"/>
      <c r="UAA32" s="67"/>
      <c r="UAB32" s="67"/>
      <c r="UAC32" s="67"/>
      <c r="UAD32" s="67"/>
      <c r="UAE32" s="67"/>
      <c r="UAF32" s="67"/>
      <c r="UAG32" s="67"/>
      <c r="UAH32" s="67"/>
      <c r="UAI32" s="67"/>
      <c r="UAJ32" s="67"/>
      <c r="UAK32" s="67"/>
      <c r="UAL32" s="67"/>
      <c r="UAM32" s="67"/>
      <c r="UAN32" s="67"/>
      <c r="UAO32" s="67"/>
      <c r="UAP32" s="67"/>
      <c r="UAQ32" s="67"/>
      <c r="UAR32" s="67"/>
      <c r="UAS32" s="67"/>
      <c r="UAT32" s="67"/>
      <c r="UAU32" s="67"/>
      <c r="UAV32" s="67"/>
      <c r="UAW32" s="67"/>
      <c r="UAX32" s="67"/>
      <c r="UAY32" s="67"/>
      <c r="UAZ32" s="67"/>
      <c r="UBA32" s="67"/>
      <c r="UBB32" s="67"/>
      <c r="UBC32" s="67"/>
      <c r="UBD32" s="67"/>
      <c r="UBE32" s="67"/>
      <c r="UBF32" s="67"/>
      <c r="UBG32" s="67"/>
      <c r="UBH32" s="67"/>
      <c r="UBI32" s="67"/>
      <c r="UBJ32" s="67"/>
      <c r="UBK32" s="67"/>
      <c r="UBL32" s="67"/>
      <c r="UBM32" s="67"/>
      <c r="UBN32" s="67"/>
      <c r="UBO32" s="67"/>
      <c r="UBP32" s="67"/>
      <c r="UBQ32" s="67"/>
      <c r="UBR32" s="67"/>
      <c r="UBS32" s="67"/>
      <c r="UBT32" s="67"/>
      <c r="UBU32" s="67"/>
      <c r="UBV32" s="67"/>
      <c r="UBW32" s="67"/>
      <c r="UBX32" s="67"/>
      <c r="UBY32" s="67"/>
      <c r="UBZ32" s="67"/>
      <c r="UCA32" s="67"/>
      <c r="UCB32" s="67"/>
      <c r="UCC32" s="67"/>
      <c r="UCD32" s="67"/>
      <c r="UCE32" s="67"/>
      <c r="UCF32" s="67"/>
      <c r="UCG32" s="67"/>
      <c r="UCH32" s="67"/>
      <c r="UCI32" s="67"/>
      <c r="UCJ32" s="67"/>
      <c r="UCK32" s="67"/>
      <c r="UCL32" s="67"/>
      <c r="UCM32" s="67"/>
      <c r="UCN32" s="67"/>
      <c r="UCO32" s="67"/>
      <c r="UCP32" s="67"/>
      <c r="UCQ32" s="67"/>
      <c r="UCR32" s="67"/>
      <c r="UCS32" s="67"/>
      <c r="UCT32" s="67"/>
      <c r="UCU32" s="67"/>
      <c r="UCV32" s="67"/>
      <c r="UCW32" s="67"/>
      <c r="UCX32" s="67"/>
      <c r="UCY32" s="67"/>
      <c r="UCZ32" s="67"/>
      <c r="UDA32" s="67"/>
      <c r="UDB32" s="67"/>
      <c r="UDC32" s="67"/>
      <c r="UDD32" s="67"/>
      <c r="UDE32" s="67"/>
      <c r="UDF32" s="67"/>
      <c r="UDG32" s="67"/>
      <c r="UDH32" s="67"/>
      <c r="UDI32" s="67"/>
      <c r="UDJ32" s="67"/>
      <c r="UDK32" s="67"/>
      <c r="UDL32" s="67"/>
      <c r="UDM32" s="67"/>
      <c r="UDN32" s="67"/>
      <c r="UDO32" s="67"/>
      <c r="UDP32" s="67"/>
      <c r="UDQ32" s="67"/>
      <c r="UDR32" s="67"/>
      <c r="UDS32" s="67"/>
      <c r="UDT32" s="67"/>
      <c r="UDU32" s="67"/>
      <c r="UDV32" s="67"/>
      <c r="UDW32" s="67"/>
      <c r="UDX32" s="67"/>
      <c r="UDY32" s="67"/>
      <c r="UDZ32" s="67"/>
      <c r="UEA32" s="67"/>
      <c r="UEB32" s="67"/>
      <c r="UEC32" s="67"/>
      <c r="UED32" s="67"/>
      <c r="UEE32" s="67"/>
      <c r="UEF32" s="67"/>
      <c r="UEG32" s="67"/>
      <c r="UEH32" s="67"/>
      <c r="UEI32" s="67"/>
      <c r="UEJ32" s="67"/>
      <c r="UEK32" s="67"/>
      <c r="UEL32" s="67"/>
      <c r="UEM32" s="67"/>
      <c r="UEN32" s="67"/>
      <c r="UEO32" s="67"/>
      <c r="UEP32" s="67"/>
      <c r="UEQ32" s="67"/>
      <c r="UER32" s="67"/>
      <c r="UES32" s="67"/>
      <c r="UET32" s="67"/>
      <c r="UEU32" s="67"/>
      <c r="UEV32" s="67"/>
      <c r="UEW32" s="67"/>
      <c r="UEX32" s="67"/>
      <c r="UEY32" s="67"/>
      <c r="UEZ32" s="67"/>
      <c r="UFA32" s="67"/>
      <c r="UFB32" s="67"/>
      <c r="UFC32" s="67"/>
      <c r="UFD32" s="67"/>
      <c r="UFE32" s="67"/>
      <c r="UFF32" s="67"/>
      <c r="UFG32" s="67"/>
      <c r="UFH32" s="67"/>
      <c r="UFI32" s="67"/>
      <c r="UFJ32" s="67"/>
      <c r="UFK32" s="67"/>
      <c r="UFL32" s="67"/>
      <c r="UFM32" s="67"/>
      <c r="UFN32" s="67"/>
      <c r="UFO32" s="67"/>
      <c r="UFP32" s="67"/>
      <c r="UFQ32" s="67"/>
      <c r="UFR32" s="67"/>
      <c r="UFS32" s="67"/>
      <c r="UFT32" s="67"/>
      <c r="UFU32" s="67"/>
      <c r="UFV32" s="67"/>
      <c r="UFW32" s="67"/>
      <c r="UFX32" s="67"/>
      <c r="UFY32" s="67"/>
      <c r="UFZ32" s="67"/>
      <c r="UGA32" s="67"/>
      <c r="UGB32" s="67"/>
      <c r="UGC32" s="67"/>
      <c r="UGD32" s="67"/>
      <c r="UGE32" s="67"/>
      <c r="UGF32" s="67"/>
      <c r="UGG32" s="67"/>
      <c r="UGH32" s="67"/>
      <c r="UGI32" s="67"/>
      <c r="UGJ32" s="67"/>
      <c r="UGK32" s="67"/>
      <c r="UGL32" s="67"/>
      <c r="UGM32" s="67"/>
      <c r="UGN32" s="67"/>
      <c r="UGO32" s="67"/>
      <c r="UGP32" s="67"/>
      <c r="UGQ32" s="67"/>
      <c r="UGR32" s="67"/>
      <c r="UGS32" s="67"/>
      <c r="UGT32" s="67"/>
      <c r="UGU32" s="67"/>
      <c r="UGV32" s="67"/>
      <c r="UGW32" s="67"/>
      <c r="UGX32" s="67"/>
      <c r="UGY32" s="67"/>
      <c r="UGZ32" s="67"/>
      <c r="UHA32" s="67"/>
      <c r="UHB32" s="67"/>
      <c r="UHC32" s="67"/>
      <c r="UHD32" s="67"/>
      <c r="UHE32" s="67"/>
      <c r="UHF32" s="67"/>
      <c r="UHG32" s="67"/>
      <c r="UHH32" s="67"/>
      <c r="UHI32" s="67"/>
      <c r="UHJ32" s="67"/>
      <c r="UHK32" s="67"/>
      <c r="UHL32" s="67"/>
      <c r="UHM32" s="67"/>
      <c r="UHN32" s="67"/>
      <c r="UHO32" s="67"/>
      <c r="UHP32" s="67"/>
      <c r="UHQ32" s="67"/>
      <c r="UHR32" s="67"/>
      <c r="UHS32" s="67"/>
      <c r="UHT32" s="67"/>
      <c r="UHU32" s="67"/>
      <c r="UHV32" s="67"/>
      <c r="UHW32" s="67"/>
      <c r="UHX32" s="67"/>
      <c r="UHY32" s="67"/>
      <c r="UHZ32" s="67"/>
      <c r="UIA32" s="67"/>
      <c r="UIB32" s="67"/>
      <c r="UIC32" s="67"/>
      <c r="UID32" s="67"/>
      <c r="UIE32" s="67"/>
      <c r="UIF32" s="67"/>
      <c r="UIG32" s="67"/>
      <c r="UIH32" s="67"/>
      <c r="UII32" s="67"/>
      <c r="UIJ32" s="67"/>
      <c r="UIK32" s="67"/>
      <c r="UIL32" s="67"/>
      <c r="UIM32" s="67"/>
      <c r="UIN32" s="67"/>
      <c r="UIO32" s="67"/>
      <c r="UIP32" s="67"/>
      <c r="UIQ32" s="67"/>
      <c r="UIR32" s="67"/>
      <c r="UIS32" s="67"/>
      <c r="UIT32" s="67"/>
      <c r="UIU32" s="67"/>
      <c r="UIV32" s="67"/>
      <c r="UIW32" s="67"/>
      <c r="UIX32" s="67"/>
      <c r="UIY32" s="67"/>
      <c r="UIZ32" s="67"/>
      <c r="UJA32" s="67"/>
      <c r="UJB32" s="67"/>
      <c r="UJC32" s="67"/>
      <c r="UJD32" s="67"/>
      <c r="UJE32" s="67"/>
      <c r="UJF32" s="67"/>
      <c r="UJG32" s="67"/>
      <c r="UJH32" s="67"/>
      <c r="UJI32" s="67"/>
      <c r="UJJ32" s="67"/>
      <c r="UJK32" s="67"/>
      <c r="UJL32" s="67"/>
      <c r="UJM32" s="67"/>
      <c r="UJN32" s="67"/>
      <c r="UJO32" s="67"/>
      <c r="UJP32" s="67"/>
      <c r="UJQ32" s="67"/>
      <c r="UJR32" s="67"/>
      <c r="UJS32" s="67"/>
      <c r="UJT32" s="67"/>
      <c r="UJU32" s="67"/>
      <c r="UJV32" s="67"/>
      <c r="UJW32" s="67"/>
      <c r="UJX32" s="67"/>
      <c r="UJY32" s="67"/>
      <c r="UJZ32" s="67"/>
      <c r="UKA32" s="67"/>
      <c r="UKB32" s="67"/>
      <c r="UKC32" s="67"/>
      <c r="UKD32" s="67"/>
      <c r="UKE32" s="67"/>
      <c r="UKF32" s="67"/>
      <c r="UKG32" s="67"/>
      <c r="UKH32" s="67"/>
      <c r="UKI32" s="67"/>
      <c r="UKJ32" s="67"/>
      <c r="UKK32" s="67"/>
      <c r="UKL32" s="67"/>
      <c r="UKM32" s="67"/>
      <c r="UKN32" s="67"/>
      <c r="UKO32" s="67"/>
      <c r="UKP32" s="67"/>
      <c r="UKQ32" s="67"/>
      <c r="UKR32" s="67"/>
      <c r="UKS32" s="67"/>
      <c r="UKT32" s="67"/>
      <c r="UKU32" s="67"/>
      <c r="UKV32" s="67"/>
      <c r="UKW32" s="67"/>
      <c r="UKX32" s="67"/>
      <c r="UKY32" s="67"/>
      <c r="UKZ32" s="67"/>
      <c r="ULA32" s="67"/>
      <c r="ULB32" s="67"/>
      <c r="ULC32" s="67"/>
      <c r="ULD32" s="67"/>
      <c r="ULE32" s="67"/>
      <c r="ULF32" s="67"/>
      <c r="ULG32" s="67"/>
      <c r="ULH32" s="67"/>
      <c r="ULI32" s="67"/>
      <c r="ULJ32" s="67"/>
      <c r="ULK32" s="67"/>
      <c r="ULL32" s="67"/>
      <c r="ULM32" s="67"/>
      <c r="ULN32" s="67"/>
      <c r="ULO32" s="67"/>
      <c r="ULP32" s="67"/>
      <c r="ULQ32" s="67"/>
      <c r="ULR32" s="67"/>
      <c r="ULS32" s="67"/>
      <c r="ULT32" s="67"/>
      <c r="ULU32" s="67"/>
      <c r="ULV32" s="67"/>
      <c r="ULW32" s="67"/>
      <c r="ULX32" s="67"/>
      <c r="ULY32" s="67"/>
      <c r="ULZ32" s="67"/>
      <c r="UMA32" s="67"/>
      <c r="UMB32" s="67"/>
      <c r="UMC32" s="67"/>
      <c r="UMD32" s="67"/>
      <c r="UME32" s="67"/>
      <c r="UMF32" s="67"/>
      <c r="UMG32" s="67"/>
      <c r="UMH32" s="67"/>
      <c r="UMI32" s="67"/>
      <c r="UMJ32" s="67"/>
      <c r="UMK32" s="67"/>
      <c r="UML32" s="67"/>
      <c r="UMM32" s="67"/>
      <c r="UMN32" s="67"/>
      <c r="UMO32" s="67"/>
      <c r="UMP32" s="67"/>
      <c r="UMQ32" s="67"/>
      <c r="UMR32" s="67"/>
      <c r="UMS32" s="67"/>
      <c r="UMT32" s="67"/>
      <c r="UMU32" s="67"/>
      <c r="UMV32" s="67"/>
      <c r="UMW32" s="67"/>
      <c r="UMX32" s="67"/>
      <c r="UMY32" s="67"/>
      <c r="UMZ32" s="67"/>
      <c r="UNA32" s="67"/>
      <c r="UNB32" s="67"/>
      <c r="UNC32" s="67"/>
      <c r="UND32" s="67"/>
      <c r="UNE32" s="67"/>
      <c r="UNF32" s="67"/>
      <c r="UNG32" s="67"/>
      <c r="UNH32" s="67"/>
      <c r="UNI32" s="67"/>
      <c r="UNJ32" s="67"/>
      <c r="UNK32" s="67"/>
      <c r="UNL32" s="67"/>
      <c r="UNM32" s="67"/>
      <c r="UNN32" s="67"/>
      <c r="UNO32" s="67"/>
      <c r="UNP32" s="67"/>
      <c r="UNQ32" s="67"/>
      <c r="UNR32" s="67"/>
      <c r="UNS32" s="67"/>
      <c r="UNT32" s="67"/>
      <c r="UNU32" s="67"/>
      <c r="UNV32" s="67"/>
      <c r="UNW32" s="67"/>
      <c r="UNX32" s="67"/>
      <c r="UNY32" s="67"/>
      <c r="UNZ32" s="67"/>
      <c r="UOA32" s="67"/>
      <c r="UOB32" s="67"/>
      <c r="UOC32" s="67"/>
      <c r="UOD32" s="67"/>
      <c r="UOE32" s="67"/>
      <c r="UOF32" s="67"/>
      <c r="UOG32" s="67"/>
      <c r="UOH32" s="67"/>
      <c r="UOI32" s="67"/>
      <c r="UOJ32" s="67"/>
      <c r="UOK32" s="67"/>
      <c r="UOL32" s="67"/>
      <c r="UOM32" s="67"/>
      <c r="UON32" s="67"/>
      <c r="UOO32" s="67"/>
      <c r="UOP32" s="67"/>
      <c r="UOQ32" s="67"/>
      <c r="UOR32" s="67"/>
      <c r="UOS32" s="67"/>
      <c r="UOT32" s="67"/>
      <c r="UOU32" s="67"/>
      <c r="UOV32" s="67"/>
      <c r="UOW32" s="67"/>
      <c r="UOX32" s="67"/>
      <c r="UOY32" s="67"/>
      <c r="UOZ32" s="67"/>
      <c r="UPA32" s="67"/>
      <c r="UPB32" s="67"/>
      <c r="UPC32" s="67"/>
      <c r="UPD32" s="67"/>
      <c r="UPE32" s="67"/>
      <c r="UPF32" s="67"/>
      <c r="UPG32" s="67"/>
      <c r="UPH32" s="67"/>
      <c r="UPI32" s="67"/>
      <c r="UPJ32" s="67"/>
      <c r="UPK32" s="67"/>
      <c r="UPL32" s="67"/>
      <c r="UPM32" s="67"/>
      <c r="UPN32" s="67"/>
      <c r="UPO32" s="67"/>
      <c r="UPP32" s="67"/>
      <c r="UPQ32" s="67"/>
      <c r="UPR32" s="67"/>
      <c r="UPS32" s="67"/>
      <c r="UPT32" s="67"/>
      <c r="UPU32" s="67"/>
      <c r="UPV32" s="67"/>
      <c r="UPW32" s="67"/>
      <c r="UPX32" s="67"/>
      <c r="UPY32" s="67"/>
      <c r="UPZ32" s="67"/>
      <c r="UQA32" s="67"/>
      <c r="UQB32" s="67"/>
      <c r="UQC32" s="67"/>
      <c r="UQD32" s="67"/>
      <c r="UQE32" s="67"/>
      <c r="UQF32" s="67"/>
      <c r="UQG32" s="67"/>
      <c r="UQH32" s="67"/>
      <c r="UQI32" s="67"/>
      <c r="UQJ32" s="67"/>
      <c r="UQK32" s="67"/>
      <c r="UQL32" s="67"/>
      <c r="UQM32" s="67"/>
      <c r="UQN32" s="67"/>
      <c r="UQO32" s="67"/>
      <c r="UQP32" s="67"/>
      <c r="UQQ32" s="67"/>
      <c r="UQR32" s="67"/>
      <c r="UQS32" s="67"/>
      <c r="UQT32" s="67"/>
      <c r="UQU32" s="67"/>
      <c r="UQV32" s="67"/>
      <c r="UQW32" s="67"/>
      <c r="UQX32" s="67"/>
      <c r="UQY32" s="67"/>
      <c r="UQZ32" s="67"/>
      <c r="URA32" s="67"/>
      <c r="URB32" s="67"/>
      <c r="URC32" s="67"/>
      <c r="URD32" s="67"/>
      <c r="URE32" s="67"/>
      <c r="URF32" s="67"/>
      <c r="URG32" s="67"/>
      <c r="URH32" s="67"/>
      <c r="URI32" s="67"/>
      <c r="URJ32" s="67"/>
      <c r="URK32" s="67"/>
      <c r="URL32" s="67"/>
      <c r="URM32" s="67"/>
      <c r="URN32" s="67"/>
      <c r="URO32" s="67"/>
      <c r="URP32" s="67"/>
      <c r="URQ32" s="67"/>
      <c r="URR32" s="67"/>
      <c r="URS32" s="67"/>
      <c r="URT32" s="67"/>
      <c r="URU32" s="67"/>
      <c r="URV32" s="67"/>
      <c r="URW32" s="67"/>
      <c r="URX32" s="67"/>
      <c r="URY32" s="67"/>
      <c r="URZ32" s="67"/>
      <c r="USA32" s="67"/>
      <c r="USB32" s="67"/>
      <c r="USC32" s="67"/>
      <c r="USD32" s="67"/>
      <c r="USE32" s="67"/>
      <c r="USF32" s="67"/>
      <c r="USG32" s="67"/>
      <c r="USH32" s="67"/>
      <c r="USI32" s="67"/>
      <c r="USJ32" s="67"/>
      <c r="USK32" s="67"/>
      <c r="USL32" s="67"/>
      <c r="USM32" s="67"/>
      <c r="USN32" s="67"/>
      <c r="USO32" s="67"/>
      <c r="USP32" s="67"/>
      <c r="USQ32" s="67"/>
      <c r="USR32" s="67"/>
      <c r="USS32" s="67"/>
      <c r="UST32" s="67"/>
      <c r="USU32" s="67"/>
      <c r="USV32" s="67"/>
      <c r="USW32" s="67"/>
      <c r="USX32" s="67"/>
      <c r="USY32" s="67"/>
      <c r="USZ32" s="67"/>
      <c r="UTA32" s="67"/>
      <c r="UTB32" s="67"/>
      <c r="UTC32" s="67"/>
      <c r="UTD32" s="67"/>
      <c r="UTE32" s="67"/>
      <c r="UTF32" s="67"/>
      <c r="UTG32" s="67"/>
      <c r="UTH32" s="67"/>
      <c r="UTI32" s="67"/>
      <c r="UTJ32" s="67"/>
      <c r="UTK32" s="67"/>
      <c r="UTL32" s="67"/>
      <c r="UTM32" s="67"/>
      <c r="UTN32" s="67"/>
      <c r="UTO32" s="67"/>
      <c r="UTP32" s="67"/>
      <c r="UTQ32" s="67"/>
      <c r="UTR32" s="67"/>
      <c r="UTS32" s="67"/>
      <c r="UTT32" s="67"/>
      <c r="UTU32" s="67"/>
      <c r="UTV32" s="67"/>
      <c r="UTW32" s="67"/>
      <c r="UTX32" s="67"/>
      <c r="UTY32" s="67"/>
      <c r="UTZ32" s="67"/>
      <c r="UUA32" s="67"/>
      <c r="UUB32" s="67"/>
      <c r="UUC32" s="67"/>
      <c r="UUD32" s="67"/>
      <c r="UUE32" s="67"/>
      <c r="UUF32" s="67"/>
      <c r="UUG32" s="67"/>
      <c r="UUH32" s="67"/>
      <c r="UUI32" s="67"/>
      <c r="UUJ32" s="67"/>
      <c r="UUK32" s="67"/>
      <c r="UUL32" s="67"/>
      <c r="UUM32" s="67"/>
      <c r="UUN32" s="67"/>
      <c r="UUO32" s="67"/>
      <c r="UUP32" s="67"/>
      <c r="UUQ32" s="67"/>
      <c r="UUR32" s="67"/>
      <c r="UUS32" s="67"/>
      <c r="UUT32" s="67"/>
      <c r="UUU32" s="67"/>
      <c r="UUV32" s="67"/>
      <c r="UUW32" s="67"/>
      <c r="UUX32" s="67"/>
      <c r="UUY32" s="67"/>
      <c r="UUZ32" s="67"/>
      <c r="UVA32" s="67"/>
      <c r="UVB32" s="67"/>
      <c r="UVC32" s="67"/>
      <c r="UVD32" s="67"/>
      <c r="UVE32" s="67"/>
      <c r="UVF32" s="67"/>
      <c r="UVG32" s="67"/>
      <c r="UVH32" s="67"/>
      <c r="UVI32" s="67"/>
      <c r="UVJ32" s="67"/>
      <c r="UVK32" s="67"/>
      <c r="UVL32" s="67"/>
      <c r="UVM32" s="67"/>
      <c r="UVN32" s="67"/>
      <c r="UVO32" s="67"/>
      <c r="UVP32" s="67"/>
      <c r="UVQ32" s="67"/>
      <c r="UVR32" s="67"/>
      <c r="UVS32" s="67"/>
      <c r="UVT32" s="67"/>
      <c r="UVU32" s="67"/>
      <c r="UVV32" s="67"/>
      <c r="UVW32" s="67"/>
      <c r="UVX32" s="67"/>
      <c r="UVY32" s="67"/>
      <c r="UVZ32" s="67"/>
      <c r="UWA32" s="67"/>
      <c r="UWB32" s="67"/>
      <c r="UWC32" s="67"/>
      <c r="UWD32" s="67"/>
      <c r="UWE32" s="67"/>
      <c r="UWF32" s="67"/>
      <c r="UWG32" s="67"/>
      <c r="UWH32" s="67"/>
      <c r="UWI32" s="67"/>
      <c r="UWJ32" s="67"/>
      <c r="UWK32" s="67"/>
      <c r="UWL32" s="67"/>
      <c r="UWM32" s="67"/>
      <c r="UWN32" s="67"/>
      <c r="UWO32" s="67"/>
      <c r="UWP32" s="67"/>
      <c r="UWQ32" s="67"/>
      <c r="UWR32" s="67"/>
      <c r="UWS32" s="67"/>
      <c r="UWT32" s="67"/>
      <c r="UWU32" s="67"/>
      <c r="UWV32" s="67"/>
      <c r="UWW32" s="67"/>
      <c r="UWX32" s="67"/>
      <c r="UWY32" s="67"/>
      <c r="UWZ32" s="67"/>
      <c r="UXA32" s="67"/>
      <c r="UXB32" s="67"/>
      <c r="UXC32" s="67"/>
      <c r="UXD32" s="67"/>
      <c r="UXE32" s="67"/>
      <c r="UXF32" s="67"/>
      <c r="UXG32" s="67"/>
      <c r="UXH32" s="67"/>
      <c r="UXI32" s="67"/>
      <c r="UXJ32" s="67"/>
      <c r="UXK32" s="67"/>
      <c r="UXL32" s="67"/>
      <c r="UXM32" s="67"/>
      <c r="UXN32" s="67"/>
      <c r="UXO32" s="67"/>
      <c r="UXP32" s="67"/>
      <c r="UXQ32" s="67"/>
      <c r="UXR32" s="67"/>
      <c r="UXS32" s="67"/>
      <c r="UXT32" s="67"/>
      <c r="UXU32" s="67"/>
      <c r="UXV32" s="67"/>
      <c r="UXW32" s="67"/>
      <c r="UXX32" s="67"/>
      <c r="UXY32" s="67"/>
      <c r="UXZ32" s="67"/>
      <c r="UYA32" s="67"/>
      <c r="UYB32" s="67"/>
      <c r="UYC32" s="67"/>
      <c r="UYD32" s="67"/>
      <c r="UYE32" s="67"/>
      <c r="UYF32" s="67"/>
      <c r="UYG32" s="67"/>
      <c r="UYH32" s="67"/>
      <c r="UYI32" s="67"/>
      <c r="UYJ32" s="67"/>
      <c r="UYK32" s="67"/>
      <c r="UYL32" s="67"/>
      <c r="UYM32" s="67"/>
      <c r="UYN32" s="67"/>
      <c r="UYO32" s="67"/>
      <c r="UYP32" s="67"/>
      <c r="UYQ32" s="67"/>
      <c r="UYR32" s="67"/>
      <c r="UYS32" s="67"/>
      <c r="UYT32" s="67"/>
      <c r="UYU32" s="67"/>
      <c r="UYV32" s="67"/>
      <c r="UYW32" s="67"/>
      <c r="UYX32" s="67"/>
      <c r="UYY32" s="67"/>
      <c r="UYZ32" s="67"/>
      <c r="UZA32" s="67"/>
      <c r="UZB32" s="67"/>
      <c r="UZC32" s="67"/>
      <c r="UZD32" s="67"/>
      <c r="UZE32" s="67"/>
      <c r="UZF32" s="67"/>
      <c r="UZG32" s="67"/>
      <c r="UZH32" s="67"/>
      <c r="UZI32" s="67"/>
      <c r="UZJ32" s="67"/>
      <c r="UZK32" s="67"/>
      <c r="UZL32" s="67"/>
      <c r="UZM32" s="67"/>
      <c r="UZN32" s="67"/>
      <c r="UZO32" s="67"/>
      <c r="UZP32" s="67"/>
      <c r="UZQ32" s="67"/>
      <c r="UZR32" s="67"/>
      <c r="UZS32" s="67"/>
      <c r="UZT32" s="67"/>
      <c r="UZU32" s="67"/>
      <c r="UZV32" s="67"/>
      <c r="UZW32" s="67"/>
      <c r="UZX32" s="67"/>
      <c r="UZY32" s="67"/>
      <c r="UZZ32" s="67"/>
      <c r="VAA32" s="67"/>
      <c r="VAB32" s="67"/>
      <c r="VAC32" s="67"/>
      <c r="VAD32" s="67"/>
      <c r="VAE32" s="67"/>
      <c r="VAF32" s="67"/>
      <c r="VAG32" s="67"/>
      <c r="VAH32" s="67"/>
      <c r="VAI32" s="67"/>
      <c r="VAJ32" s="67"/>
      <c r="VAK32" s="67"/>
      <c r="VAL32" s="67"/>
      <c r="VAM32" s="67"/>
      <c r="VAN32" s="67"/>
      <c r="VAO32" s="67"/>
      <c r="VAP32" s="67"/>
      <c r="VAQ32" s="67"/>
      <c r="VAR32" s="67"/>
      <c r="VAS32" s="67"/>
      <c r="VAT32" s="67"/>
      <c r="VAU32" s="67"/>
      <c r="VAV32" s="67"/>
      <c r="VAW32" s="67"/>
      <c r="VAX32" s="67"/>
      <c r="VAY32" s="67"/>
      <c r="VAZ32" s="67"/>
      <c r="VBA32" s="67"/>
      <c r="VBB32" s="67"/>
      <c r="VBC32" s="67"/>
      <c r="VBD32" s="67"/>
      <c r="VBE32" s="67"/>
      <c r="VBF32" s="67"/>
      <c r="VBG32" s="67"/>
      <c r="VBH32" s="67"/>
      <c r="VBI32" s="67"/>
      <c r="VBJ32" s="67"/>
      <c r="VBK32" s="67"/>
      <c r="VBL32" s="67"/>
      <c r="VBM32" s="67"/>
      <c r="VBN32" s="67"/>
      <c r="VBO32" s="67"/>
      <c r="VBP32" s="67"/>
      <c r="VBQ32" s="67"/>
      <c r="VBR32" s="67"/>
      <c r="VBS32" s="67"/>
      <c r="VBT32" s="67"/>
      <c r="VBU32" s="67"/>
      <c r="VBV32" s="67"/>
      <c r="VBW32" s="67"/>
      <c r="VBX32" s="67"/>
      <c r="VBY32" s="67"/>
      <c r="VBZ32" s="67"/>
      <c r="VCA32" s="67"/>
      <c r="VCB32" s="67"/>
      <c r="VCC32" s="67"/>
      <c r="VCD32" s="67"/>
      <c r="VCE32" s="67"/>
      <c r="VCF32" s="67"/>
      <c r="VCG32" s="67"/>
      <c r="VCH32" s="67"/>
      <c r="VCI32" s="67"/>
      <c r="VCJ32" s="67"/>
      <c r="VCK32" s="67"/>
      <c r="VCL32" s="67"/>
      <c r="VCM32" s="67"/>
      <c r="VCN32" s="67"/>
      <c r="VCO32" s="67"/>
      <c r="VCP32" s="67"/>
      <c r="VCQ32" s="67"/>
      <c r="VCR32" s="67"/>
      <c r="VCS32" s="67"/>
      <c r="VCT32" s="67"/>
      <c r="VCU32" s="67"/>
      <c r="VCV32" s="67"/>
      <c r="VCW32" s="67"/>
      <c r="VCX32" s="67"/>
      <c r="VCY32" s="67"/>
      <c r="VCZ32" s="67"/>
      <c r="VDA32" s="67"/>
      <c r="VDB32" s="67"/>
      <c r="VDC32" s="67"/>
      <c r="VDD32" s="67"/>
      <c r="VDE32" s="67"/>
      <c r="VDF32" s="67"/>
      <c r="VDG32" s="67"/>
      <c r="VDH32" s="67"/>
      <c r="VDI32" s="67"/>
      <c r="VDJ32" s="67"/>
      <c r="VDK32" s="67"/>
      <c r="VDL32" s="67"/>
      <c r="VDM32" s="67"/>
      <c r="VDN32" s="67"/>
      <c r="VDO32" s="67"/>
      <c r="VDP32" s="67"/>
      <c r="VDQ32" s="67"/>
      <c r="VDR32" s="67"/>
      <c r="VDS32" s="67"/>
      <c r="VDT32" s="67"/>
      <c r="VDU32" s="67"/>
      <c r="VDV32" s="67"/>
      <c r="VDW32" s="67"/>
      <c r="VDX32" s="67"/>
      <c r="VDY32" s="67"/>
      <c r="VDZ32" s="67"/>
      <c r="VEA32" s="67"/>
      <c r="VEB32" s="67"/>
      <c r="VEC32" s="67"/>
      <c r="VED32" s="67"/>
      <c r="VEE32" s="67"/>
      <c r="VEF32" s="67"/>
      <c r="VEG32" s="67"/>
      <c r="VEH32" s="67"/>
      <c r="VEI32" s="67"/>
      <c r="VEJ32" s="67"/>
      <c r="VEK32" s="67"/>
      <c r="VEL32" s="67"/>
      <c r="VEM32" s="67"/>
      <c r="VEN32" s="67"/>
      <c r="VEO32" s="67"/>
      <c r="VEP32" s="67"/>
      <c r="VEQ32" s="67"/>
      <c r="VER32" s="67"/>
      <c r="VES32" s="67"/>
      <c r="VET32" s="67"/>
      <c r="VEU32" s="67"/>
      <c r="VEV32" s="67"/>
      <c r="VEW32" s="67"/>
      <c r="VEX32" s="67"/>
      <c r="VEY32" s="67"/>
      <c r="VEZ32" s="67"/>
      <c r="VFA32" s="67"/>
      <c r="VFB32" s="67"/>
      <c r="VFC32" s="67"/>
      <c r="VFD32" s="67"/>
      <c r="VFE32" s="67"/>
      <c r="VFF32" s="67"/>
      <c r="VFG32" s="67"/>
      <c r="VFH32" s="67"/>
      <c r="VFI32" s="67"/>
      <c r="VFJ32" s="67"/>
      <c r="VFK32" s="67"/>
      <c r="VFL32" s="67"/>
      <c r="VFM32" s="67"/>
      <c r="VFN32" s="67"/>
      <c r="VFO32" s="67"/>
      <c r="VFP32" s="67"/>
      <c r="VFQ32" s="67"/>
      <c r="VFR32" s="67"/>
      <c r="VFS32" s="67"/>
      <c r="VFT32" s="67"/>
      <c r="VFU32" s="67"/>
      <c r="VFV32" s="67"/>
      <c r="VFW32" s="67"/>
      <c r="VFX32" s="67"/>
      <c r="VFY32" s="67"/>
      <c r="VFZ32" s="67"/>
      <c r="VGA32" s="67"/>
      <c r="VGB32" s="67"/>
      <c r="VGC32" s="67"/>
      <c r="VGD32" s="67"/>
      <c r="VGE32" s="67"/>
      <c r="VGF32" s="67"/>
      <c r="VGG32" s="67"/>
      <c r="VGH32" s="67"/>
      <c r="VGI32" s="67"/>
      <c r="VGJ32" s="67"/>
      <c r="VGK32" s="67"/>
      <c r="VGL32" s="67"/>
      <c r="VGM32" s="67"/>
      <c r="VGN32" s="67"/>
      <c r="VGO32" s="67"/>
      <c r="VGP32" s="67"/>
      <c r="VGQ32" s="67"/>
      <c r="VGR32" s="67"/>
      <c r="VGS32" s="67"/>
      <c r="VGT32" s="67"/>
      <c r="VGU32" s="67"/>
      <c r="VGV32" s="67"/>
      <c r="VGW32" s="67"/>
      <c r="VGX32" s="67"/>
      <c r="VGY32" s="67"/>
      <c r="VGZ32" s="67"/>
      <c r="VHA32" s="67"/>
      <c r="VHB32" s="67"/>
      <c r="VHC32" s="67"/>
      <c r="VHD32" s="67"/>
      <c r="VHE32" s="67"/>
      <c r="VHF32" s="67"/>
      <c r="VHG32" s="67"/>
      <c r="VHH32" s="67"/>
      <c r="VHI32" s="67"/>
      <c r="VHJ32" s="67"/>
      <c r="VHK32" s="67"/>
      <c r="VHL32" s="67"/>
      <c r="VHM32" s="67"/>
      <c r="VHN32" s="67"/>
      <c r="VHO32" s="67"/>
      <c r="VHP32" s="67"/>
      <c r="VHQ32" s="67"/>
      <c r="VHR32" s="67"/>
      <c r="VHS32" s="67"/>
      <c r="VHT32" s="67"/>
      <c r="VHU32" s="67"/>
      <c r="VHV32" s="67"/>
      <c r="VHW32" s="67"/>
      <c r="VHX32" s="67"/>
      <c r="VHY32" s="67"/>
      <c r="VHZ32" s="67"/>
      <c r="VIA32" s="67"/>
      <c r="VIB32" s="67"/>
      <c r="VIC32" s="67"/>
      <c r="VID32" s="67"/>
      <c r="VIE32" s="67"/>
      <c r="VIF32" s="67"/>
      <c r="VIG32" s="67"/>
      <c r="VIH32" s="67"/>
      <c r="VII32" s="67"/>
      <c r="VIJ32" s="67"/>
      <c r="VIK32" s="67"/>
      <c r="VIL32" s="67"/>
      <c r="VIM32" s="67"/>
      <c r="VIN32" s="67"/>
      <c r="VIO32" s="67"/>
      <c r="VIP32" s="67"/>
      <c r="VIQ32" s="67"/>
      <c r="VIR32" s="67"/>
      <c r="VIS32" s="67"/>
      <c r="VIT32" s="67"/>
      <c r="VIU32" s="67"/>
      <c r="VIV32" s="67"/>
      <c r="VIW32" s="67"/>
      <c r="VIX32" s="67"/>
      <c r="VIY32" s="67"/>
      <c r="VIZ32" s="67"/>
      <c r="VJA32" s="67"/>
      <c r="VJB32" s="67"/>
      <c r="VJC32" s="67"/>
      <c r="VJD32" s="67"/>
      <c r="VJE32" s="67"/>
      <c r="VJF32" s="67"/>
      <c r="VJG32" s="67"/>
      <c r="VJH32" s="67"/>
      <c r="VJI32" s="67"/>
      <c r="VJJ32" s="67"/>
      <c r="VJK32" s="67"/>
      <c r="VJL32" s="67"/>
      <c r="VJM32" s="67"/>
      <c r="VJN32" s="67"/>
      <c r="VJO32" s="67"/>
      <c r="VJP32" s="67"/>
      <c r="VJQ32" s="67"/>
      <c r="VJR32" s="67"/>
      <c r="VJS32" s="67"/>
      <c r="VJT32" s="67"/>
      <c r="VJU32" s="67"/>
      <c r="VJV32" s="67"/>
      <c r="VJW32" s="67"/>
      <c r="VJX32" s="67"/>
      <c r="VJY32" s="67"/>
      <c r="VJZ32" s="67"/>
      <c r="VKA32" s="67"/>
      <c r="VKB32" s="67"/>
      <c r="VKC32" s="67"/>
      <c r="VKD32" s="67"/>
      <c r="VKE32" s="67"/>
      <c r="VKF32" s="67"/>
      <c r="VKG32" s="67"/>
      <c r="VKH32" s="67"/>
      <c r="VKI32" s="67"/>
      <c r="VKJ32" s="67"/>
      <c r="VKK32" s="67"/>
      <c r="VKL32" s="67"/>
      <c r="VKM32" s="67"/>
      <c r="VKN32" s="67"/>
      <c r="VKO32" s="67"/>
      <c r="VKP32" s="67"/>
      <c r="VKQ32" s="67"/>
      <c r="VKR32" s="67"/>
      <c r="VKS32" s="67"/>
      <c r="VKT32" s="67"/>
      <c r="VKU32" s="67"/>
      <c r="VKV32" s="67"/>
      <c r="VKW32" s="67"/>
      <c r="VKX32" s="67"/>
      <c r="VKY32" s="67"/>
      <c r="VKZ32" s="67"/>
      <c r="VLA32" s="67"/>
      <c r="VLB32" s="67"/>
      <c r="VLC32" s="67"/>
      <c r="VLD32" s="67"/>
      <c r="VLE32" s="67"/>
      <c r="VLF32" s="67"/>
      <c r="VLG32" s="67"/>
      <c r="VLH32" s="67"/>
      <c r="VLI32" s="67"/>
      <c r="VLJ32" s="67"/>
      <c r="VLK32" s="67"/>
      <c r="VLL32" s="67"/>
      <c r="VLM32" s="67"/>
      <c r="VLN32" s="67"/>
      <c r="VLO32" s="67"/>
      <c r="VLP32" s="67"/>
      <c r="VLQ32" s="67"/>
      <c r="VLR32" s="67"/>
      <c r="VLS32" s="67"/>
      <c r="VLT32" s="67"/>
      <c r="VLU32" s="67"/>
      <c r="VLV32" s="67"/>
      <c r="VLW32" s="67"/>
      <c r="VLX32" s="67"/>
      <c r="VLY32" s="67"/>
      <c r="VLZ32" s="67"/>
      <c r="VMA32" s="67"/>
      <c r="VMB32" s="67"/>
      <c r="VMC32" s="67"/>
      <c r="VMD32" s="67"/>
      <c r="VME32" s="67"/>
      <c r="VMF32" s="67"/>
      <c r="VMG32" s="67"/>
      <c r="VMH32" s="67"/>
      <c r="VMI32" s="67"/>
      <c r="VMJ32" s="67"/>
      <c r="VMK32" s="67"/>
      <c r="VML32" s="67"/>
      <c r="VMM32" s="67"/>
      <c r="VMN32" s="67"/>
      <c r="VMO32" s="67"/>
      <c r="VMP32" s="67"/>
      <c r="VMQ32" s="67"/>
      <c r="VMR32" s="67"/>
      <c r="VMS32" s="67"/>
      <c r="VMT32" s="67"/>
      <c r="VMU32" s="67"/>
      <c r="VMV32" s="67"/>
      <c r="VMW32" s="67"/>
      <c r="VMX32" s="67"/>
      <c r="VMY32" s="67"/>
      <c r="VMZ32" s="67"/>
      <c r="VNA32" s="67"/>
      <c r="VNB32" s="67"/>
      <c r="VNC32" s="67"/>
      <c r="VND32" s="67"/>
      <c r="VNE32" s="67"/>
      <c r="VNF32" s="67"/>
      <c r="VNG32" s="67"/>
      <c r="VNH32" s="67"/>
      <c r="VNI32" s="67"/>
      <c r="VNJ32" s="67"/>
      <c r="VNK32" s="67"/>
      <c r="VNL32" s="67"/>
      <c r="VNM32" s="67"/>
      <c r="VNN32" s="67"/>
      <c r="VNO32" s="67"/>
      <c r="VNP32" s="67"/>
      <c r="VNQ32" s="67"/>
      <c r="VNR32" s="67"/>
      <c r="VNS32" s="67"/>
      <c r="VNT32" s="67"/>
      <c r="VNU32" s="67"/>
      <c r="VNV32" s="67"/>
      <c r="VNW32" s="67"/>
      <c r="VNX32" s="67"/>
      <c r="VNY32" s="67"/>
      <c r="VNZ32" s="67"/>
      <c r="VOA32" s="67"/>
      <c r="VOB32" s="67"/>
      <c r="VOC32" s="67"/>
      <c r="VOD32" s="67"/>
      <c r="VOE32" s="67"/>
      <c r="VOF32" s="67"/>
      <c r="VOG32" s="67"/>
      <c r="VOH32" s="67"/>
      <c r="VOI32" s="67"/>
      <c r="VOJ32" s="67"/>
      <c r="VOK32" s="67"/>
      <c r="VOL32" s="67"/>
      <c r="VOM32" s="67"/>
      <c r="VON32" s="67"/>
      <c r="VOO32" s="67"/>
      <c r="VOP32" s="67"/>
      <c r="VOQ32" s="67"/>
      <c r="VOR32" s="67"/>
      <c r="VOS32" s="67"/>
      <c r="VOT32" s="67"/>
      <c r="VOU32" s="67"/>
      <c r="VOV32" s="67"/>
      <c r="VOW32" s="67"/>
      <c r="VOX32" s="67"/>
      <c r="VOY32" s="67"/>
      <c r="VOZ32" s="67"/>
      <c r="VPA32" s="67"/>
      <c r="VPB32" s="67"/>
      <c r="VPC32" s="67"/>
      <c r="VPD32" s="67"/>
      <c r="VPE32" s="67"/>
      <c r="VPF32" s="67"/>
      <c r="VPG32" s="67"/>
      <c r="VPH32" s="67"/>
      <c r="VPI32" s="67"/>
      <c r="VPJ32" s="67"/>
      <c r="VPK32" s="67"/>
      <c r="VPL32" s="67"/>
      <c r="VPM32" s="67"/>
      <c r="VPN32" s="67"/>
      <c r="VPO32" s="67"/>
      <c r="VPP32" s="67"/>
      <c r="VPQ32" s="67"/>
      <c r="VPR32" s="67"/>
      <c r="VPS32" s="67"/>
      <c r="VPT32" s="67"/>
      <c r="VPU32" s="67"/>
      <c r="VPV32" s="67"/>
      <c r="VPW32" s="67"/>
      <c r="VPX32" s="67"/>
      <c r="VPY32" s="67"/>
      <c r="VPZ32" s="67"/>
      <c r="VQA32" s="67"/>
      <c r="VQB32" s="67"/>
      <c r="VQC32" s="67"/>
      <c r="VQD32" s="67"/>
      <c r="VQE32" s="67"/>
      <c r="VQF32" s="67"/>
      <c r="VQG32" s="67"/>
      <c r="VQH32" s="67"/>
      <c r="VQI32" s="67"/>
      <c r="VQJ32" s="67"/>
      <c r="VQK32" s="67"/>
      <c r="VQL32" s="67"/>
      <c r="VQM32" s="67"/>
      <c r="VQN32" s="67"/>
      <c r="VQO32" s="67"/>
      <c r="VQP32" s="67"/>
      <c r="VQQ32" s="67"/>
      <c r="VQR32" s="67"/>
      <c r="VQS32" s="67"/>
      <c r="VQT32" s="67"/>
      <c r="VQU32" s="67"/>
      <c r="VQV32" s="67"/>
      <c r="VQW32" s="67"/>
      <c r="VQX32" s="67"/>
      <c r="VQY32" s="67"/>
      <c r="VQZ32" s="67"/>
      <c r="VRA32" s="67"/>
      <c r="VRB32" s="67"/>
      <c r="VRC32" s="67"/>
      <c r="VRD32" s="67"/>
      <c r="VRE32" s="67"/>
      <c r="VRF32" s="67"/>
      <c r="VRG32" s="67"/>
      <c r="VRH32" s="67"/>
      <c r="VRI32" s="67"/>
      <c r="VRJ32" s="67"/>
      <c r="VRK32" s="67"/>
      <c r="VRL32" s="67"/>
      <c r="VRM32" s="67"/>
      <c r="VRN32" s="67"/>
      <c r="VRO32" s="67"/>
      <c r="VRP32" s="67"/>
      <c r="VRQ32" s="67"/>
      <c r="VRR32" s="67"/>
      <c r="VRS32" s="67"/>
      <c r="VRT32" s="67"/>
      <c r="VRU32" s="67"/>
      <c r="VRV32" s="67"/>
      <c r="VRW32" s="67"/>
      <c r="VRX32" s="67"/>
      <c r="VRY32" s="67"/>
      <c r="VRZ32" s="67"/>
      <c r="VSA32" s="67"/>
      <c r="VSB32" s="67"/>
      <c r="VSC32" s="67"/>
      <c r="VSD32" s="67"/>
      <c r="VSE32" s="67"/>
      <c r="VSF32" s="67"/>
      <c r="VSG32" s="67"/>
      <c r="VSH32" s="67"/>
      <c r="VSI32" s="67"/>
      <c r="VSJ32" s="67"/>
      <c r="VSK32" s="67"/>
      <c r="VSL32" s="67"/>
      <c r="VSM32" s="67"/>
      <c r="VSN32" s="67"/>
      <c r="VSO32" s="67"/>
      <c r="VSP32" s="67"/>
      <c r="VSQ32" s="67"/>
      <c r="VSR32" s="67"/>
      <c r="VSS32" s="67"/>
      <c r="VST32" s="67"/>
      <c r="VSU32" s="67"/>
      <c r="VSV32" s="67"/>
      <c r="VSW32" s="67"/>
      <c r="VSX32" s="67"/>
      <c r="VSY32" s="67"/>
      <c r="VSZ32" s="67"/>
      <c r="VTA32" s="67"/>
      <c r="VTB32" s="67"/>
      <c r="VTC32" s="67"/>
      <c r="VTD32" s="67"/>
      <c r="VTE32" s="67"/>
      <c r="VTF32" s="67"/>
      <c r="VTG32" s="67"/>
      <c r="VTH32" s="67"/>
      <c r="VTI32" s="67"/>
      <c r="VTJ32" s="67"/>
      <c r="VTK32" s="67"/>
      <c r="VTL32" s="67"/>
      <c r="VTM32" s="67"/>
      <c r="VTN32" s="67"/>
      <c r="VTO32" s="67"/>
      <c r="VTP32" s="67"/>
      <c r="VTQ32" s="67"/>
      <c r="VTR32" s="67"/>
      <c r="VTS32" s="67"/>
      <c r="VTT32" s="67"/>
      <c r="VTU32" s="67"/>
      <c r="VTV32" s="67"/>
      <c r="VTW32" s="67"/>
      <c r="VTX32" s="67"/>
      <c r="VTY32" s="67"/>
      <c r="VTZ32" s="67"/>
      <c r="VUA32" s="67"/>
      <c r="VUB32" s="67"/>
      <c r="VUC32" s="67"/>
      <c r="VUD32" s="67"/>
      <c r="VUE32" s="67"/>
      <c r="VUF32" s="67"/>
      <c r="VUG32" s="67"/>
      <c r="VUH32" s="67"/>
      <c r="VUI32" s="67"/>
      <c r="VUJ32" s="67"/>
      <c r="VUK32" s="67"/>
      <c r="VUL32" s="67"/>
      <c r="VUM32" s="67"/>
      <c r="VUN32" s="67"/>
      <c r="VUO32" s="67"/>
      <c r="VUP32" s="67"/>
      <c r="VUQ32" s="67"/>
      <c r="VUR32" s="67"/>
      <c r="VUS32" s="67"/>
      <c r="VUT32" s="67"/>
      <c r="VUU32" s="67"/>
      <c r="VUV32" s="67"/>
      <c r="VUW32" s="67"/>
      <c r="VUX32" s="67"/>
      <c r="VUY32" s="67"/>
      <c r="VUZ32" s="67"/>
      <c r="VVA32" s="67"/>
      <c r="VVB32" s="67"/>
      <c r="VVC32" s="67"/>
      <c r="VVD32" s="67"/>
      <c r="VVE32" s="67"/>
      <c r="VVF32" s="67"/>
      <c r="VVG32" s="67"/>
      <c r="VVH32" s="67"/>
      <c r="VVI32" s="67"/>
      <c r="VVJ32" s="67"/>
      <c r="VVK32" s="67"/>
      <c r="VVL32" s="67"/>
      <c r="VVM32" s="67"/>
      <c r="VVN32" s="67"/>
      <c r="VVO32" s="67"/>
      <c r="VVP32" s="67"/>
      <c r="VVQ32" s="67"/>
      <c r="VVR32" s="67"/>
      <c r="VVS32" s="67"/>
      <c r="VVT32" s="67"/>
      <c r="VVU32" s="67"/>
      <c r="VVV32" s="67"/>
      <c r="VVW32" s="67"/>
      <c r="VVX32" s="67"/>
      <c r="VVY32" s="67"/>
      <c r="VVZ32" s="67"/>
      <c r="VWA32" s="67"/>
      <c r="VWB32" s="67"/>
      <c r="VWC32" s="67"/>
      <c r="VWD32" s="67"/>
      <c r="VWE32" s="67"/>
      <c r="VWF32" s="67"/>
      <c r="VWG32" s="67"/>
      <c r="VWH32" s="67"/>
      <c r="VWI32" s="67"/>
      <c r="VWJ32" s="67"/>
      <c r="VWK32" s="67"/>
      <c r="VWL32" s="67"/>
      <c r="VWM32" s="67"/>
      <c r="VWN32" s="67"/>
      <c r="VWO32" s="67"/>
      <c r="VWP32" s="67"/>
      <c r="VWQ32" s="67"/>
      <c r="VWR32" s="67"/>
      <c r="VWS32" s="67"/>
      <c r="VWT32" s="67"/>
      <c r="VWU32" s="67"/>
      <c r="VWV32" s="67"/>
      <c r="VWW32" s="67"/>
      <c r="VWX32" s="67"/>
      <c r="VWY32" s="67"/>
      <c r="VWZ32" s="67"/>
      <c r="VXA32" s="67"/>
      <c r="VXB32" s="67"/>
      <c r="VXC32" s="67"/>
      <c r="VXD32" s="67"/>
      <c r="VXE32" s="67"/>
      <c r="VXF32" s="67"/>
      <c r="VXG32" s="67"/>
      <c r="VXH32" s="67"/>
      <c r="VXI32" s="67"/>
      <c r="VXJ32" s="67"/>
      <c r="VXK32" s="67"/>
      <c r="VXL32" s="67"/>
      <c r="VXM32" s="67"/>
      <c r="VXN32" s="67"/>
      <c r="VXO32" s="67"/>
      <c r="VXP32" s="67"/>
      <c r="VXQ32" s="67"/>
      <c r="VXR32" s="67"/>
      <c r="VXS32" s="67"/>
      <c r="VXT32" s="67"/>
      <c r="VXU32" s="67"/>
      <c r="VXV32" s="67"/>
      <c r="VXW32" s="67"/>
      <c r="VXX32" s="67"/>
      <c r="VXY32" s="67"/>
      <c r="VXZ32" s="67"/>
      <c r="VYA32" s="67"/>
      <c r="VYB32" s="67"/>
      <c r="VYC32" s="67"/>
      <c r="VYD32" s="67"/>
      <c r="VYE32" s="67"/>
      <c r="VYF32" s="67"/>
      <c r="VYG32" s="67"/>
      <c r="VYH32" s="67"/>
      <c r="VYI32" s="67"/>
      <c r="VYJ32" s="67"/>
      <c r="VYK32" s="67"/>
      <c r="VYL32" s="67"/>
      <c r="VYM32" s="67"/>
      <c r="VYN32" s="67"/>
      <c r="VYO32" s="67"/>
      <c r="VYP32" s="67"/>
      <c r="VYQ32" s="67"/>
      <c r="VYR32" s="67"/>
      <c r="VYS32" s="67"/>
      <c r="VYT32" s="67"/>
      <c r="VYU32" s="67"/>
      <c r="VYV32" s="67"/>
      <c r="VYW32" s="67"/>
      <c r="VYX32" s="67"/>
      <c r="VYY32" s="67"/>
      <c r="VYZ32" s="67"/>
      <c r="VZA32" s="67"/>
      <c r="VZB32" s="67"/>
      <c r="VZC32" s="67"/>
      <c r="VZD32" s="67"/>
      <c r="VZE32" s="67"/>
      <c r="VZF32" s="67"/>
      <c r="VZG32" s="67"/>
      <c r="VZH32" s="67"/>
      <c r="VZI32" s="67"/>
      <c r="VZJ32" s="67"/>
      <c r="VZK32" s="67"/>
      <c r="VZL32" s="67"/>
      <c r="VZM32" s="67"/>
      <c r="VZN32" s="67"/>
      <c r="VZO32" s="67"/>
      <c r="VZP32" s="67"/>
      <c r="VZQ32" s="67"/>
      <c r="VZR32" s="67"/>
      <c r="VZS32" s="67"/>
      <c r="VZT32" s="67"/>
      <c r="VZU32" s="67"/>
      <c r="VZV32" s="67"/>
      <c r="VZW32" s="67"/>
      <c r="VZX32" s="67"/>
      <c r="VZY32" s="67"/>
      <c r="VZZ32" s="67"/>
      <c r="WAA32" s="67"/>
      <c r="WAB32" s="67"/>
      <c r="WAC32" s="67"/>
      <c r="WAD32" s="67"/>
      <c r="WAE32" s="67"/>
      <c r="WAF32" s="67"/>
      <c r="WAG32" s="67"/>
      <c r="WAH32" s="67"/>
      <c r="WAI32" s="67"/>
      <c r="WAJ32" s="67"/>
      <c r="WAK32" s="67"/>
      <c r="WAL32" s="67"/>
      <c r="WAM32" s="67"/>
      <c r="WAN32" s="67"/>
      <c r="WAO32" s="67"/>
      <c r="WAP32" s="67"/>
      <c r="WAQ32" s="67"/>
      <c r="WAR32" s="67"/>
      <c r="WAS32" s="67"/>
      <c r="WAT32" s="67"/>
      <c r="WAU32" s="67"/>
      <c r="WAV32" s="67"/>
      <c r="WAW32" s="67"/>
      <c r="WAX32" s="67"/>
      <c r="WAY32" s="67"/>
      <c r="WAZ32" s="67"/>
      <c r="WBA32" s="67"/>
      <c r="WBB32" s="67"/>
      <c r="WBC32" s="67"/>
      <c r="WBD32" s="67"/>
      <c r="WBE32" s="67"/>
      <c r="WBF32" s="67"/>
      <c r="WBG32" s="67"/>
      <c r="WBH32" s="67"/>
      <c r="WBI32" s="67"/>
      <c r="WBJ32" s="67"/>
      <c r="WBK32" s="67"/>
      <c r="WBL32" s="67"/>
      <c r="WBM32" s="67"/>
      <c r="WBN32" s="67"/>
      <c r="WBO32" s="67"/>
      <c r="WBP32" s="67"/>
      <c r="WBQ32" s="67"/>
      <c r="WBR32" s="67"/>
      <c r="WBS32" s="67"/>
      <c r="WBT32" s="67"/>
      <c r="WBU32" s="67"/>
      <c r="WBV32" s="67"/>
      <c r="WBW32" s="67"/>
      <c r="WBX32" s="67"/>
      <c r="WBY32" s="67"/>
      <c r="WBZ32" s="67"/>
      <c r="WCA32" s="67"/>
      <c r="WCB32" s="67"/>
      <c r="WCC32" s="67"/>
      <c r="WCD32" s="67"/>
      <c r="WCE32" s="67"/>
      <c r="WCF32" s="67"/>
      <c r="WCG32" s="67"/>
      <c r="WCH32" s="67"/>
      <c r="WCI32" s="67"/>
      <c r="WCJ32" s="67"/>
      <c r="WCK32" s="67"/>
      <c r="WCL32" s="67"/>
      <c r="WCM32" s="67"/>
      <c r="WCN32" s="67"/>
      <c r="WCO32" s="67"/>
      <c r="WCP32" s="67"/>
      <c r="WCQ32" s="67"/>
      <c r="WCR32" s="67"/>
      <c r="WCS32" s="67"/>
      <c r="WCT32" s="67"/>
      <c r="WCU32" s="67"/>
      <c r="WCV32" s="67"/>
      <c r="WCW32" s="67"/>
      <c r="WCX32" s="67"/>
      <c r="WCY32" s="67"/>
      <c r="WCZ32" s="67"/>
      <c r="WDA32" s="67"/>
      <c r="WDB32" s="67"/>
      <c r="WDC32" s="67"/>
      <c r="WDD32" s="67"/>
      <c r="WDE32" s="67"/>
      <c r="WDF32" s="67"/>
      <c r="WDG32" s="67"/>
      <c r="WDH32" s="67"/>
      <c r="WDI32" s="67"/>
      <c r="WDJ32" s="67"/>
      <c r="WDK32" s="67"/>
      <c r="WDL32" s="67"/>
      <c r="WDM32" s="67"/>
      <c r="WDN32" s="67"/>
      <c r="WDO32" s="67"/>
      <c r="WDP32" s="67"/>
      <c r="WDQ32" s="67"/>
      <c r="WDR32" s="67"/>
      <c r="WDS32" s="67"/>
      <c r="WDT32" s="67"/>
      <c r="WDU32" s="67"/>
      <c r="WDV32" s="67"/>
      <c r="WDW32" s="67"/>
      <c r="WDX32" s="67"/>
      <c r="WDY32" s="67"/>
      <c r="WDZ32" s="67"/>
      <c r="WEA32" s="67"/>
      <c r="WEB32" s="67"/>
      <c r="WEC32" s="67"/>
      <c r="WED32" s="67"/>
      <c r="WEE32" s="67"/>
      <c r="WEF32" s="67"/>
      <c r="WEG32" s="67"/>
      <c r="WEH32" s="67"/>
      <c r="WEI32" s="67"/>
      <c r="WEJ32" s="67"/>
      <c r="WEK32" s="67"/>
      <c r="WEL32" s="67"/>
      <c r="WEM32" s="67"/>
      <c r="WEN32" s="67"/>
      <c r="WEO32" s="67"/>
      <c r="WEP32" s="67"/>
      <c r="WEQ32" s="67"/>
      <c r="WER32" s="67"/>
      <c r="WES32" s="67"/>
      <c r="WET32" s="67"/>
      <c r="WEU32" s="67"/>
      <c r="WEV32" s="67"/>
      <c r="WEW32" s="67"/>
      <c r="WEX32" s="67"/>
      <c r="WEY32" s="67"/>
      <c r="WEZ32" s="67"/>
      <c r="WFA32" s="67"/>
      <c r="WFB32" s="67"/>
      <c r="WFC32" s="67"/>
      <c r="WFD32" s="67"/>
      <c r="WFE32" s="67"/>
      <c r="WFF32" s="67"/>
      <c r="WFG32" s="67"/>
      <c r="WFH32" s="67"/>
      <c r="WFI32" s="67"/>
      <c r="WFJ32" s="67"/>
      <c r="WFK32" s="67"/>
      <c r="WFL32" s="67"/>
      <c r="WFM32" s="67"/>
      <c r="WFN32" s="67"/>
      <c r="WFO32" s="67"/>
      <c r="WFP32" s="67"/>
      <c r="WFQ32" s="67"/>
      <c r="WFR32" s="67"/>
      <c r="WFS32" s="67"/>
      <c r="WFT32" s="67"/>
      <c r="WFU32" s="67"/>
      <c r="WFV32" s="67"/>
      <c r="WFW32" s="67"/>
      <c r="WFX32" s="67"/>
      <c r="WFY32" s="67"/>
      <c r="WFZ32" s="67"/>
      <c r="WGA32" s="67"/>
      <c r="WGB32" s="67"/>
      <c r="WGC32" s="67"/>
      <c r="WGD32" s="67"/>
      <c r="WGE32" s="67"/>
      <c r="WGF32" s="67"/>
      <c r="WGG32" s="67"/>
      <c r="WGH32" s="67"/>
      <c r="WGI32" s="67"/>
      <c r="WGJ32" s="67"/>
      <c r="WGK32" s="67"/>
      <c r="WGL32" s="67"/>
      <c r="WGM32" s="67"/>
      <c r="WGN32" s="67"/>
      <c r="WGO32" s="67"/>
      <c r="WGP32" s="67"/>
      <c r="WGQ32" s="67"/>
      <c r="WGR32" s="67"/>
      <c r="WGS32" s="67"/>
      <c r="WGT32" s="67"/>
      <c r="WGU32" s="67"/>
      <c r="WGV32" s="67"/>
      <c r="WGW32" s="67"/>
      <c r="WGX32" s="67"/>
      <c r="WGY32" s="67"/>
      <c r="WGZ32" s="67"/>
      <c r="WHA32" s="67"/>
      <c r="WHB32" s="67"/>
      <c r="WHC32" s="67"/>
      <c r="WHD32" s="67"/>
      <c r="WHE32" s="67"/>
      <c r="WHF32" s="67"/>
      <c r="WHG32" s="67"/>
      <c r="WHH32" s="67"/>
      <c r="WHI32" s="67"/>
      <c r="WHJ32" s="67"/>
      <c r="WHK32" s="67"/>
      <c r="WHL32" s="67"/>
      <c r="WHM32" s="67"/>
      <c r="WHN32" s="67"/>
      <c r="WHO32" s="67"/>
      <c r="WHP32" s="67"/>
      <c r="WHQ32" s="67"/>
      <c r="WHR32" s="67"/>
      <c r="WHS32" s="67"/>
      <c r="WHT32" s="67"/>
      <c r="WHU32" s="67"/>
      <c r="WHV32" s="67"/>
      <c r="WHW32" s="67"/>
      <c r="WHX32" s="67"/>
      <c r="WHY32" s="67"/>
      <c r="WHZ32" s="67"/>
      <c r="WIA32" s="67"/>
      <c r="WIB32" s="67"/>
      <c r="WIC32" s="67"/>
      <c r="WID32" s="67"/>
      <c r="WIE32" s="67"/>
      <c r="WIF32" s="67"/>
      <c r="WIG32" s="67"/>
      <c r="WIH32" s="67"/>
      <c r="WII32" s="67"/>
      <c r="WIJ32" s="67"/>
      <c r="WIK32" s="67"/>
      <c r="WIL32" s="67"/>
      <c r="WIM32" s="67"/>
      <c r="WIN32" s="67"/>
      <c r="WIO32" s="67"/>
      <c r="WIP32" s="67"/>
      <c r="WIQ32" s="67"/>
      <c r="WIR32" s="67"/>
      <c r="WIS32" s="67"/>
      <c r="WIT32" s="67"/>
      <c r="WIU32" s="67"/>
      <c r="WIV32" s="67"/>
      <c r="WIW32" s="67"/>
      <c r="WIX32" s="67"/>
      <c r="WIY32" s="67"/>
      <c r="WIZ32" s="67"/>
      <c r="WJA32" s="67"/>
      <c r="WJB32" s="67"/>
      <c r="WJC32" s="67"/>
      <c r="WJD32" s="67"/>
      <c r="WJE32" s="67"/>
      <c r="WJF32" s="67"/>
      <c r="WJG32" s="67"/>
      <c r="WJH32" s="67"/>
      <c r="WJI32" s="67"/>
      <c r="WJJ32" s="67"/>
      <c r="WJK32" s="67"/>
      <c r="WJL32" s="67"/>
      <c r="WJM32" s="67"/>
      <c r="WJN32" s="67"/>
      <c r="WJO32" s="67"/>
      <c r="WJP32" s="67"/>
      <c r="WJQ32" s="67"/>
      <c r="WJR32" s="67"/>
      <c r="WJS32" s="67"/>
      <c r="WJT32" s="67"/>
      <c r="WJU32" s="67"/>
      <c r="WJV32" s="67"/>
      <c r="WJW32" s="67"/>
      <c r="WJX32" s="67"/>
      <c r="WJY32" s="67"/>
      <c r="WJZ32" s="67"/>
      <c r="WKA32" s="67"/>
      <c r="WKB32" s="67"/>
      <c r="WKC32" s="67"/>
      <c r="WKD32" s="67"/>
      <c r="WKE32" s="67"/>
      <c r="WKF32" s="67"/>
      <c r="WKG32" s="67"/>
      <c r="WKH32" s="67"/>
      <c r="WKI32" s="67"/>
      <c r="WKJ32" s="67"/>
      <c r="WKK32" s="67"/>
      <c r="WKL32" s="67"/>
      <c r="WKM32" s="67"/>
      <c r="WKN32" s="67"/>
      <c r="WKO32" s="67"/>
      <c r="WKP32" s="67"/>
      <c r="WKQ32" s="67"/>
      <c r="WKR32" s="67"/>
      <c r="WKS32" s="67"/>
      <c r="WKT32" s="67"/>
      <c r="WKU32" s="67"/>
      <c r="WKV32" s="67"/>
      <c r="WKW32" s="67"/>
      <c r="WKX32" s="67"/>
      <c r="WKY32" s="67"/>
      <c r="WKZ32" s="67"/>
      <c r="WLA32" s="67"/>
      <c r="WLB32" s="67"/>
      <c r="WLC32" s="67"/>
      <c r="WLD32" s="67"/>
      <c r="WLE32" s="67"/>
      <c r="WLF32" s="67"/>
      <c r="WLG32" s="67"/>
      <c r="WLH32" s="67"/>
      <c r="WLI32" s="67"/>
      <c r="WLJ32" s="67"/>
      <c r="WLK32" s="67"/>
      <c r="WLL32" s="67"/>
      <c r="WLM32" s="67"/>
      <c r="WLN32" s="67"/>
      <c r="WLO32" s="67"/>
      <c r="WLP32" s="67"/>
      <c r="WLQ32" s="67"/>
      <c r="WLR32" s="67"/>
      <c r="WLS32" s="67"/>
      <c r="WLT32" s="67"/>
      <c r="WLU32" s="67"/>
      <c r="WLV32" s="67"/>
      <c r="WLW32" s="67"/>
      <c r="WLX32" s="67"/>
      <c r="WLY32" s="67"/>
      <c r="WLZ32" s="67"/>
      <c r="WMA32" s="67"/>
      <c r="WMB32" s="67"/>
      <c r="WMC32" s="67"/>
      <c r="WMD32" s="67"/>
      <c r="WME32" s="67"/>
      <c r="WMF32" s="67"/>
      <c r="WMG32" s="67"/>
      <c r="WMH32" s="67"/>
      <c r="WMI32" s="67"/>
      <c r="WMJ32" s="67"/>
      <c r="WMK32" s="67"/>
      <c r="WML32" s="67"/>
      <c r="WMM32" s="67"/>
      <c r="WMN32" s="67"/>
      <c r="WMO32" s="67"/>
      <c r="WMP32" s="67"/>
      <c r="WMQ32" s="67"/>
      <c r="WMR32" s="67"/>
      <c r="WMS32" s="67"/>
      <c r="WMT32" s="67"/>
      <c r="WMU32" s="67"/>
      <c r="WMV32" s="67"/>
      <c r="WMW32" s="67"/>
      <c r="WMX32" s="67"/>
      <c r="WMY32" s="67"/>
      <c r="WMZ32" s="67"/>
      <c r="WNA32" s="67"/>
      <c r="WNB32" s="67"/>
      <c r="WNC32" s="67"/>
      <c r="WND32" s="67"/>
      <c r="WNE32" s="67"/>
      <c r="WNF32" s="67"/>
      <c r="WNG32" s="67"/>
      <c r="WNH32" s="67"/>
      <c r="WNI32" s="67"/>
      <c r="WNJ32" s="67"/>
      <c r="WNK32" s="67"/>
      <c r="WNL32" s="67"/>
      <c r="WNM32" s="67"/>
      <c r="WNN32" s="67"/>
      <c r="WNO32" s="67"/>
      <c r="WNP32" s="67"/>
      <c r="WNQ32" s="67"/>
      <c r="WNR32" s="67"/>
      <c r="WNS32" s="67"/>
      <c r="WNT32" s="67"/>
      <c r="WNU32" s="67"/>
      <c r="WNV32" s="67"/>
      <c r="WNW32" s="67"/>
      <c r="WNX32" s="67"/>
      <c r="WNY32" s="67"/>
      <c r="WNZ32" s="67"/>
      <c r="WOA32" s="67"/>
      <c r="WOB32" s="67"/>
      <c r="WOC32" s="67"/>
      <c r="WOD32" s="67"/>
      <c r="WOE32" s="67"/>
      <c r="WOF32" s="67"/>
      <c r="WOG32" s="67"/>
      <c r="WOH32" s="67"/>
      <c r="WOI32" s="67"/>
      <c r="WOJ32" s="67"/>
      <c r="WOK32" s="67"/>
      <c r="WOL32" s="67"/>
      <c r="WOM32" s="67"/>
      <c r="WON32" s="67"/>
      <c r="WOO32" s="67"/>
      <c r="WOP32" s="67"/>
      <c r="WOQ32" s="67"/>
      <c r="WOR32" s="67"/>
      <c r="WOS32" s="67"/>
      <c r="WOT32" s="67"/>
      <c r="WOU32" s="67"/>
      <c r="WOV32" s="67"/>
      <c r="WOW32" s="67"/>
      <c r="WOX32" s="67"/>
      <c r="WOY32" s="67"/>
      <c r="WOZ32" s="67"/>
      <c r="WPA32" s="67"/>
      <c r="WPB32" s="67"/>
      <c r="WPC32" s="67"/>
      <c r="WPD32" s="67"/>
      <c r="WPE32" s="67"/>
      <c r="WPF32" s="67"/>
      <c r="WPG32" s="67"/>
      <c r="WPH32" s="67"/>
      <c r="WPI32" s="67"/>
      <c r="WPJ32" s="67"/>
      <c r="WPK32" s="67"/>
      <c r="WPL32" s="67"/>
      <c r="WPM32" s="67"/>
      <c r="WPN32" s="67"/>
      <c r="WPO32" s="67"/>
      <c r="WPP32" s="67"/>
      <c r="WPQ32" s="67"/>
      <c r="WPR32" s="67"/>
      <c r="WPS32" s="67"/>
      <c r="WPT32" s="67"/>
      <c r="WPU32" s="67"/>
      <c r="WPV32" s="67"/>
      <c r="WPW32" s="67"/>
      <c r="WPX32" s="67"/>
      <c r="WPY32" s="67"/>
      <c r="WPZ32" s="67"/>
      <c r="WQA32" s="67"/>
      <c r="WQB32" s="67"/>
      <c r="WQC32" s="67"/>
      <c r="WQD32" s="67"/>
      <c r="WQE32" s="67"/>
      <c r="WQF32" s="67"/>
      <c r="WQG32" s="67"/>
      <c r="WQH32" s="67"/>
      <c r="WQI32" s="67"/>
      <c r="WQJ32" s="67"/>
      <c r="WQK32" s="67"/>
      <c r="WQL32" s="67"/>
      <c r="WQM32" s="67"/>
      <c r="WQN32" s="67"/>
      <c r="WQO32" s="67"/>
      <c r="WQP32" s="67"/>
      <c r="WQQ32" s="67"/>
      <c r="WQR32" s="67"/>
      <c r="WQS32" s="67"/>
      <c r="WQT32" s="67"/>
      <c r="WQU32" s="67"/>
      <c r="WQV32" s="67"/>
      <c r="WQW32" s="67"/>
      <c r="WQX32" s="67"/>
      <c r="WQY32" s="67"/>
      <c r="WQZ32" s="67"/>
      <c r="WRA32" s="67"/>
      <c r="WRB32" s="67"/>
      <c r="WRC32" s="67"/>
      <c r="WRD32" s="67"/>
      <c r="WRE32" s="67"/>
      <c r="WRF32" s="67"/>
      <c r="WRG32" s="67"/>
      <c r="WRH32" s="67"/>
      <c r="WRI32" s="67"/>
      <c r="WRJ32" s="67"/>
      <c r="WRK32" s="67"/>
      <c r="WRL32" s="67"/>
      <c r="WRM32" s="67"/>
      <c r="WRN32" s="67"/>
      <c r="WRO32" s="67"/>
      <c r="WRP32" s="67"/>
      <c r="WRQ32" s="67"/>
      <c r="WRR32" s="67"/>
      <c r="WRS32" s="67"/>
      <c r="WRT32" s="67"/>
      <c r="WRU32" s="67"/>
      <c r="WRV32" s="67"/>
      <c r="WRW32" s="67"/>
      <c r="WRX32" s="67"/>
      <c r="WRY32" s="67"/>
      <c r="WRZ32" s="67"/>
      <c r="WSA32" s="67"/>
      <c r="WSB32" s="67"/>
      <c r="WSC32" s="67"/>
      <c r="WSD32" s="67"/>
      <c r="WSE32" s="67"/>
      <c r="WSF32" s="67"/>
      <c r="WSG32" s="67"/>
      <c r="WSH32" s="67"/>
      <c r="WSI32" s="67"/>
      <c r="WSJ32" s="67"/>
      <c r="WSK32" s="67"/>
      <c r="WSL32" s="67"/>
      <c r="WSM32" s="67"/>
      <c r="WSN32" s="67"/>
      <c r="WSO32" s="67"/>
      <c r="WSP32" s="67"/>
      <c r="WSQ32" s="67"/>
      <c r="WSR32" s="67"/>
      <c r="WSS32" s="67"/>
      <c r="WST32" s="67"/>
      <c r="WSU32" s="67"/>
      <c r="WSV32" s="67"/>
      <c r="WSW32" s="67"/>
      <c r="WSX32" s="67"/>
      <c r="WSY32" s="67"/>
      <c r="WSZ32" s="67"/>
      <c r="WTA32" s="67"/>
      <c r="WTB32" s="67"/>
      <c r="WTC32" s="67"/>
      <c r="WTD32" s="67"/>
      <c r="WTE32" s="67"/>
      <c r="WTF32" s="67"/>
      <c r="WTG32" s="67"/>
      <c r="WTH32" s="67"/>
      <c r="WTI32" s="67"/>
      <c r="WTJ32" s="67"/>
      <c r="WTK32" s="67"/>
      <c r="WTL32" s="67"/>
      <c r="WTM32" s="67"/>
      <c r="WTN32" s="67"/>
      <c r="WTO32" s="67"/>
      <c r="WTP32" s="67"/>
      <c r="WTQ32" s="67"/>
      <c r="WTR32" s="67"/>
      <c r="WTS32" s="67"/>
      <c r="WTT32" s="67"/>
      <c r="WTU32" s="67"/>
      <c r="WTV32" s="67"/>
      <c r="WTW32" s="67"/>
      <c r="WTX32" s="67"/>
      <c r="WTY32" s="67"/>
      <c r="WTZ32" s="67"/>
      <c r="WUA32" s="67"/>
      <c r="WUB32" s="67"/>
      <c r="WUC32" s="67"/>
      <c r="WUD32" s="67"/>
      <c r="WUE32" s="67"/>
      <c r="WUF32" s="67"/>
      <c r="WUG32" s="67"/>
      <c r="WUH32" s="67"/>
      <c r="WUI32" s="67"/>
      <c r="WUJ32" s="67"/>
      <c r="WUK32" s="67"/>
      <c r="WUL32" s="67"/>
      <c r="WUM32" s="67"/>
      <c r="WUN32" s="67"/>
      <c r="WUO32" s="67"/>
      <c r="WUP32" s="67"/>
      <c r="WUQ32" s="67"/>
      <c r="WUR32" s="67"/>
      <c r="WUS32" s="67"/>
      <c r="WUT32" s="67"/>
      <c r="WUU32" s="67"/>
      <c r="WUV32" s="67"/>
      <c r="WUW32" s="67"/>
      <c r="WUX32" s="67"/>
      <c r="WUY32" s="67"/>
      <c r="WUZ32" s="67"/>
      <c r="WVA32" s="67"/>
      <c r="WVB32" s="67"/>
      <c r="WVC32" s="67"/>
      <c r="WVD32" s="67"/>
      <c r="WVE32" s="67"/>
      <c r="WVF32" s="67"/>
      <c r="WVG32" s="67"/>
      <c r="WVH32" s="67"/>
      <c r="WVI32" s="67"/>
      <c r="WVJ32" s="67"/>
      <c r="WVK32" s="67"/>
      <c r="WVL32" s="67"/>
      <c r="WVM32" s="67"/>
      <c r="WVN32" s="67"/>
      <c r="WVO32" s="67"/>
      <c r="WVP32" s="67"/>
      <c r="WVQ32" s="67"/>
      <c r="WVR32" s="67"/>
      <c r="WVS32" s="67"/>
      <c r="WVT32" s="67"/>
      <c r="WVU32" s="67"/>
      <c r="WVV32" s="67"/>
      <c r="WVW32" s="67"/>
      <c r="WVX32" s="67"/>
      <c r="WVY32" s="67"/>
      <c r="WVZ32" s="67"/>
      <c r="WWA32" s="67"/>
      <c r="WWB32" s="67"/>
      <c r="WWC32" s="67"/>
      <c r="WWD32" s="67"/>
      <c r="WWE32" s="67"/>
      <c r="WWF32" s="67"/>
      <c r="WWG32" s="67"/>
      <c r="WWH32" s="67"/>
      <c r="WWI32" s="67"/>
      <c r="WWJ32" s="67"/>
      <c r="WWK32" s="67"/>
      <c r="WWL32" s="67"/>
      <c r="WWM32" s="67"/>
      <c r="WWN32" s="67"/>
      <c r="WWO32" s="67"/>
      <c r="WWP32" s="67"/>
      <c r="WWQ32" s="67"/>
      <c r="WWR32" s="67"/>
      <c r="WWS32" s="67"/>
      <c r="WWT32" s="67"/>
      <c r="WWU32" s="67"/>
      <c r="WWV32" s="67"/>
      <c r="WWW32" s="67"/>
      <c r="WWX32" s="67"/>
      <c r="WWY32" s="67"/>
      <c r="WWZ32" s="67"/>
      <c r="WXA32" s="67"/>
      <c r="WXB32" s="67"/>
      <c r="WXC32" s="67"/>
      <c r="WXD32" s="67"/>
      <c r="WXE32" s="67"/>
      <c r="WXF32" s="67"/>
      <c r="WXG32" s="67"/>
      <c r="WXH32" s="67"/>
      <c r="WXI32" s="67"/>
      <c r="WXJ32" s="67"/>
      <c r="WXK32" s="67"/>
      <c r="WXL32" s="67"/>
      <c r="WXM32" s="67"/>
      <c r="WXN32" s="67"/>
      <c r="WXO32" s="67"/>
      <c r="WXP32" s="67"/>
      <c r="WXQ32" s="67"/>
      <c r="WXR32" s="67"/>
      <c r="WXS32" s="67"/>
      <c r="WXT32" s="67"/>
      <c r="WXU32" s="67"/>
      <c r="WXV32" s="67"/>
      <c r="WXW32" s="67"/>
      <c r="WXX32" s="67"/>
      <c r="WXY32" s="67"/>
      <c r="WXZ32" s="67"/>
      <c r="WYA32" s="67"/>
      <c r="WYB32" s="67"/>
      <c r="WYC32" s="67"/>
      <c r="WYD32" s="67"/>
      <c r="WYE32" s="67"/>
      <c r="WYF32" s="67"/>
      <c r="WYG32" s="67"/>
      <c r="WYH32" s="67"/>
      <c r="WYI32" s="67"/>
      <c r="WYJ32" s="67"/>
      <c r="WYK32" s="67"/>
      <c r="WYL32" s="67"/>
      <c r="WYM32" s="67"/>
      <c r="WYN32" s="67"/>
      <c r="WYO32" s="67"/>
      <c r="WYP32" s="67"/>
      <c r="WYQ32" s="67"/>
      <c r="WYR32" s="67"/>
      <c r="WYS32" s="67"/>
      <c r="WYT32" s="67"/>
      <c r="WYU32" s="67"/>
      <c r="WYV32" s="67"/>
      <c r="WYW32" s="67"/>
      <c r="WYX32" s="67"/>
      <c r="WYY32" s="67"/>
      <c r="WYZ32" s="67"/>
      <c r="WZA32" s="67"/>
      <c r="WZB32" s="67"/>
      <c r="WZC32" s="67"/>
      <c r="WZD32" s="67"/>
      <c r="WZE32" s="67"/>
      <c r="WZF32" s="67"/>
      <c r="WZG32" s="67"/>
      <c r="WZH32" s="67"/>
      <c r="WZI32" s="67"/>
      <c r="WZJ32" s="67"/>
      <c r="WZK32" s="67"/>
      <c r="WZL32" s="67"/>
      <c r="WZM32" s="67"/>
      <c r="WZN32" s="67"/>
      <c r="WZO32" s="67"/>
      <c r="WZP32" s="67"/>
      <c r="WZQ32" s="67"/>
      <c r="WZR32" s="67"/>
      <c r="WZS32" s="67"/>
      <c r="WZT32" s="67"/>
      <c r="WZU32" s="67"/>
      <c r="WZV32" s="67"/>
      <c r="WZW32" s="67"/>
      <c r="WZX32" s="67"/>
      <c r="WZY32" s="67"/>
      <c r="WZZ32" s="67"/>
      <c r="XAA32" s="67"/>
      <c r="XAB32" s="67"/>
      <c r="XAC32" s="67"/>
      <c r="XAD32" s="67"/>
      <c r="XAE32" s="67"/>
      <c r="XAF32" s="67"/>
      <c r="XAG32" s="67"/>
      <c r="XAH32" s="67"/>
      <c r="XAI32" s="67"/>
      <c r="XAJ32" s="67"/>
      <c r="XAK32" s="67"/>
      <c r="XAL32" s="67"/>
      <c r="XAM32" s="67"/>
      <c r="XAN32" s="67"/>
      <c r="XAO32" s="67"/>
      <c r="XAP32" s="67"/>
      <c r="XAQ32" s="67"/>
      <c r="XAR32" s="67"/>
      <c r="XAS32" s="67"/>
      <c r="XAT32" s="67"/>
      <c r="XAU32" s="67"/>
      <c r="XAV32" s="67"/>
      <c r="XAW32" s="67"/>
      <c r="XAX32" s="67"/>
      <c r="XAY32" s="67"/>
      <c r="XAZ32" s="67"/>
      <c r="XBA32" s="67"/>
      <c r="XBB32" s="67"/>
      <c r="XBC32" s="67"/>
      <c r="XBD32" s="67"/>
      <c r="XBE32" s="67"/>
      <c r="XBF32" s="67"/>
      <c r="XBG32" s="67"/>
      <c r="XBH32" s="67"/>
      <c r="XBI32" s="67"/>
      <c r="XBJ32" s="67"/>
      <c r="XBK32" s="67"/>
      <c r="XBL32" s="67"/>
      <c r="XBM32" s="67"/>
      <c r="XBN32" s="67"/>
      <c r="XBO32" s="67"/>
      <c r="XBP32" s="67"/>
      <c r="XBQ32" s="67"/>
      <c r="XBR32" s="67"/>
      <c r="XBS32" s="67"/>
      <c r="XBT32" s="67"/>
      <c r="XBU32" s="67"/>
      <c r="XBV32" s="67"/>
      <c r="XBW32" s="67"/>
      <c r="XBX32" s="67"/>
      <c r="XBY32" s="67"/>
      <c r="XBZ32" s="67"/>
      <c r="XCA32" s="67"/>
      <c r="XCB32" s="67"/>
      <c r="XCC32" s="67"/>
      <c r="XCD32" s="67"/>
      <c r="XCE32" s="67"/>
      <c r="XCF32" s="67"/>
      <c r="XCG32" s="67"/>
      <c r="XCH32" s="67"/>
      <c r="XCI32" s="67"/>
      <c r="XCJ32" s="67"/>
      <c r="XCK32" s="67"/>
      <c r="XCL32" s="67"/>
      <c r="XCM32" s="67"/>
      <c r="XCN32" s="67"/>
      <c r="XCO32" s="67"/>
      <c r="XCP32" s="67"/>
      <c r="XCQ32" s="67"/>
      <c r="XCR32" s="67"/>
      <c r="XCS32" s="67"/>
      <c r="XCT32" s="67"/>
      <c r="XCU32" s="67"/>
      <c r="XCV32" s="67"/>
      <c r="XCW32" s="67"/>
      <c r="XCX32" s="67"/>
      <c r="XCY32" s="67"/>
      <c r="XCZ32" s="67"/>
      <c r="XDA32" s="67"/>
      <c r="XDB32" s="67"/>
      <c r="XDC32" s="67"/>
      <c r="XDD32" s="67"/>
      <c r="XDE32" s="67"/>
      <c r="XDF32" s="67"/>
      <c r="XDG32" s="67"/>
      <c r="XDH32" s="67"/>
      <c r="XDI32" s="67"/>
      <c r="XDJ32" s="67"/>
      <c r="XDK32" s="67"/>
      <c r="XDL32" s="67"/>
      <c r="XDM32" s="67"/>
      <c r="XDN32" s="67"/>
      <c r="XDO32" s="67"/>
      <c r="XDP32" s="67"/>
      <c r="XDQ32" s="67"/>
      <c r="XDR32" s="67"/>
      <c r="XDS32" s="67"/>
      <c r="XDT32" s="67"/>
      <c r="XDU32" s="67"/>
      <c r="XDV32" s="67"/>
      <c r="XDW32" s="67"/>
      <c r="XDX32" s="67"/>
      <c r="XDY32" s="67"/>
      <c r="XDZ32" s="67"/>
      <c r="XEA32" s="67"/>
      <c r="XEB32" s="67"/>
      <c r="XEC32" s="67"/>
      <c r="XED32" s="67"/>
      <c r="XEE32" s="67"/>
      <c r="XEF32" s="67"/>
      <c r="XEG32" s="67"/>
      <c r="XEH32" s="67"/>
      <c r="XEI32" s="67"/>
      <c r="XEJ32" s="67"/>
      <c r="XEK32" s="67"/>
      <c r="XEL32" s="67"/>
      <c r="XEM32" s="67"/>
      <c r="XEN32" s="67"/>
      <c r="XEO32" s="67"/>
      <c r="XEP32" s="67"/>
      <c r="XEQ32" s="67"/>
      <c r="XER32" s="67"/>
      <c r="XES32" s="67"/>
      <c r="XET32" s="67"/>
      <c r="XEU32" s="67"/>
      <c r="XEV32" s="67"/>
      <c r="XEW32" s="67"/>
      <c r="XEX32" s="67"/>
      <c r="XEY32" s="67"/>
      <c r="XEZ32" s="67"/>
      <c r="XFA32" s="67"/>
      <c r="XFB32" s="67"/>
      <c r="XFC32" s="67"/>
      <c r="XFD32" s="67"/>
    </row>
    <row r="33" spans="1:66" ht="16.5">
      <c r="A33" s="23">
        <f t="shared" si="6"/>
        <v>30</v>
      </c>
      <c r="B33" s="24" t="s">
        <v>228</v>
      </c>
      <c r="C33" s="24">
        <v>1937655</v>
      </c>
      <c r="D33" s="25" t="s">
        <v>229</v>
      </c>
      <c r="E33" s="25" t="s">
        <v>230</v>
      </c>
      <c r="F33" s="16">
        <v>1651001.42</v>
      </c>
      <c r="G33" s="16">
        <v>0</v>
      </c>
      <c r="H33" s="16">
        <v>1850675.01</v>
      </c>
      <c r="I33" s="16">
        <v>0</v>
      </c>
      <c r="J33" s="31">
        <v>1991190.21</v>
      </c>
      <c r="K33" s="31">
        <v>407683.44</v>
      </c>
      <c r="L33" s="31">
        <v>1651001.42</v>
      </c>
      <c r="M33" s="31">
        <v>500000</v>
      </c>
      <c r="N33" s="31">
        <v>1898873.65</v>
      </c>
      <c r="O33" s="31">
        <v>841275.37</v>
      </c>
      <c r="P33" s="31">
        <v>1350675.01</v>
      </c>
      <c r="Q33" s="31">
        <v>0</v>
      </c>
      <c r="R33" s="31">
        <v>2740149.02</v>
      </c>
      <c r="S33" s="31">
        <v>582424</v>
      </c>
      <c r="T33" s="31">
        <v>1491190.21</v>
      </c>
      <c r="U33" s="31">
        <v>0</v>
      </c>
      <c r="V33" s="31">
        <v>3322573.02</v>
      </c>
      <c r="W33" s="31">
        <v>1201421.1299999999</v>
      </c>
      <c r="X33" s="31">
        <v>1898873.65</v>
      </c>
      <c r="Y33" s="31">
        <v>600000</v>
      </c>
      <c r="Z33" s="31">
        <v>3923994.15</v>
      </c>
      <c r="AA33" s="31">
        <v>1669143.06</v>
      </c>
      <c r="AB33" s="31">
        <v>2140149.02</v>
      </c>
      <c r="AC33" s="31">
        <v>200000</v>
      </c>
      <c r="AD33" s="31">
        <v>5393137.21</v>
      </c>
      <c r="AE33" s="31">
        <v>1320136.73</v>
      </c>
      <c r="AF33" s="31">
        <v>2522573.02</v>
      </c>
      <c r="AG33" s="31">
        <v>2000000</v>
      </c>
      <c r="AH33" s="31">
        <v>4713273.9400000004</v>
      </c>
      <c r="AI33" s="31">
        <v>668234.26</v>
      </c>
      <c r="AJ33" s="31">
        <v>1723994.15</v>
      </c>
      <c r="AK33" s="31">
        <v>200000</v>
      </c>
      <c r="AL33" s="31">
        <v>5181508.2</v>
      </c>
      <c r="AM33" s="31">
        <v>436194.05</v>
      </c>
      <c r="AN33" s="31">
        <v>3193137.21</v>
      </c>
      <c r="AO33" s="31">
        <v>392000</v>
      </c>
      <c r="AP33" s="31">
        <v>5225702.25</v>
      </c>
      <c r="AQ33" s="42">
        <v>725051.2</v>
      </c>
      <c r="AR33" s="42">
        <v>4121273.94</v>
      </c>
      <c r="AS33" s="42">
        <v>1130000</v>
      </c>
      <c r="AT33" s="42">
        <v>4820753.45</v>
      </c>
      <c r="AU33" s="42">
        <v>980251.74</v>
      </c>
      <c r="AV33" s="42">
        <v>3659508.2</v>
      </c>
      <c r="AW33" s="42">
        <v>0</v>
      </c>
      <c r="AX33" s="42">
        <v>5801005.1900000004</v>
      </c>
      <c r="AY33" s="42">
        <f>VLOOKUP(B33,[4]应付账款明细表!$A$4:$AW$439,49,0)</f>
        <v>715005.71</v>
      </c>
      <c r="AZ33" s="42">
        <v>4095702.25</v>
      </c>
      <c r="BA33" s="50">
        <f>VLOOKUP(B33,[4]应付账款明细表!$A$4:$AY$439,51)</f>
        <v>1050000</v>
      </c>
      <c r="BB33" s="50">
        <f>VLOOKUP(B33,[4]应付账款明细表!$A$4:$AZ$439,52,0)</f>
        <v>5466010.9000000004</v>
      </c>
      <c r="BC33" s="50"/>
      <c r="BD33" s="50">
        <v>2770753.45</v>
      </c>
      <c r="BE33" s="50"/>
      <c r="BF33" s="63"/>
      <c r="BG33" s="63">
        <v>500000</v>
      </c>
      <c r="BH33" s="63">
        <v>500000</v>
      </c>
      <c r="BI33" s="54">
        <f t="shared" si="7"/>
        <v>9546820.6899999995</v>
      </c>
      <c r="BJ33" s="16">
        <f t="shared" si="8"/>
        <v>867892.79</v>
      </c>
      <c r="BK33" s="65">
        <f t="shared" si="9"/>
        <v>3.1925065882849402</v>
      </c>
      <c r="BL33" s="54" t="s">
        <v>590</v>
      </c>
      <c r="BM33" s="66">
        <f t="shared" si="4"/>
        <v>0.18045633038912212</v>
      </c>
      <c r="BN33" s="148">
        <f t="shared" si="5"/>
        <v>0.18045633038912212</v>
      </c>
    </row>
    <row r="34" spans="1:66" ht="16.5">
      <c r="A34" s="23">
        <f t="shared" si="6"/>
        <v>31</v>
      </c>
      <c r="B34" s="24" t="s">
        <v>295</v>
      </c>
      <c r="C34" s="24">
        <v>1913717</v>
      </c>
      <c r="D34" s="25" t="s">
        <v>296</v>
      </c>
      <c r="E34" s="25" t="s">
        <v>35</v>
      </c>
      <c r="F34" s="16">
        <v>2227083.11</v>
      </c>
      <c r="G34" s="16">
        <v>200000</v>
      </c>
      <c r="H34" s="16">
        <v>2213250.41</v>
      </c>
      <c r="I34" s="16">
        <v>300000</v>
      </c>
      <c r="J34" s="31">
        <v>2043283.64</v>
      </c>
      <c r="K34" s="31">
        <v>139367.25</v>
      </c>
      <c r="L34" s="31">
        <v>1727083.11</v>
      </c>
      <c r="M34" s="31">
        <v>300000</v>
      </c>
      <c r="N34" s="31">
        <v>1882650.89</v>
      </c>
      <c r="O34" s="31">
        <v>222309.09</v>
      </c>
      <c r="P34" s="31">
        <v>1613250.41</v>
      </c>
      <c r="Q34" s="31">
        <v>700000</v>
      </c>
      <c r="R34" s="31">
        <v>1404959.98</v>
      </c>
      <c r="S34" s="31">
        <v>318934.71000000002</v>
      </c>
      <c r="T34" s="31">
        <v>1043283.64</v>
      </c>
      <c r="U34" s="31">
        <v>0</v>
      </c>
      <c r="V34" s="31">
        <v>1723894.69</v>
      </c>
      <c r="W34" s="31">
        <v>380025.61</v>
      </c>
      <c r="X34" s="31">
        <v>1182650.8899999999</v>
      </c>
      <c r="Y34" s="31">
        <v>353739.66</v>
      </c>
      <c r="Z34" s="31">
        <v>1750180.64</v>
      </c>
      <c r="AA34" s="31">
        <v>146708.79</v>
      </c>
      <c r="AB34" s="31">
        <v>1051220.32</v>
      </c>
      <c r="AC34" s="31">
        <v>0</v>
      </c>
      <c r="AD34" s="31">
        <v>1896889.43</v>
      </c>
      <c r="AE34" s="31">
        <v>218466.5</v>
      </c>
      <c r="AF34" s="31">
        <v>1370155.03</v>
      </c>
      <c r="AG34" s="31">
        <v>450000</v>
      </c>
      <c r="AH34" s="31">
        <v>1665355.93</v>
      </c>
      <c r="AI34" s="31">
        <v>123704.59</v>
      </c>
      <c r="AJ34" s="31">
        <v>1300180.6399999999</v>
      </c>
      <c r="AK34" s="31">
        <v>2000</v>
      </c>
      <c r="AL34" s="31">
        <v>1787060.52</v>
      </c>
      <c r="AM34" s="31">
        <v>92597.64</v>
      </c>
      <c r="AN34" s="31">
        <v>1444889.43</v>
      </c>
      <c r="AO34" s="31">
        <v>0</v>
      </c>
      <c r="AP34" s="31">
        <v>1879658.16</v>
      </c>
      <c r="AQ34" s="42">
        <v>106525.14</v>
      </c>
      <c r="AR34" s="42">
        <v>1663355.93</v>
      </c>
      <c r="AS34" s="42">
        <v>254537.26</v>
      </c>
      <c r="AT34" s="42">
        <v>1731646.04</v>
      </c>
      <c r="AU34" s="42">
        <v>462943.58</v>
      </c>
      <c r="AV34" s="42">
        <v>1532523.26</v>
      </c>
      <c r="AW34" s="42">
        <v>120000</v>
      </c>
      <c r="AX34" s="42">
        <v>2074589.62</v>
      </c>
      <c r="AY34" s="42">
        <f>VLOOKUP(B34,[4]应付账款明细表!$A$4:$AW$439,49,0)</f>
        <v>231426.6</v>
      </c>
      <c r="AZ34" s="42">
        <v>1505120.9</v>
      </c>
      <c r="BA34" s="50">
        <f>VLOOKUP(B34,[4]应付账款明细表!$A$4:$AY$439,51)</f>
        <v>300000</v>
      </c>
      <c r="BB34" s="50">
        <f>VLOOKUP(B34,[4]应付账款明细表!$A$4:$AZ$439,52,0)</f>
        <v>2006016.22</v>
      </c>
      <c r="BC34" s="50"/>
      <c r="BD34" s="50">
        <f>VLOOKUP(B34,[4]应付账款明细表!$A$4:$BB$440,54,0)</f>
        <v>1311646.04</v>
      </c>
      <c r="BE34" s="50"/>
      <c r="BF34" s="63"/>
      <c r="BG34" s="63">
        <v>250000</v>
      </c>
      <c r="BH34" s="63">
        <v>250000</v>
      </c>
      <c r="BI34" s="54">
        <f t="shared" si="7"/>
        <v>2443009.5</v>
      </c>
      <c r="BJ34" s="16">
        <f t="shared" si="8"/>
        <v>222091.772727273</v>
      </c>
      <c r="BK34" s="65">
        <f t="shared" si="9"/>
        <v>5.90587406229898</v>
      </c>
      <c r="BL34" s="54" t="s">
        <v>590</v>
      </c>
      <c r="BM34" s="66">
        <f t="shared" si="4"/>
        <v>0.19060020186543619</v>
      </c>
      <c r="BN34" s="148">
        <f t="shared" si="5"/>
        <v>0.19060020186543619</v>
      </c>
    </row>
    <row r="35" spans="1:66" ht="16.5">
      <c r="A35" s="23">
        <f t="shared" si="6"/>
        <v>32</v>
      </c>
      <c r="B35" s="24" t="s">
        <v>308</v>
      </c>
      <c r="C35" s="24">
        <v>1932363</v>
      </c>
      <c r="D35" s="25" t="s">
        <v>309</v>
      </c>
      <c r="E35" s="25" t="s">
        <v>125</v>
      </c>
      <c r="F35" s="16">
        <v>0</v>
      </c>
      <c r="G35" s="16">
        <v>0</v>
      </c>
      <c r="H35" s="16">
        <v>0</v>
      </c>
      <c r="I35" s="16">
        <v>0</v>
      </c>
      <c r="J35" s="31">
        <v>0</v>
      </c>
      <c r="K35" s="31">
        <v>0</v>
      </c>
      <c r="L35" s="31">
        <v>0</v>
      </c>
      <c r="M35" s="31">
        <v>0</v>
      </c>
      <c r="N35" s="31">
        <v>0</v>
      </c>
      <c r="O35" s="31">
        <v>0</v>
      </c>
      <c r="P35" s="31">
        <v>0</v>
      </c>
      <c r="Q35" s="31">
        <v>0</v>
      </c>
      <c r="R35" s="31">
        <v>0</v>
      </c>
      <c r="S35" s="31">
        <v>0</v>
      </c>
      <c r="T35" s="31">
        <v>0</v>
      </c>
      <c r="U35" s="31">
        <v>0</v>
      </c>
      <c r="V35" s="31">
        <v>0</v>
      </c>
      <c r="W35" s="31">
        <v>0</v>
      </c>
      <c r="X35" s="31">
        <v>0</v>
      </c>
      <c r="Y35" s="31">
        <v>0</v>
      </c>
      <c r="Z35" s="31">
        <v>0</v>
      </c>
      <c r="AA35" s="31">
        <v>0</v>
      </c>
      <c r="AB35" s="31">
        <v>0</v>
      </c>
      <c r="AC35" s="31">
        <v>0</v>
      </c>
      <c r="AD35" s="31">
        <v>0</v>
      </c>
      <c r="AE35" s="31">
        <v>580890.44999999995</v>
      </c>
      <c r="AF35" s="31">
        <v>0</v>
      </c>
      <c r="AG35" s="31">
        <v>0</v>
      </c>
      <c r="AH35" s="31">
        <v>580890.44999999995</v>
      </c>
      <c r="AI35" s="31">
        <v>0</v>
      </c>
      <c r="AJ35" s="31">
        <v>0</v>
      </c>
      <c r="AK35" s="31">
        <v>0</v>
      </c>
      <c r="AL35" s="31">
        <v>580890.44999999995</v>
      </c>
      <c r="AM35" s="31">
        <v>157880.75</v>
      </c>
      <c r="AN35" s="31">
        <v>0</v>
      </c>
      <c r="AO35" s="31">
        <v>0</v>
      </c>
      <c r="AP35" s="31">
        <v>738771.2</v>
      </c>
      <c r="AQ35" s="42">
        <v>0</v>
      </c>
      <c r="AR35" s="42">
        <v>580890.44999999995</v>
      </c>
      <c r="AS35" s="42">
        <v>0</v>
      </c>
      <c r="AT35" s="42">
        <v>738771.2</v>
      </c>
      <c r="AU35" s="42">
        <v>138928.68</v>
      </c>
      <c r="AV35" s="42">
        <v>580890.44999999995</v>
      </c>
      <c r="AW35" s="42">
        <v>0</v>
      </c>
      <c r="AX35" s="42">
        <v>877699.88</v>
      </c>
      <c r="AY35" s="42">
        <f>VLOOKUP(B35,[4]应付账款明细表!$A$4:$AW$439,49,0)</f>
        <v>3008.66</v>
      </c>
      <c r="AZ35" s="42">
        <v>738771.2</v>
      </c>
      <c r="BA35" s="50">
        <f>VLOOKUP(B35,[4]应付账款明细表!$A$4:$AY$439,51)</f>
        <v>30000</v>
      </c>
      <c r="BB35" s="50">
        <f>VLOOKUP(B35,[4]应付账款明细表!$A$4:$AZ$439,52,0)</f>
        <v>850708.54</v>
      </c>
      <c r="BC35" s="50"/>
      <c r="BD35" s="50">
        <f>VLOOKUP(B35,[4]应付账款明细表!$A$4:$BB$440,54,0)</f>
        <v>708771.2</v>
      </c>
      <c r="BE35" s="50"/>
      <c r="BF35" s="63"/>
      <c r="BG35" s="63">
        <v>200000</v>
      </c>
      <c r="BH35" s="63">
        <v>200000</v>
      </c>
      <c r="BI35" s="54">
        <f t="shared" si="7"/>
        <v>880708.54</v>
      </c>
      <c r="BJ35" s="16">
        <f t="shared" si="8"/>
        <v>80064.412727272706</v>
      </c>
      <c r="BK35" s="65">
        <f t="shared" si="9"/>
        <v>8.85251231922879</v>
      </c>
      <c r="BL35" s="54" t="s">
        <v>590</v>
      </c>
      <c r="BM35" s="66">
        <f t="shared" si="4"/>
        <v>0.28217850838183045</v>
      </c>
      <c r="BN35" s="148">
        <f t="shared" si="5"/>
        <v>0.28217850838183045</v>
      </c>
    </row>
    <row r="36" spans="1:66" ht="16.5">
      <c r="A36" s="23">
        <f t="shared" si="6"/>
        <v>33</v>
      </c>
      <c r="B36" s="24" t="s">
        <v>390</v>
      </c>
      <c r="C36" s="24">
        <v>1922374</v>
      </c>
      <c r="D36" s="25" t="s">
        <v>391</v>
      </c>
      <c r="E36" s="25" t="s">
        <v>392</v>
      </c>
      <c r="F36" s="16">
        <v>927438.7</v>
      </c>
      <c r="G36" s="16">
        <v>150000</v>
      </c>
      <c r="H36" s="16">
        <v>1122328.3899999999</v>
      </c>
      <c r="I36" s="16">
        <v>300000</v>
      </c>
      <c r="J36" s="31">
        <v>1047056.44</v>
      </c>
      <c r="K36" s="31">
        <v>83958.84</v>
      </c>
      <c r="L36" s="31">
        <v>477438.7</v>
      </c>
      <c r="M36" s="31">
        <v>0</v>
      </c>
      <c r="N36" s="31">
        <v>1131015.28</v>
      </c>
      <c r="O36" s="31">
        <v>0</v>
      </c>
      <c r="P36" s="31">
        <v>822328.39</v>
      </c>
      <c r="Q36" s="31">
        <v>300000</v>
      </c>
      <c r="R36" s="31">
        <v>831015.28</v>
      </c>
      <c r="S36" s="31">
        <v>276451.65000000002</v>
      </c>
      <c r="T36" s="31">
        <v>747056.44</v>
      </c>
      <c r="U36" s="31">
        <v>0</v>
      </c>
      <c r="V36" s="31">
        <v>1107466.93</v>
      </c>
      <c r="W36" s="31">
        <v>298255.48</v>
      </c>
      <c r="X36" s="31">
        <v>831015.28</v>
      </c>
      <c r="Y36" s="31">
        <v>0</v>
      </c>
      <c r="Z36" s="31">
        <v>1405722.41</v>
      </c>
      <c r="AA36" s="31">
        <v>0</v>
      </c>
      <c r="AB36" s="31">
        <v>831015.28</v>
      </c>
      <c r="AC36" s="31">
        <v>200000</v>
      </c>
      <c r="AD36" s="31">
        <v>1205722.4099999999</v>
      </c>
      <c r="AE36" s="31">
        <v>0</v>
      </c>
      <c r="AF36" s="31">
        <v>907466.93</v>
      </c>
      <c r="AG36" s="31">
        <v>250000</v>
      </c>
      <c r="AH36" s="31">
        <v>955722.41</v>
      </c>
      <c r="AI36" s="31">
        <v>208429.52</v>
      </c>
      <c r="AJ36" s="31">
        <v>955722.41</v>
      </c>
      <c r="AK36" s="31">
        <v>0</v>
      </c>
      <c r="AL36" s="31">
        <v>1164151.93</v>
      </c>
      <c r="AM36" s="31">
        <v>0</v>
      </c>
      <c r="AN36" s="31">
        <v>955722.41</v>
      </c>
      <c r="AO36" s="31">
        <v>0</v>
      </c>
      <c r="AP36" s="31">
        <v>1164151.93</v>
      </c>
      <c r="AQ36" s="42">
        <v>290181.63</v>
      </c>
      <c r="AR36" s="42">
        <v>955722.41</v>
      </c>
      <c r="AS36" s="42">
        <v>300000</v>
      </c>
      <c r="AT36" s="42">
        <v>1154333.56</v>
      </c>
      <c r="AU36" s="42">
        <v>0</v>
      </c>
      <c r="AV36" s="42">
        <v>864151.93</v>
      </c>
      <c r="AW36" s="42">
        <v>0</v>
      </c>
      <c r="AX36" s="42">
        <v>1154333.56</v>
      </c>
      <c r="AY36" s="42">
        <f>VLOOKUP(B36,[4]应付账款明细表!$A$4:$AW$439,49,0)</f>
        <v>322262.63</v>
      </c>
      <c r="AZ36" s="42">
        <v>864151.93</v>
      </c>
      <c r="BA36" s="50">
        <f>VLOOKUP(B36,[4]应付账款明细表!$A$4:$AY$439,51)</f>
        <v>300000</v>
      </c>
      <c r="BB36" s="50">
        <f>VLOOKUP(B36,[4]应付账款明细表!$A$4:$AZ$439,52,0)</f>
        <v>1176596.19</v>
      </c>
      <c r="BC36" s="50"/>
      <c r="BD36" s="50">
        <f>VLOOKUP(B36,[4]应付账款明细表!$A$4:$BB$440,54,0)</f>
        <v>854333.56</v>
      </c>
      <c r="BE36" s="50"/>
      <c r="BF36" s="63"/>
      <c r="BG36" s="63">
        <v>250000</v>
      </c>
      <c r="BH36" s="63">
        <v>250000</v>
      </c>
      <c r="BI36" s="54">
        <f t="shared" si="7"/>
        <v>1479539.75</v>
      </c>
      <c r="BJ36" s="16">
        <f t="shared" si="8"/>
        <v>134503.613636364</v>
      </c>
      <c r="BK36" s="65">
        <f t="shared" si="9"/>
        <v>6.3517517254943598</v>
      </c>
      <c r="BL36" s="54" t="s">
        <v>590</v>
      </c>
      <c r="BM36" s="66">
        <f t="shared" si="4"/>
        <v>0.29262575146878228</v>
      </c>
      <c r="BN36" s="148">
        <f t="shared" si="5"/>
        <v>0.29262575146878228</v>
      </c>
    </row>
    <row r="37" spans="1:66" ht="16.5">
      <c r="A37" s="23">
        <f t="shared" si="6"/>
        <v>34</v>
      </c>
      <c r="B37" s="24" t="s">
        <v>431</v>
      </c>
      <c r="C37" s="24" t="s">
        <v>613</v>
      </c>
      <c r="D37" s="25" t="s">
        <v>432</v>
      </c>
      <c r="E37" s="25" t="s">
        <v>425</v>
      </c>
      <c r="F37" s="16">
        <v>0</v>
      </c>
      <c r="G37" s="16">
        <v>0</v>
      </c>
      <c r="H37" s="16">
        <v>0</v>
      </c>
      <c r="I37" s="16">
        <v>0</v>
      </c>
      <c r="J37" s="31">
        <v>0</v>
      </c>
      <c r="K37" s="31">
        <v>0</v>
      </c>
      <c r="L37" s="31">
        <v>0</v>
      </c>
      <c r="M37" s="31">
        <v>0</v>
      </c>
      <c r="N37" s="31">
        <v>0</v>
      </c>
      <c r="O37" s="31">
        <v>0</v>
      </c>
      <c r="P37" s="31">
        <v>0</v>
      </c>
      <c r="Q37" s="31">
        <v>0</v>
      </c>
      <c r="R37" s="31">
        <v>0</v>
      </c>
      <c r="S37" s="31">
        <v>138445.19</v>
      </c>
      <c r="T37" s="31">
        <v>0</v>
      </c>
      <c r="U37" s="31">
        <v>0</v>
      </c>
      <c r="V37" s="31">
        <v>138445.19</v>
      </c>
      <c r="W37" s="31">
        <v>48907.53</v>
      </c>
      <c r="X37" s="31">
        <v>0</v>
      </c>
      <c r="Y37" s="31">
        <v>0</v>
      </c>
      <c r="Z37" s="31">
        <v>187352.72</v>
      </c>
      <c r="AA37" s="31">
        <v>79895.19</v>
      </c>
      <c r="AB37" s="31">
        <v>0</v>
      </c>
      <c r="AC37" s="31">
        <v>0</v>
      </c>
      <c r="AD37" s="31">
        <v>267247.90999999997</v>
      </c>
      <c r="AE37" s="31">
        <v>21056.42</v>
      </c>
      <c r="AF37" s="31">
        <v>138445.19</v>
      </c>
      <c r="AG37" s="31">
        <v>0</v>
      </c>
      <c r="AH37" s="31">
        <v>288304.33</v>
      </c>
      <c r="AI37" s="31">
        <v>67085.84</v>
      </c>
      <c r="AJ37" s="31">
        <v>187352.72</v>
      </c>
      <c r="AK37" s="31">
        <v>150000</v>
      </c>
      <c r="AL37" s="31">
        <v>205390.17</v>
      </c>
      <c r="AM37" s="31">
        <v>145706.95000000001</v>
      </c>
      <c r="AN37" s="31">
        <v>117247.91</v>
      </c>
      <c r="AO37" s="31">
        <v>0</v>
      </c>
      <c r="AP37" s="31">
        <v>351097.12</v>
      </c>
      <c r="AQ37" s="42">
        <v>278899.28000000003</v>
      </c>
      <c r="AR37" s="42">
        <v>138304.32999999999</v>
      </c>
      <c r="AS37" s="42">
        <v>190000</v>
      </c>
      <c r="AT37" s="42">
        <v>439996.4</v>
      </c>
      <c r="AU37" s="42">
        <v>558706.49</v>
      </c>
      <c r="AV37" s="42">
        <v>15390.17</v>
      </c>
      <c r="AW37" s="42">
        <v>0</v>
      </c>
      <c r="AX37" s="42">
        <v>998702.89</v>
      </c>
      <c r="AY37" s="42">
        <f>VLOOKUP(B37,[4]应付账款明细表!$A$4:$AW$439,49,0)</f>
        <v>201573.47</v>
      </c>
      <c r="AZ37" s="42">
        <v>161097.12</v>
      </c>
      <c r="BA37" s="50">
        <f>VLOOKUP(B37,[4]应付账款明细表!$A$4:$AY$439,51)</f>
        <v>100000</v>
      </c>
      <c r="BB37" s="50">
        <f>VLOOKUP(B37,[4]应付账款明细表!$A$4:$AZ$439,52,0)</f>
        <v>1100276.3600000001</v>
      </c>
      <c r="BC37" s="50"/>
      <c r="BD37" s="50">
        <v>698702.89</v>
      </c>
      <c r="BE37" s="50"/>
      <c r="BF37" s="63"/>
      <c r="BG37" s="63">
        <v>300000</v>
      </c>
      <c r="BH37" s="63">
        <v>300000</v>
      </c>
      <c r="BI37" s="54">
        <f t="shared" si="7"/>
        <v>1540276.36</v>
      </c>
      <c r="BJ37" s="16">
        <f t="shared" si="8"/>
        <v>140025.12363636401</v>
      </c>
      <c r="BK37" s="65">
        <f t="shared" si="9"/>
        <v>4.9898394791958003</v>
      </c>
      <c r="BL37" s="54" t="s">
        <v>614</v>
      </c>
      <c r="BM37" s="66">
        <f t="shared" si="4"/>
        <v>0.42936705185232593</v>
      </c>
      <c r="BN37" s="148">
        <f t="shared" si="5"/>
        <v>0.42936705185232593</v>
      </c>
    </row>
    <row r="38" spans="1:66" ht="16.5">
      <c r="A38" s="23">
        <f t="shared" si="6"/>
        <v>35</v>
      </c>
      <c r="B38" s="24" t="s">
        <v>64</v>
      </c>
      <c r="C38" s="24" t="s">
        <v>615</v>
      </c>
      <c r="D38" s="25" t="s">
        <v>65</v>
      </c>
      <c r="E38" s="25" t="s">
        <v>30</v>
      </c>
      <c r="F38" s="16">
        <v>2830284.14</v>
      </c>
      <c r="G38" s="16">
        <v>550000</v>
      </c>
      <c r="H38" s="16">
        <v>2361928.44</v>
      </c>
      <c r="I38" s="16">
        <v>500000</v>
      </c>
      <c r="J38" s="31">
        <v>1949145.45</v>
      </c>
      <c r="K38" s="31">
        <v>51816.95</v>
      </c>
      <c r="L38" s="31">
        <v>1780284.14</v>
      </c>
      <c r="M38" s="31">
        <v>0</v>
      </c>
      <c r="N38" s="31">
        <v>2000962.4</v>
      </c>
      <c r="O38" s="31">
        <v>34350.35</v>
      </c>
      <c r="P38" s="31">
        <v>1861928.44</v>
      </c>
      <c r="Q38" s="31">
        <v>200000</v>
      </c>
      <c r="R38" s="31">
        <v>1835312.75</v>
      </c>
      <c r="S38" s="31">
        <v>71229.91</v>
      </c>
      <c r="T38" s="31">
        <v>1749145.45</v>
      </c>
      <c r="U38" s="31">
        <v>0</v>
      </c>
      <c r="V38" s="31">
        <v>1906542.66</v>
      </c>
      <c r="W38" s="31">
        <v>48115.75</v>
      </c>
      <c r="X38" s="31">
        <v>1800962.4</v>
      </c>
      <c r="Y38" s="31">
        <v>400000</v>
      </c>
      <c r="Z38" s="31">
        <v>1554658.41</v>
      </c>
      <c r="AA38" s="31">
        <v>58132.74</v>
      </c>
      <c r="AB38" s="31">
        <v>1435312.75</v>
      </c>
      <c r="AC38" s="31">
        <v>0</v>
      </c>
      <c r="AD38" s="31">
        <v>1612791.15</v>
      </c>
      <c r="AE38" s="31">
        <v>69634.350000000006</v>
      </c>
      <c r="AF38" s="31">
        <v>1506542.66</v>
      </c>
      <c r="AG38" s="31">
        <v>450000</v>
      </c>
      <c r="AH38" s="31">
        <v>1232425.5</v>
      </c>
      <c r="AI38" s="31">
        <v>25588.91</v>
      </c>
      <c r="AJ38" s="31">
        <v>1104658.4099999999</v>
      </c>
      <c r="AK38" s="31">
        <v>0</v>
      </c>
      <c r="AL38" s="31">
        <v>1258014.4099999999</v>
      </c>
      <c r="AM38" s="31">
        <v>22347.57</v>
      </c>
      <c r="AN38" s="31">
        <v>1162791.1499999999</v>
      </c>
      <c r="AO38" s="31">
        <v>0</v>
      </c>
      <c r="AP38" s="31">
        <v>1280361.98</v>
      </c>
      <c r="AQ38" s="42">
        <v>41823.410000000003</v>
      </c>
      <c r="AR38" s="42">
        <v>1232425.5</v>
      </c>
      <c r="AS38" s="42">
        <v>0</v>
      </c>
      <c r="AT38" s="42">
        <v>1322185.3899999999</v>
      </c>
      <c r="AU38" s="42">
        <v>0</v>
      </c>
      <c r="AV38" s="42">
        <v>1258014.4099999999</v>
      </c>
      <c r="AW38" s="42">
        <v>230000</v>
      </c>
      <c r="AX38" s="42">
        <v>1092185.3899999999</v>
      </c>
      <c r="AY38" s="42">
        <f>VLOOKUP(B38,[4]应付账款明细表!$A$4:$AW$439,49,0)</f>
        <v>125089.60000000001</v>
      </c>
      <c r="AZ38" s="42">
        <v>1050361.98</v>
      </c>
      <c r="BA38" s="50">
        <f>VLOOKUP(B38,[4]应付账款明细表!$A$4:$AY$439,51)</f>
        <v>400000</v>
      </c>
      <c r="BB38" s="50">
        <f>VLOOKUP(B38,[4]应付账款明细表!$A$4:$AZ$439,52,0)</f>
        <v>817274.99</v>
      </c>
      <c r="BC38" s="50"/>
      <c r="BD38" s="50">
        <f>VLOOKUP(B38,[4]应付账款明细表!$A$4:$BB$440,54,0)</f>
        <v>692185.39</v>
      </c>
      <c r="BE38" s="50"/>
      <c r="BF38" s="63"/>
      <c r="BG38" s="63">
        <v>150000</v>
      </c>
      <c r="BH38" s="63">
        <v>150000</v>
      </c>
      <c r="BI38" s="54">
        <f t="shared" si="7"/>
        <v>548129.54</v>
      </c>
      <c r="BJ38" s="16">
        <f t="shared" si="8"/>
        <v>49829.958181818198</v>
      </c>
      <c r="BK38" s="65">
        <f t="shared" si="9"/>
        <v>13.8909486432714</v>
      </c>
      <c r="BL38" s="54" t="s">
        <v>590</v>
      </c>
      <c r="BM38" s="66">
        <f t="shared" si="4"/>
        <v>0.21670494952226599</v>
      </c>
      <c r="BN38" s="148">
        <f t="shared" si="5"/>
        <v>0.21670494952226599</v>
      </c>
    </row>
    <row r="39" spans="1:66" ht="16.5">
      <c r="A39" s="23">
        <f t="shared" si="6"/>
        <v>36</v>
      </c>
      <c r="B39" s="24" t="s">
        <v>114</v>
      </c>
      <c r="C39" s="24" t="s">
        <v>616</v>
      </c>
      <c r="D39" s="25" t="s">
        <v>115</v>
      </c>
      <c r="E39" s="25" t="s">
        <v>116</v>
      </c>
      <c r="F39" s="16">
        <v>1079496.25</v>
      </c>
      <c r="G39" s="16">
        <v>200000</v>
      </c>
      <c r="H39" s="16">
        <v>1185721.18</v>
      </c>
      <c r="I39" s="16">
        <v>300000</v>
      </c>
      <c r="J39" s="31">
        <v>1244317.3799999999</v>
      </c>
      <c r="K39" s="31">
        <v>368594.09</v>
      </c>
      <c r="L39" s="31">
        <v>579496.25</v>
      </c>
      <c r="M39" s="31">
        <v>200000</v>
      </c>
      <c r="N39" s="31">
        <v>1412911.47</v>
      </c>
      <c r="O39" s="31">
        <v>215422.7</v>
      </c>
      <c r="P39" s="31">
        <v>685721.18</v>
      </c>
      <c r="Q39" s="31">
        <v>351008.62</v>
      </c>
      <c r="R39" s="31">
        <v>1277325.55</v>
      </c>
      <c r="S39" s="31">
        <v>219267.52</v>
      </c>
      <c r="T39" s="31">
        <v>693308.76</v>
      </c>
      <c r="U39" s="31">
        <v>200000</v>
      </c>
      <c r="V39" s="31">
        <v>1296593.07</v>
      </c>
      <c r="W39" s="31">
        <v>272802.25</v>
      </c>
      <c r="X39" s="31">
        <v>861902.85</v>
      </c>
      <c r="Y39" s="31">
        <v>400000</v>
      </c>
      <c r="Z39" s="31">
        <v>1169395.32</v>
      </c>
      <c r="AA39" s="31">
        <v>232299.26</v>
      </c>
      <c r="AB39" s="31">
        <v>677325.55</v>
      </c>
      <c r="AC39" s="31">
        <v>0</v>
      </c>
      <c r="AD39" s="31">
        <v>1401694.58</v>
      </c>
      <c r="AE39" s="31">
        <v>180858.35</v>
      </c>
      <c r="AF39" s="31">
        <v>896593.07</v>
      </c>
      <c r="AG39" s="31">
        <v>250000</v>
      </c>
      <c r="AH39" s="31">
        <v>1332552.93</v>
      </c>
      <c r="AI39" s="31">
        <v>97560.24</v>
      </c>
      <c r="AJ39" s="31">
        <v>919395.32</v>
      </c>
      <c r="AK39" s="31">
        <v>400000</v>
      </c>
      <c r="AL39" s="31">
        <v>1030113.17</v>
      </c>
      <c r="AM39" s="31">
        <v>0</v>
      </c>
      <c r="AN39" s="31">
        <v>751694.58</v>
      </c>
      <c r="AO39" s="31">
        <v>0</v>
      </c>
      <c r="AP39" s="31">
        <v>1030113.17</v>
      </c>
      <c r="AQ39" s="42">
        <v>396537.41</v>
      </c>
      <c r="AR39" s="42">
        <v>932552.93</v>
      </c>
      <c r="AS39" s="42">
        <v>510000</v>
      </c>
      <c r="AT39" s="42">
        <v>916650.58</v>
      </c>
      <c r="AU39" s="42">
        <v>0</v>
      </c>
      <c r="AV39" s="42">
        <v>520113.17</v>
      </c>
      <c r="AW39" s="42">
        <v>130000</v>
      </c>
      <c r="AX39" s="42">
        <v>786650.58</v>
      </c>
      <c r="AY39" s="42">
        <f>VLOOKUP(B39,[4]应付账款明细表!$A$4:$AW$439,49,0)</f>
        <v>479666.97</v>
      </c>
      <c r="AZ39" s="42">
        <v>390113.17</v>
      </c>
      <c r="BA39" s="50">
        <f>VLOOKUP(B39,[4]应付账款明细表!$A$4:$AY$439,51)</f>
        <v>200000</v>
      </c>
      <c r="BB39" s="50">
        <f>VLOOKUP(B39,[4]应付账款明细表!$A$4:$AZ$439,52,0)</f>
        <v>1066317.55</v>
      </c>
      <c r="BC39" s="50"/>
      <c r="BD39" s="50">
        <f>VLOOKUP(B39,[4]应付账款明细表!$A$4:$BB$440,54,0)</f>
        <v>586650.57999999996</v>
      </c>
      <c r="BE39" s="50"/>
      <c r="BF39" s="63"/>
      <c r="BG39" s="63">
        <v>200000</v>
      </c>
      <c r="BH39" s="63">
        <v>200000</v>
      </c>
      <c r="BI39" s="54">
        <f t="shared" si="7"/>
        <v>2463008.79</v>
      </c>
      <c r="BJ39" s="16">
        <f t="shared" si="8"/>
        <v>223909.89</v>
      </c>
      <c r="BK39" s="65">
        <f t="shared" si="9"/>
        <v>2.6200297807300998</v>
      </c>
      <c r="BL39" s="54" t="s">
        <v>590</v>
      </c>
      <c r="BM39" s="66">
        <f t="shared" si="4"/>
        <v>0.34091843904765257</v>
      </c>
      <c r="BN39" s="148">
        <f t="shared" si="5"/>
        <v>0.34091843904765257</v>
      </c>
    </row>
    <row r="40" spans="1:66" ht="16.5">
      <c r="A40" s="23">
        <f t="shared" si="6"/>
        <v>37</v>
      </c>
      <c r="B40" s="24" t="s">
        <v>329</v>
      </c>
      <c r="C40" s="24" t="s">
        <v>617</v>
      </c>
      <c r="D40" s="25" t="s">
        <v>330</v>
      </c>
      <c r="E40" s="25" t="s">
        <v>331</v>
      </c>
      <c r="F40" s="16">
        <v>1426694.02</v>
      </c>
      <c r="G40" s="16">
        <v>0</v>
      </c>
      <c r="H40" s="16">
        <v>1534675.36</v>
      </c>
      <c r="I40" s="16">
        <v>600000</v>
      </c>
      <c r="J40" s="31">
        <v>1041829.59</v>
      </c>
      <c r="K40" s="31">
        <v>0</v>
      </c>
      <c r="L40" s="31">
        <v>826694.02</v>
      </c>
      <c r="M40" s="31">
        <v>0</v>
      </c>
      <c r="N40" s="31">
        <v>1041829.59</v>
      </c>
      <c r="O40" s="31">
        <v>190417.86</v>
      </c>
      <c r="P40" s="31">
        <v>934675.36</v>
      </c>
      <c r="Q40" s="31">
        <v>0</v>
      </c>
      <c r="R40" s="31">
        <v>1232247.45</v>
      </c>
      <c r="S40" s="31">
        <v>135497.26999999999</v>
      </c>
      <c r="T40" s="31">
        <v>1041829.59</v>
      </c>
      <c r="U40" s="31">
        <v>0</v>
      </c>
      <c r="V40" s="31">
        <v>1367744.72</v>
      </c>
      <c r="W40" s="31">
        <v>127688.12</v>
      </c>
      <c r="X40" s="31">
        <v>1041829.59</v>
      </c>
      <c r="Y40" s="31">
        <v>200000</v>
      </c>
      <c r="Z40" s="31">
        <v>1295432.8400000001</v>
      </c>
      <c r="AA40" s="31">
        <v>106679.23</v>
      </c>
      <c r="AB40" s="31">
        <v>1032247.45</v>
      </c>
      <c r="AC40" s="31">
        <v>0</v>
      </c>
      <c r="AD40" s="31">
        <v>1402112.07</v>
      </c>
      <c r="AE40" s="31">
        <v>126686.76</v>
      </c>
      <c r="AF40" s="31">
        <v>1167744.72</v>
      </c>
      <c r="AG40" s="31">
        <v>250000</v>
      </c>
      <c r="AH40" s="31">
        <v>1278798.83</v>
      </c>
      <c r="AI40" s="31">
        <v>54414.04</v>
      </c>
      <c r="AJ40" s="31">
        <v>1045432.84</v>
      </c>
      <c r="AK40" s="31">
        <v>0</v>
      </c>
      <c r="AL40" s="31">
        <v>1333212.8700000001</v>
      </c>
      <c r="AM40" s="31">
        <v>85627.75</v>
      </c>
      <c r="AN40" s="31">
        <v>1152112.07</v>
      </c>
      <c r="AO40" s="31">
        <v>0</v>
      </c>
      <c r="AP40" s="31">
        <v>1418840.62</v>
      </c>
      <c r="AQ40" s="42">
        <v>117253.19</v>
      </c>
      <c r="AR40" s="42">
        <v>1278798.83</v>
      </c>
      <c r="AS40" s="42">
        <v>0</v>
      </c>
      <c r="AT40" s="42">
        <v>1536093.81</v>
      </c>
      <c r="AU40" s="42">
        <v>0</v>
      </c>
      <c r="AV40" s="42">
        <v>1333212.8700000001</v>
      </c>
      <c r="AW40" s="42">
        <v>0</v>
      </c>
      <c r="AX40" s="42">
        <v>1536093.81</v>
      </c>
      <c r="AY40" s="42">
        <f>VLOOKUP(B40,[4]应付账款明细表!$A$4:$AW$439,49,0)</f>
        <v>336732.43</v>
      </c>
      <c r="AZ40" s="42">
        <v>1418840.62</v>
      </c>
      <c r="BA40" s="50">
        <f>VLOOKUP(B40,[4]应付账款明细表!$A$4:$AY$439,51)</f>
        <v>100000</v>
      </c>
      <c r="BB40" s="50">
        <f>VLOOKUP(B40,[4]应付账款明细表!$A$4:$AZ$439,52,0)</f>
        <v>1772826.24</v>
      </c>
      <c r="BC40" s="50"/>
      <c r="BD40" s="50">
        <v>1236093.81</v>
      </c>
      <c r="BE40" s="50"/>
      <c r="BF40" s="63"/>
      <c r="BG40" s="63">
        <v>200000</v>
      </c>
      <c r="BH40" s="63">
        <v>200000</v>
      </c>
      <c r="BI40" s="54">
        <f t="shared" si="7"/>
        <v>1280996.6499999999</v>
      </c>
      <c r="BJ40" s="16">
        <f t="shared" si="8"/>
        <v>116454.24090909099</v>
      </c>
      <c r="BK40" s="65">
        <f t="shared" si="9"/>
        <v>10.614416446756501</v>
      </c>
      <c r="BL40" s="54" t="s">
        <v>590</v>
      </c>
      <c r="BM40" s="66">
        <f t="shared" si="4"/>
        <v>0.16180001742747988</v>
      </c>
      <c r="BN40" s="148">
        <f t="shared" si="5"/>
        <v>0.16180001742747988</v>
      </c>
    </row>
    <row r="41" spans="1:66" ht="16.5">
      <c r="A41" s="23">
        <f t="shared" si="6"/>
        <v>38</v>
      </c>
      <c r="B41" s="24" t="s">
        <v>534</v>
      </c>
      <c r="C41" s="24">
        <f>VLOOKUP(B41,'[1]供应商 (2)'!$A$2:$D$144,4,0)</f>
        <v>1932039</v>
      </c>
      <c r="D41" s="25" t="s">
        <v>535</v>
      </c>
      <c r="E41" s="25" t="s">
        <v>353</v>
      </c>
      <c r="F41" s="16">
        <v>0</v>
      </c>
      <c r="G41" s="16"/>
      <c r="H41" s="16"/>
      <c r="I41" s="16"/>
      <c r="J41" s="31"/>
      <c r="K41" s="31"/>
      <c r="L41" s="31">
        <v>0</v>
      </c>
      <c r="M41" s="31"/>
      <c r="N41" s="31"/>
      <c r="O41" s="31">
        <v>0</v>
      </c>
      <c r="P41" s="31">
        <v>0</v>
      </c>
      <c r="Q41" s="31">
        <v>0</v>
      </c>
      <c r="R41" s="31">
        <v>0</v>
      </c>
      <c r="S41" s="31">
        <v>0</v>
      </c>
      <c r="T41" s="31">
        <v>0</v>
      </c>
      <c r="U41" s="31">
        <v>0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v>0</v>
      </c>
      <c r="AB41" s="31">
        <v>0</v>
      </c>
      <c r="AC41" s="31">
        <v>0</v>
      </c>
      <c r="AD41" s="31">
        <v>0</v>
      </c>
      <c r="AE41" s="31">
        <v>0</v>
      </c>
      <c r="AF41" s="31">
        <v>0</v>
      </c>
      <c r="AG41" s="31">
        <v>0</v>
      </c>
      <c r="AH41" s="31">
        <v>0</v>
      </c>
      <c r="AI41" s="31">
        <v>0</v>
      </c>
      <c r="AJ41" s="31">
        <v>0</v>
      </c>
      <c r="AK41" s="31">
        <v>0</v>
      </c>
      <c r="AL41" s="31">
        <v>0</v>
      </c>
      <c r="AM41" s="31">
        <v>0</v>
      </c>
      <c r="AN41" s="31">
        <v>0</v>
      </c>
      <c r="AO41" s="31">
        <v>0</v>
      </c>
      <c r="AP41" s="31">
        <v>0</v>
      </c>
      <c r="AQ41" s="42">
        <v>550022.98</v>
      </c>
      <c r="AR41" s="42">
        <v>0</v>
      </c>
      <c r="AS41" s="42">
        <v>0</v>
      </c>
      <c r="AT41" s="42">
        <v>550022.98</v>
      </c>
      <c r="AU41" s="42">
        <v>0</v>
      </c>
      <c r="AV41" s="42">
        <v>0</v>
      </c>
      <c r="AW41" s="42">
        <v>0</v>
      </c>
      <c r="AX41" s="42">
        <v>550022.98</v>
      </c>
      <c r="AY41" s="42">
        <f>VLOOKUP(B41,[4]应付账款明细表!$A$4:$AW$439,49,0)</f>
        <v>8723.6</v>
      </c>
      <c r="AZ41" s="42">
        <v>0</v>
      </c>
      <c r="BA41" s="50">
        <f>VLOOKUP(B41,[4]应付账款明细表!$A$4:$AY$439,51)</f>
        <v>0</v>
      </c>
      <c r="BB41" s="50">
        <f>VLOOKUP(B41,[4]应付账款明细表!$A$4:$AZ$439,52,0)</f>
        <v>558746.57999999996</v>
      </c>
      <c r="BC41" s="50"/>
      <c r="BD41" s="50">
        <f>VLOOKUP(B41,[4]应付账款明细表!$A$4:$BB$440,54,0)</f>
        <v>550022.98</v>
      </c>
      <c r="BE41" s="50"/>
      <c r="BF41" s="63"/>
      <c r="BG41" s="63">
        <v>200000</v>
      </c>
      <c r="BH41" s="63">
        <v>200000</v>
      </c>
      <c r="BI41" s="54">
        <f t="shared" si="7"/>
        <v>558746.57999999996</v>
      </c>
      <c r="BJ41" s="16">
        <f t="shared" si="8"/>
        <v>50795.143636363602</v>
      </c>
      <c r="BK41" s="65">
        <f t="shared" si="9"/>
        <v>10.8282591725215</v>
      </c>
      <c r="BL41" s="54" t="str">
        <f>VLOOKUP(B41,'[3]应付账款7月底全部明细表 (3)'!$A$4:$BI$410,61,0)</f>
        <v>按主机厂要求</v>
      </c>
      <c r="BM41" s="66">
        <f t="shared" si="4"/>
        <v>0.36362117088271478</v>
      </c>
      <c r="BN41" s="148">
        <f t="shared" si="5"/>
        <v>0.36362117088271478</v>
      </c>
    </row>
    <row r="42" spans="1:66" ht="16.5">
      <c r="A42" s="23">
        <f t="shared" si="6"/>
        <v>39</v>
      </c>
      <c r="B42" s="24" t="s">
        <v>40</v>
      </c>
      <c r="C42" s="24" t="s">
        <v>618</v>
      </c>
      <c r="D42" s="25" t="s">
        <v>41</v>
      </c>
      <c r="E42" s="25" t="s">
        <v>35</v>
      </c>
      <c r="F42" s="16">
        <v>796212.35</v>
      </c>
      <c r="G42" s="16">
        <v>0</v>
      </c>
      <c r="H42" s="16">
        <v>888666.35</v>
      </c>
      <c r="I42" s="16">
        <v>151500</v>
      </c>
      <c r="J42" s="31">
        <v>835332.05</v>
      </c>
      <c r="K42" s="31">
        <v>0</v>
      </c>
      <c r="L42" s="31">
        <v>644712.35</v>
      </c>
      <c r="M42" s="31">
        <v>600</v>
      </c>
      <c r="N42" s="31">
        <v>834732.05</v>
      </c>
      <c r="O42" s="31">
        <v>144286.97</v>
      </c>
      <c r="P42" s="31">
        <v>736566.35</v>
      </c>
      <c r="Q42" s="31">
        <v>100000</v>
      </c>
      <c r="R42" s="31">
        <v>879019.02</v>
      </c>
      <c r="S42" s="31">
        <v>118089.07</v>
      </c>
      <c r="T42" s="31">
        <v>734732.05</v>
      </c>
      <c r="U42" s="31">
        <v>3000</v>
      </c>
      <c r="V42" s="31">
        <v>994108.09</v>
      </c>
      <c r="W42" s="31">
        <v>109557.16</v>
      </c>
      <c r="X42" s="31">
        <v>731732.05</v>
      </c>
      <c r="Y42" s="31">
        <v>0</v>
      </c>
      <c r="Z42" s="31">
        <v>1103665.25</v>
      </c>
      <c r="AA42" s="31">
        <v>105534.93</v>
      </c>
      <c r="AB42" s="31">
        <v>876019.02</v>
      </c>
      <c r="AC42" s="31">
        <v>0</v>
      </c>
      <c r="AD42" s="31">
        <v>1209200.18</v>
      </c>
      <c r="AE42" s="31">
        <v>0</v>
      </c>
      <c r="AF42" s="31">
        <v>994108.09</v>
      </c>
      <c r="AG42" s="31">
        <v>250000</v>
      </c>
      <c r="AH42" s="31">
        <v>959200.18</v>
      </c>
      <c r="AI42" s="31">
        <v>47962.06</v>
      </c>
      <c r="AJ42" s="31">
        <v>853665.25</v>
      </c>
      <c r="AK42" s="31">
        <v>0</v>
      </c>
      <c r="AL42" s="31">
        <v>1007162.24</v>
      </c>
      <c r="AM42" s="31">
        <v>56847.63</v>
      </c>
      <c r="AN42" s="31">
        <v>959200.18</v>
      </c>
      <c r="AO42" s="31">
        <v>0</v>
      </c>
      <c r="AP42" s="31">
        <v>1064009.8700000001</v>
      </c>
      <c r="AQ42" s="42">
        <v>86168.46</v>
      </c>
      <c r="AR42" s="42">
        <v>959200.18</v>
      </c>
      <c r="AS42" s="42">
        <v>100000</v>
      </c>
      <c r="AT42" s="42">
        <v>1050178.33</v>
      </c>
      <c r="AU42" s="42">
        <v>97651.92</v>
      </c>
      <c r="AV42" s="42">
        <v>907162.24</v>
      </c>
      <c r="AW42" s="42">
        <v>0</v>
      </c>
      <c r="AX42" s="42">
        <v>1147830.25</v>
      </c>
      <c r="AY42" s="42">
        <f>VLOOKUP(B42,[4]应付账款明细表!$A$4:$AW$439,49,0)</f>
        <v>82941.39</v>
      </c>
      <c r="AZ42" s="42">
        <v>964009.87</v>
      </c>
      <c r="BA42" s="50">
        <f>VLOOKUP(B42,[4]应付账款明细表!$A$4:$AY$439,51)</f>
        <v>50000</v>
      </c>
      <c r="BB42" s="50">
        <f>VLOOKUP(B42,[4]应付账款明细表!$A$4:$AZ$439,52,0)</f>
        <v>1180771.6399999999</v>
      </c>
      <c r="BC42" s="50"/>
      <c r="BD42" s="50">
        <f>VLOOKUP(B42,[4]应付账款明细表!$A$4:$BB$440,54,0)</f>
        <v>1000178.33</v>
      </c>
      <c r="BE42" s="50"/>
      <c r="BF42" s="63"/>
      <c r="BG42" s="63">
        <v>200000</v>
      </c>
      <c r="BH42" s="63">
        <v>200000</v>
      </c>
      <c r="BI42" s="54">
        <f t="shared" si="7"/>
        <v>849039.59</v>
      </c>
      <c r="BJ42" s="16">
        <f t="shared" si="8"/>
        <v>77185.417272727296</v>
      </c>
      <c r="BK42" s="65">
        <f t="shared" si="9"/>
        <v>12.958125580457301</v>
      </c>
      <c r="BL42" s="54" t="s">
        <v>590</v>
      </c>
      <c r="BM42" s="66">
        <f t="shared" si="4"/>
        <v>0.19996434035918376</v>
      </c>
      <c r="BN42" s="148">
        <f t="shared" si="5"/>
        <v>0.19996434035918376</v>
      </c>
    </row>
    <row r="43" spans="1:66" ht="16.5">
      <c r="A43" s="23">
        <f t="shared" si="6"/>
        <v>40</v>
      </c>
      <c r="B43" s="24" t="s">
        <v>131</v>
      </c>
      <c r="C43" s="24">
        <v>1912442</v>
      </c>
      <c r="D43" s="25" t="s">
        <v>132</v>
      </c>
      <c r="E43" s="25" t="s">
        <v>133</v>
      </c>
      <c r="F43" s="16">
        <v>699200.79</v>
      </c>
      <c r="G43" s="16">
        <v>0</v>
      </c>
      <c r="H43" s="16">
        <v>699200.79</v>
      </c>
      <c r="I43" s="16">
        <v>321100</v>
      </c>
      <c r="J43" s="31">
        <v>674084.07</v>
      </c>
      <c r="K43" s="31">
        <v>237000</v>
      </c>
      <c r="L43" s="31">
        <v>378100.79</v>
      </c>
      <c r="M43" s="31">
        <v>0</v>
      </c>
      <c r="N43" s="31">
        <v>911084.07</v>
      </c>
      <c r="O43" s="31">
        <v>0</v>
      </c>
      <c r="P43" s="31">
        <v>378100.79</v>
      </c>
      <c r="Q43" s="31">
        <v>100000</v>
      </c>
      <c r="R43" s="31">
        <v>811084.07</v>
      </c>
      <c r="S43" s="31">
        <v>0</v>
      </c>
      <c r="T43" s="31">
        <v>574084.06999999995</v>
      </c>
      <c r="U43" s="31">
        <v>0</v>
      </c>
      <c r="V43" s="31">
        <v>811084.07</v>
      </c>
      <c r="W43" s="31">
        <v>264666.82</v>
      </c>
      <c r="X43" s="31">
        <v>811084.07</v>
      </c>
      <c r="Y43" s="31">
        <v>200000</v>
      </c>
      <c r="Z43" s="31">
        <v>875750.89</v>
      </c>
      <c r="AA43" s="31">
        <v>291050.44</v>
      </c>
      <c r="AB43" s="31">
        <v>611084.06999999995</v>
      </c>
      <c r="AC43" s="31">
        <v>0</v>
      </c>
      <c r="AD43" s="31">
        <v>1166801.33</v>
      </c>
      <c r="AE43" s="31">
        <v>189917.68</v>
      </c>
      <c r="AF43" s="31">
        <v>611084.06999999995</v>
      </c>
      <c r="AG43" s="31">
        <v>250000</v>
      </c>
      <c r="AH43" s="31">
        <v>1106719.01</v>
      </c>
      <c r="AI43" s="31">
        <v>169249.25</v>
      </c>
      <c r="AJ43" s="31">
        <v>625750.89</v>
      </c>
      <c r="AK43" s="31">
        <v>0</v>
      </c>
      <c r="AL43" s="31">
        <v>1275968.26</v>
      </c>
      <c r="AM43" s="31">
        <v>111286.35</v>
      </c>
      <c r="AN43" s="31">
        <v>916801.33</v>
      </c>
      <c r="AO43" s="31">
        <v>99500</v>
      </c>
      <c r="AP43" s="31">
        <v>1287754.6100000001</v>
      </c>
      <c r="AQ43" s="42">
        <v>89120.53</v>
      </c>
      <c r="AR43" s="42">
        <v>1007219.01</v>
      </c>
      <c r="AS43" s="42">
        <v>250000</v>
      </c>
      <c r="AT43" s="42">
        <v>1126875.1399999999</v>
      </c>
      <c r="AU43" s="42">
        <v>0</v>
      </c>
      <c r="AV43" s="42">
        <v>926468.26</v>
      </c>
      <c r="AW43" s="42">
        <v>150000</v>
      </c>
      <c r="AX43" s="42">
        <v>976875.14</v>
      </c>
      <c r="AY43" s="42">
        <f>VLOOKUP(B43,[4]应付账款明细表!$A$4:$AW$439,49,0)</f>
        <v>106442.38</v>
      </c>
      <c r="AZ43" s="42">
        <v>887754.61</v>
      </c>
      <c r="BA43" s="50">
        <f>VLOOKUP(B43,[4]应付账款明细表!$A$4:$AY$439,51)</f>
        <v>100000</v>
      </c>
      <c r="BB43" s="50">
        <f>VLOOKUP(B43,[4]应付账款明细表!$A$4:$AZ$439,52,0)</f>
        <v>983317.52</v>
      </c>
      <c r="BC43" s="50"/>
      <c r="BD43" s="50">
        <v>676875.14</v>
      </c>
      <c r="BE43" s="50"/>
      <c r="BF43" s="63"/>
      <c r="BG43" s="63">
        <v>200000</v>
      </c>
      <c r="BH43" s="63">
        <v>200000</v>
      </c>
      <c r="BI43" s="54">
        <f t="shared" si="7"/>
        <v>1458733.45</v>
      </c>
      <c r="BJ43" s="16">
        <f t="shared" si="8"/>
        <v>132612.13181818201</v>
      </c>
      <c r="BK43" s="65">
        <f t="shared" si="9"/>
        <v>5.1041720747542998</v>
      </c>
      <c r="BL43" s="54" t="s">
        <v>590</v>
      </c>
      <c r="BM43" s="66">
        <f t="shared" si="4"/>
        <v>0.29547546981855471</v>
      </c>
      <c r="BN43" s="148">
        <f t="shared" si="5"/>
        <v>0.29547546981855471</v>
      </c>
    </row>
    <row r="44" spans="1:66" ht="16.5">
      <c r="A44" s="23">
        <f t="shared" si="6"/>
        <v>41</v>
      </c>
      <c r="B44" s="24" t="s">
        <v>141</v>
      </c>
      <c r="C44" s="24" t="s">
        <v>619</v>
      </c>
      <c r="D44" s="25" t="s">
        <v>142</v>
      </c>
      <c r="E44" s="25" t="s">
        <v>143</v>
      </c>
      <c r="F44" s="16">
        <v>1956990.28</v>
      </c>
      <c r="G44" s="16">
        <v>1001200</v>
      </c>
      <c r="H44" s="16">
        <v>1090000.45</v>
      </c>
      <c r="I44" s="16">
        <v>0</v>
      </c>
      <c r="J44" s="31">
        <v>1202915.78</v>
      </c>
      <c r="K44" s="31">
        <v>10190.35</v>
      </c>
      <c r="L44" s="31">
        <v>955790.28</v>
      </c>
      <c r="M44" s="31">
        <v>0</v>
      </c>
      <c r="N44" s="31">
        <v>1213106.1299999999</v>
      </c>
      <c r="O44" s="31">
        <v>0</v>
      </c>
      <c r="P44" s="31">
        <v>1090000.45</v>
      </c>
      <c r="Q44" s="31">
        <v>0</v>
      </c>
      <c r="R44" s="31">
        <v>1213106.1299999999</v>
      </c>
      <c r="S44" s="31">
        <v>62083.81</v>
      </c>
      <c r="T44" s="31">
        <v>1202915.78</v>
      </c>
      <c r="U44" s="31">
        <v>0</v>
      </c>
      <c r="V44" s="31">
        <v>1275189.94</v>
      </c>
      <c r="W44" s="31">
        <v>26021.97</v>
      </c>
      <c r="X44" s="31">
        <v>1213106.1299999999</v>
      </c>
      <c r="Y44" s="31">
        <v>0</v>
      </c>
      <c r="Z44" s="31">
        <v>1301211.9099999999</v>
      </c>
      <c r="AA44" s="31">
        <v>8110.51</v>
      </c>
      <c r="AB44" s="31">
        <v>1213106.1299999999</v>
      </c>
      <c r="AC44" s="31">
        <v>250000</v>
      </c>
      <c r="AD44" s="31">
        <v>1059322.42</v>
      </c>
      <c r="AE44" s="31">
        <v>173917.32</v>
      </c>
      <c r="AF44" s="31">
        <v>1025189.94</v>
      </c>
      <c r="AG44" s="31">
        <v>705000</v>
      </c>
      <c r="AH44" s="31">
        <v>528239.74</v>
      </c>
      <c r="AI44" s="31">
        <v>104573.39</v>
      </c>
      <c r="AJ44" s="31">
        <v>346211.91</v>
      </c>
      <c r="AK44" s="31">
        <v>0</v>
      </c>
      <c r="AL44" s="31">
        <v>632813.13</v>
      </c>
      <c r="AM44" s="31">
        <v>170588.15</v>
      </c>
      <c r="AN44" s="31">
        <v>354322.42</v>
      </c>
      <c r="AO44" s="31">
        <v>0</v>
      </c>
      <c r="AP44" s="31">
        <v>803401.28</v>
      </c>
      <c r="AQ44" s="42">
        <v>0</v>
      </c>
      <c r="AR44" s="42">
        <v>528239.74</v>
      </c>
      <c r="AS44" s="42">
        <v>0</v>
      </c>
      <c r="AT44" s="42">
        <v>803401.28</v>
      </c>
      <c r="AU44" s="42">
        <v>798432.34</v>
      </c>
      <c r="AV44" s="42">
        <v>632813.13</v>
      </c>
      <c r="AW44" s="42">
        <v>0</v>
      </c>
      <c r="AX44" s="42">
        <v>1601833.62</v>
      </c>
      <c r="AY44" s="42">
        <f>VLOOKUP(B44,[4]应付账款明细表!$A$4:$AW$439,49,0)</f>
        <v>597111.46</v>
      </c>
      <c r="AZ44" s="42">
        <v>803401.28</v>
      </c>
      <c r="BA44" s="50">
        <f>VLOOKUP(B44,[4]应付账款明细表!$A$4:$AY$439,51)</f>
        <v>100000</v>
      </c>
      <c r="BB44" s="50">
        <f>VLOOKUP(B44,[4]应付账款明细表!$A$4:$AZ$439,52,0)</f>
        <v>2098945.08</v>
      </c>
      <c r="BC44" s="50"/>
      <c r="BD44" s="50">
        <f>VLOOKUP(B44,[4]应付账款明细表!$A$4:$BB$440,54,0)</f>
        <v>703401.28</v>
      </c>
      <c r="BE44" s="50"/>
      <c r="BF44" s="63"/>
      <c r="BG44" s="63">
        <v>200000</v>
      </c>
      <c r="BH44" s="63">
        <v>200000</v>
      </c>
      <c r="BI44" s="54">
        <f t="shared" si="7"/>
        <v>1951029.3</v>
      </c>
      <c r="BJ44" s="16">
        <f t="shared" si="8"/>
        <v>177366.3</v>
      </c>
      <c r="BK44" s="65">
        <f t="shared" si="9"/>
        <v>3.9658113181590902</v>
      </c>
      <c r="BL44" s="54" t="s">
        <v>590</v>
      </c>
      <c r="BM44" s="66">
        <f t="shared" si="4"/>
        <v>0.2843327211460292</v>
      </c>
      <c r="BN44" s="148">
        <f t="shared" si="5"/>
        <v>0.2843327211460292</v>
      </c>
    </row>
    <row r="45" spans="1:66" ht="16.5">
      <c r="A45" s="23">
        <f t="shared" si="6"/>
        <v>42</v>
      </c>
      <c r="B45" s="24" t="s">
        <v>195</v>
      </c>
      <c r="C45" s="24"/>
      <c r="D45" s="25" t="s">
        <v>196</v>
      </c>
      <c r="E45" s="25" t="s">
        <v>187</v>
      </c>
      <c r="F45" s="16">
        <v>438360</v>
      </c>
      <c r="G45" s="16">
        <v>0</v>
      </c>
      <c r="H45" s="16">
        <v>438360</v>
      </c>
      <c r="I45" s="16">
        <v>0</v>
      </c>
      <c r="J45" s="31">
        <v>624020</v>
      </c>
      <c r="K45" s="31">
        <v>194400</v>
      </c>
      <c r="L45" s="31">
        <v>438360</v>
      </c>
      <c r="M45" s="31">
        <v>0</v>
      </c>
      <c r="N45" s="31">
        <v>818420</v>
      </c>
      <c r="O45" s="31">
        <v>0</v>
      </c>
      <c r="P45" s="31">
        <v>438360</v>
      </c>
      <c r="Q45" s="31">
        <v>200000</v>
      </c>
      <c r="R45" s="31">
        <v>618420</v>
      </c>
      <c r="S45" s="31">
        <v>122760</v>
      </c>
      <c r="T45" s="31">
        <v>424020</v>
      </c>
      <c r="U45" s="31">
        <v>0</v>
      </c>
      <c r="V45" s="31">
        <v>741180</v>
      </c>
      <c r="W45" s="31">
        <v>0</v>
      </c>
      <c r="X45" s="31">
        <v>618420</v>
      </c>
      <c r="Y45" s="31">
        <v>0</v>
      </c>
      <c r="Z45" s="31">
        <v>741180</v>
      </c>
      <c r="AA45" s="31">
        <v>49640</v>
      </c>
      <c r="AB45" s="31">
        <v>618420</v>
      </c>
      <c r="AC45" s="31">
        <v>0</v>
      </c>
      <c r="AD45" s="31">
        <v>790820</v>
      </c>
      <c r="AE45" s="31">
        <v>178705</v>
      </c>
      <c r="AF45" s="31">
        <v>741180</v>
      </c>
      <c r="AG45" s="31">
        <v>450000</v>
      </c>
      <c r="AH45" s="31">
        <v>519525</v>
      </c>
      <c r="AI45" s="31">
        <v>0</v>
      </c>
      <c r="AJ45" s="31">
        <v>291180</v>
      </c>
      <c r="AK45" s="31">
        <v>0</v>
      </c>
      <c r="AL45" s="31">
        <v>519525</v>
      </c>
      <c r="AM45" s="31">
        <v>0</v>
      </c>
      <c r="AN45" s="31">
        <v>340820</v>
      </c>
      <c r="AO45" s="31">
        <v>0</v>
      </c>
      <c r="AP45" s="31">
        <v>519525</v>
      </c>
      <c r="AQ45" s="42">
        <v>308983</v>
      </c>
      <c r="AR45" s="42">
        <v>519525</v>
      </c>
      <c r="AS45" s="42">
        <v>0</v>
      </c>
      <c r="AT45" s="42">
        <v>828508</v>
      </c>
      <c r="AU45" s="42">
        <v>0</v>
      </c>
      <c r="AV45" s="42">
        <v>519525</v>
      </c>
      <c r="AW45" s="42">
        <v>0</v>
      </c>
      <c r="AX45" s="42">
        <v>828508</v>
      </c>
      <c r="AY45" s="42">
        <f>VLOOKUP(B45,[4]应付账款明细表!$A$4:$AW$439,49,0)</f>
        <v>338405</v>
      </c>
      <c r="AZ45" s="42">
        <v>519525</v>
      </c>
      <c r="BA45" s="50">
        <f>VLOOKUP(B45,[4]应付账款明细表!$A$4:$AY$439,51)</f>
        <v>50000</v>
      </c>
      <c r="BB45" s="50">
        <f>VLOOKUP(B45,[4]应付账款明细表!$A$4:$AZ$439,52,0)</f>
        <v>1116913</v>
      </c>
      <c r="BC45" s="50"/>
      <c r="BD45" s="50">
        <f>VLOOKUP(B45,[4]应付账款明细表!$A$4:$BB$440,54,0)</f>
        <v>778508</v>
      </c>
      <c r="BE45" s="50"/>
      <c r="BF45" s="63"/>
      <c r="BG45" s="63">
        <v>200000</v>
      </c>
      <c r="BH45" s="63">
        <v>200000</v>
      </c>
      <c r="BI45" s="54">
        <f t="shared" si="7"/>
        <v>1192893</v>
      </c>
      <c r="BJ45" s="16">
        <f t="shared" si="8"/>
        <v>108444.818181818</v>
      </c>
      <c r="BK45" s="65">
        <f t="shared" si="9"/>
        <v>7.1788400133121799</v>
      </c>
      <c r="BL45" s="54" t="s">
        <v>614</v>
      </c>
      <c r="BM45" s="66">
        <f t="shared" si="4"/>
        <v>0.25690166318136742</v>
      </c>
      <c r="BN45" s="148">
        <f t="shared" si="5"/>
        <v>0.25690166318136742</v>
      </c>
    </row>
    <row r="46" spans="1:66" ht="16.5">
      <c r="A46" s="23">
        <f t="shared" si="6"/>
        <v>43</v>
      </c>
      <c r="B46" s="24" t="s">
        <v>241</v>
      </c>
      <c r="C46" s="24" t="s">
        <v>620</v>
      </c>
      <c r="D46" s="25" t="s">
        <v>242</v>
      </c>
      <c r="E46" s="25" t="s">
        <v>243</v>
      </c>
      <c r="F46" s="16">
        <v>2248380.11</v>
      </c>
      <c r="G46" s="16">
        <v>1000000</v>
      </c>
      <c r="H46" s="16">
        <v>1248380.1100000001</v>
      </c>
      <c r="I46" s="16">
        <v>0</v>
      </c>
      <c r="J46" s="31">
        <v>1741922.99</v>
      </c>
      <c r="K46" s="31">
        <v>0</v>
      </c>
      <c r="L46" s="31">
        <v>1248380.1100000001</v>
      </c>
      <c r="M46" s="31">
        <v>0</v>
      </c>
      <c r="N46" s="31">
        <v>1741922.99</v>
      </c>
      <c r="O46" s="31">
        <v>629679.55000000005</v>
      </c>
      <c r="P46" s="31">
        <v>1248380.1100000001</v>
      </c>
      <c r="Q46" s="31">
        <v>0</v>
      </c>
      <c r="R46" s="31">
        <v>2371602.54</v>
      </c>
      <c r="S46" s="31">
        <v>494187.84</v>
      </c>
      <c r="T46" s="31">
        <v>1741922.99</v>
      </c>
      <c r="U46" s="31">
        <v>1655074.64</v>
      </c>
      <c r="V46" s="31">
        <v>1210715.74</v>
      </c>
      <c r="W46" s="31">
        <v>971013.52</v>
      </c>
      <c r="X46" s="31">
        <v>86848.350000000093</v>
      </c>
      <c r="Y46" s="31">
        <v>450000</v>
      </c>
      <c r="Z46" s="31">
        <v>1731729.26</v>
      </c>
      <c r="AA46" s="31">
        <v>233080.35</v>
      </c>
      <c r="AB46" s="31">
        <v>266527.90000000002</v>
      </c>
      <c r="AC46" s="31">
        <v>743433.2</v>
      </c>
      <c r="AD46" s="31">
        <v>1221376.4099999999</v>
      </c>
      <c r="AE46" s="31">
        <v>1060473.3600000001</v>
      </c>
      <c r="AF46" s="31">
        <v>17282.54</v>
      </c>
      <c r="AG46" s="31">
        <v>0</v>
      </c>
      <c r="AH46" s="31">
        <v>2281849.77</v>
      </c>
      <c r="AI46" s="31">
        <v>0</v>
      </c>
      <c r="AJ46" s="31">
        <v>988296.06</v>
      </c>
      <c r="AK46" s="31">
        <v>0</v>
      </c>
      <c r="AL46" s="31">
        <v>2281849.77</v>
      </c>
      <c r="AM46" s="31">
        <v>581050.52</v>
      </c>
      <c r="AN46" s="31">
        <v>1221376.4099999999</v>
      </c>
      <c r="AO46" s="31">
        <v>1000000</v>
      </c>
      <c r="AP46" s="31">
        <v>1862900.29</v>
      </c>
      <c r="AQ46" s="42">
        <v>0</v>
      </c>
      <c r="AR46" s="42">
        <v>1281849.77</v>
      </c>
      <c r="AS46" s="42">
        <v>0</v>
      </c>
      <c r="AT46" s="42">
        <v>1862900.29</v>
      </c>
      <c r="AU46" s="42">
        <v>0</v>
      </c>
      <c r="AV46" s="42">
        <v>1281849.77</v>
      </c>
      <c r="AW46" s="42">
        <v>1100000</v>
      </c>
      <c r="AX46" s="42">
        <v>762900.29</v>
      </c>
      <c r="AY46" s="42">
        <f>VLOOKUP(B46,[4]应付账款明细表!$A$4:$AW$439,49,0)</f>
        <v>0</v>
      </c>
      <c r="AZ46" s="42">
        <v>762900.29</v>
      </c>
      <c r="BA46" s="50">
        <f>VLOOKUP(B46,[4]应付账款明细表!$A$4:$AY$439,51)</f>
        <v>400000</v>
      </c>
      <c r="BB46" s="50">
        <f>VLOOKUP(B46,[4]应付账款明细表!$A$4:$AZ$439,52,0)</f>
        <v>362900.29</v>
      </c>
      <c r="BC46" s="50"/>
      <c r="BD46" s="50">
        <f>VLOOKUP(B46,[4]应付账款明细表!$A$4:$BB$440,54,0)</f>
        <v>362900.29</v>
      </c>
      <c r="BE46" s="50"/>
      <c r="BF46" s="63"/>
      <c r="BG46" s="63">
        <v>200000</v>
      </c>
      <c r="BH46" s="63">
        <v>200000</v>
      </c>
      <c r="BI46" s="54">
        <f t="shared" si="7"/>
        <v>3969485.14</v>
      </c>
      <c r="BJ46" s="16">
        <f t="shared" si="8"/>
        <v>360862.285454545</v>
      </c>
      <c r="BK46" s="65">
        <f t="shared" si="9"/>
        <v>1.0056475964034</v>
      </c>
      <c r="BL46" s="54" t="s">
        <v>590</v>
      </c>
      <c r="BM46" s="66">
        <f t="shared" si="4"/>
        <v>0.55111556951359841</v>
      </c>
      <c r="BN46" s="148">
        <f t="shared" si="5"/>
        <v>0.55111556951359841</v>
      </c>
    </row>
    <row r="47" spans="1:66" ht="16.5">
      <c r="A47" s="23">
        <f t="shared" si="6"/>
        <v>44</v>
      </c>
      <c r="B47" s="24" t="s">
        <v>258</v>
      </c>
      <c r="C47" s="24" t="s">
        <v>621</v>
      </c>
      <c r="D47" s="25" t="s">
        <v>259</v>
      </c>
      <c r="E47" s="25" t="s">
        <v>260</v>
      </c>
      <c r="F47" s="16">
        <v>2736358</v>
      </c>
      <c r="G47" s="16">
        <v>2000000</v>
      </c>
      <c r="H47" s="16">
        <v>2158607.11</v>
      </c>
      <c r="I47" s="16">
        <v>1000000</v>
      </c>
      <c r="J47" s="31">
        <v>2147770.7200000002</v>
      </c>
      <c r="K47" s="31">
        <v>1076062.22</v>
      </c>
      <c r="L47" s="31">
        <v>2147770.7200000002</v>
      </c>
      <c r="M47" s="31">
        <v>800000</v>
      </c>
      <c r="N47" s="31">
        <v>2423832.94</v>
      </c>
      <c r="O47" s="31">
        <v>316258.02</v>
      </c>
      <c r="P47" s="31">
        <v>2423832.94</v>
      </c>
      <c r="Q47" s="31">
        <v>0</v>
      </c>
      <c r="R47" s="31">
        <v>2740090.96</v>
      </c>
      <c r="S47" s="31">
        <v>1106509.74</v>
      </c>
      <c r="T47" s="31">
        <v>2740090.96</v>
      </c>
      <c r="U47" s="31">
        <v>1830830</v>
      </c>
      <c r="V47" s="31">
        <v>2015770.7</v>
      </c>
      <c r="W47" s="31">
        <v>1096493.3999999999</v>
      </c>
      <c r="X47" s="31">
        <v>2015770.7</v>
      </c>
      <c r="Y47" s="31">
        <v>1750000</v>
      </c>
      <c r="Z47" s="31">
        <v>1362264.1</v>
      </c>
      <c r="AA47" s="31">
        <v>1442798.4</v>
      </c>
      <c r="AB47" s="31">
        <v>1362264.1</v>
      </c>
      <c r="AC47" s="31">
        <v>600000</v>
      </c>
      <c r="AD47" s="31">
        <v>2205062.5</v>
      </c>
      <c r="AE47" s="31">
        <v>1025630.6</v>
      </c>
      <c r="AF47" s="31">
        <v>2205062.5</v>
      </c>
      <c r="AG47" s="31">
        <v>900000</v>
      </c>
      <c r="AH47" s="31">
        <v>2330693.1</v>
      </c>
      <c r="AI47" s="31">
        <v>107656.11</v>
      </c>
      <c r="AJ47" s="31">
        <v>2330693.1</v>
      </c>
      <c r="AK47" s="31">
        <v>500000</v>
      </c>
      <c r="AL47" s="31">
        <v>1938349.21</v>
      </c>
      <c r="AM47" s="31">
        <v>0</v>
      </c>
      <c r="AN47" s="31">
        <v>1938349.21</v>
      </c>
      <c r="AO47" s="31">
        <v>0</v>
      </c>
      <c r="AP47" s="31">
        <v>1938349.21</v>
      </c>
      <c r="AQ47" s="42">
        <v>0</v>
      </c>
      <c r="AR47" s="42">
        <v>1938349.21</v>
      </c>
      <c r="AS47" s="42">
        <v>0</v>
      </c>
      <c r="AT47" s="42">
        <v>1938349.21</v>
      </c>
      <c r="AU47" s="42">
        <v>0</v>
      </c>
      <c r="AV47" s="42">
        <v>1938349.21</v>
      </c>
      <c r="AW47" s="42">
        <v>0</v>
      </c>
      <c r="AX47" s="42">
        <v>1938349.21</v>
      </c>
      <c r="AY47" s="42">
        <f>VLOOKUP(B47,[4]应付账款明细表!$A$4:$AW$439,49,0)</f>
        <v>0</v>
      </c>
      <c r="AZ47" s="42">
        <v>1938349.21</v>
      </c>
      <c r="BA47" s="50">
        <f>VLOOKUP(B47,[4]应付账款明细表!$A$4:$AY$439,51)</f>
        <v>0</v>
      </c>
      <c r="BB47" s="50">
        <f>VLOOKUP(B47,[4]应付账款明细表!$A$4:$AZ$439,52,0)</f>
        <v>1938349.21</v>
      </c>
      <c r="BC47" s="50"/>
      <c r="BD47" s="50">
        <f>VLOOKUP(B47,[4]应付账款明细表!$A$4:$BB$440,54,0)</f>
        <v>1938349.21</v>
      </c>
      <c r="BE47" s="50"/>
      <c r="BF47" s="63"/>
      <c r="BG47" s="63">
        <v>100000</v>
      </c>
      <c r="BH47" s="63">
        <v>100000</v>
      </c>
      <c r="BI47" s="54">
        <f t="shared" si="7"/>
        <v>6171408.4900000002</v>
      </c>
      <c r="BJ47" s="16">
        <f t="shared" si="8"/>
        <v>561037.13545454503</v>
      </c>
      <c r="BK47" s="65">
        <f t="shared" si="9"/>
        <v>3.4549392321946302</v>
      </c>
      <c r="BL47" s="54" t="s">
        <v>591</v>
      </c>
      <c r="BM47" s="66">
        <f t="shared" si="4"/>
        <v>5.1590291101364545E-2</v>
      </c>
      <c r="BN47" s="148">
        <f t="shared" si="5"/>
        <v>5.1590291101364545E-2</v>
      </c>
    </row>
    <row r="48" spans="1:66" ht="16.5">
      <c r="A48" s="23">
        <f t="shared" si="6"/>
        <v>45</v>
      </c>
      <c r="B48" s="24" t="s">
        <v>279</v>
      </c>
      <c r="C48" s="24" t="s">
        <v>622</v>
      </c>
      <c r="D48" s="25" t="s">
        <v>280</v>
      </c>
      <c r="E48" s="25" t="s">
        <v>46</v>
      </c>
      <c r="F48" s="16">
        <v>437350.61</v>
      </c>
      <c r="G48" s="16">
        <v>0</v>
      </c>
      <c r="H48" s="16">
        <v>437350.61</v>
      </c>
      <c r="I48" s="16">
        <v>0</v>
      </c>
      <c r="J48" s="31">
        <v>437350.61</v>
      </c>
      <c r="K48" s="31">
        <v>231970.47</v>
      </c>
      <c r="L48" s="31">
        <v>437350.61</v>
      </c>
      <c r="M48" s="31">
        <v>0</v>
      </c>
      <c r="N48" s="31">
        <v>669321.07999999996</v>
      </c>
      <c r="O48" s="31">
        <v>45513.98</v>
      </c>
      <c r="P48" s="31">
        <v>437350.61</v>
      </c>
      <c r="Q48" s="31">
        <v>150000</v>
      </c>
      <c r="R48" s="31">
        <v>564835.06000000006</v>
      </c>
      <c r="S48" s="31">
        <v>19257.240000000002</v>
      </c>
      <c r="T48" s="31">
        <v>287350.61</v>
      </c>
      <c r="U48" s="31">
        <v>0</v>
      </c>
      <c r="V48" s="31">
        <v>584092.30000000005</v>
      </c>
      <c r="W48" s="31">
        <v>93738.15</v>
      </c>
      <c r="X48" s="31">
        <v>519321.08</v>
      </c>
      <c r="Y48" s="31">
        <v>0</v>
      </c>
      <c r="Z48" s="31">
        <v>677830.45</v>
      </c>
      <c r="AA48" s="31">
        <v>0</v>
      </c>
      <c r="AB48" s="31">
        <v>564835.06000000006</v>
      </c>
      <c r="AC48" s="31">
        <v>0</v>
      </c>
      <c r="AD48" s="31">
        <v>677830.45</v>
      </c>
      <c r="AE48" s="31">
        <v>103669.77</v>
      </c>
      <c r="AF48" s="31">
        <v>584092.30000000005</v>
      </c>
      <c r="AG48" s="31">
        <v>250000</v>
      </c>
      <c r="AH48" s="31">
        <v>531500.22</v>
      </c>
      <c r="AI48" s="31">
        <v>0</v>
      </c>
      <c r="AJ48" s="31">
        <v>427830.45</v>
      </c>
      <c r="AK48" s="31">
        <v>0</v>
      </c>
      <c r="AL48" s="31">
        <v>531500.22</v>
      </c>
      <c r="AM48" s="31">
        <v>36964.629999999997</v>
      </c>
      <c r="AN48" s="31">
        <v>427830.45</v>
      </c>
      <c r="AO48" s="31">
        <v>0</v>
      </c>
      <c r="AP48" s="31">
        <v>568464.85</v>
      </c>
      <c r="AQ48" s="42">
        <v>167690.5</v>
      </c>
      <c r="AR48" s="42">
        <v>531500.22</v>
      </c>
      <c r="AS48" s="42">
        <v>100000</v>
      </c>
      <c r="AT48" s="42">
        <v>636155.35</v>
      </c>
      <c r="AU48" s="42">
        <v>245722.84</v>
      </c>
      <c r="AV48" s="42">
        <v>431500.22</v>
      </c>
      <c r="AW48" s="42">
        <v>0</v>
      </c>
      <c r="AX48" s="42">
        <v>881878.19</v>
      </c>
      <c r="AY48" s="42">
        <f>VLOOKUP(B48,[4]应付账款明细表!$A$4:$AW$439,49,0)</f>
        <v>0</v>
      </c>
      <c r="AZ48" s="42">
        <v>468464.85</v>
      </c>
      <c r="BA48" s="50">
        <f>VLOOKUP(B48,[4]应付账款明细表!$A$4:$AY$439,51)</f>
        <v>30000</v>
      </c>
      <c r="BB48" s="50">
        <f>VLOOKUP(B48,[4]应付账款明细表!$A$4:$AZ$439,52,0)</f>
        <v>851878.19</v>
      </c>
      <c r="BC48" s="50"/>
      <c r="BD48" s="50">
        <f>VLOOKUP(B48,[4]应付账款明细表!$A$4:$BB$440,54,0)</f>
        <v>606155.35</v>
      </c>
      <c r="BE48" s="50"/>
      <c r="BF48" s="63"/>
      <c r="BG48" s="63">
        <v>150000</v>
      </c>
      <c r="BH48" s="63">
        <v>150000</v>
      </c>
      <c r="BI48" s="54">
        <f t="shared" si="7"/>
        <v>944527.58</v>
      </c>
      <c r="BJ48" s="16">
        <f t="shared" si="8"/>
        <v>85866.143636363602</v>
      </c>
      <c r="BK48" s="65">
        <f t="shared" si="9"/>
        <v>7.05930561604141</v>
      </c>
      <c r="BL48" s="54" t="s">
        <v>590</v>
      </c>
      <c r="BM48" s="66">
        <f t="shared" si="4"/>
        <v>0.24746131499128071</v>
      </c>
      <c r="BN48" s="148">
        <f t="shared" si="5"/>
        <v>0.24746131499128071</v>
      </c>
    </row>
    <row r="49" spans="1:66" ht="16.5">
      <c r="A49" s="23">
        <f t="shared" si="6"/>
        <v>46</v>
      </c>
      <c r="B49" s="24" t="s">
        <v>375</v>
      </c>
      <c r="C49" s="24" t="s">
        <v>623</v>
      </c>
      <c r="D49" s="25" t="s">
        <v>376</v>
      </c>
      <c r="E49" s="25" t="s">
        <v>30</v>
      </c>
      <c r="F49" s="16">
        <v>1561365.65</v>
      </c>
      <c r="G49" s="16">
        <v>300000</v>
      </c>
      <c r="H49" s="16">
        <v>1613609.59</v>
      </c>
      <c r="I49" s="16">
        <v>300000</v>
      </c>
      <c r="J49" s="31">
        <v>1605625.15</v>
      </c>
      <c r="K49" s="31">
        <v>481540.85</v>
      </c>
      <c r="L49" s="31">
        <v>961365.65</v>
      </c>
      <c r="M49" s="31">
        <v>300000</v>
      </c>
      <c r="N49" s="31">
        <v>1787166</v>
      </c>
      <c r="O49" s="31">
        <v>223144.11</v>
      </c>
      <c r="P49" s="31">
        <v>1013609.59</v>
      </c>
      <c r="Q49" s="31">
        <v>200000</v>
      </c>
      <c r="R49" s="31">
        <v>1810310.11</v>
      </c>
      <c r="S49" s="31">
        <v>308240.03999999998</v>
      </c>
      <c r="T49" s="31">
        <v>1105625.1499999999</v>
      </c>
      <c r="U49" s="31">
        <v>0</v>
      </c>
      <c r="V49" s="31">
        <v>2118550.15</v>
      </c>
      <c r="W49" s="31">
        <v>370349.95</v>
      </c>
      <c r="X49" s="31">
        <v>1587166</v>
      </c>
      <c r="Y49" s="31">
        <v>250000</v>
      </c>
      <c r="Z49" s="31">
        <v>2238900.1</v>
      </c>
      <c r="AA49" s="31">
        <v>295058.45</v>
      </c>
      <c r="AB49" s="31">
        <v>1560310.11</v>
      </c>
      <c r="AC49" s="31">
        <v>100000</v>
      </c>
      <c r="AD49" s="31">
        <v>2433958.5499999998</v>
      </c>
      <c r="AE49" s="31">
        <v>287154.53000000003</v>
      </c>
      <c r="AF49" s="31">
        <v>1768550.15</v>
      </c>
      <c r="AG49" s="31">
        <v>447212</v>
      </c>
      <c r="AH49" s="31">
        <v>2273901.08</v>
      </c>
      <c r="AI49" s="31">
        <v>176276.96</v>
      </c>
      <c r="AJ49" s="31">
        <v>1691688.1</v>
      </c>
      <c r="AK49" s="31">
        <v>111741</v>
      </c>
      <c r="AL49" s="31">
        <v>2338437.04</v>
      </c>
      <c r="AM49" s="31">
        <v>200226.63</v>
      </c>
      <c r="AN49" s="31">
        <v>1875005.55</v>
      </c>
      <c r="AO49" s="31">
        <v>554000</v>
      </c>
      <c r="AP49" s="31">
        <v>1984663.67</v>
      </c>
      <c r="AQ49" s="42">
        <v>328974.93</v>
      </c>
      <c r="AR49" s="42">
        <v>1608160.08</v>
      </c>
      <c r="AS49" s="42">
        <v>310592.53999999998</v>
      </c>
      <c r="AT49" s="42">
        <v>2003046.06</v>
      </c>
      <c r="AU49" s="42">
        <v>478903.1</v>
      </c>
      <c r="AV49" s="42">
        <v>1473844.5</v>
      </c>
      <c r="AW49" s="42">
        <v>200000</v>
      </c>
      <c r="AX49" s="42">
        <v>2281949.16</v>
      </c>
      <c r="AY49" s="42">
        <f>VLOOKUP(B49,[4]应付账款明细表!$A$4:$AW$439,49,0)</f>
        <v>352917.54</v>
      </c>
      <c r="AZ49" s="42">
        <v>1474071.13</v>
      </c>
      <c r="BA49" s="50">
        <f>VLOOKUP(B49,[4]应付账款明细表!$A$4:$AY$439,51)</f>
        <v>300000</v>
      </c>
      <c r="BB49" s="50">
        <f>VLOOKUP(B49,[4]应付账款明细表!$A$4:$AZ$439,52,0)</f>
        <v>2334866.7000000002</v>
      </c>
      <c r="BC49" s="50"/>
      <c r="BD49" s="50">
        <v>903046.06</v>
      </c>
      <c r="BE49" s="50"/>
      <c r="BF49" s="63"/>
      <c r="BG49" s="63">
        <v>50000</v>
      </c>
      <c r="BH49" s="63">
        <v>50000</v>
      </c>
      <c r="BI49" s="54">
        <f t="shared" si="7"/>
        <v>3502787.09</v>
      </c>
      <c r="BJ49" s="16">
        <f t="shared" si="8"/>
        <v>318435.19</v>
      </c>
      <c r="BK49" s="65">
        <f t="shared" si="9"/>
        <v>2.8358865111610299</v>
      </c>
      <c r="BL49" s="54" t="s">
        <v>590</v>
      </c>
      <c r="BM49" s="66">
        <f t="shared" si="4"/>
        <v>5.5368161398101884E-2</v>
      </c>
      <c r="BN49" s="148">
        <f t="shared" si="5"/>
        <v>5.5368161398101884E-2</v>
      </c>
    </row>
    <row r="50" spans="1:66" ht="16.5">
      <c r="A50" s="23">
        <f t="shared" si="6"/>
        <v>47</v>
      </c>
      <c r="B50" s="24" t="s">
        <v>458</v>
      </c>
      <c r="C50" s="24" t="s">
        <v>624</v>
      </c>
      <c r="D50" s="25" t="s">
        <v>459</v>
      </c>
      <c r="E50" s="25" t="s">
        <v>460</v>
      </c>
      <c r="F50" s="16">
        <v>0</v>
      </c>
      <c r="G50" s="16">
        <v>61319.05</v>
      </c>
      <c r="H50" s="16">
        <v>63944.22</v>
      </c>
      <c r="I50" s="16">
        <v>10000</v>
      </c>
      <c r="J50" s="31">
        <v>109915.68</v>
      </c>
      <c r="K50" s="31">
        <v>76449.41</v>
      </c>
      <c r="L50" s="31">
        <v>0</v>
      </c>
      <c r="M50" s="31">
        <v>0</v>
      </c>
      <c r="N50" s="31">
        <v>186365.09</v>
      </c>
      <c r="O50" s="31">
        <v>0</v>
      </c>
      <c r="P50" s="31">
        <v>53944.22</v>
      </c>
      <c r="Q50" s="31">
        <v>150000</v>
      </c>
      <c r="R50" s="31">
        <v>36365.089999999997</v>
      </c>
      <c r="S50" s="31">
        <v>90226.880000000005</v>
      </c>
      <c r="T50" s="31">
        <v>0</v>
      </c>
      <c r="U50" s="31">
        <v>0</v>
      </c>
      <c r="V50" s="31">
        <v>126591.97</v>
      </c>
      <c r="W50" s="31">
        <v>86314.41</v>
      </c>
      <c r="X50" s="31">
        <v>36365.089999999997</v>
      </c>
      <c r="Y50" s="31">
        <v>68000</v>
      </c>
      <c r="Z50" s="31">
        <v>144906.38</v>
      </c>
      <c r="AA50" s="31">
        <v>99302.7</v>
      </c>
      <c r="AB50" s="31">
        <v>0</v>
      </c>
      <c r="AC50" s="31">
        <v>0</v>
      </c>
      <c r="AD50" s="31">
        <v>244209.08</v>
      </c>
      <c r="AE50" s="31">
        <v>95291</v>
      </c>
      <c r="AF50" s="31">
        <v>58591.97</v>
      </c>
      <c r="AG50" s="31">
        <v>0</v>
      </c>
      <c r="AH50" s="31">
        <v>339500.08</v>
      </c>
      <c r="AI50" s="31">
        <v>103401.13</v>
      </c>
      <c r="AJ50" s="31">
        <v>144906.38</v>
      </c>
      <c r="AK50" s="31">
        <v>90000</v>
      </c>
      <c r="AL50" s="31">
        <v>352901.21</v>
      </c>
      <c r="AM50" s="31">
        <v>131994.4</v>
      </c>
      <c r="AN50" s="31">
        <v>154209.07999999999</v>
      </c>
      <c r="AO50" s="31">
        <v>0</v>
      </c>
      <c r="AP50" s="31">
        <v>484895.61</v>
      </c>
      <c r="AQ50" s="42">
        <v>179260.04</v>
      </c>
      <c r="AR50" s="42">
        <v>249500.08</v>
      </c>
      <c r="AS50" s="42">
        <v>100000</v>
      </c>
      <c r="AT50" s="42">
        <v>564155.65</v>
      </c>
      <c r="AU50" s="42">
        <v>39755.89</v>
      </c>
      <c r="AV50" s="42">
        <v>252901.21</v>
      </c>
      <c r="AW50" s="42">
        <v>60000</v>
      </c>
      <c r="AX50" s="42">
        <v>543911.54</v>
      </c>
      <c r="AY50" s="42">
        <f>VLOOKUP(B50,[4]应付账款明细表!$A$4:$AW$439,49,0)</f>
        <v>82555</v>
      </c>
      <c r="AZ50" s="42">
        <v>324895.61</v>
      </c>
      <c r="BA50" s="50">
        <f>VLOOKUP(B50,[4]应付账款明细表!$A$4:$AY$439,51)</f>
        <v>0</v>
      </c>
      <c r="BB50" s="50">
        <f>VLOOKUP(B50,[4]应付账款明细表!$A$4:$AZ$439,52,0)</f>
        <v>626466.54</v>
      </c>
      <c r="BC50" s="50"/>
      <c r="BD50" s="50">
        <v>494155.65</v>
      </c>
      <c r="BE50" s="50"/>
      <c r="BF50" s="63"/>
      <c r="BG50" s="63">
        <v>100000</v>
      </c>
      <c r="BH50" s="63">
        <v>100000</v>
      </c>
      <c r="BI50" s="54">
        <f t="shared" si="7"/>
        <v>984550.86</v>
      </c>
      <c r="BJ50" s="16">
        <f t="shared" si="8"/>
        <v>89504.623636363598</v>
      </c>
      <c r="BK50" s="65">
        <f t="shared" si="9"/>
        <v>5.5210069594576296</v>
      </c>
      <c r="BL50" s="54" t="s">
        <v>614</v>
      </c>
      <c r="BM50" s="66">
        <f t="shared" si="4"/>
        <v>0.20236538831439041</v>
      </c>
      <c r="BN50" s="148">
        <f t="shared" si="5"/>
        <v>0.20236538831439041</v>
      </c>
    </row>
    <row r="51" spans="1:66" ht="16.5">
      <c r="A51" s="23">
        <f t="shared" si="6"/>
        <v>48</v>
      </c>
      <c r="B51" s="24" t="s">
        <v>542</v>
      </c>
      <c r="C51" s="24">
        <v>1932040</v>
      </c>
      <c r="D51" s="25" t="s">
        <v>543</v>
      </c>
      <c r="E51" s="25" t="s">
        <v>68</v>
      </c>
      <c r="F51" s="16">
        <v>0</v>
      </c>
      <c r="G51" s="16">
        <v>0</v>
      </c>
      <c r="H51" s="16">
        <v>0</v>
      </c>
      <c r="I51" s="16">
        <v>0</v>
      </c>
      <c r="J51" s="31">
        <v>0</v>
      </c>
      <c r="K51" s="31">
        <v>0</v>
      </c>
      <c r="L51" s="31">
        <v>0</v>
      </c>
      <c r="M51" s="31">
        <v>0</v>
      </c>
      <c r="N51" s="31">
        <v>0</v>
      </c>
      <c r="O51" s="31">
        <v>0</v>
      </c>
      <c r="P51" s="31">
        <v>0</v>
      </c>
      <c r="Q51" s="31">
        <v>0</v>
      </c>
      <c r="R51" s="31">
        <v>0</v>
      </c>
      <c r="S51" s="31">
        <v>0</v>
      </c>
      <c r="T51" s="31">
        <v>0</v>
      </c>
      <c r="U51" s="31">
        <v>0</v>
      </c>
      <c r="V51" s="31">
        <v>0</v>
      </c>
      <c r="W51" s="31">
        <v>0</v>
      </c>
      <c r="X51" s="31">
        <v>0</v>
      </c>
      <c r="Y51" s="31">
        <v>0</v>
      </c>
      <c r="Z51" s="31">
        <v>0</v>
      </c>
      <c r="AA51" s="31">
        <v>67544.06</v>
      </c>
      <c r="AB51" s="31">
        <v>0</v>
      </c>
      <c r="AC51" s="31">
        <v>0</v>
      </c>
      <c r="AD51" s="31">
        <v>67544.06</v>
      </c>
      <c r="AE51" s="31">
        <v>161000.15</v>
      </c>
      <c r="AF51" s="31">
        <v>0</v>
      </c>
      <c r="AG51" s="31">
        <v>0</v>
      </c>
      <c r="AH51" s="31">
        <v>228544.21</v>
      </c>
      <c r="AI51" s="31">
        <v>173181.55</v>
      </c>
      <c r="AJ51" s="31">
        <v>0</v>
      </c>
      <c r="AK51" s="31">
        <v>0</v>
      </c>
      <c r="AL51" s="31">
        <v>401725.76</v>
      </c>
      <c r="AM51" s="31">
        <v>34758.800000000003</v>
      </c>
      <c r="AN51" s="31">
        <v>67544.06</v>
      </c>
      <c r="AO51" s="31">
        <v>0</v>
      </c>
      <c r="AP51" s="31">
        <v>436484.56</v>
      </c>
      <c r="AQ51" s="42">
        <v>46736.800000000003</v>
      </c>
      <c r="AR51" s="42">
        <v>228544.21</v>
      </c>
      <c r="AS51" s="42">
        <v>50000</v>
      </c>
      <c r="AT51" s="42">
        <v>433221.36</v>
      </c>
      <c r="AU51" s="42">
        <v>0</v>
      </c>
      <c r="AV51" s="42">
        <v>351725.76</v>
      </c>
      <c r="AW51" s="42">
        <v>0</v>
      </c>
      <c r="AX51" s="42">
        <v>433221.36</v>
      </c>
      <c r="AY51" s="42">
        <f>VLOOKUP(B51,[4]应付账款明细表!$A$4:$AW$439,49,0)</f>
        <v>0</v>
      </c>
      <c r="AZ51" s="42">
        <v>386484.56</v>
      </c>
      <c r="BA51" s="50">
        <f>VLOOKUP(B51,[4]应付账款明细表!$A$4:$AY$439,51)</f>
        <v>200000</v>
      </c>
      <c r="BB51" s="50">
        <f>VLOOKUP(B51,[4]应付账款明细表!$A$4:$AZ$439,52,0)</f>
        <v>233221.36</v>
      </c>
      <c r="BC51" s="50"/>
      <c r="BD51" s="50">
        <f>VLOOKUP(B51,[4]应付账款明细表!$A$4:$BB$440,54,0)</f>
        <v>233221.36</v>
      </c>
      <c r="BE51" s="50"/>
      <c r="BF51" s="63"/>
      <c r="BG51" s="63">
        <v>200000</v>
      </c>
      <c r="BH51" s="63">
        <v>200000</v>
      </c>
      <c r="BI51" s="54">
        <f t="shared" si="7"/>
        <v>483221.36</v>
      </c>
      <c r="BJ51" s="16">
        <f t="shared" si="8"/>
        <v>43929.214545454503</v>
      </c>
      <c r="BK51" s="65">
        <f t="shared" si="9"/>
        <v>5.3090264056208101</v>
      </c>
      <c r="BL51" s="54" t="s">
        <v>614</v>
      </c>
      <c r="BM51" s="66">
        <f t="shared" si="4"/>
        <v>0.85755438524155769</v>
      </c>
      <c r="BN51" s="148">
        <f t="shared" si="5"/>
        <v>0.85755438524155769</v>
      </c>
    </row>
    <row r="52" spans="1:66" ht="16.5">
      <c r="A52" s="23">
        <f t="shared" si="6"/>
        <v>49</v>
      </c>
      <c r="B52" s="24" t="s">
        <v>297</v>
      </c>
      <c r="C52" s="24">
        <v>1913718</v>
      </c>
      <c r="D52" s="25" t="s">
        <v>298</v>
      </c>
      <c r="E52" s="25" t="s">
        <v>30</v>
      </c>
      <c r="F52" s="16">
        <v>758980.12</v>
      </c>
      <c r="G52" s="16">
        <v>130000</v>
      </c>
      <c r="H52" s="16">
        <v>708311.09</v>
      </c>
      <c r="I52" s="16">
        <v>0</v>
      </c>
      <c r="J52" s="31">
        <v>708311.09</v>
      </c>
      <c r="K52" s="31">
        <v>223988.9</v>
      </c>
      <c r="L52" s="31">
        <v>628980.12</v>
      </c>
      <c r="M52" s="31">
        <v>0</v>
      </c>
      <c r="N52" s="31">
        <v>932299.99</v>
      </c>
      <c r="O52" s="31">
        <v>0</v>
      </c>
      <c r="P52" s="31">
        <v>708311.09</v>
      </c>
      <c r="Q52" s="31">
        <v>200000</v>
      </c>
      <c r="R52" s="31">
        <v>732299.99</v>
      </c>
      <c r="S52" s="31">
        <v>275650</v>
      </c>
      <c r="T52" s="31">
        <v>508311.09</v>
      </c>
      <c r="U52" s="31">
        <v>0</v>
      </c>
      <c r="V52" s="31">
        <v>1007949.99</v>
      </c>
      <c r="W52" s="31">
        <v>0</v>
      </c>
      <c r="X52" s="31">
        <v>732299.99</v>
      </c>
      <c r="Y52" s="31">
        <v>100000</v>
      </c>
      <c r="Z52" s="31">
        <v>907949.99</v>
      </c>
      <c r="AA52" s="31">
        <v>0</v>
      </c>
      <c r="AB52" s="31">
        <v>632299.99</v>
      </c>
      <c r="AC52" s="31">
        <v>0</v>
      </c>
      <c r="AD52" s="31">
        <v>907949.99</v>
      </c>
      <c r="AE52" s="31">
        <v>344403.08</v>
      </c>
      <c r="AF52" s="31">
        <v>907949.99</v>
      </c>
      <c r="AG52" s="31">
        <v>180000</v>
      </c>
      <c r="AH52" s="31">
        <v>1072353.07</v>
      </c>
      <c r="AI52" s="31">
        <v>33867.620000000003</v>
      </c>
      <c r="AJ52" s="31">
        <v>727949.99</v>
      </c>
      <c r="AK52" s="31">
        <v>100000</v>
      </c>
      <c r="AL52" s="31">
        <v>1006220.69</v>
      </c>
      <c r="AM52" s="31">
        <v>101364.93</v>
      </c>
      <c r="AN52" s="31">
        <v>627949.99</v>
      </c>
      <c r="AO52" s="31">
        <v>92000</v>
      </c>
      <c r="AP52" s="31">
        <v>1015585.62</v>
      </c>
      <c r="AQ52" s="42">
        <v>109044.26</v>
      </c>
      <c r="AR52" s="42">
        <v>880353.07</v>
      </c>
      <c r="AS52" s="42">
        <v>248467.3</v>
      </c>
      <c r="AT52" s="42">
        <v>876162.58</v>
      </c>
      <c r="AU52" s="42">
        <v>0</v>
      </c>
      <c r="AV52" s="42">
        <v>665753.39</v>
      </c>
      <c r="AW52" s="42">
        <v>53813.1</v>
      </c>
      <c r="AX52" s="42">
        <v>822349.48</v>
      </c>
      <c r="AY52" s="42">
        <f>VLOOKUP(B52,[4]应付账款明细表!$A$4:$AW$439,49,0)</f>
        <v>232399.01</v>
      </c>
      <c r="AZ52" s="42">
        <v>713305.22</v>
      </c>
      <c r="BA52" s="50">
        <f>VLOOKUP(B52,[4]应付账款明细表!$A$4:$AY$439,51)</f>
        <v>50000</v>
      </c>
      <c r="BB52" s="50">
        <f>VLOOKUP(B52,[4]应付账款明细表!$A$4:$AZ$439,52,0)</f>
        <v>1004748.49</v>
      </c>
      <c r="BC52" s="50"/>
      <c r="BD52" s="50">
        <f>VLOOKUP(B52,[4]应付账款明细表!$A$4:$BB$440,54,0)</f>
        <v>772349.48</v>
      </c>
      <c r="BE52" s="50"/>
      <c r="BF52" s="63"/>
      <c r="BG52" s="63">
        <v>150000</v>
      </c>
      <c r="BH52" s="63">
        <v>150000</v>
      </c>
      <c r="BI52" s="54">
        <f t="shared" si="7"/>
        <v>1320717.8</v>
      </c>
      <c r="BJ52" s="16">
        <f t="shared" si="8"/>
        <v>120065.254545455</v>
      </c>
      <c r="BK52" s="65">
        <f t="shared" si="9"/>
        <v>6.4327476164855204</v>
      </c>
      <c r="BL52" s="54" t="s">
        <v>590</v>
      </c>
      <c r="BM52" s="66">
        <f t="shared" si="4"/>
        <v>0.19421259919796929</v>
      </c>
      <c r="BN52" s="148">
        <f t="shared" si="5"/>
        <v>0.19421259919796929</v>
      </c>
    </row>
    <row r="53" spans="1:66" ht="16.5">
      <c r="A53" s="23">
        <f t="shared" ref="A53:A84" si="10">ROW()-3</f>
        <v>50</v>
      </c>
      <c r="B53" s="24" t="s">
        <v>33</v>
      </c>
      <c r="C53" s="24" t="s">
        <v>625</v>
      </c>
      <c r="D53" s="25" t="s">
        <v>34</v>
      </c>
      <c r="E53" s="25" t="s">
        <v>35</v>
      </c>
      <c r="F53" s="16">
        <v>290136.33</v>
      </c>
      <c r="G53" s="16">
        <v>0</v>
      </c>
      <c r="H53" s="16">
        <v>290136.33</v>
      </c>
      <c r="I53" s="16">
        <v>0</v>
      </c>
      <c r="J53" s="31">
        <v>388770.29</v>
      </c>
      <c r="K53" s="31">
        <v>0</v>
      </c>
      <c r="L53" s="31">
        <v>290136.33</v>
      </c>
      <c r="M53" s="31">
        <v>0</v>
      </c>
      <c r="N53" s="31">
        <v>388770.29</v>
      </c>
      <c r="O53" s="31">
        <v>0</v>
      </c>
      <c r="P53" s="31">
        <v>290136.33</v>
      </c>
      <c r="Q53" s="31">
        <v>0</v>
      </c>
      <c r="R53" s="31">
        <v>388770.29</v>
      </c>
      <c r="S53" s="31">
        <v>0</v>
      </c>
      <c r="T53" s="31">
        <v>388770.29</v>
      </c>
      <c r="U53" s="31">
        <v>0</v>
      </c>
      <c r="V53" s="31">
        <v>388770.29</v>
      </c>
      <c r="W53" s="31">
        <v>123443.57</v>
      </c>
      <c r="X53" s="31">
        <v>388770.29</v>
      </c>
      <c r="Y53" s="31">
        <v>50000</v>
      </c>
      <c r="Z53" s="31">
        <v>462213.86</v>
      </c>
      <c r="AA53" s="31">
        <v>0</v>
      </c>
      <c r="AB53" s="31">
        <v>338770.29</v>
      </c>
      <c r="AC53" s="31">
        <v>0</v>
      </c>
      <c r="AD53" s="31">
        <v>462213.86</v>
      </c>
      <c r="AE53" s="31">
        <v>57754.65</v>
      </c>
      <c r="AF53" s="31">
        <v>338770.29</v>
      </c>
      <c r="AG53" s="31">
        <v>90000</v>
      </c>
      <c r="AH53" s="31">
        <v>429968.51</v>
      </c>
      <c r="AI53" s="31">
        <v>0</v>
      </c>
      <c r="AJ53" s="31">
        <v>372213.86</v>
      </c>
      <c r="AK53" s="31">
        <v>0</v>
      </c>
      <c r="AL53" s="31">
        <v>429968.51</v>
      </c>
      <c r="AM53" s="31">
        <v>0</v>
      </c>
      <c r="AN53" s="31">
        <v>372213.86</v>
      </c>
      <c r="AO53" s="31">
        <v>0</v>
      </c>
      <c r="AP53" s="31">
        <v>429968.51</v>
      </c>
      <c r="AQ53" s="42">
        <v>52367.15</v>
      </c>
      <c r="AR53" s="42">
        <v>429968.51</v>
      </c>
      <c r="AS53" s="42">
        <v>30000</v>
      </c>
      <c r="AT53" s="42">
        <v>452335.66</v>
      </c>
      <c r="AU53" s="42">
        <v>0</v>
      </c>
      <c r="AV53" s="42">
        <v>399968.51</v>
      </c>
      <c r="AW53" s="42">
        <v>10000</v>
      </c>
      <c r="AX53" s="42">
        <v>442335.66</v>
      </c>
      <c r="AY53" s="42">
        <f>VLOOKUP(B53,[4]应付账款明细表!$A$4:$AW$439,49,0)</f>
        <v>0</v>
      </c>
      <c r="AZ53" s="42">
        <v>389968.51</v>
      </c>
      <c r="BA53" s="50">
        <f>VLOOKUP(B53,[4]应付账款明细表!$A$4:$AY$439,51)</f>
        <v>20000</v>
      </c>
      <c r="BB53" s="50">
        <f>VLOOKUP(B53,[4]应付账款明细表!$A$4:$AZ$439,52,0)</f>
        <v>422335.66</v>
      </c>
      <c r="BC53" s="50"/>
      <c r="BD53" s="50">
        <f>VLOOKUP(B53,[4]应付账款明细表!$A$4:$BB$440,54,0)</f>
        <v>422335.66</v>
      </c>
      <c r="BE53" s="50"/>
      <c r="BF53" s="63"/>
      <c r="BG53" s="63">
        <v>100000</v>
      </c>
      <c r="BH53" s="63">
        <v>100000</v>
      </c>
      <c r="BI53" s="54">
        <f t="shared" ref="BI53:BI84" si="11">K53+O53+S53+W53+AA53+AE53+AI53+AM53+AQ53+AU53+AY53+BC53</f>
        <v>233565.37</v>
      </c>
      <c r="BJ53" s="16">
        <f t="shared" ref="BJ53:BJ84" si="12">BI53/11</f>
        <v>21233.215454545501</v>
      </c>
      <c r="BK53" s="65">
        <f t="shared" si="9"/>
        <v>19.890329889229701</v>
      </c>
      <c r="BL53" s="54" t="s">
        <v>590</v>
      </c>
      <c r="BM53" s="66">
        <f t="shared" si="4"/>
        <v>0.23677849036001367</v>
      </c>
      <c r="BN53" s="148">
        <f t="shared" si="5"/>
        <v>0.23677849036001367</v>
      </c>
    </row>
    <row r="54" spans="1:66" ht="16.5">
      <c r="A54" s="23">
        <f t="shared" si="10"/>
        <v>51</v>
      </c>
      <c r="B54" s="24" t="s">
        <v>49</v>
      </c>
      <c r="C54" s="24" t="s">
        <v>626</v>
      </c>
      <c r="D54" s="25" t="s">
        <v>50</v>
      </c>
      <c r="E54" s="25" t="s">
        <v>51</v>
      </c>
      <c r="F54" s="16">
        <v>294306.46000000002</v>
      </c>
      <c r="G54" s="16">
        <v>500</v>
      </c>
      <c r="H54" s="16">
        <v>352259.47</v>
      </c>
      <c r="I54" s="16">
        <v>50000</v>
      </c>
      <c r="J54" s="31">
        <v>364153.85</v>
      </c>
      <c r="K54" s="31">
        <v>48745.31</v>
      </c>
      <c r="L54" s="31">
        <v>243806.46</v>
      </c>
      <c r="M54" s="31">
        <v>0</v>
      </c>
      <c r="N54" s="31">
        <v>412899.16</v>
      </c>
      <c r="O54" s="31">
        <v>45795.77</v>
      </c>
      <c r="P54" s="31">
        <v>302259.46999999997</v>
      </c>
      <c r="Q54" s="31">
        <v>50000</v>
      </c>
      <c r="R54" s="31">
        <v>408694.93</v>
      </c>
      <c r="S54" s="31">
        <v>48580.63</v>
      </c>
      <c r="T54" s="31">
        <v>314153.84999999998</v>
      </c>
      <c r="U54" s="31">
        <v>0</v>
      </c>
      <c r="V54" s="31">
        <v>457275.56</v>
      </c>
      <c r="W54" s="31">
        <v>61943.06</v>
      </c>
      <c r="X54" s="31">
        <v>362899.16</v>
      </c>
      <c r="Y54" s="31">
        <v>0</v>
      </c>
      <c r="Z54" s="31">
        <v>519218.62</v>
      </c>
      <c r="AA54" s="31">
        <v>42871.17</v>
      </c>
      <c r="AB54" s="31">
        <v>408694.93</v>
      </c>
      <c r="AC54" s="31">
        <v>0</v>
      </c>
      <c r="AD54" s="31">
        <v>562089.79</v>
      </c>
      <c r="AE54" s="31">
        <v>28250.06</v>
      </c>
      <c r="AF54" s="31">
        <v>457275.56</v>
      </c>
      <c r="AG54" s="31">
        <v>120000</v>
      </c>
      <c r="AH54" s="31">
        <v>470339.85</v>
      </c>
      <c r="AI54" s="31">
        <v>13256.11</v>
      </c>
      <c r="AJ54" s="31">
        <v>399218.62</v>
      </c>
      <c r="AK54" s="31">
        <v>0</v>
      </c>
      <c r="AL54" s="31">
        <v>483595.96</v>
      </c>
      <c r="AM54" s="31">
        <v>34139.14</v>
      </c>
      <c r="AN54" s="31">
        <v>442089.79</v>
      </c>
      <c r="AO54" s="31">
        <v>0</v>
      </c>
      <c r="AP54" s="31">
        <v>517735.1</v>
      </c>
      <c r="AQ54" s="42">
        <v>39218.49</v>
      </c>
      <c r="AR54" s="42">
        <v>470339.85</v>
      </c>
      <c r="AS54" s="42">
        <v>100000</v>
      </c>
      <c r="AT54" s="42">
        <v>456953.59</v>
      </c>
      <c r="AU54" s="42">
        <v>36809.699999999997</v>
      </c>
      <c r="AV54" s="42">
        <v>383595.96</v>
      </c>
      <c r="AW54" s="42">
        <v>10000</v>
      </c>
      <c r="AX54" s="42">
        <v>483763.29</v>
      </c>
      <c r="AY54" s="42">
        <f>VLOOKUP(B54,[4]应付账款明细表!$A$4:$AW$439,49,0)</f>
        <v>0</v>
      </c>
      <c r="AZ54" s="42">
        <v>407735.1</v>
      </c>
      <c r="BA54" s="50">
        <f>VLOOKUP(B54,[4]应付账款明细表!$A$4:$AY$439,51)</f>
        <v>20000</v>
      </c>
      <c r="BB54" s="50">
        <f>VLOOKUP(B54,[4]应付账款明细表!$A$4:$AZ$439,52,0)</f>
        <v>463763.29</v>
      </c>
      <c r="BC54" s="50"/>
      <c r="BD54" s="50">
        <f>VLOOKUP(B54,[4]应付账款明细表!$A$4:$BB$440,54,0)</f>
        <v>426953.59</v>
      </c>
      <c r="BE54" s="50"/>
      <c r="BF54" s="63"/>
      <c r="BG54" s="63">
        <v>100000</v>
      </c>
      <c r="BH54" s="63">
        <v>100000</v>
      </c>
      <c r="BI54" s="54">
        <f t="shared" si="11"/>
        <v>399609.44</v>
      </c>
      <c r="BJ54" s="16">
        <f t="shared" si="12"/>
        <v>36328.130909090898</v>
      </c>
      <c r="BK54" s="65">
        <f t="shared" si="9"/>
        <v>11.752699060362501</v>
      </c>
      <c r="BL54" s="54" t="s">
        <v>590</v>
      </c>
      <c r="BM54" s="66">
        <f t="shared" si="4"/>
        <v>0.23421749422460647</v>
      </c>
      <c r="BN54" s="148">
        <f t="shared" si="5"/>
        <v>0.23421749422460647</v>
      </c>
    </row>
    <row r="55" spans="1:66" ht="16.5">
      <c r="A55" s="23">
        <f t="shared" si="10"/>
        <v>52</v>
      </c>
      <c r="B55" s="24" t="s">
        <v>56</v>
      </c>
      <c r="C55" s="24" t="s">
        <v>627</v>
      </c>
      <c r="D55" s="25" t="s">
        <v>57</v>
      </c>
      <c r="E55" s="25" t="s">
        <v>30</v>
      </c>
      <c r="F55" s="16">
        <v>309938.86</v>
      </c>
      <c r="G55" s="16">
        <v>0</v>
      </c>
      <c r="H55" s="16">
        <v>341411.3</v>
      </c>
      <c r="I55" s="16">
        <v>0</v>
      </c>
      <c r="J55" s="31">
        <v>391266.09</v>
      </c>
      <c r="K55" s="31">
        <v>49307.66</v>
      </c>
      <c r="L55" s="31">
        <v>309938.86</v>
      </c>
      <c r="M55" s="31">
        <v>0</v>
      </c>
      <c r="N55" s="31">
        <v>440573.75</v>
      </c>
      <c r="O55" s="31">
        <v>0</v>
      </c>
      <c r="P55" s="31">
        <v>341411.3</v>
      </c>
      <c r="Q55" s="31">
        <v>100000</v>
      </c>
      <c r="R55" s="31">
        <v>340573.75</v>
      </c>
      <c r="S55" s="31">
        <v>87550.02</v>
      </c>
      <c r="T55" s="31">
        <v>291266.09000000003</v>
      </c>
      <c r="U55" s="31">
        <v>0</v>
      </c>
      <c r="V55" s="31">
        <v>428123.77</v>
      </c>
      <c r="W55" s="31">
        <v>61765.75</v>
      </c>
      <c r="X55" s="31">
        <v>340573.75</v>
      </c>
      <c r="Y55" s="31">
        <v>0</v>
      </c>
      <c r="Z55" s="31">
        <v>489889.52</v>
      </c>
      <c r="AA55" s="31">
        <v>55272.08</v>
      </c>
      <c r="AB55" s="31">
        <v>340573.75</v>
      </c>
      <c r="AC55" s="31">
        <v>0</v>
      </c>
      <c r="AD55" s="31">
        <v>545161.6</v>
      </c>
      <c r="AE55" s="31">
        <v>0</v>
      </c>
      <c r="AF55" s="31">
        <v>428123.77</v>
      </c>
      <c r="AG55" s="31">
        <v>120000</v>
      </c>
      <c r="AH55" s="31">
        <v>425161.6</v>
      </c>
      <c r="AI55" s="31">
        <v>41282.76</v>
      </c>
      <c r="AJ55" s="31">
        <v>369889.52</v>
      </c>
      <c r="AK55" s="31">
        <v>0</v>
      </c>
      <c r="AL55" s="31">
        <v>466444.36</v>
      </c>
      <c r="AM55" s="31">
        <v>31247.78</v>
      </c>
      <c r="AN55" s="31">
        <v>425161.6</v>
      </c>
      <c r="AO55" s="31">
        <v>0</v>
      </c>
      <c r="AP55" s="31">
        <v>497692.14</v>
      </c>
      <c r="AQ55" s="42">
        <v>0</v>
      </c>
      <c r="AR55" s="42">
        <v>425161.6</v>
      </c>
      <c r="AS55" s="42">
        <v>0</v>
      </c>
      <c r="AT55" s="42">
        <v>497692.14</v>
      </c>
      <c r="AU55" s="42">
        <v>84536.1</v>
      </c>
      <c r="AV55" s="42">
        <v>466444.36</v>
      </c>
      <c r="AW55" s="42">
        <v>10000</v>
      </c>
      <c r="AX55" s="42">
        <v>572228.24</v>
      </c>
      <c r="AY55" s="42">
        <f>VLOOKUP(B55,[4]应付账款明细表!$A$4:$AW$439,49,0)</f>
        <v>40794.54</v>
      </c>
      <c r="AZ55" s="42">
        <v>487692.14</v>
      </c>
      <c r="BA55" s="50">
        <f>VLOOKUP(B55,[4]应付账款明细表!$A$4:$AY$439,51)</f>
        <v>30000</v>
      </c>
      <c r="BB55" s="50">
        <f>VLOOKUP(B55,[4]应付账款明细表!$A$4:$AZ$439,52,0)</f>
        <v>583022.78</v>
      </c>
      <c r="BC55" s="50"/>
      <c r="BD55" s="50">
        <f>VLOOKUP(B55,[4]应付账款明细表!$A$4:$BB$440,54,0)</f>
        <v>457692.14</v>
      </c>
      <c r="BE55" s="50"/>
      <c r="BF55" s="63"/>
      <c r="BG55" s="63">
        <v>100000</v>
      </c>
      <c r="BH55" s="63">
        <v>100000</v>
      </c>
      <c r="BI55" s="54">
        <f t="shared" si="11"/>
        <v>451756.69</v>
      </c>
      <c r="BJ55" s="16">
        <f t="shared" si="12"/>
        <v>41068.79</v>
      </c>
      <c r="BK55" s="65">
        <f t="shared" si="9"/>
        <v>11.1445245891101</v>
      </c>
      <c r="BL55" s="54" t="s">
        <v>590</v>
      </c>
      <c r="BM55" s="66">
        <f t="shared" si="4"/>
        <v>0.21848747500885637</v>
      </c>
      <c r="BN55" s="148">
        <f t="shared" si="5"/>
        <v>0.21848747500885637</v>
      </c>
    </row>
    <row r="56" spans="1:66" ht="16.5">
      <c r="A56" s="23">
        <f t="shared" si="10"/>
        <v>53</v>
      </c>
      <c r="B56" s="24" t="s">
        <v>58</v>
      </c>
      <c r="C56" s="24" t="s">
        <v>628</v>
      </c>
      <c r="D56" s="25" t="s">
        <v>59</v>
      </c>
      <c r="E56" s="25" t="s">
        <v>60</v>
      </c>
      <c r="F56" s="16">
        <v>763245.9</v>
      </c>
      <c r="G56" s="16">
        <v>0</v>
      </c>
      <c r="H56" s="16">
        <v>952659.91</v>
      </c>
      <c r="I56" s="16">
        <v>200000</v>
      </c>
      <c r="J56" s="31">
        <v>752659.91</v>
      </c>
      <c r="K56" s="31">
        <v>253930.75</v>
      </c>
      <c r="L56" s="31">
        <v>563245.9</v>
      </c>
      <c r="M56" s="31">
        <v>0</v>
      </c>
      <c r="N56" s="31">
        <v>1006590.66</v>
      </c>
      <c r="O56" s="31">
        <v>0</v>
      </c>
      <c r="P56" s="31">
        <v>752659.91</v>
      </c>
      <c r="Q56" s="31">
        <v>150000</v>
      </c>
      <c r="R56" s="31">
        <v>856590.66</v>
      </c>
      <c r="S56" s="31">
        <v>231021.75</v>
      </c>
      <c r="T56" s="31">
        <v>602659.91</v>
      </c>
      <c r="U56" s="31">
        <v>0</v>
      </c>
      <c r="V56" s="31">
        <v>1087612.4099999999</v>
      </c>
      <c r="W56" s="31">
        <v>102448.07</v>
      </c>
      <c r="X56" s="31">
        <v>856590.66</v>
      </c>
      <c r="Y56" s="31">
        <v>300000</v>
      </c>
      <c r="Z56" s="31">
        <v>890060.48</v>
      </c>
      <c r="AA56" s="31">
        <v>139818.63</v>
      </c>
      <c r="AB56" s="31">
        <v>556590.66</v>
      </c>
      <c r="AC56" s="31">
        <v>0</v>
      </c>
      <c r="AD56" s="31">
        <v>1029879.11</v>
      </c>
      <c r="AE56" s="31">
        <v>156904.39000000001</v>
      </c>
      <c r="AF56" s="31">
        <v>787612.41</v>
      </c>
      <c r="AG56" s="31">
        <v>120000</v>
      </c>
      <c r="AH56" s="31">
        <v>1066783.5</v>
      </c>
      <c r="AI56" s="31">
        <v>245258.32</v>
      </c>
      <c r="AJ56" s="31">
        <v>770060.48</v>
      </c>
      <c r="AK56" s="31">
        <v>100000</v>
      </c>
      <c r="AL56" s="31">
        <v>1212041.82</v>
      </c>
      <c r="AM56" s="31">
        <v>65159.79</v>
      </c>
      <c r="AN56" s="31">
        <v>809879.11</v>
      </c>
      <c r="AO56" s="31">
        <v>200000</v>
      </c>
      <c r="AP56" s="31">
        <v>1077201.6100000001</v>
      </c>
      <c r="AQ56" s="42">
        <v>92160.58</v>
      </c>
      <c r="AR56" s="42">
        <v>766783.5</v>
      </c>
      <c r="AS56" s="42">
        <v>200000</v>
      </c>
      <c r="AT56" s="42">
        <v>969362.19</v>
      </c>
      <c r="AU56" s="42">
        <v>105809.5</v>
      </c>
      <c r="AV56" s="42">
        <v>812041.82</v>
      </c>
      <c r="AW56" s="42">
        <v>30000</v>
      </c>
      <c r="AX56" s="42">
        <v>1045171.69</v>
      </c>
      <c r="AY56" s="42">
        <f>VLOOKUP(B56,[4]应付账款明细表!$A$4:$AW$439,49,0)</f>
        <v>141774.29</v>
      </c>
      <c r="AZ56" s="42">
        <v>847201.61</v>
      </c>
      <c r="BA56" s="50">
        <f>VLOOKUP(B56,[4]应付账款明细表!$A$4:$AY$439,51)</f>
        <v>200000</v>
      </c>
      <c r="BB56" s="50">
        <f>VLOOKUP(B56,[4]应付账款明细表!$A$4:$AZ$439,52,0)</f>
        <v>986945.98</v>
      </c>
      <c r="BC56" s="50"/>
      <c r="BD56" s="50">
        <f>VLOOKUP(B56,[4]应付账款明细表!$A$4:$BB$440,54,0)</f>
        <v>739362.19</v>
      </c>
      <c r="BE56" s="50"/>
      <c r="BF56" s="63"/>
      <c r="BG56" s="63">
        <v>150000</v>
      </c>
      <c r="BH56" s="63">
        <v>150000</v>
      </c>
      <c r="BI56" s="54">
        <f t="shared" si="11"/>
        <v>1534286.07</v>
      </c>
      <c r="BJ56" s="16">
        <f t="shared" si="12"/>
        <v>139480.55181818199</v>
      </c>
      <c r="BK56" s="65">
        <f t="shared" si="9"/>
        <v>5.3008263902180897</v>
      </c>
      <c r="BL56" s="54" t="s">
        <v>590</v>
      </c>
      <c r="BM56" s="66">
        <f t="shared" si="4"/>
        <v>0.20287756397172543</v>
      </c>
      <c r="BN56" s="148">
        <f t="shared" si="5"/>
        <v>0.20287756397172543</v>
      </c>
    </row>
    <row r="57" spans="1:66" ht="16.5">
      <c r="A57" s="23">
        <f t="shared" si="10"/>
        <v>54</v>
      </c>
      <c r="B57" s="24" t="s">
        <v>269</v>
      </c>
      <c r="C57" s="24" t="s">
        <v>629</v>
      </c>
      <c r="D57" s="25" t="s">
        <v>270</v>
      </c>
      <c r="E57" s="25" t="s">
        <v>271</v>
      </c>
      <c r="F57" s="16">
        <v>576852.06999999995</v>
      </c>
      <c r="G57" s="16">
        <v>0</v>
      </c>
      <c r="H57" s="16">
        <v>639804.18999999994</v>
      </c>
      <c r="I57" s="16">
        <v>150000</v>
      </c>
      <c r="J57" s="31">
        <v>500418.62</v>
      </c>
      <c r="K57" s="31">
        <v>24069.98</v>
      </c>
      <c r="L57" s="31">
        <v>426852.07</v>
      </c>
      <c r="M57" s="31">
        <v>0</v>
      </c>
      <c r="N57" s="31">
        <v>524488.6</v>
      </c>
      <c r="O57" s="31">
        <v>15677.46</v>
      </c>
      <c r="P57" s="31">
        <v>489804.19</v>
      </c>
      <c r="Q57" s="31">
        <v>150000</v>
      </c>
      <c r="R57" s="31">
        <v>390166.06</v>
      </c>
      <c r="S57" s="31">
        <v>36926.89</v>
      </c>
      <c r="T57" s="31">
        <v>350418.62</v>
      </c>
      <c r="U57" s="31">
        <v>0</v>
      </c>
      <c r="V57" s="31">
        <v>427092.95</v>
      </c>
      <c r="W57" s="31">
        <v>67922.320000000007</v>
      </c>
      <c r="X57" s="31">
        <v>374488.6</v>
      </c>
      <c r="Y57" s="31">
        <v>100000</v>
      </c>
      <c r="Z57" s="31">
        <v>395015.27</v>
      </c>
      <c r="AA57" s="31">
        <v>0</v>
      </c>
      <c r="AB57" s="31">
        <v>290166.06</v>
      </c>
      <c r="AC57" s="31">
        <v>0</v>
      </c>
      <c r="AD57" s="31">
        <v>395015.27</v>
      </c>
      <c r="AE57" s="31">
        <v>106838.62</v>
      </c>
      <c r="AF57" s="31">
        <v>327092.95</v>
      </c>
      <c r="AG57" s="31">
        <v>0</v>
      </c>
      <c r="AH57" s="31">
        <v>501853.89</v>
      </c>
      <c r="AI57" s="31">
        <v>57499.32</v>
      </c>
      <c r="AJ57" s="31">
        <v>395015.27</v>
      </c>
      <c r="AK57" s="31">
        <v>0</v>
      </c>
      <c r="AL57" s="31">
        <v>559353.21</v>
      </c>
      <c r="AM57" s="31">
        <v>0</v>
      </c>
      <c r="AN57" s="31">
        <v>395015.27</v>
      </c>
      <c r="AO57" s="31">
        <v>92000</v>
      </c>
      <c r="AP57" s="31">
        <v>467353.21</v>
      </c>
      <c r="AQ57" s="42">
        <v>0</v>
      </c>
      <c r="AR57" s="42">
        <v>409853.89</v>
      </c>
      <c r="AS57" s="42">
        <v>100000</v>
      </c>
      <c r="AT57" s="42">
        <v>367353.21</v>
      </c>
      <c r="AU57" s="42">
        <v>0</v>
      </c>
      <c r="AV57" s="42">
        <v>367353.21</v>
      </c>
      <c r="AW57" s="42">
        <v>0</v>
      </c>
      <c r="AX57" s="42">
        <v>367353.21</v>
      </c>
      <c r="AY57" s="42">
        <f>VLOOKUP(B57,[4]应付账款明细表!$A$4:$AW$439,49,0)</f>
        <v>0</v>
      </c>
      <c r="AZ57" s="42">
        <v>367353.21</v>
      </c>
      <c r="BA57" s="50">
        <f>VLOOKUP(B57,[4]应付账款明细表!$A$4:$AY$439,51)</f>
        <v>50000</v>
      </c>
      <c r="BB57" s="50">
        <f>VLOOKUP(B57,[4]应付账款明细表!$A$4:$AZ$439,52,0)</f>
        <v>317353.21000000002</v>
      </c>
      <c r="BC57" s="50"/>
      <c r="BD57" s="50">
        <f>VLOOKUP(B57,[4]应付账款明细表!$A$4:$BB$440,54,0)</f>
        <v>317353.21000000002</v>
      </c>
      <c r="BE57" s="50"/>
      <c r="BF57" s="63"/>
      <c r="BG57" s="63">
        <v>100000</v>
      </c>
      <c r="BH57" s="63">
        <v>100000</v>
      </c>
      <c r="BI57" s="54">
        <f t="shared" si="11"/>
        <v>308934.59000000003</v>
      </c>
      <c r="BJ57" s="16">
        <f t="shared" si="12"/>
        <v>28084.962727272701</v>
      </c>
      <c r="BK57" s="65">
        <f t="shared" si="9"/>
        <v>11.299755427192499</v>
      </c>
      <c r="BL57" s="54" t="s">
        <v>590</v>
      </c>
      <c r="BM57" s="66">
        <f t="shared" si="4"/>
        <v>0.31510631324636668</v>
      </c>
      <c r="BN57" s="148">
        <f t="shared" si="5"/>
        <v>0.31510631324636668</v>
      </c>
    </row>
    <row r="58" spans="1:66" ht="16.5">
      <c r="A58" s="23">
        <f t="shared" si="10"/>
        <v>55</v>
      </c>
      <c r="B58" s="24" t="s">
        <v>395</v>
      </c>
      <c r="C58" s="24" t="s">
        <v>630</v>
      </c>
      <c r="D58" s="25" t="s">
        <v>396</v>
      </c>
      <c r="E58" s="25" t="s">
        <v>90</v>
      </c>
      <c r="F58" s="16">
        <v>0</v>
      </c>
      <c r="G58" s="16">
        <v>0</v>
      </c>
      <c r="H58" s="16">
        <v>0</v>
      </c>
      <c r="I58" s="16">
        <v>0</v>
      </c>
      <c r="J58" s="31">
        <v>0</v>
      </c>
      <c r="K58" s="31">
        <v>0</v>
      </c>
      <c r="L58" s="31">
        <v>0</v>
      </c>
      <c r="M58" s="31">
        <v>0</v>
      </c>
      <c r="N58" s="31">
        <v>0</v>
      </c>
      <c r="O58" s="31">
        <v>0</v>
      </c>
      <c r="P58" s="31">
        <v>0</v>
      </c>
      <c r="Q58" s="31">
        <v>0</v>
      </c>
      <c r="R58" s="31">
        <v>0</v>
      </c>
      <c r="S58" s="31">
        <v>0</v>
      </c>
      <c r="T58" s="31">
        <v>0</v>
      </c>
      <c r="U58" s="31">
        <v>0</v>
      </c>
      <c r="V58" s="31">
        <v>0</v>
      </c>
      <c r="W58" s="31">
        <v>142457.13</v>
      </c>
      <c r="X58" s="31">
        <v>0</v>
      </c>
      <c r="Y58" s="31">
        <v>0</v>
      </c>
      <c r="Z58" s="31">
        <v>142457.13</v>
      </c>
      <c r="AA58" s="31">
        <v>492727.22</v>
      </c>
      <c r="AB58" s="31">
        <v>0</v>
      </c>
      <c r="AC58" s="31">
        <v>0</v>
      </c>
      <c r="AD58" s="31">
        <v>635184.35</v>
      </c>
      <c r="AE58" s="31">
        <v>86849</v>
      </c>
      <c r="AF58" s="31">
        <v>0</v>
      </c>
      <c r="AG58" s="31">
        <v>0</v>
      </c>
      <c r="AH58" s="31">
        <v>722033.35</v>
      </c>
      <c r="AI58" s="31">
        <v>17599.88</v>
      </c>
      <c r="AJ58" s="31">
        <v>142457.13</v>
      </c>
      <c r="AK58" s="31">
        <v>200000</v>
      </c>
      <c r="AL58" s="31">
        <v>539633.23</v>
      </c>
      <c r="AM58" s="31">
        <v>0</v>
      </c>
      <c r="AN58" s="31">
        <v>435184.35</v>
      </c>
      <c r="AO58" s="31">
        <v>0</v>
      </c>
      <c r="AP58" s="31">
        <v>539633.23</v>
      </c>
      <c r="AQ58" s="42">
        <v>24127.31</v>
      </c>
      <c r="AR58" s="42">
        <v>522033.35</v>
      </c>
      <c r="AS58" s="42">
        <v>200000</v>
      </c>
      <c r="AT58" s="42">
        <v>363760.54</v>
      </c>
      <c r="AU58" s="42">
        <v>129669.21</v>
      </c>
      <c r="AV58" s="42">
        <v>339633.23</v>
      </c>
      <c r="AW58" s="42">
        <v>0</v>
      </c>
      <c r="AX58" s="42">
        <v>493429.75</v>
      </c>
      <c r="AY58" s="42">
        <f>VLOOKUP(B58,[4]应付账款明细表!$A$4:$AW$439,49,0)</f>
        <v>140566.28</v>
      </c>
      <c r="AZ58" s="42">
        <v>339633.23</v>
      </c>
      <c r="BA58" s="50">
        <f>VLOOKUP(B58,[4]应付账款明细表!$A$4:$AY$439,51)</f>
        <v>100000</v>
      </c>
      <c r="BB58" s="50">
        <f>VLOOKUP(B58,[4]应付账款明细表!$A$4:$AZ$439,52,0)</f>
        <v>533996.03</v>
      </c>
      <c r="BC58" s="50"/>
      <c r="BD58" s="50">
        <f>VLOOKUP(B58,[4]应付账款明细表!$A$4:$BB$440,54,0)</f>
        <v>263760.53999999998</v>
      </c>
      <c r="BE58" s="50"/>
      <c r="BF58" s="63"/>
      <c r="BG58" s="63">
        <v>150000</v>
      </c>
      <c r="BH58" s="63">
        <v>150000</v>
      </c>
      <c r="BI58" s="54">
        <f t="shared" si="11"/>
        <v>1033996.03</v>
      </c>
      <c r="BJ58" s="16">
        <f t="shared" si="12"/>
        <v>93999.639090909099</v>
      </c>
      <c r="BK58" s="65">
        <f t="shared" si="9"/>
        <v>2.8059739649097102</v>
      </c>
      <c r="BL58" s="54" t="s">
        <v>590</v>
      </c>
      <c r="BM58" s="66">
        <f t="shared" si="4"/>
        <v>0.56869765280280371</v>
      </c>
      <c r="BN58" s="148">
        <f t="shared" si="5"/>
        <v>0.56869765280280371</v>
      </c>
    </row>
    <row r="59" spans="1:66" ht="16.5">
      <c r="A59" s="23">
        <f t="shared" si="10"/>
        <v>56</v>
      </c>
      <c r="B59" s="24" t="s">
        <v>572</v>
      </c>
      <c r="C59" s="24">
        <v>1913261</v>
      </c>
      <c r="D59" s="25" t="s">
        <v>573</v>
      </c>
      <c r="E59" s="25" t="s">
        <v>353</v>
      </c>
      <c r="F59" s="16">
        <v>0</v>
      </c>
      <c r="G59" s="16"/>
      <c r="H59" s="16"/>
      <c r="I59" s="16"/>
      <c r="J59" s="31"/>
      <c r="K59" s="31"/>
      <c r="L59" s="31">
        <v>0</v>
      </c>
      <c r="M59" s="31"/>
      <c r="N59" s="31"/>
      <c r="O59" s="31">
        <v>0</v>
      </c>
      <c r="P59" s="31">
        <v>0</v>
      </c>
      <c r="Q59" s="31">
        <v>0</v>
      </c>
      <c r="R59" s="31">
        <v>0</v>
      </c>
      <c r="S59" s="31">
        <v>0</v>
      </c>
      <c r="T59" s="31"/>
      <c r="U59" s="31">
        <v>0</v>
      </c>
      <c r="V59" s="31">
        <v>0</v>
      </c>
      <c r="W59" s="31">
        <v>0</v>
      </c>
      <c r="X59" s="31">
        <v>0</v>
      </c>
      <c r="Y59" s="31">
        <v>0</v>
      </c>
      <c r="Z59" s="31">
        <v>0</v>
      </c>
      <c r="AA59" s="31">
        <v>0</v>
      </c>
      <c r="AB59" s="31">
        <v>0</v>
      </c>
      <c r="AC59" s="31">
        <v>0</v>
      </c>
      <c r="AD59" s="31">
        <v>0</v>
      </c>
      <c r="AE59" s="31">
        <v>0</v>
      </c>
      <c r="AF59" s="31">
        <v>0</v>
      </c>
      <c r="AG59" s="31">
        <v>0</v>
      </c>
      <c r="AH59" s="31">
        <v>0</v>
      </c>
      <c r="AI59" s="31">
        <v>0</v>
      </c>
      <c r="AJ59" s="31">
        <v>0</v>
      </c>
      <c r="AK59" s="31">
        <v>0</v>
      </c>
      <c r="AL59" s="31">
        <v>0</v>
      </c>
      <c r="AM59" s="31">
        <v>0</v>
      </c>
      <c r="AN59" s="31">
        <v>0</v>
      </c>
      <c r="AO59" s="31">
        <v>0</v>
      </c>
      <c r="AP59" s="31">
        <v>0</v>
      </c>
      <c r="AQ59" s="42">
        <v>269740.49</v>
      </c>
      <c r="AR59" s="42">
        <v>0</v>
      </c>
      <c r="AS59" s="42">
        <v>50000</v>
      </c>
      <c r="AT59" s="42">
        <v>219740.49</v>
      </c>
      <c r="AU59" s="42">
        <v>47460</v>
      </c>
      <c r="AV59" s="42">
        <v>0</v>
      </c>
      <c r="AW59" s="42">
        <v>0</v>
      </c>
      <c r="AX59" s="42">
        <v>267200.49</v>
      </c>
      <c r="AY59" s="42">
        <f>VLOOKUP(B59,[4]应付账款明细表!$A$4:$AW$439,49,0)</f>
        <v>93564</v>
      </c>
      <c r="AZ59" s="42">
        <v>0</v>
      </c>
      <c r="BA59" s="50">
        <f>VLOOKUP(B59,[4]应付账款明细表!$A$4:$AY$439,51)</f>
        <v>0</v>
      </c>
      <c r="BB59" s="50">
        <f>VLOOKUP(B59,[4]应付账款明细表!$A$4:$AZ$439,52,0)</f>
        <v>360764.49</v>
      </c>
      <c r="BC59" s="50"/>
      <c r="BD59" s="50">
        <f>VLOOKUP(B59,[4]应付账款明细表!$A$4:$BB$440,54,0)</f>
        <v>219740.49</v>
      </c>
      <c r="BE59" s="50"/>
      <c r="BF59" s="63"/>
      <c r="BG59" s="63">
        <v>100000</v>
      </c>
      <c r="BH59" s="63">
        <v>100000</v>
      </c>
      <c r="BI59" s="54">
        <f t="shared" si="11"/>
        <v>410764.49</v>
      </c>
      <c r="BJ59" s="16">
        <f t="shared" si="12"/>
        <v>37342.2263636364</v>
      </c>
      <c r="BK59" s="65">
        <f t="shared" si="9"/>
        <v>5.8845042569283397</v>
      </c>
      <c r="BL59" s="54" t="s">
        <v>614</v>
      </c>
      <c r="BM59" s="66">
        <f t="shared" si="4"/>
        <v>0.45508226544866631</v>
      </c>
      <c r="BN59" s="148">
        <f t="shared" si="5"/>
        <v>0.45508226544866631</v>
      </c>
    </row>
    <row r="60" spans="1:66" ht="16.5">
      <c r="A60" s="23">
        <f t="shared" si="10"/>
        <v>57</v>
      </c>
      <c r="B60" s="24" t="s">
        <v>576</v>
      </c>
      <c r="C60" s="24"/>
      <c r="D60" s="25" t="s">
        <v>577</v>
      </c>
      <c r="E60" s="25" t="s">
        <v>578</v>
      </c>
      <c r="F60" s="16">
        <v>0</v>
      </c>
      <c r="G60" s="16"/>
      <c r="H60" s="16"/>
      <c r="I60" s="16"/>
      <c r="J60" s="31"/>
      <c r="K60" s="31"/>
      <c r="L60" s="31">
        <v>0</v>
      </c>
      <c r="M60" s="31"/>
      <c r="N60" s="31"/>
      <c r="O60" s="31">
        <v>0</v>
      </c>
      <c r="P60" s="31">
        <v>0</v>
      </c>
      <c r="Q60" s="31">
        <v>0</v>
      </c>
      <c r="R60" s="31">
        <v>0</v>
      </c>
      <c r="S60" s="31">
        <v>0</v>
      </c>
      <c r="T60" s="31"/>
      <c r="U60" s="31">
        <v>0</v>
      </c>
      <c r="V60" s="31">
        <v>0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v>0</v>
      </c>
      <c r="AD60" s="31">
        <v>0</v>
      </c>
      <c r="AE60" s="31">
        <v>0</v>
      </c>
      <c r="AF60" s="31">
        <v>0</v>
      </c>
      <c r="AG60" s="31">
        <v>0</v>
      </c>
      <c r="AH60" s="31">
        <v>0</v>
      </c>
      <c r="AI60" s="31">
        <v>0</v>
      </c>
      <c r="AJ60" s="31">
        <v>0</v>
      </c>
      <c r="AK60" s="31">
        <v>0</v>
      </c>
      <c r="AL60" s="31">
        <v>0</v>
      </c>
      <c r="AM60" s="31">
        <v>0</v>
      </c>
      <c r="AN60" s="31">
        <v>0</v>
      </c>
      <c r="AO60" s="31">
        <v>0</v>
      </c>
      <c r="AP60" s="31">
        <v>0</v>
      </c>
      <c r="AQ60" s="42">
        <v>220682.8</v>
      </c>
      <c r="AR60" s="42">
        <v>0</v>
      </c>
      <c r="AS60" s="42">
        <v>80000</v>
      </c>
      <c r="AT60" s="42">
        <v>140682.79999999999</v>
      </c>
      <c r="AU60" s="42">
        <v>0</v>
      </c>
      <c r="AV60" s="42">
        <v>140682.79999999999</v>
      </c>
      <c r="AW60" s="42">
        <v>90000</v>
      </c>
      <c r="AX60" s="42">
        <v>50682.8</v>
      </c>
      <c r="AY60" s="42">
        <f>VLOOKUP(B60,[4]应付账款明细表!$A$4:$AW$439,49,0)</f>
        <v>0</v>
      </c>
      <c r="AZ60" s="42">
        <v>50682.8</v>
      </c>
      <c r="BA60" s="50">
        <f>VLOOKUP(B60,[4]应付账款明细表!$A$4:$AY$439,51)</f>
        <v>50000</v>
      </c>
      <c r="BB60" s="50">
        <f>VLOOKUP(B60,[4]应付账款明细表!$A$4:$AZ$439,52,0)</f>
        <v>682.8</v>
      </c>
      <c r="BC60" s="50"/>
      <c r="BD60" s="50">
        <v>260000</v>
      </c>
      <c r="BE60" s="50"/>
      <c r="BF60" s="63"/>
      <c r="BG60" s="63">
        <v>100000</v>
      </c>
      <c r="BH60" s="63">
        <v>100000</v>
      </c>
      <c r="BI60" s="54">
        <f t="shared" si="11"/>
        <v>220682.8</v>
      </c>
      <c r="BJ60" s="16">
        <f t="shared" si="12"/>
        <v>20062.072727272702</v>
      </c>
      <c r="BK60" s="65">
        <v>0</v>
      </c>
      <c r="BL60" s="54" t="s">
        <v>374</v>
      </c>
      <c r="BM60" s="66">
        <f t="shared" si="4"/>
        <v>0.38461538461538464</v>
      </c>
      <c r="BN60" s="148">
        <f t="shared" si="5"/>
        <v>0.38461538461538464</v>
      </c>
    </row>
    <row r="61" spans="1:66" ht="16.5">
      <c r="A61" s="23">
        <f t="shared" si="10"/>
        <v>58</v>
      </c>
      <c r="B61" s="24" t="s">
        <v>190</v>
      </c>
      <c r="C61" s="24"/>
      <c r="D61" s="25" t="s">
        <v>191</v>
      </c>
      <c r="E61" s="25" t="s">
        <v>80</v>
      </c>
      <c r="F61" s="16">
        <v>237008.62</v>
      </c>
      <c r="G61" s="16">
        <v>0</v>
      </c>
      <c r="H61" s="16">
        <v>237008.62</v>
      </c>
      <c r="I61" s="16">
        <v>0</v>
      </c>
      <c r="J61" s="31">
        <v>237008.62</v>
      </c>
      <c r="K61" s="31">
        <v>0</v>
      </c>
      <c r="L61" s="31">
        <v>237008.62</v>
      </c>
      <c r="M61" s="31">
        <v>0</v>
      </c>
      <c r="N61" s="31">
        <v>237008.62</v>
      </c>
      <c r="O61" s="31">
        <v>0</v>
      </c>
      <c r="P61" s="31">
        <v>237008.62</v>
      </c>
      <c r="Q61" s="31">
        <v>0</v>
      </c>
      <c r="R61" s="31">
        <v>237008.62</v>
      </c>
      <c r="S61" s="31">
        <v>0</v>
      </c>
      <c r="T61" s="31">
        <v>237008.62</v>
      </c>
      <c r="U61" s="31">
        <v>0</v>
      </c>
      <c r="V61" s="31">
        <v>237008.62</v>
      </c>
      <c r="W61" s="31">
        <v>0</v>
      </c>
      <c r="X61" s="31">
        <v>237008.62</v>
      </c>
      <c r="Y61" s="31">
        <v>200000</v>
      </c>
      <c r="Z61" s="31">
        <v>37008.620000000003</v>
      </c>
      <c r="AA61" s="31">
        <v>51943.5</v>
      </c>
      <c r="AB61" s="31">
        <v>37008.620000000003</v>
      </c>
      <c r="AC61" s="31">
        <v>0</v>
      </c>
      <c r="AD61" s="31">
        <v>88952.12</v>
      </c>
      <c r="AE61" s="31">
        <v>0</v>
      </c>
      <c r="AF61" s="31">
        <v>88952.12</v>
      </c>
      <c r="AG61" s="31">
        <v>37008.620000000003</v>
      </c>
      <c r="AH61" s="31">
        <v>51943.5</v>
      </c>
      <c r="AI61" s="31">
        <v>0</v>
      </c>
      <c r="AJ61" s="31">
        <v>51943.5</v>
      </c>
      <c r="AK61" s="31">
        <v>0</v>
      </c>
      <c r="AL61" s="31">
        <v>51943.5</v>
      </c>
      <c r="AM61" s="31">
        <v>143177.1</v>
      </c>
      <c r="AN61" s="31">
        <v>51943.5</v>
      </c>
      <c r="AO61" s="31">
        <v>0</v>
      </c>
      <c r="AP61" s="31">
        <v>195120.6</v>
      </c>
      <c r="AQ61" s="42">
        <v>0</v>
      </c>
      <c r="AR61" s="42">
        <v>195120.6</v>
      </c>
      <c r="AS61" s="42">
        <v>0</v>
      </c>
      <c r="AT61" s="42">
        <v>195120.6</v>
      </c>
      <c r="AU61" s="42">
        <v>0</v>
      </c>
      <c r="AV61" s="42">
        <v>195120.6</v>
      </c>
      <c r="AW61" s="42">
        <v>0</v>
      </c>
      <c r="AX61" s="42">
        <v>195120.6</v>
      </c>
      <c r="AY61" s="42">
        <f>VLOOKUP(B61,[4]应付账款明细表!$A$4:$AW$439,49,0)</f>
        <v>0</v>
      </c>
      <c r="AZ61" s="42">
        <v>195120.6</v>
      </c>
      <c r="BA61" s="50">
        <f>VLOOKUP(B61,[4]应付账款明细表!$A$4:$AY$439,51)</f>
        <v>0</v>
      </c>
      <c r="BB61" s="50">
        <f>VLOOKUP(B61,[4]应付账款明细表!$A$4:$AZ$439,52,0)</f>
        <v>195120.6</v>
      </c>
      <c r="BC61" s="50"/>
      <c r="BD61" s="50">
        <v>143177.1</v>
      </c>
      <c r="BE61" s="50"/>
      <c r="BF61" s="63"/>
      <c r="BG61" s="63">
        <v>100000</v>
      </c>
      <c r="BH61" s="63">
        <v>100000</v>
      </c>
      <c r="BI61" s="54">
        <f t="shared" si="11"/>
        <v>195120.6</v>
      </c>
      <c r="BJ61" s="16">
        <f t="shared" si="12"/>
        <v>17738.236363636399</v>
      </c>
      <c r="BK61" s="65">
        <f t="shared" ref="BK61:BK66" si="13">(BD61-BE61)/BJ61</f>
        <v>8.0716649087794892</v>
      </c>
      <c r="BL61" s="54" t="s">
        <v>591</v>
      </c>
      <c r="BM61" s="66">
        <f t="shared" si="4"/>
        <v>0.69843571353240141</v>
      </c>
      <c r="BN61" s="148">
        <f t="shared" si="5"/>
        <v>0.69843571353240141</v>
      </c>
    </row>
    <row r="62" spans="1:66" ht="16.5">
      <c r="A62" s="23">
        <f t="shared" si="10"/>
        <v>59</v>
      </c>
      <c r="B62" s="24" t="s">
        <v>36</v>
      </c>
      <c r="C62" s="24" t="s">
        <v>631</v>
      </c>
      <c r="D62" s="25" t="s">
        <v>37</v>
      </c>
      <c r="E62" s="25" t="s">
        <v>35</v>
      </c>
      <c r="F62" s="16">
        <v>1578627.54</v>
      </c>
      <c r="G62" s="16">
        <v>300</v>
      </c>
      <c r="H62" s="16">
        <v>1783781.66</v>
      </c>
      <c r="I62" s="16">
        <v>500500</v>
      </c>
      <c r="J62" s="31">
        <v>1502357.72</v>
      </c>
      <c r="K62" s="31">
        <v>256668.58</v>
      </c>
      <c r="L62" s="31">
        <v>1077827.54</v>
      </c>
      <c r="M62" s="31">
        <v>1800</v>
      </c>
      <c r="N62" s="31">
        <v>1757226.3</v>
      </c>
      <c r="O62" s="31">
        <v>155051.21</v>
      </c>
      <c r="P62" s="31">
        <v>1281481.6599999999</v>
      </c>
      <c r="Q62" s="31">
        <v>287349.90999999997</v>
      </c>
      <c r="R62" s="31">
        <v>1624927.6</v>
      </c>
      <c r="S62" s="31">
        <v>182973.27</v>
      </c>
      <c r="T62" s="31">
        <v>1213207.81</v>
      </c>
      <c r="U62" s="31">
        <v>0</v>
      </c>
      <c r="V62" s="31">
        <v>1807900.87</v>
      </c>
      <c r="W62" s="31">
        <v>194821.5</v>
      </c>
      <c r="X62" s="31">
        <v>1469876.39</v>
      </c>
      <c r="Y62" s="31">
        <v>200000</v>
      </c>
      <c r="Z62" s="31">
        <v>1802722.37</v>
      </c>
      <c r="AA62" s="31">
        <v>136320.07999999999</v>
      </c>
      <c r="AB62" s="31">
        <v>1424927.6</v>
      </c>
      <c r="AC62" s="31">
        <v>0</v>
      </c>
      <c r="AD62" s="31">
        <v>1939042.45</v>
      </c>
      <c r="AE62" s="31">
        <v>113485.57</v>
      </c>
      <c r="AF62" s="31">
        <v>1607900.87</v>
      </c>
      <c r="AG62" s="31">
        <v>607051.51</v>
      </c>
      <c r="AH62" s="31">
        <v>1445476.51</v>
      </c>
      <c r="AI62" s="31">
        <v>74976.350000000006</v>
      </c>
      <c r="AJ62" s="31">
        <v>1195670.8600000001</v>
      </c>
      <c r="AK62" s="31">
        <v>600000</v>
      </c>
      <c r="AL62" s="31">
        <v>920452.86</v>
      </c>
      <c r="AM62" s="31">
        <v>0</v>
      </c>
      <c r="AN62" s="31">
        <v>731990.94</v>
      </c>
      <c r="AO62" s="31">
        <v>0</v>
      </c>
      <c r="AP62" s="31">
        <v>920452.86</v>
      </c>
      <c r="AQ62" s="42">
        <v>241167.79</v>
      </c>
      <c r="AR62" s="42">
        <v>845476.51</v>
      </c>
      <c r="AS62" s="42">
        <v>153330</v>
      </c>
      <c r="AT62" s="42">
        <v>1008290.65</v>
      </c>
      <c r="AU62" s="42">
        <v>135664.32000000001</v>
      </c>
      <c r="AV62" s="42">
        <v>767122.86</v>
      </c>
      <c r="AW62" s="42">
        <v>0</v>
      </c>
      <c r="AX62" s="42">
        <v>1143954.97</v>
      </c>
      <c r="AY62" s="42">
        <f>VLOOKUP(B62,[4]应付账款明细表!$A$4:$AW$439,49,0)</f>
        <v>0</v>
      </c>
      <c r="AZ62" s="42">
        <v>767122.86</v>
      </c>
      <c r="BA62" s="50">
        <f>VLOOKUP(B62,[4]应付账款明细表!$A$4:$AY$439,51)</f>
        <v>150000</v>
      </c>
      <c r="BB62" s="50">
        <f>VLOOKUP(B62,[4]应付账款明细表!$A$4:$AZ$439,52,0)</f>
        <v>993954.97</v>
      </c>
      <c r="BC62" s="50"/>
      <c r="BD62" s="50">
        <v>658290.65</v>
      </c>
      <c r="BE62" s="50"/>
      <c r="BF62" s="63"/>
      <c r="BG62" s="63">
        <v>100000</v>
      </c>
      <c r="BH62" s="63">
        <v>100000</v>
      </c>
      <c r="BI62" s="54">
        <f t="shared" si="11"/>
        <v>1491128.67</v>
      </c>
      <c r="BJ62" s="16">
        <f t="shared" si="12"/>
        <v>135557.151818182</v>
      </c>
      <c r="BK62" s="65">
        <f t="shared" si="13"/>
        <v>4.8561853149802303</v>
      </c>
      <c r="BL62" s="54" t="s">
        <v>590</v>
      </c>
      <c r="BM62" s="66">
        <f t="shared" si="4"/>
        <v>0.15190858323751066</v>
      </c>
      <c r="BN62" s="148">
        <f t="shared" si="5"/>
        <v>0.15190858323751066</v>
      </c>
    </row>
    <row r="63" spans="1:66" ht="16.5">
      <c r="A63" s="23">
        <f t="shared" si="10"/>
        <v>60</v>
      </c>
      <c r="B63" s="24" t="s">
        <v>61</v>
      </c>
      <c r="C63" s="24"/>
      <c r="D63" s="25" t="s">
        <v>62</v>
      </c>
      <c r="E63" s="25" t="s">
        <v>63</v>
      </c>
      <c r="F63" s="16">
        <v>127992.2</v>
      </c>
      <c r="G63" s="16">
        <v>50000</v>
      </c>
      <c r="H63" s="16">
        <v>130632.2</v>
      </c>
      <c r="I63" s="16">
        <v>50000</v>
      </c>
      <c r="J63" s="31">
        <v>133222.20000000001</v>
      </c>
      <c r="K63" s="31">
        <v>53408.480000000003</v>
      </c>
      <c r="L63" s="31">
        <v>133222.20000000001</v>
      </c>
      <c r="M63" s="31">
        <v>0</v>
      </c>
      <c r="N63" s="31">
        <v>186630.68</v>
      </c>
      <c r="O63" s="31">
        <v>80240</v>
      </c>
      <c r="P63" s="31">
        <v>186630.68</v>
      </c>
      <c r="Q63" s="31">
        <v>100000</v>
      </c>
      <c r="R63" s="31">
        <v>166870.68</v>
      </c>
      <c r="S63" s="31">
        <v>28550</v>
      </c>
      <c r="T63" s="31">
        <v>166870.68</v>
      </c>
      <c r="U63" s="31">
        <v>0</v>
      </c>
      <c r="V63" s="31">
        <v>195420.68</v>
      </c>
      <c r="W63" s="31">
        <v>47321</v>
      </c>
      <c r="X63" s="31">
        <v>195420.68</v>
      </c>
      <c r="Y63" s="31">
        <v>100000</v>
      </c>
      <c r="Z63" s="31">
        <v>142741.68</v>
      </c>
      <c r="AA63" s="31">
        <v>136719.5</v>
      </c>
      <c r="AB63" s="31">
        <v>142741.68</v>
      </c>
      <c r="AC63" s="31">
        <v>0</v>
      </c>
      <c r="AD63" s="31">
        <v>279461.18</v>
      </c>
      <c r="AE63" s="31">
        <v>16762.5</v>
      </c>
      <c r="AF63" s="31">
        <v>279461.18</v>
      </c>
      <c r="AG63" s="31">
        <v>86050</v>
      </c>
      <c r="AH63" s="31">
        <v>210173.68</v>
      </c>
      <c r="AI63" s="31">
        <v>0</v>
      </c>
      <c r="AJ63" s="31">
        <v>210173.68</v>
      </c>
      <c r="AK63" s="31">
        <v>0</v>
      </c>
      <c r="AL63" s="31">
        <v>210173.68</v>
      </c>
      <c r="AM63" s="31">
        <v>30981.68</v>
      </c>
      <c r="AN63" s="31">
        <v>210173.68</v>
      </c>
      <c r="AO63" s="31">
        <v>0</v>
      </c>
      <c r="AP63" s="31">
        <v>241155.36</v>
      </c>
      <c r="AQ63" s="42">
        <v>43775.5</v>
      </c>
      <c r="AR63" s="42">
        <v>241155.36</v>
      </c>
      <c r="AS63" s="42">
        <v>100000</v>
      </c>
      <c r="AT63" s="42">
        <v>184930.86</v>
      </c>
      <c r="AU63" s="42">
        <v>29778.75</v>
      </c>
      <c r="AV63" s="42">
        <v>184930.86</v>
      </c>
      <c r="AW63" s="42">
        <v>50000</v>
      </c>
      <c r="AX63" s="42">
        <v>164709.60999999999</v>
      </c>
      <c r="AY63" s="42">
        <f>VLOOKUP(B63,[4]应付账款明细表!$A$4:$AW$439,49,0)</f>
        <v>32595</v>
      </c>
      <c r="AZ63" s="42">
        <v>164709.60999999999</v>
      </c>
      <c r="BA63" s="50">
        <f>VLOOKUP(B63,[4]应付账款明细表!$A$4:$AY$439,51)</f>
        <v>0</v>
      </c>
      <c r="BB63" s="50">
        <f>VLOOKUP(B63,[4]应付账款明细表!$A$4:$AZ$439,52,0)</f>
        <v>197304.61</v>
      </c>
      <c r="BC63" s="50"/>
      <c r="BD63" s="50">
        <v>149579.60999999999</v>
      </c>
      <c r="BE63" s="50"/>
      <c r="BF63" s="63"/>
      <c r="BG63" s="63">
        <v>100000</v>
      </c>
      <c r="BH63" s="63">
        <v>100000</v>
      </c>
      <c r="BI63" s="54">
        <f t="shared" si="11"/>
        <v>500132.41</v>
      </c>
      <c r="BJ63" s="16">
        <f t="shared" si="12"/>
        <v>45466.582727272697</v>
      </c>
      <c r="BK63" s="65">
        <f t="shared" si="13"/>
        <v>3.2898801939270399</v>
      </c>
      <c r="BL63" s="54" t="s">
        <v>591</v>
      </c>
      <c r="BM63" s="66">
        <f t="shared" si="4"/>
        <v>0.66854031776122436</v>
      </c>
      <c r="BN63" s="148">
        <f t="shared" si="5"/>
        <v>0.66854031776122436</v>
      </c>
    </row>
    <row r="64" spans="1:66" ht="16.5">
      <c r="A64" s="23">
        <f t="shared" si="10"/>
        <v>61</v>
      </c>
      <c r="B64" s="24" t="s">
        <v>112</v>
      </c>
      <c r="C64" s="24">
        <v>1913316</v>
      </c>
      <c r="D64" s="25" t="s">
        <v>113</v>
      </c>
      <c r="E64" s="25" t="s">
        <v>30</v>
      </c>
      <c r="F64" s="16">
        <v>410675.79</v>
      </c>
      <c r="G64" s="16">
        <v>50000</v>
      </c>
      <c r="H64" s="16">
        <v>424124.17</v>
      </c>
      <c r="I64" s="16">
        <v>0</v>
      </c>
      <c r="J64" s="31">
        <v>496534.47</v>
      </c>
      <c r="K64" s="31">
        <v>58515.14</v>
      </c>
      <c r="L64" s="31">
        <v>360675.79</v>
      </c>
      <c r="M64" s="31">
        <v>0</v>
      </c>
      <c r="N64" s="31">
        <v>555049.61</v>
      </c>
      <c r="O64" s="31">
        <v>54945.49</v>
      </c>
      <c r="P64" s="31">
        <v>424124.17</v>
      </c>
      <c r="Q64" s="31">
        <v>100000</v>
      </c>
      <c r="R64" s="31">
        <v>509995.1</v>
      </c>
      <c r="S64" s="31">
        <v>73343.460000000006</v>
      </c>
      <c r="T64" s="31">
        <v>396534.47</v>
      </c>
      <c r="U64" s="31">
        <v>0</v>
      </c>
      <c r="V64" s="31">
        <v>583338.56000000006</v>
      </c>
      <c r="W64" s="31">
        <v>61448.11</v>
      </c>
      <c r="X64" s="31">
        <v>455049.61</v>
      </c>
      <c r="Y64" s="31">
        <v>100000</v>
      </c>
      <c r="Z64" s="31">
        <v>544786.67000000004</v>
      </c>
      <c r="AA64" s="31">
        <v>63368.19</v>
      </c>
      <c r="AB64" s="31">
        <v>409995.1</v>
      </c>
      <c r="AC64" s="31">
        <v>0</v>
      </c>
      <c r="AD64" s="31">
        <v>608154.86</v>
      </c>
      <c r="AE64" s="31">
        <v>56365.74</v>
      </c>
      <c r="AF64" s="31">
        <v>483338.56</v>
      </c>
      <c r="AG64" s="31">
        <v>180000</v>
      </c>
      <c r="AH64" s="31">
        <v>484520.6</v>
      </c>
      <c r="AI64" s="31">
        <v>17795.759999999998</v>
      </c>
      <c r="AJ64" s="31">
        <v>364786.67</v>
      </c>
      <c r="AK64" s="31">
        <v>0</v>
      </c>
      <c r="AL64" s="31">
        <v>502316.36</v>
      </c>
      <c r="AM64" s="31">
        <v>26394.76</v>
      </c>
      <c r="AN64" s="31">
        <v>428154.86</v>
      </c>
      <c r="AO64" s="31">
        <v>0</v>
      </c>
      <c r="AP64" s="31">
        <v>528711.12</v>
      </c>
      <c r="AQ64" s="42">
        <v>44751.040000000001</v>
      </c>
      <c r="AR64" s="42">
        <v>484520.6</v>
      </c>
      <c r="AS64" s="42">
        <v>100000</v>
      </c>
      <c r="AT64" s="42">
        <v>473462.16</v>
      </c>
      <c r="AU64" s="42">
        <v>52134.3</v>
      </c>
      <c r="AV64" s="42">
        <v>402316.36</v>
      </c>
      <c r="AW64" s="42">
        <v>10000</v>
      </c>
      <c r="AX64" s="42">
        <v>515596.46</v>
      </c>
      <c r="AY64" s="42">
        <f>VLOOKUP(B64,[4]应付账款明细表!$A$4:$AW$439,49,0)</f>
        <v>43296.87</v>
      </c>
      <c r="AZ64" s="42">
        <v>418711.12</v>
      </c>
      <c r="BA64" s="50">
        <f>VLOOKUP(B64,[4]应付账款明细表!$A$4:$AY$439,51)</f>
        <v>20000</v>
      </c>
      <c r="BB64" s="50">
        <f>VLOOKUP(B64,[4]应付账款明细表!$A$4:$AZ$439,52,0)</f>
        <v>538893.32999999996</v>
      </c>
      <c r="BC64" s="50"/>
      <c r="BD64" s="50">
        <f>VLOOKUP(B64,[4]应付账款明细表!$A$4:$BB$440,54,0)</f>
        <v>443462.16</v>
      </c>
      <c r="BE64" s="50"/>
      <c r="BF64" s="63"/>
      <c r="BG64" s="63">
        <v>80000</v>
      </c>
      <c r="BH64" s="63">
        <v>80000</v>
      </c>
      <c r="BI64" s="54">
        <f t="shared" si="11"/>
        <v>552358.86</v>
      </c>
      <c r="BJ64" s="16">
        <f t="shared" si="12"/>
        <v>50214.441818181796</v>
      </c>
      <c r="BK64" s="65">
        <f t="shared" si="13"/>
        <v>8.83136691244529</v>
      </c>
      <c r="BL64" s="54" t="s">
        <v>590</v>
      </c>
      <c r="BM64" s="66">
        <f t="shared" si="4"/>
        <v>0.18039870639695618</v>
      </c>
      <c r="BN64" s="148">
        <f t="shared" si="5"/>
        <v>0.18039870639695618</v>
      </c>
    </row>
    <row r="65" spans="1:66" ht="16.5">
      <c r="A65" s="23">
        <f t="shared" si="10"/>
        <v>62</v>
      </c>
      <c r="B65" s="24" t="s">
        <v>188</v>
      </c>
      <c r="C65" s="24" t="s">
        <v>632</v>
      </c>
      <c r="D65" s="25" t="s">
        <v>189</v>
      </c>
      <c r="E65" s="25" t="s">
        <v>30</v>
      </c>
      <c r="F65" s="16">
        <v>668764.41</v>
      </c>
      <c r="G65" s="16">
        <v>0</v>
      </c>
      <c r="H65" s="16">
        <v>711079.69</v>
      </c>
      <c r="I65" s="16">
        <v>300000</v>
      </c>
      <c r="J65" s="31">
        <v>426768.44</v>
      </c>
      <c r="K65" s="31">
        <v>6700.3</v>
      </c>
      <c r="L65" s="31">
        <v>368764.41</v>
      </c>
      <c r="M65" s="31">
        <v>0</v>
      </c>
      <c r="N65" s="31">
        <v>433468.74</v>
      </c>
      <c r="O65" s="31">
        <v>0</v>
      </c>
      <c r="P65" s="31">
        <v>411079.69</v>
      </c>
      <c r="Q65" s="31">
        <v>0</v>
      </c>
      <c r="R65" s="31">
        <v>433468.74</v>
      </c>
      <c r="S65" s="31">
        <v>7010.45</v>
      </c>
      <c r="T65" s="31">
        <v>426768.44</v>
      </c>
      <c r="U65" s="31">
        <v>0</v>
      </c>
      <c r="V65" s="31">
        <v>440479.19</v>
      </c>
      <c r="W65" s="31">
        <v>0</v>
      </c>
      <c r="X65" s="31">
        <v>433468.74</v>
      </c>
      <c r="Y65" s="31">
        <v>0</v>
      </c>
      <c r="Z65" s="31">
        <v>440479.19</v>
      </c>
      <c r="AA65" s="31">
        <v>0</v>
      </c>
      <c r="AB65" s="31">
        <v>433468.74</v>
      </c>
      <c r="AC65" s="31">
        <v>0</v>
      </c>
      <c r="AD65" s="31">
        <v>440479.19</v>
      </c>
      <c r="AE65" s="31">
        <v>31114.7</v>
      </c>
      <c r="AF65" s="31">
        <v>440479.19</v>
      </c>
      <c r="AG65" s="31">
        <v>250000</v>
      </c>
      <c r="AH65" s="31">
        <v>221593.89</v>
      </c>
      <c r="AI65" s="31">
        <v>0</v>
      </c>
      <c r="AJ65" s="31">
        <v>190479.19</v>
      </c>
      <c r="AK65" s="31">
        <v>0</v>
      </c>
      <c r="AL65" s="31">
        <v>221593.89</v>
      </c>
      <c r="AM65" s="31">
        <v>94236.6</v>
      </c>
      <c r="AN65" s="31">
        <v>190479.19</v>
      </c>
      <c r="AO65" s="31">
        <v>0</v>
      </c>
      <c r="AP65" s="31">
        <v>315830.49</v>
      </c>
      <c r="AQ65" s="42">
        <v>54018.83</v>
      </c>
      <c r="AR65" s="42">
        <v>221593.89</v>
      </c>
      <c r="AS65" s="42">
        <v>100000</v>
      </c>
      <c r="AT65" s="42">
        <v>269849.32</v>
      </c>
      <c r="AU65" s="42">
        <v>51026.34</v>
      </c>
      <c r="AV65" s="42">
        <v>121593.89</v>
      </c>
      <c r="AW65" s="42">
        <v>0</v>
      </c>
      <c r="AX65" s="42">
        <v>320875.65999999997</v>
      </c>
      <c r="AY65" s="42">
        <f>VLOOKUP(B65,[4]应付账款明细表!$A$4:$AW$439,49,0)</f>
        <v>27593.54</v>
      </c>
      <c r="AZ65" s="42">
        <v>215830.49</v>
      </c>
      <c r="BA65" s="50">
        <f>VLOOKUP(B65,[4]应付账款明细表!$A$4:$AY$439,51)</f>
        <v>0</v>
      </c>
      <c r="BB65" s="50">
        <f>VLOOKUP(B65,[4]应付账款明细表!$A$4:$AZ$439,52,0)</f>
        <v>348469.2</v>
      </c>
      <c r="BC65" s="50"/>
      <c r="BD65" s="50">
        <f>VLOOKUP(B65,[4]应付账款明细表!$A$4:$BB$440,54,0)</f>
        <v>269849.32</v>
      </c>
      <c r="BE65" s="50"/>
      <c r="BF65" s="63"/>
      <c r="BG65" s="63">
        <v>100000</v>
      </c>
      <c r="BH65" s="63">
        <v>100000</v>
      </c>
      <c r="BI65" s="54">
        <f t="shared" si="11"/>
        <v>271700.76</v>
      </c>
      <c r="BJ65" s="16">
        <f t="shared" si="12"/>
        <v>24700.069090909099</v>
      </c>
      <c r="BK65" s="65">
        <f t="shared" si="13"/>
        <v>10.925043124649299</v>
      </c>
      <c r="BL65" s="54" t="s">
        <v>590</v>
      </c>
      <c r="BM65" s="66">
        <f t="shared" si="4"/>
        <v>0.37057717988690875</v>
      </c>
      <c r="BN65" s="148">
        <f t="shared" si="5"/>
        <v>0.37057717988690875</v>
      </c>
    </row>
    <row r="66" spans="1:66" ht="16.5">
      <c r="A66" s="23">
        <f t="shared" si="10"/>
        <v>63</v>
      </c>
      <c r="B66" s="24" t="s">
        <v>231</v>
      </c>
      <c r="C66" s="24">
        <v>1913659</v>
      </c>
      <c r="D66" s="25" t="s">
        <v>232</v>
      </c>
      <c r="E66" s="25" t="s">
        <v>30</v>
      </c>
      <c r="F66" s="16">
        <v>571189.4</v>
      </c>
      <c r="G66" s="16">
        <v>200000</v>
      </c>
      <c r="H66" s="16">
        <v>422198.72</v>
      </c>
      <c r="I66" s="16">
        <v>0</v>
      </c>
      <c r="J66" s="31">
        <v>480304.2</v>
      </c>
      <c r="K66" s="31">
        <v>54737.97</v>
      </c>
      <c r="L66" s="31">
        <v>371189.4</v>
      </c>
      <c r="M66" s="31">
        <v>0</v>
      </c>
      <c r="N66" s="31">
        <v>535042.17000000004</v>
      </c>
      <c r="O66" s="31">
        <v>38256.379999999997</v>
      </c>
      <c r="P66" s="31">
        <v>422198.72</v>
      </c>
      <c r="Q66" s="31">
        <v>150000</v>
      </c>
      <c r="R66" s="31">
        <v>423298.55</v>
      </c>
      <c r="S66" s="31">
        <v>63168.06</v>
      </c>
      <c r="T66" s="31">
        <v>330304.2</v>
      </c>
      <c r="U66" s="31">
        <v>0</v>
      </c>
      <c r="V66" s="31">
        <v>486466.61</v>
      </c>
      <c r="W66" s="31">
        <v>50750.45</v>
      </c>
      <c r="X66" s="31">
        <v>385042.17</v>
      </c>
      <c r="Y66" s="31">
        <v>0</v>
      </c>
      <c r="Z66" s="31">
        <v>537217.06000000006</v>
      </c>
      <c r="AA66" s="31">
        <v>49192.56</v>
      </c>
      <c r="AB66" s="31">
        <v>423298.55</v>
      </c>
      <c r="AC66" s="31">
        <v>0</v>
      </c>
      <c r="AD66" s="31">
        <v>586409.62</v>
      </c>
      <c r="AE66" s="31">
        <v>0</v>
      </c>
      <c r="AF66" s="31">
        <v>486466.61</v>
      </c>
      <c r="AG66" s="31">
        <v>120000</v>
      </c>
      <c r="AH66" s="31">
        <v>466409.62</v>
      </c>
      <c r="AI66" s="31">
        <v>68729.62</v>
      </c>
      <c r="AJ66" s="31">
        <v>417217.06</v>
      </c>
      <c r="AK66" s="31">
        <v>2486.4</v>
      </c>
      <c r="AL66" s="31">
        <v>532652.84</v>
      </c>
      <c r="AM66" s="31">
        <v>32141.34</v>
      </c>
      <c r="AN66" s="31">
        <v>463923.22</v>
      </c>
      <c r="AO66" s="31">
        <v>92000</v>
      </c>
      <c r="AP66" s="31">
        <v>472794.18</v>
      </c>
      <c r="AQ66" s="42">
        <v>109987.7</v>
      </c>
      <c r="AR66" s="42">
        <v>371923.22</v>
      </c>
      <c r="AS66" s="42">
        <v>100000</v>
      </c>
      <c r="AT66" s="42">
        <v>482781.88</v>
      </c>
      <c r="AU66" s="42">
        <v>77450.350000000006</v>
      </c>
      <c r="AV66" s="42">
        <v>340652.84</v>
      </c>
      <c r="AW66" s="42">
        <v>10000</v>
      </c>
      <c r="AX66" s="42">
        <v>550232.23</v>
      </c>
      <c r="AY66" s="42">
        <f>VLOOKUP(B66,[4]应付账款明细表!$A$4:$AW$439,49,0)</f>
        <v>174651.27</v>
      </c>
      <c r="AZ66" s="42">
        <v>362794.18</v>
      </c>
      <c r="BA66" s="50">
        <f>VLOOKUP(B66,[4]应付账款明细表!$A$4:$AY$439,51)</f>
        <v>35472.74</v>
      </c>
      <c r="BB66" s="50">
        <f>VLOOKUP(B66,[4]应付账款明细表!$A$4:$AZ$439,52,0)</f>
        <v>689410.76</v>
      </c>
      <c r="BC66" s="50"/>
      <c r="BD66" s="50">
        <f>VLOOKUP(B66,[4]应付账款明细表!$A$4:$BB$440,54,0)</f>
        <v>437309.14</v>
      </c>
      <c r="BE66" s="50"/>
      <c r="BF66" s="63"/>
      <c r="BG66" s="63">
        <v>100000</v>
      </c>
      <c r="BH66" s="63">
        <v>100000</v>
      </c>
      <c r="BI66" s="54">
        <f t="shared" si="11"/>
        <v>719065.7</v>
      </c>
      <c r="BJ66" s="16">
        <f t="shared" si="12"/>
        <v>65369.6090909091</v>
      </c>
      <c r="BK66" s="65">
        <f t="shared" si="13"/>
        <v>6.6897927964023296</v>
      </c>
      <c r="BL66" s="54" t="s">
        <v>590</v>
      </c>
      <c r="BM66" s="66">
        <f t="shared" si="4"/>
        <v>0.228671186703301</v>
      </c>
      <c r="BN66" s="148">
        <f t="shared" si="5"/>
        <v>0.228671186703301</v>
      </c>
    </row>
    <row r="67" spans="1:66" ht="16.5">
      <c r="A67" s="23">
        <f t="shared" si="10"/>
        <v>64</v>
      </c>
      <c r="B67" s="24" t="s">
        <v>301</v>
      </c>
      <c r="C67" s="24"/>
      <c r="D67" s="25" t="s">
        <v>302</v>
      </c>
      <c r="E67" s="25" t="s">
        <v>175</v>
      </c>
      <c r="F67" s="16">
        <v>552615</v>
      </c>
      <c r="G67" s="16">
        <v>0</v>
      </c>
      <c r="H67" s="16">
        <v>552615</v>
      </c>
      <c r="I67" s="16">
        <v>0</v>
      </c>
      <c r="J67" s="31">
        <v>552615</v>
      </c>
      <c r="K67" s="31">
        <v>0</v>
      </c>
      <c r="L67" s="31">
        <v>552615</v>
      </c>
      <c r="M67" s="31">
        <v>0</v>
      </c>
      <c r="N67" s="31">
        <v>552615</v>
      </c>
      <c r="O67" s="31">
        <v>0</v>
      </c>
      <c r="P67" s="31">
        <v>552615</v>
      </c>
      <c r="Q67" s="31">
        <v>100000</v>
      </c>
      <c r="R67" s="31">
        <v>452615</v>
      </c>
      <c r="S67" s="31">
        <v>0</v>
      </c>
      <c r="T67" s="31">
        <v>452615</v>
      </c>
      <c r="U67" s="31">
        <v>0</v>
      </c>
      <c r="V67" s="31">
        <v>452615</v>
      </c>
      <c r="W67" s="31">
        <v>0</v>
      </c>
      <c r="X67" s="31">
        <v>452615</v>
      </c>
      <c r="Y67" s="31">
        <v>100000</v>
      </c>
      <c r="Z67" s="31">
        <v>352615</v>
      </c>
      <c r="AA67" s="31">
        <v>0</v>
      </c>
      <c r="AB67" s="31">
        <v>352615</v>
      </c>
      <c r="AC67" s="31">
        <v>0</v>
      </c>
      <c r="AD67" s="31">
        <v>352615</v>
      </c>
      <c r="AE67" s="31">
        <v>0</v>
      </c>
      <c r="AF67" s="31">
        <v>352615</v>
      </c>
      <c r="AG67" s="31">
        <v>0</v>
      </c>
      <c r="AH67" s="31">
        <v>352615</v>
      </c>
      <c r="AI67" s="31">
        <v>0</v>
      </c>
      <c r="AJ67" s="31">
        <v>352615</v>
      </c>
      <c r="AK67" s="31">
        <v>0</v>
      </c>
      <c r="AL67" s="31">
        <v>352615</v>
      </c>
      <c r="AM67" s="31">
        <v>0</v>
      </c>
      <c r="AN67" s="31">
        <v>352615</v>
      </c>
      <c r="AO67" s="31">
        <v>0</v>
      </c>
      <c r="AP67" s="31">
        <v>352615</v>
      </c>
      <c r="AQ67" s="42">
        <v>0</v>
      </c>
      <c r="AR67" s="42">
        <v>352615</v>
      </c>
      <c r="AS67" s="42">
        <v>100000</v>
      </c>
      <c r="AT67" s="42">
        <v>252615</v>
      </c>
      <c r="AU67" s="42">
        <v>0</v>
      </c>
      <c r="AV67" s="42">
        <v>252615</v>
      </c>
      <c r="AW67" s="42">
        <v>0</v>
      </c>
      <c r="AX67" s="42">
        <v>252615</v>
      </c>
      <c r="AY67" s="42">
        <f>VLOOKUP(B67,[4]应付账款明细表!$A$4:$AW$439,49,0)</f>
        <v>0</v>
      </c>
      <c r="AZ67" s="42">
        <v>252615</v>
      </c>
      <c r="BA67" s="50">
        <f>VLOOKUP(B67,[4]应付账款明细表!$A$4:$AY$439,51)</f>
        <v>0</v>
      </c>
      <c r="BB67" s="50">
        <f>VLOOKUP(B67,[4]应付账款明细表!$A$4:$AZ$439,52,0)</f>
        <v>252615</v>
      </c>
      <c r="BC67" s="50"/>
      <c r="BD67" s="50">
        <f>VLOOKUP(B67,[4]应付账款明细表!$A$4:$BB$440,54,0)</f>
        <v>252615</v>
      </c>
      <c r="BE67" s="50"/>
      <c r="BF67" s="63"/>
      <c r="BG67" s="63">
        <v>100000</v>
      </c>
      <c r="BH67" s="63">
        <v>100000</v>
      </c>
      <c r="BI67" s="54">
        <f t="shared" si="11"/>
        <v>0</v>
      </c>
      <c r="BJ67" s="16">
        <f t="shared" si="12"/>
        <v>0</v>
      </c>
      <c r="BK67" s="65"/>
      <c r="BL67" s="54" t="s">
        <v>374</v>
      </c>
      <c r="BM67" s="66">
        <f t="shared" si="4"/>
        <v>0.39585931160065713</v>
      </c>
      <c r="BN67" s="148">
        <f t="shared" si="5"/>
        <v>0.39585931160065713</v>
      </c>
    </row>
    <row r="68" spans="1:66" ht="16.5">
      <c r="A68" s="23">
        <f t="shared" si="10"/>
        <v>65</v>
      </c>
      <c r="B68" s="24" t="s">
        <v>320</v>
      </c>
      <c r="C68" s="24" t="s">
        <v>633</v>
      </c>
      <c r="D68" s="25" t="s">
        <v>321</v>
      </c>
      <c r="E68" s="25" t="s">
        <v>154</v>
      </c>
      <c r="F68" s="16">
        <v>102416.37</v>
      </c>
      <c r="G68" s="16">
        <v>0</v>
      </c>
      <c r="H68" s="16">
        <v>120302.06</v>
      </c>
      <c r="I68" s="16">
        <v>0</v>
      </c>
      <c r="J68" s="31">
        <v>120302.06</v>
      </c>
      <c r="K68" s="31">
        <v>0</v>
      </c>
      <c r="L68" s="31">
        <v>102416.37</v>
      </c>
      <c r="M68" s="31">
        <v>0</v>
      </c>
      <c r="N68" s="31">
        <v>120302.06</v>
      </c>
      <c r="O68" s="31">
        <v>13007.78</v>
      </c>
      <c r="P68" s="31">
        <v>120302.06</v>
      </c>
      <c r="Q68" s="31">
        <v>0</v>
      </c>
      <c r="R68" s="31">
        <v>133309.84</v>
      </c>
      <c r="S68" s="31">
        <v>29625.21</v>
      </c>
      <c r="T68" s="31">
        <v>120302.06</v>
      </c>
      <c r="U68" s="31">
        <v>0</v>
      </c>
      <c r="V68" s="31">
        <v>162935.04999999999</v>
      </c>
      <c r="W68" s="31">
        <v>27243.439999999999</v>
      </c>
      <c r="X68" s="31">
        <v>120302.06</v>
      </c>
      <c r="Y68" s="31">
        <v>0</v>
      </c>
      <c r="Z68" s="31">
        <v>190178.49</v>
      </c>
      <c r="AA68" s="31">
        <v>15839.21</v>
      </c>
      <c r="AB68" s="31">
        <v>133309.84</v>
      </c>
      <c r="AC68" s="31">
        <v>0</v>
      </c>
      <c r="AD68" s="31">
        <v>206017.7</v>
      </c>
      <c r="AE68" s="31">
        <v>0</v>
      </c>
      <c r="AF68" s="31">
        <v>162935.04999999999</v>
      </c>
      <c r="AG68" s="31">
        <v>0</v>
      </c>
      <c r="AH68" s="31">
        <v>206017.7</v>
      </c>
      <c r="AI68" s="31">
        <v>0</v>
      </c>
      <c r="AJ68" s="31">
        <v>190178.49</v>
      </c>
      <c r="AK68" s="31">
        <v>0</v>
      </c>
      <c r="AL68" s="31">
        <v>206017.7</v>
      </c>
      <c r="AM68" s="31">
        <v>29302.54</v>
      </c>
      <c r="AN68" s="31">
        <v>206017.7</v>
      </c>
      <c r="AO68" s="31">
        <v>0</v>
      </c>
      <c r="AP68" s="31">
        <v>235320.24</v>
      </c>
      <c r="AQ68" s="42">
        <v>20590.97</v>
      </c>
      <c r="AR68" s="42">
        <v>206017.7</v>
      </c>
      <c r="AS68" s="42">
        <v>0</v>
      </c>
      <c r="AT68" s="42">
        <v>255911.21</v>
      </c>
      <c r="AU68" s="42">
        <v>0</v>
      </c>
      <c r="AV68" s="42">
        <v>206017.7</v>
      </c>
      <c r="AW68" s="42">
        <v>20000</v>
      </c>
      <c r="AX68" s="42">
        <v>235911.21</v>
      </c>
      <c r="AY68" s="42">
        <f>VLOOKUP(B68,[4]应付账款明细表!$A$4:$AW$439,49,0)</f>
        <v>20590.97</v>
      </c>
      <c r="AZ68" s="42">
        <v>215320.24</v>
      </c>
      <c r="BA68" s="50">
        <f>VLOOKUP(B68,[4]应付账款明细表!$A$4:$AY$439,51)</f>
        <v>0</v>
      </c>
      <c r="BB68" s="50">
        <f>VLOOKUP(B68,[4]应付账款明细表!$A$4:$AZ$439,52,0)</f>
        <v>256502.18</v>
      </c>
      <c r="BC68" s="50"/>
      <c r="BD68" s="50">
        <f>VLOOKUP(B68,[4]应付账款明细表!$A$4:$BB$440,54,0)</f>
        <v>235911.21</v>
      </c>
      <c r="BE68" s="50"/>
      <c r="BF68" s="63"/>
      <c r="BG68" s="63">
        <v>100000</v>
      </c>
      <c r="BH68" s="63">
        <v>100000</v>
      </c>
      <c r="BI68" s="54">
        <f t="shared" si="11"/>
        <v>156200.12</v>
      </c>
      <c r="BJ68" s="16">
        <f t="shared" si="12"/>
        <v>14200.010909090901</v>
      </c>
      <c r="BK68" s="65">
        <f t="shared" ref="BK68:BK76" si="14">(BD68-BE68)/BJ68</f>
        <v>16.613452729741802</v>
      </c>
      <c r="BL68" s="54" t="s">
        <v>590</v>
      </c>
      <c r="BM68" s="66">
        <f t="shared" ref="BM68:BM131" si="15">BG68/BD68</f>
        <v>0.42388829254870936</v>
      </c>
      <c r="BN68" s="148">
        <f t="shared" si="5"/>
        <v>0.42388829254870936</v>
      </c>
    </row>
    <row r="69" spans="1:66" ht="16.5">
      <c r="A69" s="23">
        <f t="shared" si="10"/>
        <v>66</v>
      </c>
      <c r="B69" s="24" t="s">
        <v>341</v>
      </c>
      <c r="C69" s="24" t="s">
        <v>634</v>
      </c>
      <c r="D69" s="25" t="s">
        <v>342</v>
      </c>
      <c r="E69" s="25" t="s">
        <v>30</v>
      </c>
      <c r="F69" s="16">
        <v>756231.52</v>
      </c>
      <c r="G69" s="16">
        <v>50000</v>
      </c>
      <c r="H69" s="16">
        <v>800799.54</v>
      </c>
      <c r="I69" s="16">
        <v>200000</v>
      </c>
      <c r="J69" s="31">
        <v>618534.56000000006</v>
      </c>
      <c r="K69" s="31">
        <v>0</v>
      </c>
      <c r="L69" s="31">
        <v>506231.52</v>
      </c>
      <c r="M69" s="31">
        <v>0</v>
      </c>
      <c r="N69" s="31">
        <v>618534.56000000006</v>
      </c>
      <c r="O69" s="31">
        <v>40592.85</v>
      </c>
      <c r="P69" s="31">
        <v>600799.54</v>
      </c>
      <c r="Q69" s="31">
        <v>150000</v>
      </c>
      <c r="R69" s="31">
        <v>509127.41</v>
      </c>
      <c r="S69" s="31">
        <v>30532.799999999999</v>
      </c>
      <c r="T69" s="31">
        <v>468534.56</v>
      </c>
      <c r="U69" s="31">
        <v>0</v>
      </c>
      <c r="V69" s="31">
        <v>539660.21</v>
      </c>
      <c r="W69" s="31">
        <v>0</v>
      </c>
      <c r="X69" s="31">
        <v>468534.56</v>
      </c>
      <c r="Y69" s="31">
        <v>100000</v>
      </c>
      <c r="Z69" s="31">
        <v>439660.21</v>
      </c>
      <c r="AA69" s="31">
        <v>88039.34</v>
      </c>
      <c r="AB69" s="31">
        <v>409127.41</v>
      </c>
      <c r="AC69" s="31">
        <v>0</v>
      </c>
      <c r="AD69" s="31">
        <v>527699.55000000005</v>
      </c>
      <c r="AE69" s="31">
        <v>71383.259999999995</v>
      </c>
      <c r="AF69" s="31">
        <v>439660.21</v>
      </c>
      <c r="AG69" s="31">
        <v>180000</v>
      </c>
      <c r="AH69" s="31">
        <v>419082.81</v>
      </c>
      <c r="AI69" s="31">
        <v>41516.76</v>
      </c>
      <c r="AJ69" s="31">
        <v>259660.21</v>
      </c>
      <c r="AK69" s="31">
        <v>8225.6</v>
      </c>
      <c r="AL69" s="31">
        <v>452373.97</v>
      </c>
      <c r="AM69" s="31">
        <v>53652.42</v>
      </c>
      <c r="AN69" s="31">
        <v>339473.95</v>
      </c>
      <c r="AO69" s="31">
        <v>0</v>
      </c>
      <c r="AP69" s="31">
        <v>506026.39</v>
      </c>
      <c r="AQ69" s="42">
        <v>73142.710000000006</v>
      </c>
      <c r="AR69" s="42">
        <v>410857.21</v>
      </c>
      <c r="AS69" s="42">
        <v>100000</v>
      </c>
      <c r="AT69" s="42">
        <v>479169.1</v>
      </c>
      <c r="AU69" s="42">
        <v>61430.47</v>
      </c>
      <c r="AV69" s="42">
        <v>352373.97</v>
      </c>
      <c r="AW69" s="42">
        <v>46473.599999999999</v>
      </c>
      <c r="AX69" s="42">
        <v>494125.97</v>
      </c>
      <c r="AY69" s="42">
        <f>VLOOKUP(B69,[4]应付账款明细表!$A$4:$AW$439,49,0)</f>
        <v>108842.25</v>
      </c>
      <c r="AZ69" s="42">
        <v>359552.79</v>
      </c>
      <c r="BA69" s="50">
        <f>VLOOKUP(B69,[4]应付账款明细表!$A$4:$AY$439,51)</f>
        <v>130000</v>
      </c>
      <c r="BB69" s="50">
        <f>VLOOKUP(B69,[4]应付账款明细表!$A$4:$AZ$439,52,0)</f>
        <v>472968.22</v>
      </c>
      <c r="BC69" s="50"/>
      <c r="BD69" s="50">
        <f>VLOOKUP(B69,[4]应付账款明细表!$A$4:$BB$440,54,0)</f>
        <v>302695.5</v>
      </c>
      <c r="BE69" s="50"/>
      <c r="BF69" s="63"/>
      <c r="BG69" s="63">
        <v>100000</v>
      </c>
      <c r="BH69" s="63">
        <v>100000</v>
      </c>
      <c r="BI69" s="54">
        <f t="shared" si="11"/>
        <v>569132.86</v>
      </c>
      <c r="BJ69" s="16">
        <f t="shared" si="12"/>
        <v>51739.350909090899</v>
      </c>
      <c r="BK69" s="65">
        <f t="shared" si="14"/>
        <v>5.8503922968004298</v>
      </c>
      <c r="BL69" s="54" t="s">
        <v>590</v>
      </c>
      <c r="BM69" s="66">
        <f t="shared" si="15"/>
        <v>0.33036500377442019</v>
      </c>
      <c r="BN69" s="148">
        <f t="shared" ref="BN69:BN132" si="16">BH69/BD69</f>
        <v>0.33036500377442019</v>
      </c>
    </row>
    <row r="70" spans="1:66" ht="16.5">
      <c r="A70" s="23">
        <f t="shared" si="10"/>
        <v>67</v>
      </c>
      <c r="B70" s="24" t="s">
        <v>477</v>
      </c>
      <c r="C70" s="24" t="s">
        <v>635</v>
      </c>
      <c r="D70" s="25" t="s">
        <v>478</v>
      </c>
      <c r="E70" s="25" t="s">
        <v>479</v>
      </c>
      <c r="F70" s="16">
        <v>0</v>
      </c>
      <c r="G70" s="16">
        <v>0</v>
      </c>
      <c r="H70" s="16">
        <v>0</v>
      </c>
      <c r="I70" s="16">
        <v>0</v>
      </c>
      <c r="J70" s="31">
        <v>65374.98</v>
      </c>
      <c r="K70" s="31">
        <v>55040.6</v>
      </c>
      <c r="L70" s="31">
        <v>0</v>
      </c>
      <c r="M70" s="31">
        <v>0</v>
      </c>
      <c r="N70" s="31">
        <v>120415.58</v>
      </c>
      <c r="O70" s="31">
        <v>0</v>
      </c>
      <c r="P70" s="31">
        <v>0</v>
      </c>
      <c r="Q70" s="31">
        <v>0</v>
      </c>
      <c r="R70" s="31">
        <v>120415.58</v>
      </c>
      <c r="S70" s="31">
        <v>13150.28</v>
      </c>
      <c r="T70" s="31">
        <v>65374.98</v>
      </c>
      <c r="U70" s="31">
        <v>65000</v>
      </c>
      <c r="V70" s="31">
        <v>68565.86</v>
      </c>
      <c r="W70" s="31">
        <v>143915.63</v>
      </c>
      <c r="X70" s="31">
        <v>55415.58</v>
      </c>
      <c r="Y70" s="31">
        <v>60000</v>
      </c>
      <c r="Z70" s="31">
        <v>152481.49</v>
      </c>
      <c r="AA70" s="31">
        <v>94755.6</v>
      </c>
      <c r="AB70" s="31">
        <v>0</v>
      </c>
      <c r="AC70" s="31">
        <v>0</v>
      </c>
      <c r="AD70" s="31">
        <v>247237.09</v>
      </c>
      <c r="AE70" s="31">
        <v>0</v>
      </c>
      <c r="AF70" s="31">
        <v>8565.86</v>
      </c>
      <c r="AG70" s="31">
        <v>0</v>
      </c>
      <c r="AH70" s="31">
        <v>247237.09</v>
      </c>
      <c r="AI70" s="31">
        <v>228839.99</v>
      </c>
      <c r="AJ70" s="31">
        <v>152481.49</v>
      </c>
      <c r="AK70" s="31">
        <v>150000</v>
      </c>
      <c r="AL70" s="31">
        <v>326077.08</v>
      </c>
      <c r="AM70" s="31">
        <v>51331.38</v>
      </c>
      <c r="AN70" s="31">
        <v>97237.09</v>
      </c>
      <c r="AO70" s="31">
        <v>0</v>
      </c>
      <c r="AP70" s="31">
        <v>377408.46</v>
      </c>
      <c r="AQ70" s="42">
        <v>0</v>
      </c>
      <c r="AR70" s="42">
        <v>97237.09</v>
      </c>
      <c r="AS70" s="42">
        <v>50000</v>
      </c>
      <c r="AT70" s="42">
        <v>327408.46000000002</v>
      </c>
      <c r="AU70" s="42">
        <v>0</v>
      </c>
      <c r="AV70" s="42">
        <v>276077.08</v>
      </c>
      <c r="AW70" s="42">
        <v>0</v>
      </c>
      <c r="AX70" s="42">
        <v>327408.46000000002</v>
      </c>
      <c r="AY70" s="42">
        <f>VLOOKUP(B70,[4]应付账款明细表!$A$4:$AW$439,49,0)</f>
        <v>0</v>
      </c>
      <c r="AZ70" s="42">
        <v>327408.46000000002</v>
      </c>
      <c r="BA70" s="50">
        <f>VLOOKUP(B70,[4]应付账款明细表!$A$4:$AY$439,51)</f>
        <v>20000</v>
      </c>
      <c r="BB70" s="50">
        <f>VLOOKUP(B70,[4]应付账款明细表!$A$4:$AZ$439,52,0)</f>
        <v>307408.46000000002</v>
      </c>
      <c r="BC70" s="50"/>
      <c r="BD70" s="50">
        <v>207408.46</v>
      </c>
      <c r="BE70" s="50"/>
      <c r="BF70" s="63"/>
      <c r="BG70" s="63">
        <v>50000</v>
      </c>
      <c r="BH70" s="63">
        <v>50000</v>
      </c>
      <c r="BI70" s="54">
        <f t="shared" si="11"/>
        <v>587033.48</v>
      </c>
      <c r="BJ70" s="16">
        <f t="shared" si="12"/>
        <v>53366.68</v>
      </c>
      <c r="BK70" s="65">
        <f t="shared" si="14"/>
        <v>3.88647860425269</v>
      </c>
      <c r="BL70" s="54" t="s">
        <v>590</v>
      </c>
      <c r="BM70" s="66">
        <f t="shared" si="15"/>
        <v>0.24107020514013749</v>
      </c>
      <c r="BN70" s="148">
        <f t="shared" si="16"/>
        <v>0.24107020514013749</v>
      </c>
    </row>
    <row r="71" spans="1:66" ht="16.5">
      <c r="A71" s="23">
        <f t="shared" si="10"/>
        <v>68</v>
      </c>
      <c r="B71" s="24" t="s">
        <v>565</v>
      </c>
      <c r="C71" s="24" t="s">
        <v>636</v>
      </c>
      <c r="D71" s="25" t="s">
        <v>566</v>
      </c>
      <c r="E71" s="25" t="s">
        <v>567</v>
      </c>
      <c r="F71" s="16">
        <v>0</v>
      </c>
      <c r="G71" s="16">
        <v>0</v>
      </c>
      <c r="H71" s="16">
        <v>0</v>
      </c>
      <c r="I71" s="16">
        <v>0</v>
      </c>
      <c r="J71" s="31">
        <v>0</v>
      </c>
      <c r="K71" s="31">
        <v>0</v>
      </c>
      <c r="L71" s="31">
        <v>0</v>
      </c>
      <c r="M71" s="31">
        <v>0</v>
      </c>
      <c r="N71" s="31">
        <v>0</v>
      </c>
      <c r="O71" s="31">
        <v>0</v>
      </c>
      <c r="P71" s="31">
        <v>0</v>
      </c>
      <c r="Q71" s="31">
        <v>0</v>
      </c>
      <c r="R71" s="31">
        <v>0</v>
      </c>
      <c r="S71" s="31">
        <v>0</v>
      </c>
      <c r="T71" s="31"/>
      <c r="U71" s="31">
        <v>0</v>
      </c>
      <c r="V71" s="31">
        <v>0</v>
      </c>
      <c r="W71" s="31">
        <v>0</v>
      </c>
      <c r="X71" s="31">
        <v>0</v>
      </c>
      <c r="Y71" s="31">
        <v>0</v>
      </c>
      <c r="Z71" s="31">
        <v>0</v>
      </c>
      <c r="AA71" s="31">
        <v>0</v>
      </c>
      <c r="AB71" s="31">
        <v>0</v>
      </c>
      <c r="AC71" s="31">
        <v>0</v>
      </c>
      <c r="AD71" s="31">
        <v>0</v>
      </c>
      <c r="AE71" s="31">
        <v>70060.600000000006</v>
      </c>
      <c r="AF71" s="31">
        <v>0</v>
      </c>
      <c r="AG71" s="31">
        <v>0</v>
      </c>
      <c r="AH71" s="31">
        <v>70060.600000000006</v>
      </c>
      <c r="AI71" s="31">
        <v>0</v>
      </c>
      <c r="AJ71" s="31">
        <v>0</v>
      </c>
      <c r="AK71" s="31">
        <v>0</v>
      </c>
      <c r="AL71" s="31">
        <v>70060.600000000006</v>
      </c>
      <c r="AM71" s="31">
        <v>277188.84000000003</v>
      </c>
      <c r="AN71" s="31">
        <v>0</v>
      </c>
      <c r="AO71" s="31">
        <v>0</v>
      </c>
      <c r="AP71" s="31">
        <v>347249.44</v>
      </c>
      <c r="AQ71" s="42">
        <v>52129.5</v>
      </c>
      <c r="AR71" s="42">
        <v>70060.600000000006</v>
      </c>
      <c r="AS71" s="42">
        <v>0</v>
      </c>
      <c r="AT71" s="42">
        <v>399378.94</v>
      </c>
      <c r="AU71" s="42">
        <v>0</v>
      </c>
      <c r="AV71" s="42">
        <v>70060.600000000006</v>
      </c>
      <c r="AW71" s="42">
        <v>0</v>
      </c>
      <c r="AX71" s="42">
        <v>399378.94</v>
      </c>
      <c r="AY71" s="42">
        <f>VLOOKUP(B71,[4]应付账款明细表!$A$4:$AW$439,49,0)</f>
        <v>0</v>
      </c>
      <c r="AZ71" s="42">
        <v>347249.44</v>
      </c>
      <c r="BA71" s="50">
        <f>VLOOKUP(B71,[4]应付账款明细表!$A$4:$AY$439,51)</f>
        <v>100000</v>
      </c>
      <c r="BB71" s="50">
        <f>VLOOKUP(B71,[4]应付账款明细表!$A$4:$AZ$439,52,0)</f>
        <v>299378.94</v>
      </c>
      <c r="BC71" s="50"/>
      <c r="BD71" s="50">
        <v>199378.94</v>
      </c>
      <c r="BE71" s="50"/>
      <c r="BF71" s="63"/>
      <c r="BG71" s="63">
        <v>80000</v>
      </c>
      <c r="BH71" s="63">
        <v>80000</v>
      </c>
      <c r="BI71" s="54">
        <f t="shared" si="11"/>
        <v>399378.94</v>
      </c>
      <c r="BJ71" s="16">
        <f t="shared" si="12"/>
        <v>36307.176363636398</v>
      </c>
      <c r="BK71" s="65">
        <f t="shared" si="14"/>
        <v>5.4914471454103202</v>
      </c>
      <c r="BL71" s="54" t="s">
        <v>590</v>
      </c>
      <c r="BM71" s="66">
        <f t="shared" si="15"/>
        <v>0.40124598917017013</v>
      </c>
      <c r="BN71" s="148">
        <f t="shared" si="16"/>
        <v>0.40124598917017013</v>
      </c>
    </row>
    <row r="72" spans="1:66" ht="16.5">
      <c r="A72" s="23">
        <f t="shared" si="10"/>
        <v>69</v>
      </c>
      <c r="B72" s="24" t="s">
        <v>183</v>
      </c>
      <c r="C72" s="24"/>
      <c r="D72" s="25" t="s">
        <v>184</v>
      </c>
      <c r="E72" s="25" t="s">
        <v>125</v>
      </c>
      <c r="F72" s="16">
        <v>166674.51</v>
      </c>
      <c r="G72" s="16">
        <v>85257.9</v>
      </c>
      <c r="H72" s="16">
        <v>81416.61</v>
      </c>
      <c r="I72" s="16">
        <v>81416.61</v>
      </c>
      <c r="J72" s="31">
        <v>0</v>
      </c>
      <c r="K72" s="31">
        <v>0</v>
      </c>
      <c r="L72" s="31">
        <v>0</v>
      </c>
      <c r="M72" s="31">
        <v>0</v>
      </c>
      <c r="N72" s="31">
        <v>0</v>
      </c>
      <c r="O72" s="31">
        <v>0</v>
      </c>
      <c r="P72" s="31">
        <v>0</v>
      </c>
      <c r="Q72" s="31">
        <v>0</v>
      </c>
      <c r="R72" s="31">
        <v>0</v>
      </c>
      <c r="S72" s="31">
        <v>0</v>
      </c>
      <c r="T72" s="31">
        <v>0</v>
      </c>
      <c r="U72" s="31">
        <v>0</v>
      </c>
      <c r="V72" s="31">
        <v>0</v>
      </c>
      <c r="W72" s="31">
        <v>0</v>
      </c>
      <c r="X72" s="31">
        <v>0</v>
      </c>
      <c r="Y72" s="31">
        <v>0</v>
      </c>
      <c r="Z72" s="31">
        <v>0</v>
      </c>
      <c r="AA72" s="31">
        <v>0</v>
      </c>
      <c r="AB72" s="31">
        <v>0</v>
      </c>
      <c r="AC72" s="31">
        <v>0</v>
      </c>
      <c r="AD72" s="31">
        <v>0</v>
      </c>
      <c r="AE72" s="31">
        <v>0</v>
      </c>
      <c r="AF72" s="31">
        <v>0</v>
      </c>
      <c r="AG72" s="31">
        <v>0</v>
      </c>
      <c r="AH72" s="31">
        <v>0</v>
      </c>
      <c r="AI72" s="31">
        <v>0</v>
      </c>
      <c r="AJ72" s="31">
        <v>0</v>
      </c>
      <c r="AK72" s="31">
        <v>0</v>
      </c>
      <c r="AL72" s="31">
        <v>0</v>
      </c>
      <c r="AM72" s="31">
        <v>17488.8</v>
      </c>
      <c r="AN72" s="31">
        <v>0</v>
      </c>
      <c r="AO72" s="31">
        <v>17488.8</v>
      </c>
      <c r="AP72" s="31">
        <v>0</v>
      </c>
      <c r="AQ72" s="42">
        <v>0</v>
      </c>
      <c r="AR72" s="42">
        <v>0</v>
      </c>
      <c r="AS72" s="42">
        <v>0</v>
      </c>
      <c r="AT72" s="42">
        <v>0</v>
      </c>
      <c r="AU72" s="42">
        <v>97437.6</v>
      </c>
      <c r="AV72" s="42">
        <v>0</v>
      </c>
      <c r="AW72" s="42">
        <v>0</v>
      </c>
      <c r="AX72" s="42">
        <v>97437.6</v>
      </c>
      <c r="AY72" s="42">
        <f>VLOOKUP(B72,[4]应付账款明细表!$A$4:$AW$439,49,0)</f>
        <v>0</v>
      </c>
      <c r="AZ72" s="42">
        <v>97437.6</v>
      </c>
      <c r="BA72" s="50">
        <f>VLOOKUP(B72,[4]应付账款明细表!$A$4:$AY$439,51)</f>
        <v>0</v>
      </c>
      <c r="BB72" s="50">
        <f>VLOOKUP(B72,[4]应付账款明细表!$A$4:$AZ$439,52,0)</f>
        <v>97437.6</v>
      </c>
      <c r="BC72" s="50"/>
      <c r="BD72" s="50">
        <f>VLOOKUP(B72,[4]应付账款明细表!$A$4:$BB$440,54,0)</f>
        <v>97437.6</v>
      </c>
      <c r="BE72" s="50"/>
      <c r="BF72" s="63"/>
      <c r="BG72" s="63">
        <v>80000</v>
      </c>
      <c r="BH72" s="63">
        <v>80000</v>
      </c>
      <c r="BI72" s="54">
        <f t="shared" si="11"/>
        <v>114926.39999999999</v>
      </c>
      <c r="BJ72" s="16">
        <f t="shared" si="12"/>
        <v>10447.8545454545</v>
      </c>
      <c r="BK72" s="65">
        <f t="shared" si="14"/>
        <v>9.3260869565217401</v>
      </c>
      <c r="BL72" s="54" t="s">
        <v>374</v>
      </c>
      <c r="BM72" s="66">
        <f t="shared" si="15"/>
        <v>0.82103828501523024</v>
      </c>
      <c r="BN72" s="148">
        <f t="shared" si="16"/>
        <v>0.82103828501523024</v>
      </c>
    </row>
    <row r="73" spans="1:66" ht="16.5">
      <c r="A73" s="23">
        <f t="shared" si="10"/>
        <v>70</v>
      </c>
      <c r="B73" s="24" t="s">
        <v>324</v>
      </c>
      <c r="C73" s="24" t="s">
        <v>637</v>
      </c>
      <c r="D73" s="25" t="s">
        <v>325</v>
      </c>
      <c r="E73" s="25" t="s">
        <v>326</v>
      </c>
      <c r="F73" s="16">
        <v>413038.82</v>
      </c>
      <c r="G73" s="16">
        <v>0</v>
      </c>
      <c r="H73" s="16">
        <v>458246.42</v>
      </c>
      <c r="I73" s="16">
        <v>0</v>
      </c>
      <c r="J73" s="31">
        <v>481880.74</v>
      </c>
      <c r="K73" s="31">
        <v>35055.42</v>
      </c>
      <c r="L73" s="31">
        <v>413038.82</v>
      </c>
      <c r="M73" s="31">
        <v>0</v>
      </c>
      <c r="N73" s="31">
        <v>516936.16</v>
      </c>
      <c r="O73" s="31">
        <v>56377.279999999999</v>
      </c>
      <c r="P73" s="31">
        <v>458246.42</v>
      </c>
      <c r="Q73" s="31">
        <v>100000</v>
      </c>
      <c r="R73" s="31">
        <v>473313.44</v>
      </c>
      <c r="S73" s="31">
        <v>44734.39</v>
      </c>
      <c r="T73" s="31">
        <v>381880.74</v>
      </c>
      <c r="U73" s="31">
        <v>0</v>
      </c>
      <c r="V73" s="31">
        <v>518047.83</v>
      </c>
      <c r="W73" s="31">
        <v>47157.02</v>
      </c>
      <c r="X73" s="31">
        <v>416936.16</v>
      </c>
      <c r="Y73" s="31">
        <v>0</v>
      </c>
      <c r="Z73" s="31">
        <v>565204.85</v>
      </c>
      <c r="AA73" s="31">
        <v>81963.199999999997</v>
      </c>
      <c r="AB73" s="31">
        <v>473313.44</v>
      </c>
      <c r="AC73" s="31">
        <v>0</v>
      </c>
      <c r="AD73" s="31">
        <v>647168.05000000005</v>
      </c>
      <c r="AE73" s="31">
        <v>41002.480000000003</v>
      </c>
      <c r="AF73" s="31">
        <v>518047.83</v>
      </c>
      <c r="AG73" s="31">
        <v>200000</v>
      </c>
      <c r="AH73" s="31">
        <v>488170.53</v>
      </c>
      <c r="AI73" s="31">
        <v>12176.31</v>
      </c>
      <c r="AJ73" s="31">
        <v>365204.85</v>
      </c>
      <c r="AK73" s="31">
        <v>0</v>
      </c>
      <c r="AL73" s="31">
        <v>500346.84</v>
      </c>
      <c r="AM73" s="31">
        <v>38132.39</v>
      </c>
      <c r="AN73" s="31">
        <v>447168.05</v>
      </c>
      <c r="AO73" s="31">
        <v>92000</v>
      </c>
      <c r="AP73" s="31">
        <v>446479.23</v>
      </c>
      <c r="AQ73" s="42">
        <v>39661.120000000003</v>
      </c>
      <c r="AR73" s="42">
        <v>396170.53</v>
      </c>
      <c r="AS73" s="42">
        <v>100000</v>
      </c>
      <c r="AT73" s="42">
        <v>386140.35</v>
      </c>
      <c r="AU73" s="42">
        <v>30516.14</v>
      </c>
      <c r="AV73" s="42">
        <v>308346.84000000003</v>
      </c>
      <c r="AW73" s="42">
        <v>0</v>
      </c>
      <c r="AX73" s="42">
        <v>416656.49</v>
      </c>
      <c r="AY73" s="42">
        <f>VLOOKUP(B73,[4]应付账款明细表!$A$4:$AW$439,49,0)</f>
        <v>54051.23</v>
      </c>
      <c r="AZ73" s="42">
        <v>346479.23</v>
      </c>
      <c r="BA73" s="50">
        <f>VLOOKUP(B73,[4]应付账款明细表!$A$4:$AY$439,51)</f>
        <v>20000</v>
      </c>
      <c r="BB73" s="50">
        <f>VLOOKUP(B73,[4]应付账款明细表!$A$4:$AZ$439,52,0)</f>
        <v>450707.72</v>
      </c>
      <c r="BC73" s="50"/>
      <c r="BD73" s="50">
        <f>VLOOKUP(B73,[4]应付账款明细表!$A$4:$BB$440,54,0)</f>
        <v>366140.35</v>
      </c>
      <c r="BE73" s="50"/>
      <c r="BF73" s="63"/>
      <c r="BG73" s="63">
        <v>70000</v>
      </c>
      <c r="BH73" s="63">
        <v>70000</v>
      </c>
      <c r="BI73" s="54">
        <f t="shared" si="11"/>
        <v>480826.98</v>
      </c>
      <c r="BJ73" s="16">
        <f t="shared" si="12"/>
        <v>43711.543636363604</v>
      </c>
      <c r="BK73" s="65">
        <f t="shared" si="14"/>
        <v>8.3762850620404006</v>
      </c>
      <c r="BL73" s="54" t="s">
        <v>590</v>
      </c>
      <c r="BM73" s="66">
        <f t="shared" si="15"/>
        <v>0.19118351746809661</v>
      </c>
      <c r="BN73" s="148">
        <f t="shared" si="16"/>
        <v>0.19118351746809661</v>
      </c>
    </row>
    <row r="74" spans="1:66" ht="16.5">
      <c r="A74" s="23">
        <f t="shared" si="10"/>
        <v>71</v>
      </c>
      <c r="B74" s="24" t="s">
        <v>546</v>
      </c>
      <c r="C74" s="24">
        <v>1932027</v>
      </c>
      <c r="D74" s="25" t="s">
        <v>547</v>
      </c>
      <c r="E74" s="25" t="s">
        <v>68</v>
      </c>
      <c r="F74" s="16">
        <v>0</v>
      </c>
      <c r="G74" s="16">
        <v>0</v>
      </c>
      <c r="H74" s="16">
        <v>0</v>
      </c>
      <c r="I74" s="16">
        <v>0</v>
      </c>
      <c r="J74" s="31">
        <v>0</v>
      </c>
      <c r="K74" s="31">
        <v>0</v>
      </c>
      <c r="L74" s="31">
        <v>0</v>
      </c>
      <c r="M74" s="31">
        <v>0</v>
      </c>
      <c r="N74" s="31">
        <v>0</v>
      </c>
      <c r="O74" s="31">
        <v>0</v>
      </c>
      <c r="P74" s="31">
        <v>0</v>
      </c>
      <c r="Q74" s="31">
        <v>0</v>
      </c>
      <c r="R74" s="31">
        <v>0</v>
      </c>
      <c r="S74" s="31">
        <v>0</v>
      </c>
      <c r="T74" s="31">
        <v>0</v>
      </c>
      <c r="U74" s="31">
        <v>0</v>
      </c>
      <c r="V74" s="31">
        <v>0</v>
      </c>
      <c r="W74" s="31">
        <v>0</v>
      </c>
      <c r="X74" s="31">
        <v>0</v>
      </c>
      <c r="Y74" s="31">
        <v>0</v>
      </c>
      <c r="Z74" s="31">
        <v>0</v>
      </c>
      <c r="AA74" s="31">
        <v>0</v>
      </c>
      <c r="AB74" s="31">
        <v>0</v>
      </c>
      <c r="AC74" s="31">
        <v>0</v>
      </c>
      <c r="AD74" s="31">
        <v>0</v>
      </c>
      <c r="AE74" s="31">
        <v>0</v>
      </c>
      <c r="AF74" s="31">
        <v>0</v>
      </c>
      <c r="AG74" s="31">
        <v>0</v>
      </c>
      <c r="AH74" s="31">
        <v>0</v>
      </c>
      <c r="AI74" s="31">
        <v>87365.96</v>
      </c>
      <c r="AJ74" s="31">
        <v>0</v>
      </c>
      <c r="AK74" s="31">
        <v>0</v>
      </c>
      <c r="AL74" s="31">
        <v>87365.96</v>
      </c>
      <c r="AM74" s="31">
        <v>128613.89</v>
      </c>
      <c r="AN74" s="31">
        <v>0</v>
      </c>
      <c r="AO74" s="31">
        <v>42845.760000000002</v>
      </c>
      <c r="AP74" s="31">
        <v>173134.09</v>
      </c>
      <c r="AQ74" s="42">
        <v>0</v>
      </c>
      <c r="AR74" s="42">
        <v>44520.2</v>
      </c>
      <c r="AS74" s="42">
        <v>0</v>
      </c>
      <c r="AT74" s="42">
        <v>173134.09</v>
      </c>
      <c r="AU74" s="42">
        <v>0</v>
      </c>
      <c r="AV74" s="42">
        <v>44520.2</v>
      </c>
      <c r="AW74" s="42">
        <v>10000</v>
      </c>
      <c r="AX74" s="42">
        <v>163134.09</v>
      </c>
      <c r="AY74" s="42">
        <f>VLOOKUP(B74,[4]应付账款明细表!$A$4:$AW$439,49,0)</f>
        <v>0</v>
      </c>
      <c r="AZ74" s="42">
        <v>163134.09</v>
      </c>
      <c r="BA74" s="50">
        <f>VLOOKUP(B74,[4]应付账款明细表!$A$4:$AY$439,51)</f>
        <v>100000</v>
      </c>
      <c r="BB74" s="50">
        <f>VLOOKUP(B74,[4]应付账款明细表!$A$4:$AZ$439,52,0)</f>
        <v>63134.09</v>
      </c>
      <c r="BC74" s="50"/>
      <c r="BD74" s="50">
        <f>VLOOKUP(B74,[4]应付账款明细表!$A$4:$BB$440,54,0)</f>
        <v>63134.09</v>
      </c>
      <c r="BE74" s="50"/>
      <c r="BF74" s="63"/>
      <c r="BG74" s="64">
        <v>63134.09</v>
      </c>
      <c r="BH74" s="64">
        <v>63134.09</v>
      </c>
      <c r="BI74" s="54">
        <f t="shared" si="11"/>
        <v>215979.85</v>
      </c>
      <c r="BJ74" s="16">
        <f t="shared" si="12"/>
        <v>19634.5318181818</v>
      </c>
      <c r="BK74" s="65">
        <f t="shared" si="14"/>
        <v>3.21546195165892</v>
      </c>
      <c r="BL74" s="54" t="s">
        <v>638</v>
      </c>
      <c r="BM74" s="66">
        <f t="shared" si="15"/>
        <v>1</v>
      </c>
      <c r="BN74" s="148">
        <f t="shared" si="16"/>
        <v>1</v>
      </c>
    </row>
    <row r="75" spans="1:66" ht="16.5">
      <c r="A75" s="23">
        <f t="shared" si="10"/>
        <v>72</v>
      </c>
      <c r="B75" s="24" t="s">
        <v>411</v>
      </c>
      <c r="C75" s="24" t="s">
        <v>639</v>
      </c>
      <c r="D75" s="25" t="s">
        <v>412</v>
      </c>
      <c r="E75" s="25" t="s">
        <v>167</v>
      </c>
      <c r="F75" s="16">
        <v>38280</v>
      </c>
      <c r="G75" s="16">
        <v>0</v>
      </c>
      <c r="H75" s="16">
        <v>38280</v>
      </c>
      <c r="I75" s="16">
        <v>38280</v>
      </c>
      <c r="J75" s="31">
        <v>0</v>
      </c>
      <c r="K75" s="31">
        <v>0</v>
      </c>
      <c r="L75" s="31">
        <v>0</v>
      </c>
      <c r="M75" s="31">
        <v>0</v>
      </c>
      <c r="N75" s="31">
        <v>0</v>
      </c>
      <c r="O75" s="31">
        <v>0</v>
      </c>
      <c r="P75" s="31">
        <v>0</v>
      </c>
      <c r="Q75" s="31">
        <v>0</v>
      </c>
      <c r="R75" s="31">
        <v>0</v>
      </c>
      <c r="S75" s="31">
        <v>0</v>
      </c>
      <c r="T75" s="31">
        <v>0</v>
      </c>
      <c r="U75" s="31">
        <v>0</v>
      </c>
      <c r="V75" s="31">
        <v>0</v>
      </c>
      <c r="W75" s="31">
        <v>0</v>
      </c>
      <c r="X75" s="31">
        <v>0</v>
      </c>
      <c r="Y75" s="31">
        <v>0</v>
      </c>
      <c r="Z75" s="31">
        <v>0</v>
      </c>
      <c r="AA75" s="31">
        <v>37290</v>
      </c>
      <c r="AB75" s="31">
        <v>0</v>
      </c>
      <c r="AC75" s="31">
        <v>0</v>
      </c>
      <c r="AD75" s="31">
        <v>37290</v>
      </c>
      <c r="AE75" s="31">
        <v>0</v>
      </c>
      <c r="AF75" s="31">
        <v>0</v>
      </c>
      <c r="AG75" s="31">
        <v>0</v>
      </c>
      <c r="AH75" s="31">
        <v>37290</v>
      </c>
      <c r="AI75" s="31">
        <v>0</v>
      </c>
      <c r="AJ75" s="31">
        <v>37290</v>
      </c>
      <c r="AK75" s="31">
        <v>0</v>
      </c>
      <c r="AL75" s="31">
        <v>37290</v>
      </c>
      <c r="AM75" s="31">
        <v>0</v>
      </c>
      <c r="AN75" s="31">
        <v>37290</v>
      </c>
      <c r="AO75" s="31">
        <v>0</v>
      </c>
      <c r="AP75" s="31">
        <v>37290</v>
      </c>
      <c r="AQ75" s="42">
        <v>0</v>
      </c>
      <c r="AR75" s="42">
        <v>37290</v>
      </c>
      <c r="AS75" s="42">
        <v>0</v>
      </c>
      <c r="AT75" s="42">
        <v>37290</v>
      </c>
      <c r="AU75" s="42">
        <v>0</v>
      </c>
      <c r="AV75" s="42">
        <v>0</v>
      </c>
      <c r="AW75" s="42">
        <v>0</v>
      </c>
      <c r="AX75" s="42">
        <v>37290</v>
      </c>
      <c r="AY75" s="42">
        <f>VLOOKUP(B75,[4]应付账款明细表!$A$4:$AW$439,49,0)</f>
        <v>0</v>
      </c>
      <c r="AZ75" s="42">
        <v>37290</v>
      </c>
      <c r="BA75" s="50">
        <f>VLOOKUP(B75,[4]应付账款明细表!$A$4:$AY$439,51)</f>
        <v>37290</v>
      </c>
      <c r="BB75" s="50">
        <f>VLOOKUP(B75,[4]应付账款明细表!$A$4:$AZ$439,52,0)</f>
        <v>0</v>
      </c>
      <c r="BC75" s="50"/>
      <c r="BD75" s="50">
        <f>VLOOKUP(B75,[4]应付账款明细表!$A$4:$BB$440,54,0)</f>
        <v>0</v>
      </c>
      <c r="BE75" s="50"/>
      <c r="BF75" s="63"/>
      <c r="BG75" s="64">
        <v>62150</v>
      </c>
      <c r="BH75" s="64">
        <v>62150</v>
      </c>
      <c r="BI75" s="54">
        <f t="shared" si="11"/>
        <v>37290</v>
      </c>
      <c r="BJ75" s="16">
        <f t="shared" si="12"/>
        <v>3390</v>
      </c>
      <c r="BK75" s="65">
        <f t="shared" si="14"/>
        <v>0</v>
      </c>
      <c r="BL75" s="54" t="s">
        <v>640</v>
      </c>
      <c r="BM75" s="66" t="e">
        <f t="shared" si="15"/>
        <v>#DIV/0!</v>
      </c>
      <c r="BN75" s="148" t="e">
        <f t="shared" si="16"/>
        <v>#DIV/0!</v>
      </c>
    </row>
    <row r="76" spans="1:66" ht="16.5">
      <c r="A76" s="23">
        <f t="shared" si="10"/>
        <v>73</v>
      </c>
      <c r="B76" s="24" t="s">
        <v>84</v>
      </c>
      <c r="C76" s="24" t="s">
        <v>641</v>
      </c>
      <c r="D76" s="25" t="s">
        <v>85</v>
      </c>
      <c r="E76" s="25" t="s">
        <v>46</v>
      </c>
      <c r="F76" s="16">
        <v>202446.7</v>
      </c>
      <c r="G76" s="16">
        <v>0</v>
      </c>
      <c r="H76" s="16">
        <v>221802.75</v>
      </c>
      <c r="I76" s="16">
        <v>50000</v>
      </c>
      <c r="J76" s="31">
        <v>212609.65</v>
      </c>
      <c r="K76" s="31">
        <v>0</v>
      </c>
      <c r="L76" s="31">
        <v>152446.70000000001</v>
      </c>
      <c r="M76" s="31">
        <v>0</v>
      </c>
      <c r="N76" s="31">
        <v>212609.65</v>
      </c>
      <c r="O76" s="31">
        <v>0</v>
      </c>
      <c r="P76" s="31">
        <v>171802.75</v>
      </c>
      <c r="Q76" s="31">
        <v>100000</v>
      </c>
      <c r="R76" s="31">
        <v>112609.65</v>
      </c>
      <c r="S76" s="31">
        <v>59722.6</v>
      </c>
      <c r="T76" s="31">
        <v>112609.65</v>
      </c>
      <c r="U76" s="31">
        <v>0</v>
      </c>
      <c r="V76" s="31">
        <v>172332.25</v>
      </c>
      <c r="W76" s="31">
        <v>23831.19</v>
      </c>
      <c r="X76" s="31">
        <v>112609.65</v>
      </c>
      <c r="Y76" s="31">
        <v>0</v>
      </c>
      <c r="Z76" s="31">
        <v>196163.44</v>
      </c>
      <c r="AA76" s="31">
        <v>21394.62</v>
      </c>
      <c r="AB76" s="31">
        <v>112609.65</v>
      </c>
      <c r="AC76" s="31">
        <v>0</v>
      </c>
      <c r="AD76" s="31">
        <v>217558.06</v>
      </c>
      <c r="AE76" s="31">
        <v>0</v>
      </c>
      <c r="AF76" s="31">
        <v>172332.25</v>
      </c>
      <c r="AG76" s="31">
        <v>30000</v>
      </c>
      <c r="AH76" s="31">
        <v>187558.06</v>
      </c>
      <c r="AI76" s="31">
        <v>19060.66</v>
      </c>
      <c r="AJ76" s="31">
        <v>166163.44</v>
      </c>
      <c r="AK76" s="31">
        <v>0</v>
      </c>
      <c r="AL76" s="31">
        <v>206618.72</v>
      </c>
      <c r="AM76" s="31">
        <v>27830.62</v>
      </c>
      <c r="AN76" s="31">
        <v>187558.06</v>
      </c>
      <c r="AO76" s="31">
        <v>0</v>
      </c>
      <c r="AP76" s="31">
        <v>234449.34</v>
      </c>
      <c r="AQ76" s="42">
        <v>21812.92</v>
      </c>
      <c r="AR76" s="42">
        <v>187558.06</v>
      </c>
      <c r="AS76" s="42">
        <v>50000</v>
      </c>
      <c r="AT76" s="42">
        <v>206262.26</v>
      </c>
      <c r="AU76" s="42">
        <v>0</v>
      </c>
      <c r="AV76" s="42">
        <v>156618.72</v>
      </c>
      <c r="AW76" s="42">
        <v>10000</v>
      </c>
      <c r="AX76" s="42">
        <v>196262.26</v>
      </c>
      <c r="AY76" s="42">
        <f>VLOOKUP(B76,[4]应付账款明细表!$A$4:$AW$439,49,0)</f>
        <v>54032.89</v>
      </c>
      <c r="AZ76" s="42">
        <v>174449.34</v>
      </c>
      <c r="BA76" s="50">
        <f>VLOOKUP(B76,[4]应付账款明细表!$A$4:$AY$439,51)</f>
        <v>0</v>
      </c>
      <c r="BB76" s="50">
        <f>VLOOKUP(B76,[4]应付账款明细表!$A$4:$AZ$439,52,0)</f>
        <v>250295.15</v>
      </c>
      <c r="BC76" s="50"/>
      <c r="BD76" s="50">
        <f>VLOOKUP(B76,[4]应付账款明细表!$A$4:$BB$440,54,0)</f>
        <v>196262.26</v>
      </c>
      <c r="BE76" s="50"/>
      <c r="BF76" s="63"/>
      <c r="BG76" s="63">
        <v>50000</v>
      </c>
      <c r="BH76" s="63">
        <v>50000</v>
      </c>
      <c r="BI76" s="54">
        <f t="shared" si="11"/>
        <v>227685.5</v>
      </c>
      <c r="BJ76" s="16">
        <f t="shared" si="12"/>
        <v>20698.681818181802</v>
      </c>
      <c r="BK76" s="65">
        <f t="shared" si="14"/>
        <v>9.4818724073337997</v>
      </c>
      <c r="BL76" s="54" t="s">
        <v>590</v>
      </c>
      <c r="BM76" s="66">
        <f t="shared" si="15"/>
        <v>0.25476115479359096</v>
      </c>
      <c r="BN76" s="148">
        <f t="shared" si="16"/>
        <v>0.25476115479359096</v>
      </c>
    </row>
    <row r="77" spans="1:66" ht="16.5">
      <c r="A77" s="23">
        <f t="shared" si="10"/>
        <v>74</v>
      </c>
      <c r="B77" s="24" t="s">
        <v>128</v>
      </c>
      <c r="C77" s="24" t="s">
        <v>642</v>
      </c>
      <c r="D77" s="25" t="s">
        <v>129</v>
      </c>
      <c r="E77" s="25" t="s">
        <v>130</v>
      </c>
      <c r="F77" s="16">
        <v>700492.46</v>
      </c>
      <c r="G77" s="16">
        <v>0</v>
      </c>
      <c r="H77" s="16">
        <v>706204.46</v>
      </c>
      <c r="I77" s="16">
        <v>0</v>
      </c>
      <c r="J77" s="31">
        <v>709631.66</v>
      </c>
      <c r="K77" s="31">
        <v>0</v>
      </c>
      <c r="L77" s="31">
        <v>700492.46</v>
      </c>
      <c r="M77" s="31">
        <v>200000</v>
      </c>
      <c r="N77" s="31">
        <v>509631.66</v>
      </c>
      <c r="O77" s="31">
        <v>0</v>
      </c>
      <c r="P77" s="31">
        <v>506204.46</v>
      </c>
      <c r="Q77" s="31">
        <v>967.5</v>
      </c>
      <c r="R77" s="31">
        <v>508664.16</v>
      </c>
      <c r="S77" s="31">
        <v>0</v>
      </c>
      <c r="T77" s="31">
        <v>508664.16</v>
      </c>
      <c r="U77" s="31">
        <v>0</v>
      </c>
      <c r="V77" s="31">
        <v>508664.16</v>
      </c>
      <c r="W77" s="31">
        <v>0</v>
      </c>
      <c r="X77" s="31">
        <v>508664.16</v>
      </c>
      <c r="Y77" s="31">
        <v>0</v>
      </c>
      <c r="Z77" s="31">
        <v>508664.16</v>
      </c>
      <c r="AA77" s="31">
        <v>0</v>
      </c>
      <c r="AB77" s="31">
        <v>508664.16</v>
      </c>
      <c r="AC77" s="31">
        <v>0</v>
      </c>
      <c r="AD77" s="31">
        <v>508664.16</v>
      </c>
      <c r="AE77" s="31">
        <v>0</v>
      </c>
      <c r="AF77" s="31">
        <v>508664.16</v>
      </c>
      <c r="AG77" s="31">
        <v>180000</v>
      </c>
      <c r="AH77" s="31">
        <v>328664.15999999997</v>
      </c>
      <c r="AI77" s="31">
        <v>0</v>
      </c>
      <c r="AJ77" s="31">
        <v>328664.15999999997</v>
      </c>
      <c r="AK77" s="31">
        <v>0</v>
      </c>
      <c r="AL77" s="31">
        <v>328664.15999999997</v>
      </c>
      <c r="AM77" s="31">
        <v>0</v>
      </c>
      <c r="AN77" s="31">
        <v>328664.15999999997</v>
      </c>
      <c r="AO77" s="31">
        <v>0</v>
      </c>
      <c r="AP77" s="31">
        <v>328664.15999999997</v>
      </c>
      <c r="AQ77" s="42">
        <v>0</v>
      </c>
      <c r="AR77" s="42">
        <v>328664.15999999997</v>
      </c>
      <c r="AS77" s="42">
        <v>0</v>
      </c>
      <c r="AT77" s="42">
        <v>328664.15999999997</v>
      </c>
      <c r="AU77" s="42">
        <v>0</v>
      </c>
      <c r="AV77" s="42">
        <v>328664.15999999997</v>
      </c>
      <c r="AW77" s="42">
        <v>20000</v>
      </c>
      <c r="AX77" s="42">
        <v>308664.15999999997</v>
      </c>
      <c r="AY77" s="42">
        <f>VLOOKUP(B77,[4]应付账款明细表!$A$4:$AW$439,49,0)</f>
        <v>0</v>
      </c>
      <c r="AZ77" s="42">
        <v>308664.15999999997</v>
      </c>
      <c r="BA77" s="50">
        <f>VLOOKUP(B77,[4]应付账款明细表!$A$4:$AY$439,51)</f>
        <v>0</v>
      </c>
      <c r="BB77" s="50">
        <f>VLOOKUP(B77,[4]应付账款明细表!$A$4:$AZ$439,52,0)</f>
        <v>308664.15999999997</v>
      </c>
      <c r="BC77" s="50"/>
      <c r="BD77" s="50">
        <f>VLOOKUP(B77,[4]应付账款明细表!$A$4:$BB$440,54,0)</f>
        <v>308664.15999999997</v>
      </c>
      <c r="BE77" s="50"/>
      <c r="BF77" s="63"/>
      <c r="BG77" s="63">
        <v>50000</v>
      </c>
      <c r="BH77" s="63">
        <v>50000</v>
      </c>
      <c r="BI77" s="54">
        <f t="shared" si="11"/>
        <v>0</v>
      </c>
      <c r="BJ77" s="16">
        <f t="shared" si="12"/>
        <v>0</v>
      </c>
      <c r="BK77" s="65"/>
      <c r="BL77" s="54" t="s">
        <v>590</v>
      </c>
      <c r="BM77" s="66">
        <f t="shared" si="15"/>
        <v>0.16198835653611357</v>
      </c>
      <c r="BN77" s="148">
        <f t="shared" si="16"/>
        <v>0.16198835653611357</v>
      </c>
    </row>
    <row r="78" spans="1:66" ht="16.5">
      <c r="A78" s="23">
        <f t="shared" si="10"/>
        <v>75</v>
      </c>
      <c r="B78" s="24" t="s">
        <v>283</v>
      </c>
      <c r="C78" s="24"/>
      <c r="D78" s="25" t="s">
        <v>284</v>
      </c>
      <c r="E78" s="25" t="s">
        <v>285</v>
      </c>
      <c r="F78" s="16">
        <v>1057897.51</v>
      </c>
      <c r="G78" s="16">
        <v>0</v>
      </c>
      <c r="H78" s="16">
        <v>1232624.08</v>
      </c>
      <c r="I78" s="16">
        <v>250000</v>
      </c>
      <c r="J78" s="31">
        <v>996906.85</v>
      </c>
      <c r="K78" s="31">
        <v>0</v>
      </c>
      <c r="L78" s="31">
        <v>807897.51</v>
      </c>
      <c r="M78" s="31">
        <v>0</v>
      </c>
      <c r="N78" s="31">
        <v>996906.85</v>
      </c>
      <c r="O78" s="31">
        <v>0</v>
      </c>
      <c r="P78" s="31">
        <v>982624.08</v>
      </c>
      <c r="Q78" s="31">
        <v>0</v>
      </c>
      <c r="R78" s="31">
        <v>996906.85</v>
      </c>
      <c r="S78" s="31">
        <v>0</v>
      </c>
      <c r="T78" s="31">
        <v>996906.85</v>
      </c>
      <c r="U78" s="31">
        <v>0</v>
      </c>
      <c r="V78" s="31">
        <v>996906.85</v>
      </c>
      <c r="W78" s="31">
        <v>331.15</v>
      </c>
      <c r="X78" s="31">
        <v>996906.85</v>
      </c>
      <c r="Y78" s="31">
        <v>200000</v>
      </c>
      <c r="Z78" s="31">
        <v>797238</v>
      </c>
      <c r="AA78" s="31">
        <v>463.63</v>
      </c>
      <c r="AB78" s="31">
        <v>796906.85</v>
      </c>
      <c r="AC78" s="31">
        <v>0</v>
      </c>
      <c r="AD78" s="31">
        <v>797701.63</v>
      </c>
      <c r="AE78" s="31">
        <v>0</v>
      </c>
      <c r="AF78" s="31">
        <v>796906.85</v>
      </c>
      <c r="AG78" s="31">
        <v>180000</v>
      </c>
      <c r="AH78" s="31">
        <v>617701.63</v>
      </c>
      <c r="AI78" s="31">
        <v>2514.29</v>
      </c>
      <c r="AJ78" s="31">
        <v>617238</v>
      </c>
      <c r="AK78" s="31">
        <v>0</v>
      </c>
      <c r="AL78" s="31">
        <v>620215.92000000004</v>
      </c>
      <c r="AM78" s="31">
        <v>1843.82</v>
      </c>
      <c r="AN78" s="31">
        <v>617701.63</v>
      </c>
      <c r="AO78" s="31">
        <v>0</v>
      </c>
      <c r="AP78" s="31">
        <v>622059.74</v>
      </c>
      <c r="AQ78" s="42">
        <v>0</v>
      </c>
      <c r="AR78" s="42">
        <v>617701.63</v>
      </c>
      <c r="AS78" s="42">
        <v>100000</v>
      </c>
      <c r="AT78" s="42">
        <v>522059.74</v>
      </c>
      <c r="AU78" s="42">
        <v>85884.98</v>
      </c>
      <c r="AV78" s="42">
        <v>520215.92</v>
      </c>
      <c r="AW78" s="42">
        <v>400000</v>
      </c>
      <c r="AX78" s="42">
        <v>207944.72</v>
      </c>
      <c r="AY78" s="42">
        <f>VLOOKUP(B78,[4]应付账款明细表!$A$4:$AW$439,49,0)</f>
        <v>0</v>
      </c>
      <c r="AZ78" s="42">
        <v>122059.74</v>
      </c>
      <c r="BA78" s="50">
        <f>VLOOKUP(B78,[4]应付账款明细表!$A$4:$AY$439,51)</f>
        <v>0</v>
      </c>
      <c r="BB78" s="50">
        <f>VLOOKUP(B78,[4]应付账款明细表!$A$4:$AZ$439,52,0)</f>
        <v>207944.72</v>
      </c>
      <c r="BC78" s="50"/>
      <c r="BD78" s="50">
        <f>VLOOKUP(B78,[4]应付账款明细表!$A$4:$BB$440,54,0)</f>
        <v>122059.74</v>
      </c>
      <c r="BE78" s="50"/>
      <c r="BF78" s="63"/>
      <c r="BG78" s="63">
        <v>30000</v>
      </c>
      <c r="BH78" s="63">
        <v>30000</v>
      </c>
      <c r="BI78" s="54">
        <f t="shared" si="11"/>
        <v>91037.87</v>
      </c>
      <c r="BJ78" s="16">
        <f t="shared" si="12"/>
        <v>8276.17</v>
      </c>
      <c r="BK78" s="65">
        <f t="shared" ref="BK78:BK90" si="17">(BD78-BE78)/BJ78</f>
        <v>14.748336488979801</v>
      </c>
      <c r="BL78" s="54" t="s">
        <v>590</v>
      </c>
      <c r="BM78" s="66">
        <f t="shared" si="15"/>
        <v>0.24578128709761302</v>
      </c>
      <c r="BN78" s="148">
        <f t="shared" si="16"/>
        <v>0.24578128709761302</v>
      </c>
    </row>
    <row r="79" spans="1:66" ht="16.5">
      <c r="A79" s="23">
        <f t="shared" si="10"/>
        <v>76</v>
      </c>
      <c r="B79" s="24" t="s">
        <v>69</v>
      </c>
      <c r="C79" s="24" t="s">
        <v>643</v>
      </c>
      <c r="D79" s="25" t="s">
        <v>70</v>
      </c>
      <c r="E79" s="25" t="s">
        <v>71</v>
      </c>
      <c r="F79" s="16">
        <v>33280</v>
      </c>
      <c r="G79" s="16">
        <v>0</v>
      </c>
      <c r="H79" s="16">
        <v>133952</v>
      </c>
      <c r="I79" s="16">
        <v>0</v>
      </c>
      <c r="J79" s="31">
        <v>133952</v>
      </c>
      <c r="K79" s="31">
        <v>16640</v>
      </c>
      <c r="L79" s="31">
        <v>33280</v>
      </c>
      <c r="M79" s="31">
        <v>0</v>
      </c>
      <c r="N79" s="31">
        <v>150592</v>
      </c>
      <c r="O79" s="31">
        <v>0</v>
      </c>
      <c r="P79" s="31">
        <v>133952</v>
      </c>
      <c r="Q79" s="31">
        <v>33280</v>
      </c>
      <c r="R79" s="31">
        <v>117312</v>
      </c>
      <c r="S79" s="31">
        <v>0</v>
      </c>
      <c r="T79" s="31">
        <v>100672</v>
      </c>
      <c r="U79" s="31">
        <v>0</v>
      </c>
      <c r="V79" s="31">
        <v>117312</v>
      </c>
      <c r="W79" s="31">
        <v>31745</v>
      </c>
      <c r="X79" s="31">
        <v>117312</v>
      </c>
      <c r="Y79" s="31">
        <v>30000</v>
      </c>
      <c r="Z79" s="31">
        <v>119057</v>
      </c>
      <c r="AA79" s="31">
        <v>0</v>
      </c>
      <c r="AB79" s="31">
        <v>87312</v>
      </c>
      <c r="AC79" s="31">
        <v>0</v>
      </c>
      <c r="AD79" s="31">
        <v>119057</v>
      </c>
      <c r="AE79" s="31">
        <v>48276</v>
      </c>
      <c r="AF79" s="31">
        <v>87312</v>
      </c>
      <c r="AG79" s="31">
        <v>50000</v>
      </c>
      <c r="AH79" s="31">
        <v>117333</v>
      </c>
      <c r="AI79" s="31">
        <v>0</v>
      </c>
      <c r="AJ79" s="31">
        <v>69057</v>
      </c>
      <c r="AK79" s="31">
        <v>30000</v>
      </c>
      <c r="AL79" s="31">
        <v>87333</v>
      </c>
      <c r="AM79" s="31">
        <v>118551.03999999999</v>
      </c>
      <c r="AN79" s="31">
        <v>39057</v>
      </c>
      <c r="AO79" s="31">
        <v>0</v>
      </c>
      <c r="AP79" s="31">
        <v>205884.04</v>
      </c>
      <c r="AQ79" s="42">
        <v>0</v>
      </c>
      <c r="AR79" s="42">
        <v>87333</v>
      </c>
      <c r="AS79" s="42">
        <v>20000</v>
      </c>
      <c r="AT79" s="42">
        <v>185884.04</v>
      </c>
      <c r="AU79" s="42">
        <v>0</v>
      </c>
      <c r="AV79" s="42">
        <v>67333</v>
      </c>
      <c r="AW79" s="42">
        <v>0</v>
      </c>
      <c r="AX79" s="42">
        <v>185884.04</v>
      </c>
      <c r="AY79" s="42">
        <f>VLOOKUP(B79,[4]应付账款明细表!$A$4:$AW$439,49,0)</f>
        <v>44582.12</v>
      </c>
      <c r="AZ79" s="42">
        <v>185884.04</v>
      </c>
      <c r="BA79" s="50">
        <f>VLOOKUP(B79,[4]应付账款明细表!$A$4:$AY$439,51)</f>
        <v>100000</v>
      </c>
      <c r="BB79" s="50">
        <f>VLOOKUP(B79,[4]应付账款明细表!$A$4:$AZ$439,52,0)</f>
        <v>130466.16</v>
      </c>
      <c r="BC79" s="50"/>
      <c r="BD79" s="50">
        <f>VLOOKUP(B79,[4]应付账款明细表!$A$4:$BB$440,54,0)</f>
        <v>85884.04</v>
      </c>
      <c r="BE79" s="50"/>
      <c r="BF79" s="63"/>
      <c r="BG79" s="63">
        <v>50000</v>
      </c>
      <c r="BH79" s="63">
        <v>50000</v>
      </c>
      <c r="BI79" s="54">
        <f t="shared" si="11"/>
        <v>259794.16</v>
      </c>
      <c r="BJ79" s="16">
        <f t="shared" si="12"/>
        <v>23617.650909090898</v>
      </c>
      <c r="BK79" s="65">
        <f t="shared" si="17"/>
        <v>3.63643447566335</v>
      </c>
      <c r="BL79" s="54" t="s">
        <v>590</v>
      </c>
      <c r="BM79" s="66">
        <f t="shared" si="15"/>
        <v>0.58218034456693002</v>
      </c>
      <c r="BN79" s="148">
        <f t="shared" si="16"/>
        <v>0.58218034456693002</v>
      </c>
    </row>
    <row r="80" spans="1:66" ht="16.5">
      <c r="A80" s="23">
        <f t="shared" si="10"/>
        <v>77</v>
      </c>
      <c r="B80" s="24" t="s">
        <v>72</v>
      </c>
      <c r="C80" s="24" t="s">
        <v>644</v>
      </c>
      <c r="D80" s="25" t="s">
        <v>73</v>
      </c>
      <c r="E80" s="25" t="s">
        <v>30</v>
      </c>
      <c r="F80" s="16">
        <v>75209.38</v>
      </c>
      <c r="G80" s="16">
        <v>0</v>
      </c>
      <c r="H80" s="16">
        <v>75209.38</v>
      </c>
      <c r="I80" s="16">
        <v>0</v>
      </c>
      <c r="J80" s="31">
        <v>102175.18</v>
      </c>
      <c r="K80" s="31">
        <v>0</v>
      </c>
      <c r="L80" s="31">
        <v>75209.38</v>
      </c>
      <c r="M80" s="31">
        <v>0</v>
      </c>
      <c r="N80" s="31">
        <v>102175.18</v>
      </c>
      <c r="O80" s="31">
        <v>0</v>
      </c>
      <c r="P80" s="31">
        <v>75209.38</v>
      </c>
      <c r="Q80" s="31">
        <v>20000</v>
      </c>
      <c r="R80" s="31">
        <v>82175.179999999993</v>
      </c>
      <c r="S80" s="31">
        <v>36260.769999999997</v>
      </c>
      <c r="T80" s="31">
        <v>82175.179999999993</v>
      </c>
      <c r="U80" s="31">
        <v>0</v>
      </c>
      <c r="V80" s="31">
        <v>118435.95</v>
      </c>
      <c r="W80" s="31">
        <v>0</v>
      </c>
      <c r="X80" s="31">
        <v>82175.179999999993</v>
      </c>
      <c r="Y80" s="31">
        <v>0</v>
      </c>
      <c r="Z80" s="31">
        <v>118435.95</v>
      </c>
      <c r="AA80" s="31">
        <v>0</v>
      </c>
      <c r="AB80" s="31">
        <v>82175.179999999993</v>
      </c>
      <c r="AC80" s="31">
        <v>0</v>
      </c>
      <c r="AD80" s="31">
        <v>118435.95</v>
      </c>
      <c r="AE80" s="31">
        <v>44220.34</v>
      </c>
      <c r="AF80" s="31">
        <v>118435.95</v>
      </c>
      <c r="AG80" s="31">
        <v>40000</v>
      </c>
      <c r="AH80" s="31">
        <v>122656.29</v>
      </c>
      <c r="AI80" s="31">
        <v>0</v>
      </c>
      <c r="AJ80" s="31">
        <v>78435.95</v>
      </c>
      <c r="AK80" s="31">
        <v>0</v>
      </c>
      <c r="AL80" s="31">
        <v>122656.29</v>
      </c>
      <c r="AM80" s="31">
        <v>0</v>
      </c>
      <c r="AN80" s="31">
        <v>78435.95</v>
      </c>
      <c r="AO80" s="31">
        <v>0</v>
      </c>
      <c r="AP80" s="31">
        <v>122656.29</v>
      </c>
      <c r="AQ80" s="42">
        <v>12632.26</v>
      </c>
      <c r="AR80" s="42">
        <v>122656.29</v>
      </c>
      <c r="AS80" s="42">
        <v>0</v>
      </c>
      <c r="AT80" s="42">
        <v>135288.54999999999</v>
      </c>
      <c r="AU80" s="42">
        <v>0</v>
      </c>
      <c r="AV80" s="42">
        <v>122656.29</v>
      </c>
      <c r="AW80" s="42">
        <v>10000</v>
      </c>
      <c r="AX80" s="42">
        <v>125288.55</v>
      </c>
      <c r="AY80" s="42">
        <f>VLOOKUP(B80,[4]应付账款明细表!$A$4:$AW$439,49,0)</f>
        <v>0</v>
      </c>
      <c r="AZ80" s="42">
        <v>112656.29</v>
      </c>
      <c r="BA80" s="50">
        <f>VLOOKUP(B80,[4]应付账款明细表!$A$4:$AY$439,51)</f>
        <v>0</v>
      </c>
      <c r="BB80" s="50">
        <f>VLOOKUP(B80,[4]应付账款明细表!$A$4:$AZ$439,52,0)</f>
        <v>125288.55</v>
      </c>
      <c r="BC80" s="50"/>
      <c r="BD80" s="50">
        <f>VLOOKUP(B80,[4]应付账款明细表!$A$4:$BB$440,54,0)</f>
        <v>125288.55</v>
      </c>
      <c r="BE80" s="50"/>
      <c r="BF80" s="63"/>
      <c r="BG80" s="63">
        <v>30000</v>
      </c>
      <c r="BH80" s="63">
        <v>30000</v>
      </c>
      <c r="BI80" s="54">
        <f t="shared" si="11"/>
        <v>93113.37</v>
      </c>
      <c r="BJ80" s="16">
        <f t="shared" si="12"/>
        <v>8464.8518181818199</v>
      </c>
      <c r="BK80" s="65">
        <f t="shared" si="17"/>
        <v>14.8010328699305</v>
      </c>
      <c r="BL80" s="54" t="s">
        <v>590</v>
      </c>
      <c r="BM80" s="66">
        <f t="shared" si="15"/>
        <v>0.23944725994514263</v>
      </c>
      <c r="BN80" s="148">
        <f t="shared" si="16"/>
        <v>0.23944725994514263</v>
      </c>
    </row>
    <row r="81" spans="1:16384" ht="16.5">
      <c r="A81" s="23">
        <f t="shared" si="10"/>
        <v>78</v>
      </c>
      <c r="B81" s="24" t="s">
        <v>204</v>
      </c>
      <c r="C81" s="24"/>
      <c r="D81" s="25" t="s">
        <v>205</v>
      </c>
      <c r="E81" s="25" t="s">
        <v>206</v>
      </c>
      <c r="F81" s="16">
        <v>141826.60999999999</v>
      </c>
      <c r="G81" s="16">
        <v>0</v>
      </c>
      <c r="H81" s="16">
        <v>141826.60999999999</v>
      </c>
      <c r="I81" s="16">
        <v>0</v>
      </c>
      <c r="J81" s="31">
        <v>141826.60999999999</v>
      </c>
      <c r="K81" s="31">
        <v>0</v>
      </c>
      <c r="L81" s="31">
        <v>141826.60999999999</v>
      </c>
      <c r="M81" s="31">
        <v>0</v>
      </c>
      <c r="N81" s="31">
        <v>141826.60999999999</v>
      </c>
      <c r="O81" s="31">
        <v>0</v>
      </c>
      <c r="P81" s="31">
        <v>141826.60999999999</v>
      </c>
      <c r="Q81" s="31">
        <v>100000</v>
      </c>
      <c r="R81" s="31">
        <v>41826.61</v>
      </c>
      <c r="S81" s="31">
        <v>58207.92</v>
      </c>
      <c r="T81" s="31">
        <v>41826.61</v>
      </c>
      <c r="U81" s="31">
        <v>0</v>
      </c>
      <c r="V81" s="31">
        <v>100034.53</v>
      </c>
      <c r="W81" s="31">
        <v>0</v>
      </c>
      <c r="X81" s="31">
        <v>41826.61</v>
      </c>
      <c r="Y81" s="31">
        <v>0</v>
      </c>
      <c r="Z81" s="31">
        <v>100034.53</v>
      </c>
      <c r="AA81" s="31">
        <v>0</v>
      </c>
      <c r="AB81" s="31">
        <v>41826.61</v>
      </c>
      <c r="AC81" s="31">
        <v>0</v>
      </c>
      <c r="AD81" s="31">
        <v>100034.53</v>
      </c>
      <c r="AE81" s="31">
        <v>0</v>
      </c>
      <c r="AF81" s="31">
        <v>100034.53</v>
      </c>
      <c r="AG81" s="31">
        <v>0</v>
      </c>
      <c r="AH81" s="31">
        <v>100034.53</v>
      </c>
      <c r="AI81" s="31">
        <v>0</v>
      </c>
      <c r="AJ81" s="31">
        <v>100034.53</v>
      </c>
      <c r="AK81" s="31">
        <v>0</v>
      </c>
      <c r="AL81" s="31">
        <v>100034.53</v>
      </c>
      <c r="AM81" s="31">
        <v>0</v>
      </c>
      <c r="AN81" s="31">
        <v>100034.53</v>
      </c>
      <c r="AO81" s="31">
        <v>0</v>
      </c>
      <c r="AP81" s="31">
        <v>100034.53</v>
      </c>
      <c r="AQ81" s="42">
        <v>0</v>
      </c>
      <c r="AR81" s="42">
        <v>100034.53</v>
      </c>
      <c r="AS81" s="42">
        <v>30000</v>
      </c>
      <c r="AT81" s="42">
        <v>70034.53</v>
      </c>
      <c r="AU81" s="42">
        <v>0</v>
      </c>
      <c r="AV81" s="42">
        <v>70034.53</v>
      </c>
      <c r="AW81" s="42">
        <v>0</v>
      </c>
      <c r="AX81" s="42">
        <v>70034.53</v>
      </c>
      <c r="AY81" s="42">
        <f>VLOOKUP(B81,[4]应付账款明细表!$A$4:$AW$439,49,0)</f>
        <v>0</v>
      </c>
      <c r="AZ81" s="42">
        <v>70034.53</v>
      </c>
      <c r="BA81" s="50">
        <f>VLOOKUP(B81,[4]应付账款明细表!$A$4:$AY$439,51)</f>
        <v>0</v>
      </c>
      <c r="BB81" s="50">
        <f>VLOOKUP(B81,[4]应付账款明细表!$A$4:$AZ$439,52,0)</f>
        <v>70034.53</v>
      </c>
      <c r="BC81" s="50"/>
      <c r="BD81" s="50">
        <f>VLOOKUP(B81,[4]应付账款明细表!$A$4:$BB$440,54,0)</f>
        <v>70034.53</v>
      </c>
      <c r="BE81" s="50"/>
      <c r="BF81" s="63"/>
      <c r="BG81" s="63">
        <v>50000</v>
      </c>
      <c r="BH81" s="63">
        <v>50000</v>
      </c>
      <c r="BI81" s="54">
        <f t="shared" si="11"/>
        <v>58207.92</v>
      </c>
      <c r="BJ81" s="16">
        <f t="shared" si="12"/>
        <v>5291.6290909090903</v>
      </c>
      <c r="BK81" s="65">
        <f t="shared" si="17"/>
        <v>13.2349657915967</v>
      </c>
      <c r="BL81" s="54" t="s">
        <v>590</v>
      </c>
      <c r="BM81" s="66">
        <f t="shared" si="15"/>
        <v>0.71393354106895557</v>
      </c>
      <c r="BN81" s="148">
        <f t="shared" si="16"/>
        <v>0.71393354106895557</v>
      </c>
    </row>
    <row r="82" spans="1:16384" ht="16.5">
      <c r="A82" s="23">
        <f t="shared" si="10"/>
        <v>79</v>
      </c>
      <c r="B82" s="24" t="s">
        <v>275</v>
      </c>
      <c r="C82" s="24">
        <v>1934521</v>
      </c>
      <c r="D82" s="25" t="s">
        <v>276</v>
      </c>
      <c r="E82" s="25" t="s">
        <v>257</v>
      </c>
      <c r="F82" s="16">
        <v>113435.01</v>
      </c>
      <c r="G82" s="16">
        <v>0</v>
      </c>
      <c r="H82" s="16">
        <v>113435.01</v>
      </c>
      <c r="I82" s="16">
        <v>0</v>
      </c>
      <c r="J82" s="31">
        <v>160696.89000000001</v>
      </c>
      <c r="K82" s="31">
        <v>0</v>
      </c>
      <c r="L82" s="31">
        <v>113435.01</v>
      </c>
      <c r="M82" s="31">
        <v>0</v>
      </c>
      <c r="N82" s="31">
        <v>160696.89000000001</v>
      </c>
      <c r="O82" s="31">
        <v>0</v>
      </c>
      <c r="P82" s="31">
        <v>113435.01</v>
      </c>
      <c r="Q82" s="31">
        <v>100000</v>
      </c>
      <c r="R82" s="31">
        <v>60696.89</v>
      </c>
      <c r="S82" s="31">
        <v>0</v>
      </c>
      <c r="T82" s="31">
        <v>60696.89</v>
      </c>
      <c r="U82" s="31">
        <v>0</v>
      </c>
      <c r="V82" s="31">
        <v>60696.89</v>
      </c>
      <c r="W82" s="31">
        <v>96413.64</v>
      </c>
      <c r="X82" s="31">
        <v>60696.89</v>
      </c>
      <c r="Y82" s="31">
        <v>0</v>
      </c>
      <c r="Z82" s="31">
        <v>157110.53</v>
      </c>
      <c r="AA82" s="31">
        <v>0</v>
      </c>
      <c r="AB82" s="31">
        <v>60696.89</v>
      </c>
      <c r="AC82" s="31">
        <v>0</v>
      </c>
      <c r="AD82" s="31">
        <v>157110.53</v>
      </c>
      <c r="AE82" s="31">
        <v>0</v>
      </c>
      <c r="AF82" s="31">
        <v>60696.89</v>
      </c>
      <c r="AG82" s="31">
        <v>50000</v>
      </c>
      <c r="AH82" s="31">
        <v>107110.53</v>
      </c>
      <c r="AI82" s="31">
        <v>0</v>
      </c>
      <c r="AJ82" s="31">
        <v>107110.53</v>
      </c>
      <c r="AK82" s="31">
        <v>0</v>
      </c>
      <c r="AL82" s="31">
        <v>107110.53</v>
      </c>
      <c r="AM82" s="31">
        <v>45381.94</v>
      </c>
      <c r="AN82" s="31">
        <v>107110.53</v>
      </c>
      <c r="AO82" s="31">
        <v>0</v>
      </c>
      <c r="AP82" s="31">
        <v>152492.47</v>
      </c>
      <c r="AQ82" s="42">
        <v>0</v>
      </c>
      <c r="AR82" s="42">
        <v>107110.53</v>
      </c>
      <c r="AS82" s="42">
        <v>50000</v>
      </c>
      <c r="AT82" s="42">
        <v>102492.47</v>
      </c>
      <c r="AU82" s="42">
        <v>22551.13</v>
      </c>
      <c r="AV82" s="42">
        <v>57110.53</v>
      </c>
      <c r="AW82" s="42">
        <v>0</v>
      </c>
      <c r="AX82" s="42">
        <v>125043.6</v>
      </c>
      <c r="AY82" s="42">
        <f>VLOOKUP(B82,[4]应付账款明细表!$A$4:$AW$439,49,0)</f>
        <v>0</v>
      </c>
      <c r="AZ82" s="42">
        <v>102492.47</v>
      </c>
      <c r="BA82" s="50">
        <f>VLOOKUP(B82,[4]应付账款明细表!$A$4:$AY$439,51)</f>
        <v>0</v>
      </c>
      <c r="BB82" s="50">
        <f>VLOOKUP(B82,[4]应付账款明细表!$A$4:$AZ$439,52,0)</f>
        <v>125043.6</v>
      </c>
      <c r="BC82" s="50"/>
      <c r="BD82" s="50">
        <f>VLOOKUP(B82,[4]应付账款明细表!$A$4:$BB$440,54,0)</f>
        <v>102492.47</v>
      </c>
      <c r="BE82" s="50"/>
      <c r="BF82" s="63"/>
      <c r="BG82" s="63">
        <v>50000</v>
      </c>
      <c r="BH82" s="63">
        <v>50000</v>
      </c>
      <c r="BI82" s="54">
        <f t="shared" si="11"/>
        <v>164346.71</v>
      </c>
      <c r="BJ82" s="16">
        <f t="shared" si="12"/>
        <v>14940.61</v>
      </c>
      <c r="BK82" s="65">
        <f t="shared" si="17"/>
        <v>6.8599923296304501</v>
      </c>
      <c r="BL82" s="54" t="s">
        <v>614</v>
      </c>
      <c r="BM82" s="66">
        <f t="shared" si="15"/>
        <v>0.48784071649361166</v>
      </c>
      <c r="BN82" s="148">
        <f t="shared" si="16"/>
        <v>0.48784071649361166</v>
      </c>
    </row>
    <row r="83" spans="1:16384" ht="16.5">
      <c r="A83" s="23">
        <f t="shared" si="10"/>
        <v>80</v>
      </c>
      <c r="B83" s="24" t="s">
        <v>421</v>
      </c>
      <c r="C83" s="24" t="s">
        <v>645</v>
      </c>
      <c r="D83" s="25" t="s">
        <v>422</v>
      </c>
      <c r="E83" s="25" t="s">
        <v>334</v>
      </c>
      <c r="F83" s="16">
        <v>59528.17</v>
      </c>
      <c r="G83" s="16">
        <v>59528.17</v>
      </c>
      <c r="H83" s="16">
        <v>0</v>
      </c>
      <c r="I83" s="16">
        <v>0</v>
      </c>
      <c r="J83" s="31">
        <v>9458.7000000000007</v>
      </c>
      <c r="K83" s="31">
        <v>0</v>
      </c>
      <c r="L83" s="31">
        <v>9458.7000000000007</v>
      </c>
      <c r="M83" s="31">
        <v>9458.7000000000007</v>
      </c>
      <c r="N83" s="31">
        <v>0</v>
      </c>
      <c r="O83" s="31">
        <v>0</v>
      </c>
      <c r="P83" s="31">
        <v>0</v>
      </c>
      <c r="Q83" s="31">
        <v>0</v>
      </c>
      <c r="R83" s="31">
        <v>0</v>
      </c>
      <c r="S83" s="31">
        <v>7239.2</v>
      </c>
      <c r="T83" s="31">
        <v>0</v>
      </c>
      <c r="U83" s="31">
        <v>0</v>
      </c>
      <c r="V83" s="31">
        <v>7239.2</v>
      </c>
      <c r="W83" s="31">
        <v>9124.75</v>
      </c>
      <c r="X83" s="31">
        <v>7239.2</v>
      </c>
      <c r="Y83" s="31">
        <v>0</v>
      </c>
      <c r="Z83" s="31">
        <v>16363.95</v>
      </c>
      <c r="AA83" s="31">
        <v>23096.07</v>
      </c>
      <c r="AB83" s="31">
        <v>16363.95</v>
      </c>
      <c r="AC83" s="31">
        <v>0</v>
      </c>
      <c r="AD83" s="31">
        <v>39460.019999999997</v>
      </c>
      <c r="AE83" s="31">
        <v>17479.28</v>
      </c>
      <c r="AF83" s="31">
        <v>39460.019999999997</v>
      </c>
      <c r="AG83" s="31">
        <v>16000</v>
      </c>
      <c r="AH83" s="31">
        <v>40939.300000000003</v>
      </c>
      <c r="AI83" s="31">
        <v>0</v>
      </c>
      <c r="AJ83" s="31">
        <v>40939.300000000003</v>
      </c>
      <c r="AK83" s="31">
        <v>20000</v>
      </c>
      <c r="AL83" s="31">
        <v>20939.3</v>
      </c>
      <c r="AM83" s="31">
        <v>30553.85</v>
      </c>
      <c r="AN83" s="31">
        <v>20939.3</v>
      </c>
      <c r="AO83" s="31">
        <v>0</v>
      </c>
      <c r="AP83" s="31">
        <v>51493.15</v>
      </c>
      <c r="AQ83" s="42">
        <v>0</v>
      </c>
      <c r="AR83" s="42">
        <v>51493.15</v>
      </c>
      <c r="AS83" s="42">
        <v>51493.15</v>
      </c>
      <c r="AT83" s="42">
        <v>0</v>
      </c>
      <c r="AU83" s="42">
        <v>68656.77</v>
      </c>
      <c r="AV83" s="42">
        <v>0</v>
      </c>
      <c r="AW83" s="42">
        <v>0</v>
      </c>
      <c r="AX83" s="42">
        <v>68656.77</v>
      </c>
      <c r="AY83" s="42">
        <f>VLOOKUP(B83,[4]应付账款明细表!$A$4:$AW$439,49,0)</f>
        <v>52661.23</v>
      </c>
      <c r="AZ83" s="42">
        <v>68656.77</v>
      </c>
      <c r="BA83" s="50">
        <f>VLOOKUP(B83,[4]应付账款明细表!$A$4:$AY$439,51)</f>
        <v>68656.77</v>
      </c>
      <c r="BB83" s="50">
        <f>VLOOKUP(B83,[4]应付账款明细表!$A$4:$AZ$439,52,0)</f>
        <v>52661.23</v>
      </c>
      <c r="BC83" s="50"/>
      <c r="BD83" s="50">
        <f>VLOOKUP(B83,[4]应付账款明细表!$A$4:$BB$440,54,0)</f>
        <v>52661.23</v>
      </c>
      <c r="BE83" s="50"/>
      <c r="BF83" s="63"/>
      <c r="BG83" s="63">
        <v>50000</v>
      </c>
      <c r="BH83" s="63">
        <v>50000</v>
      </c>
      <c r="BI83" s="54">
        <f t="shared" si="11"/>
        <v>208811.15</v>
      </c>
      <c r="BJ83" s="16">
        <f t="shared" si="12"/>
        <v>18982.831818181799</v>
      </c>
      <c r="BK83" s="65">
        <f t="shared" si="17"/>
        <v>2.7741503746327698</v>
      </c>
      <c r="BL83" s="54" t="s">
        <v>374</v>
      </c>
      <c r="BM83" s="66">
        <f t="shared" si="15"/>
        <v>0.94946509984669936</v>
      </c>
      <c r="BN83" s="148">
        <f t="shared" si="16"/>
        <v>0.94946509984669936</v>
      </c>
    </row>
    <row r="84" spans="1:16384" ht="16.5">
      <c r="A84" s="23">
        <f t="shared" si="10"/>
        <v>81</v>
      </c>
      <c r="B84" s="24" t="s">
        <v>473</v>
      </c>
      <c r="C84" s="24">
        <v>1944398</v>
      </c>
      <c r="D84" s="25" t="s">
        <v>474</v>
      </c>
      <c r="E84" s="25" t="s">
        <v>116</v>
      </c>
      <c r="F84" s="16">
        <v>0</v>
      </c>
      <c r="G84" s="16">
        <v>0</v>
      </c>
      <c r="H84" s="16">
        <v>0</v>
      </c>
      <c r="I84" s="16">
        <v>0</v>
      </c>
      <c r="J84" s="31">
        <v>0</v>
      </c>
      <c r="K84" s="31">
        <v>80886.8</v>
      </c>
      <c r="L84" s="31">
        <v>0</v>
      </c>
      <c r="M84" s="31">
        <v>0</v>
      </c>
      <c r="N84" s="31">
        <v>80886.8</v>
      </c>
      <c r="O84" s="31">
        <v>15296.12</v>
      </c>
      <c r="P84" s="31">
        <v>0</v>
      </c>
      <c r="Q84" s="31">
        <v>0</v>
      </c>
      <c r="R84" s="31">
        <v>96182.92</v>
      </c>
      <c r="S84" s="31">
        <v>0</v>
      </c>
      <c r="T84" s="31">
        <v>0</v>
      </c>
      <c r="U84" s="31">
        <v>0</v>
      </c>
      <c r="V84" s="31">
        <v>96182.92</v>
      </c>
      <c r="W84" s="31">
        <v>0</v>
      </c>
      <c r="X84" s="31">
        <v>80886.8</v>
      </c>
      <c r="Y84" s="31">
        <v>0</v>
      </c>
      <c r="Z84" s="31">
        <v>96182.92</v>
      </c>
      <c r="AA84" s="31">
        <v>119263.4</v>
      </c>
      <c r="AB84" s="31">
        <v>96182.92</v>
      </c>
      <c r="AC84" s="31">
        <v>0</v>
      </c>
      <c r="AD84" s="31">
        <v>215446.32</v>
      </c>
      <c r="AE84" s="31">
        <v>87254.080000000002</v>
      </c>
      <c r="AF84" s="31">
        <v>96182.92</v>
      </c>
      <c r="AG84" s="31">
        <v>50000</v>
      </c>
      <c r="AH84" s="31">
        <v>252700.4</v>
      </c>
      <c r="AI84" s="31">
        <v>0</v>
      </c>
      <c r="AJ84" s="31">
        <v>46182.92</v>
      </c>
      <c r="AK84" s="31">
        <v>0</v>
      </c>
      <c r="AL84" s="31">
        <v>252700.4</v>
      </c>
      <c r="AM84" s="31">
        <v>0</v>
      </c>
      <c r="AN84" s="31">
        <v>165446.32</v>
      </c>
      <c r="AO84" s="31">
        <v>0</v>
      </c>
      <c r="AP84" s="31">
        <v>252700.4</v>
      </c>
      <c r="AQ84" s="42">
        <v>85179.4</v>
      </c>
      <c r="AR84" s="42">
        <v>252700.4</v>
      </c>
      <c r="AS84" s="42">
        <v>100000</v>
      </c>
      <c r="AT84" s="42">
        <v>237879.8</v>
      </c>
      <c r="AU84" s="42">
        <v>74509.94</v>
      </c>
      <c r="AV84" s="42">
        <v>152700.4</v>
      </c>
      <c r="AW84" s="42">
        <v>6715.36</v>
      </c>
      <c r="AX84" s="42">
        <v>305674.38</v>
      </c>
      <c r="AY84" s="42">
        <f>VLOOKUP(B84,[4]应付账款明细表!$A$4:$AW$439,49,0)</f>
        <v>27370.86</v>
      </c>
      <c r="AZ84" s="42">
        <v>145985.04</v>
      </c>
      <c r="BA84" s="50">
        <f>VLOOKUP(B84,[4]应付账款明细表!$A$4:$AY$439,51)</f>
        <v>130000</v>
      </c>
      <c r="BB84" s="50">
        <f>VLOOKUP(B84,[4]应付账款明细表!$A$4:$AZ$439,52,0)</f>
        <v>203045.24</v>
      </c>
      <c r="BC84" s="50"/>
      <c r="BD84" s="50">
        <f>VLOOKUP(B84,[4]应付账款明细表!$A$4:$BB$440,54,0)</f>
        <v>101164.44</v>
      </c>
      <c r="BE84" s="50"/>
      <c r="BF84" s="63"/>
      <c r="BG84" s="63">
        <v>30000</v>
      </c>
      <c r="BH84" s="63">
        <v>30000</v>
      </c>
      <c r="BI84" s="54">
        <f t="shared" si="11"/>
        <v>489760.6</v>
      </c>
      <c r="BJ84" s="16">
        <f t="shared" si="12"/>
        <v>44523.690909090903</v>
      </c>
      <c r="BK84" s="65">
        <f t="shared" si="17"/>
        <v>2.2721485558454502</v>
      </c>
      <c r="BL84" s="54" t="s">
        <v>590</v>
      </c>
      <c r="BM84" s="66">
        <f t="shared" si="15"/>
        <v>0.29654688940105833</v>
      </c>
      <c r="BN84" s="148">
        <f t="shared" si="16"/>
        <v>0.29654688940105833</v>
      </c>
    </row>
    <row r="85" spans="1:16384" ht="16.5">
      <c r="A85" s="23">
        <f t="shared" ref="A85:A102" si="18">ROW()-3</f>
        <v>82</v>
      </c>
      <c r="B85" s="24" t="s">
        <v>560</v>
      </c>
      <c r="C85" s="24"/>
      <c r="D85" s="25" t="s">
        <v>561</v>
      </c>
      <c r="E85" s="25" t="s">
        <v>562</v>
      </c>
      <c r="F85" s="16">
        <v>0</v>
      </c>
      <c r="G85" s="16"/>
      <c r="H85" s="16"/>
      <c r="I85" s="16"/>
      <c r="J85" s="31"/>
      <c r="K85" s="31"/>
      <c r="L85" s="31">
        <v>0</v>
      </c>
      <c r="M85" s="31"/>
      <c r="N85" s="31"/>
      <c r="O85" s="31">
        <v>0</v>
      </c>
      <c r="P85" s="31">
        <v>0</v>
      </c>
      <c r="Q85" s="31">
        <v>0</v>
      </c>
      <c r="R85" s="31">
        <v>0</v>
      </c>
      <c r="S85" s="31">
        <v>0</v>
      </c>
      <c r="T85" s="31"/>
      <c r="U85" s="31">
        <v>0</v>
      </c>
      <c r="V85" s="31">
        <v>0</v>
      </c>
      <c r="W85" s="31">
        <v>0</v>
      </c>
      <c r="X85" s="31">
        <v>0</v>
      </c>
      <c r="Y85" s="31">
        <v>0</v>
      </c>
      <c r="Z85" s="31">
        <v>0</v>
      </c>
      <c r="AA85" s="31">
        <v>0</v>
      </c>
      <c r="AB85" s="31">
        <v>0</v>
      </c>
      <c r="AC85" s="31">
        <v>0</v>
      </c>
      <c r="AD85" s="31">
        <v>0</v>
      </c>
      <c r="AE85" s="31">
        <v>0</v>
      </c>
      <c r="AF85" s="31">
        <v>0</v>
      </c>
      <c r="AG85" s="31">
        <v>0</v>
      </c>
      <c r="AH85" s="31">
        <v>0</v>
      </c>
      <c r="AI85" s="31">
        <v>0</v>
      </c>
      <c r="AJ85" s="31">
        <v>0</v>
      </c>
      <c r="AK85" s="31">
        <v>0</v>
      </c>
      <c r="AL85" s="31">
        <v>0</v>
      </c>
      <c r="AM85" s="31">
        <v>0</v>
      </c>
      <c r="AN85" s="31">
        <v>0</v>
      </c>
      <c r="AO85" s="31">
        <v>0</v>
      </c>
      <c r="AP85" s="31">
        <v>0</v>
      </c>
      <c r="AQ85" s="42">
        <v>164308.20000000001</v>
      </c>
      <c r="AR85" s="42">
        <v>0</v>
      </c>
      <c r="AS85" s="42">
        <v>0</v>
      </c>
      <c r="AT85" s="42">
        <v>164308.20000000001</v>
      </c>
      <c r="AU85" s="42">
        <v>0</v>
      </c>
      <c r="AV85" s="42">
        <v>0</v>
      </c>
      <c r="AW85" s="42">
        <v>0</v>
      </c>
      <c r="AX85" s="42">
        <v>164308.20000000001</v>
      </c>
      <c r="AY85" s="42">
        <f>VLOOKUP(B85,[4]应付账款明细表!$A$4:$AW$439,49,0)</f>
        <v>0</v>
      </c>
      <c r="AZ85" s="42">
        <v>0</v>
      </c>
      <c r="BA85" s="50">
        <f>VLOOKUP(B85,[4]应付账款明细表!$A$4:$AY$439,51)</f>
        <v>0</v>
      </c>
      <c r="BB85" s="50">
        <f>VLOOKUP(B85,[4]应付账款明细表!$A$4:$AZ$439,52,0)</f>
        <v>164308.20000000001</v>
      </c>
      <c r="BC85" s="50"/>
      <c r="BD85" s="50">
        <f>VLOOKUP(B85,[4]应付账款明细表!$A$4:$BB$440,54,0)</f>
        <v>164308.20000000001</v>
      </c>
      <c r="BE85" s="50"/>
      <c r="BF85" s="63"/>
      <c r="BG85" s="63">
        <v>50000</v>
      </c>
      <c r="BH85" s="63">
        <v>50000</v>
      </c>
      <c r="BI85" s="54">
        <f t="shared" ref="BI85:BI102" si="19">K85+O85+S85+W85+AA85+AE85+AI85+AM85+AQ85+AU85+AY85+BC85</f>
        <v>164308.20000000001</v>
      </c>
      <c r="BJ85" s="16">
        <f t="shared" ref="BJ85:BJ102" si="20">BI85/11</f>
        <v>14937.1090909091</v>
      </c>
      <c r="BK85" s="65">
        <f t="shared" si="17"/>
        <v>11</v>
      </c>
      <c r="BL85" s="54" t="s">
        <v>614</v>
      </c>
      <c r="BM85" s="66">
        <f t="shared" si="15"/>
        <v>0.30430617583297725</v>
      </c>
      <c r="BN85" s="148">
        <f t="shared" si="16"/>
        <v>0.30430617583297725</v>
      </c>
    </row>
    <row r="86" spans="1:16384" ht="16.5">
      <c r="A86" s="23">
        <f t="shared" si="18"/>
        <v>83</v>
      </c>
      <c r="B86" s="24" t="s">
        <v>110</v>
      </c>
      <c r="C86" s="24"/>
      <c r="D86" s="25" t="s">
        <v>111</v>
      </c>
      <c r="E86" s="25" t="s">
        <v>30</v>
      </c>
      <c r="F86" s="16">
        <v>363175.84</v>
      </c>
      <c r="G86" s="16">
        <v>50000</v>
      </c>
      <c r="H86" s="16">
        <v>313175.84000000003</v>
      </c>
      <c r="I86" s="16">
        <v>0</v>
      </c>
      <c r="J86" s="31">
        <v>313175.84000000003</v>
      </c>
      <c r="K86" s="31">
        <v>20791.099999999999</v>
      </c>
      <c r="L86" s="31">
        <v>313175.84000000003</v>
      </c>
      <c r="M86" s="31">
        <v>0</v>
      </c>
      <c r="N86" s="31">
        <v>333966.94</v>
      </c>
      <c r="O86" s="31">
        <v>0</v>
      </c>
      <c r="P86" s="31">
        <v>313175.84000000003</v>
      </c>
      <c r="Q86" s="31">
        <v>100000</v>
      </c>
      <c r="R86" s="31">
        <v>233966.94</v>
      </c>
      <c r="S86" s="31">
        <v>0</v>
      </c>
      <c r="T86" s="31">
        <v>213175.84</v>
      </c>
      <c r="U86" s="31">
        <v>0</v>
      </c>
      <c r="V86" s="31">
        <v>233966.94</v>
      </c>
      <c r="W86" s="31">
        <v>0</v>
      </c>
      <c r="X86" s="31">
        <v>233966.94</v>
      </c>
      <c r="Y86" s="31">
        <v>50000</v>
      </c>
      <c r="Z86" s="31">
        <v>183966.94</v>
      </c>
      <c r="AA86" s="31">
        <v>0</v>
      </c>
      <c r="AB86" s="31">
        <v>183966.94</v>
      </c>
      <c r="AC86" s="31">
        <v>0</v>
      </c>
      <c r="AD86" s="31">
        <v>183966.94</v>
      </c>
      <c r="AE86" s="31">
        <v>0</v>
      </c>
      <c r="AF86" s="31">
        <v>183966.94</v>
      </c>
      <c r="AG86" s="31">
        <v>70000</v>
      </c>
      <c r="AH86" s="31">
        <v>113966.94</v>
      </c>
      <c r="AI86" s="31">
        <v>0</v>
      </c>
      <c r="AJ86" s="31">
        <v>113966.94</v>
      </c>
      <c r="AK86" s="31">
        <v>0</v>
      </c>
      <c r="AL86" s="31">
        <v>113966.94</v>
      </c>
      <c r="AM86" s="31">
        <v>0</v>
      </c>
      <c r="AN86" s="31">
        <v>113966.94</v>
      </c>
      <c r="AO86" s="31">
        <v>0</v>
      </c>
      <c r="AP86" s="31">
        <v>113966.94</v>
      </c>
      <c r="AQ86" s="42">
        <v>0</v>
      </c>
      <c r="AR86" s="42">
        <v>113966.94</v>
      </c>
      <c r="AS86" s="42">
        <v>0</v>
      </c>
      <c r="AT86" s="42">
        <v>113966.94</v>
      </c>
      <c r="AU86" s="42">
        <v>0</v>
      </c>
      <c r="AV86" s="42">
        <v>113966.94</v>
      </c>
      <c r="AW86" s="42">
        <v>70000</v>
      </c>
      <c r="AX86" s="42">
        <v>43966.94</v>
      </c>
      <c r="AY86" s="42">
        <f>VLOOKUP(B86,[4]应付账款明细表!$A$4:$AW$439,49,0)</f>
        <v>0</v>
      </c>
      <c r="AZ86" s="42">
        <v>43966.94</v>
      </c>
      <c r="BA86" s="50">
        <f>VLOOKUP(B86,[4]应付账款明细表!$A$4:$AY$439,51)</f>
        <v>0</v>
      </c>
      <c r="BB86" s="50">
        <f>VLOOKUP(B86,[4]应付账款明细表!$A$4:$AZ$439,52,0)</f>
        <v>43966.94</v>
      </c>
      <c r="BC86" s="50"/>
      <c r="BD86" s="50">
        <f>VLOOKUP(B86,[4]应付账款明细表!$A$4:$BB$440,54,0)</f>
        <v>43966.94</v>
      </c>
      <c r="BE86" s="50"/>
      <c r="BF86" s="63"/>
      <c r="BG86" s="64">
        <v>43966.94</v>
      </c>
      <c r="BH86" s="64">
        <v>43966.94</v>
      </c>
      <c r="BI86" s="54">
        <f t="shared" si="19"/>
        <v>20791.099999999999</v>
      </c>
      <c r="BJ86" s="16">
        <f t="shared" si="20"/>
        <v>1890.1</v>
      </c>
      <c r="BK86" s="65">
        <f t="shared" si="17"/>
        <v>23.261700439130198</v>
      </c>
      <c r="BL86" s="54" t="s">
        <v>590</v>
      </c>
      <c r="BM86" s="66">
        <f t="shared" si="15"/>
        <v>1</v>
      </c>
      <c r="BN86" s="148">
        <f t="shared" si="16"/>
        <v>1</v>
      </c>
    </row>
    <row r="87" spans="1:16384" ht="16.5">
      <c r="A87" s="23">
        <f t="shared" si="18"/>
        <v>84</v>
      </c>
      <c r="B87" s="24" t="s">
        <v>423</v>
      </c>
      <c r="C87" s="24">
        <v>1912214</v>
      </c>
      <c r="D87" s="25" t="s">
        <v>424</v>
      </c>
      <c r="E87" s="25" t="s">
        <v>425</v>
      </c>
      <c r="F87" s="16">
        <v>89829.24</v>
      </c>
      <c r="G87" s="16">
        <v>100000</v>
      </c>
      <c r="H87" s="16">
        <v>385037.53</v>
      </c>
      <c r="I87" s="16">
        <v>0</v>
      </c>
      <c r="J87" s="31">
        <v>385037.53</v>
      </c>
      <c r="K87" s="31">
        <v>0</v>
      </c>
      <c r="L87" s="31">
        <v>385037.53</v>
      </c>
      <c r="M87" s="31">
        <v>200000</v>
      </c>
      <c r="N87" s="31">
        <v>185037.53</v>
      </c>
      <c r="O87" s="31">
        <v>0</v>
      </c>
      <c r="P87" s="31">
        <v>185037.53</v>
      </c>
      <c r="Q87" s="31">
        <v>100000</v>
      </c>
      <c r="R87" s="31">
        <v>85037.53</v>
      </c>
      <c r="S87" s="31">
        <v>23466.52</v>
      </c>
      <c r="T87" s="31">
        <v>85037.53</v>
      </c>
      <c r="U87" s="31">
        <v>85037.53</v>
      </c>
      <c r="V87" s="31">
        <v>23466.52</v>
      </c>
      <c r="W87" s="31">
        <v>79524.25</v>
      </c>
      <c r="X87" s="31">
        <v>0</v>
      </c>
      <c r="Y87" s="31">
        <v>100000</v>
      </c>
      <c r="Z87" s="31">
        <v>2990.77</v>
      </c>
      <c r="AA87" s="31">
        <v>156203.79999999999</v>
      </c>
      <c r="AB87" s="31">
        <v>0</v>
      </c>
      <c r="AC87" s="31">
        <v>0</v>
      </c>
      <c r="AD87" s="31">
        <v>159194.57</v>
      </c>
      <c r="AE87" s="31">
        <v>84210.99</v>
      </c>
      <c r="AF87" s="31">
        <v>2990.77</v>
      </c>
      <c r="AG87" s="31">
        <v>0</v>
      </c>
      <c r="AH87" s="31">
        <v>243405.56</v>
      </c>
      <c r="AI87" s="31">
        <v>0</v>
      </c>
      <c r="AJ87" s="31">
        <v>159194.57</v>
      </c>
      <c r="AK87" s="31">
        <v>0</v>
      </c>
      <c r="AL87" s="31">
        <v>243405.56</v>
      </c>
      <c r="AM87" s="31">
        <v>0</v>
      </c>
      <c r="AN87" s="31">
        <v>243405.56</v>
      </c>
      <c r="AO87" s="31">
        <v>0</v>
      </c>
      <c r="AP87" s="31">
        <v>243405.56</v>
      </c>
      <c r="AQ87" s="42">
        <v>0</v>
      </c>
      <c r="AR87" s="42">
        <v>243405.56</v>
      </c>
      <c r="AS87" s="42">
        <v>100000</v>
      </c>
      <c r="AT87" s="42">
        <v>143405.56</v>
      </c>
      <c r="AU87" s="42">
        <v>0</v>
      </c>
      <c r="AV87" s="42">
        <v>0</v>
      </c>
      <c r="AW87" s="42">
        <v>0</v>
      </c>
      <c r="AX87" s="42">
        <v>143405.56</v>
      </c>
      <c r="AY87" s="42">
        <f>VLOOKUP(B87,[4]应付账款明细表!$A$4:$AW$439,49,0)</f>
        <v>0</v>
      </c>
      <c r="AZ87" s="42">
        <v>143405.56</v>
      </c>
      <c r="BA87" s="50">
        <f>VLOOKUP(B87,[4]应付账款明细表!$A$4:$AY$439,51)</f>
        <v>100000</v>
      </c>
      <c r="BB87" s="50">
        <f>VLOOKUP(B87,[4]应付账款明细表!$A$4:$AZ$439,52,0)</f>
        <v>43405.56</v>
      </c>
      <c r="BC87" s="50"/>
      <c r="BD87" s="50">
        <f>VLOOKUP(B87,[4]应付账款明细表!$A$4:$BB$440,54,0)</f>
        <v>43405.56</v>
      </c>
      <c r="BE87" s="50"/>
      <c r="BF87" s="63"/>
      <c r="BG87" s="64">
        <v>43405.56</v>
      </c>
      <c r="BH87" s="64">
        <v>43405.56</v>
      </c>
      <c r="BI87" s="54">
        <f t="shared" si="19"/>
        <v>343405.56</v>
      </c>
      <c r="BJ87" s="16">
        <f t="shared" si="20"/>
        <v>31218.6872727273</v>
      </c>
      <c r="BK87" s="65">
        <f t="shared" si="17"/>
        <v>1.3903710819358901</v>
      </c>
      <c r="BL87" s="54" t="s">
        <v>646</v>
      </c>
      <c r="BM87" s="66">
        <f t="shared" si="15"/>
        <v>1</v>
      </c>
      <c r="BN87" s="148">
        <f t="shared" si="16"/>
        <v>1</v>
      </c>
    </row>
    <row r="88" spans="1:16384" ht="16.5">
      <c r="A88" s="23">
        <f t="shared" si="18"/>
        <v>85</v>
      </c>
      <c r="B88" s="24" t="s">
        <v>42</v>
      </c>
      <c r="C88" s="24" t="s">
        <v>647</v>
      </c>
      <c r="D88" s="25" t="s">
        <v>43</v>
      </c>
      <c r="E88" s="25" t="s">
        <v>35</v>
      </c>
      <c r="F88" s="16">
        <v>234818.13</v>
      </c>
      <c r="G88" s="16">
        <v>0</v>
      </c>
      <c r="H88" s="16">
        <v>254601.05</v>
      </c>
      <c r="I88" s="16">
        <v>0</v>
      </c>
      <c r="J88" s="31">
        <v>278965.15999999997</v>
      </c>
      <c r="K88" s="31">
        <v>27474.97</v>
      </c>
      <c r="L88" s="31">
        <v>234818.13</v>
      </c>
      <c r="M88" s="31">
        <v>0</v>
      </c>
      <c r="N88" s="31">
        <v>306440.13</v>
      </c>
      <c r="O88" s="31">
        <v>24609.39</v>
      </c>
      <c r="P88" s="31">
        <v>254601.05</v>
      </c>
      <c r="Q88" s="31">
        <v>50000</v>
      </c>
      <c r="R88" s="31">
        <v>281049.52</v>
      </c>
      <c r="S88" s="31">
        <v>21596.94</v>
      </c>
      <c r="T88" s="31">
        <v>228965.16</v>
      </c>
      <c r="U88" s="31">
        <v>6051.54</v>
      </c>
      <c r="V88" s="31">
        <v>296594.92</v>
      </c>
      <c r="W88" s="31">
        <v>27132.07</v>
      </c>
      <c r="X88" s="31">
        <v>250388.59</v>
      </c>
      <c r="Y88" s="31">
        <v>0</v>
      </c>
      <c r="Z88" s="31">
        <v>323726.99</v>
      </c>
      <c r="AA88" s="31">
        <v>31505.08</v>
      </c>
      <c r="AB88" s="31">
        <v>274997.98</v>
      </c>
      <c r="AC88" s="31">
        <v>0</v>
      </c>
      <c r="AD88" s="31">
        <v>355232.07</v>
      </c>
      <c r="AE88" s="31">
        <v>32076.37</v>
      </c>
      <c r="AF88" s="31">
        <v>296594.92</v>
      </c>
      <c r="AG88" s="31">
        <v>90000</v>
      </c>
      <c r="AH88" s="31">
        <v>297308.44</v>
      </c>
      <c r="AI88" s="31">
        <v>34525.11</v>
      </c>
      <c r="AJ88" s="31">
        <v>233726.99</v>
      </c>
      <c r="AK88" s="31">
        <v>4969.22</v>
      </c>
      <c r="AL88" s="31">
        <v>326864.33</v>
      </c>
      <c r="AM88" s="31">
        <v>13559.25</v>
      </c>
      <c r="AN88" s="31">
        <v>260262.85</v>
      </c>
      <c r="AO88" s="31">
        <v>92000</v>
      </c>
      <c r="AP88" s="31">
        <v>248423.58</v>
      </c>
      <c r="AQ88" s="42">
        <v>12732.19</v>
      </c>
      <c r="AR88" s="42">
        <v>200339.22</v>
      </c>
      <c r="AS88" s="42">
        <v>51626.63</v>
      </c>
      <c r="AT88" s="42">
        <v>209529.14</v>
      </c>
      <c r="AU88" s="42">
        <v>22037.19</v>
      </c>
      <c r="AV88" s="42">
        <v>183237.7</v>
      </c>
      <c r="AW88" s="42">
        <v>0</v>
      </c>
      <c r="AX88" s="42">
        <v>231566.33</v>
      </c>
      <c r="AY88" s="42">
        <f>VLOOKUP(B88,[4]应付账款明细表!$A$4:$AW$439,49,0)</f>
        <v>22657.01</v>
      </c>
      <c r="AZ88" s="42">
        <v>196796.95</v>
      </c>
      <c r="BA88" s="50">
        <f>VLOOKUP(B88,[4]应付账款明细表!$A$4:$AY$439,51)</f>
        <v>0</v>
      </c>
      <c r="BB88" s="50">
        <f>VLOOKUP(B88,[4]应付账款明细表!$A$4:$AZ$439,52,0)</f>
        <v>254223.34</v>
      </c>
      <c r="BC88" s="50"/>
      <c r="BD88" s="50">
        <f>VLOOKUP(B88,[4]应付账款明细表!$A$4:$BB$440,54,0)</f>
        <v>209529.14</v>
      </c>
      <c r="BE88" s="50"/>
      <c r="BF88" s="63"/>
      <c r="BG88" s="63">
        <v>30000</v>
      </c>
      <c r="BH88" s="63">
        <v>30000</v>
      </c>
      <c r="BI88" s="54">
        <f t="shared" si="19"/>
        <v>269905.57</v>
      </c>
      <c r="BJ88" s="16">
        <f t="shared" si="20"/>
        <v>24536.87</v>
      </c>
      <c r="BK88" s="65">
        <f t="shared" si="17"/>
        <v>8.5393589320887298</v>
      </c>
      <c r="BL88" s="54" t="s">
        <v>590</v>
      </c>
      <c r="BM88" s="66">
        <f t="shared" si="15"/>
        <v>0.14317817559886897</v>
      </c>
      <c r="BN88" s="148">
        <f t="shared" si="16"/>
        <v>0.14317817559886897</v>
      </c>
    </row>
    <row r="89" spans="1:16384" ht="16.5">
      <c r="A89" s="23">
        <f t="shared" si="18"/>
        <v>86</v>
      </c>
      <c r="B89" s="24" t="s">
        <v>310</v>
      </c>
      <c r="C89" s="24" t="s">
        <v>648</v>
      </c>
      <c r="D89" s="25" t="s">
        <v>311</v>
      </c>
      <c r="E89" s="25" t="s">
        <v>30</v>
      </c>
      <c r="F89" s="16">
        <v>394193.79</v>
      </c>
      <c r="G89" s="16">
        <v>0</v>
      </c>
      <c r="H89" s="16">
        <v>394193.79</v>
      </c>
      <c r="I89" s="16">
        <v>200000</v>
      </c>
      <c r="J89" s="31">
        <v>194193.79</v>
      </c>
      <c r="K89" s="31">
        <v>0</v>
      </c>
      <c r="L89" s="31">
        <v>194193.79</v>
      </c>
      <c r="M89" s="31">
        <v>0</v>
      </c>
      <c r="N89" s="31">
        <v>194193.79</v>
      </c>
      <c r="O89" s="31">
        <v>0</v>
      </c>
      <c r="P89" s="31">
        <v>194193.79</v>
      </c>
      <c r="Q89" s="31">
        <v>50000</v>
      </c>
      <c r="R89" s="31">
        <v>144193.79</v>
      </c>
      <c r="S89" s="31">
        <v>0</v>
      </c>
      <c r="T89" s="31">
        <v>144193.79</v>
      </c>
      <c r="U89" s="31">
        <v>0</v>
      </c>
      <c r="V89" s="31">
        <v>144193.79</v>
      </c>
      <c r="W89" s="31">
        <v>0</v>
      </c>
      <c r="X89" s="31">
        <v>144193.79</v>
      </c>
      <c r="Y89" s="31">
        <v>0</v>
      </c>
      <c r="Z89" s="31">
        <v>144193.79</v>
      </c>
      <c r="AA89" s="31">
        <v>0</v>
      </c>
      <c r="AB89" s="31">
        <v>144193.79</v>
      </c>
      <c r="AC89" s="31">
        <v>0</v>
      </c>
      <c r="AD89" s="31">
        <v>144193.79</v>
      </c>
      <c r="AE89" s="31">
        <v>150785.48000000001</v>
      </c>
      <c r="AF89" s="31">
        <v>144193.79</v>
      </c>
      <c r="AG89" s="31">
        <v>50000</v>
      </c>
      <c r="AH89" s="31">
        <v>244979.27</v>
      </c>
      <c r="AI89" s="31">
        <v>0</v>
      </c>
      <c r="AJ89" s="31">
        <v>94193.79</v>
      </c>
      <c r="AK89" s="31">
        <v>0</v>
      </c>
      <c r="AL89" s="31">
        <v>244979.27</v>
      </c>
      <c r="AM89" s="31">
        <v>0</v>
      </c>
      <c r="AN89" s="31">
        <v>94193.79</v>
      </c>
      <c r="AO89" s="31">
        <v>0</v>
      </c>
      <c r="AP89" s="31">
        <v>244979.27</v>
      </c>
      <c r="AQ89" s="42">
        <v>0</v>
      </c>
      <c r="AR89" s="42">
        <v>244979.27</v>
      </c>
      <c r="AS89" s="42">
        <v>66897.2</v>
      </c>
      <c r="AT89" s="42">
        <v>178082.07</v>
      </c>
      <c r="AU89" s="42">
        <v>42709.63</v>
      </c>
      <c r="AV89" s="42">
        <v>178082.07</v>
      </c>
      <c r="AW89" s="42">
        <v>18082.099999999999</v>
      </c>
      <c r="AX89" s="42">
        <v>202709.6</v>
      </c>
      <c r="AY89" s="42">
        <f>VLOOKUP(B89,[4]应付账款明细表!$A$4:$AW$439,49,0)</f>
        <v>0</v>
      </c>
      <c r="AZ89" s="42">
        <v>159999.97</v>
      </c>
      <c r="BA89" s="50">
        <f>VLOOKUP(B89,[4]应付账款明细表!$A$4:$AY$439,51)</f>
        <v>30000</v>
      </c>
      <c r="BB89" s="50">
        <f>VLOOKUP(B89,[4]应付账款明细表!$A$4:$AZ$439,52,0)</f>
        <v>172709.6</v>
      </c>
      <c r="BC89" s="50"/>
      <c r="BD89" s="50">
        <f>VLOOKUP(B89,[4]应付账款明细表!$A$4:$BB$440,54,0)</f>
        <v>129999.97</v>
      </c>
      <c r="BE89" s="50"/>
      <c r="BF89" s="63"/>
      <c r="BG89" s="63">
        <v>40000</v>
      </c>
      <c r="BH89" s="63">
        <v>40000</v>
      </c>
      <c r="BI89" s="54">
        <f t="shared" si="19"/>
        <v>193495.11</v>
      </c>
      <c r="BJ89" s="16">
        <f t="shared" si="20"/>
        <v>17590.464545454499</v>
      </c>
      <c r="BK89" s="65">
        <f t="shared" si="17"/>
        <v>7.3903659374130903</v>
      </c>
      <c r="BL89" s="54" t="s">
        <v>590</v>
      </c>
      <c r="BM89" s="66">
        <f t="shared" si="15"/>
        <v>0.30769237869824123</v>
      </c>
      <c r="BN89" s="148">
        <f t="shared" si="16"/>
        <v>0.30769237869824123</v>
      </c>
    </row>
    <row r="90" spans="1:16384" ht="16.5">
      <c r="A90" s="23">
        <f t="shared" si="18"/>
        <v>87</v>
      </c>
      <c r="B90" s="24" t="s">
        <v>101</v>
      </c>
      <c r="C90" s="24" t="s">
        <v>649</v>
      </c>
      <c r="D90" s="25" t="s">
        <v>102</v>
      </c>
      <c r="E90" s="25" t="s">
        <v>51</v>
      </c>
      <c r="F90" s="16">
        <v>81571.78</v>
      </c>
      <c r="G90" s="16">
        <v>0</v>
      </c>
      <c r="H90" s="16">
        <v>120821.19</v>
      </c>
      <c r="I90" s="16">
        <v>50000</v>
      </c>
      <c r="J90" s="31">
        <v>105141.62</v>
      </c>
      <c r="K90" s="31">
        <v>0</v>
      </c>
      <c r="L90" s="31">
        <v>31571.78</v>
      </c>
      <c r="M90" s="31">
        <v>30000</v>
      </c>
      <c r="N90" s="31">
        <v>75141.62</v>
      </c>
      <c r="O90" s="31">
        <v>57149.919999999998</v>
      </c>
      <c r="P90" s="31">
        <v>40821.19</v>
      </c>
      <c r="Q90" s="31">
        <v>0</v>
      </c>
      <c r="R90" s="31">
        <v>132291.54</v>
      </c>
      <c r="S90" s="31">
        <v>26379.69</v>
      </c>
      <c r="T90" s="31">
        <v>75141.62</v>
      </c>
      <c r="U90" s="31">
        <v>40000</v>
      </c>
      <c r="V90" s="31">
        <v>118671.23</v>
      </c>
      <c r="W90" s="31">
        <v>30454.62</v>
      </c>
      <c r="X90" s="31">
        <v>35141.620000000003</v>
      </c>
      <c r="Y90" s="31">
        <v>35000</v>
      </c>
      <c r="Z90" s="31">
        <v>114125.85</v>
      </c>
      <c r="AA90" s="31">
        <v>27543.9</v>
      </c>
      <c r="AB90" s="31">
        <v>57291.54</v>
      </c>
      <c r="AC90" s="31">
        <v>0</v>
      </c>
      <c r="AD90" s="31">
        <v>141669.75</v>
      </c>
      <c r="AE90" s="31">
        <v>13352.91</v>
      </c>
      <c r="AF90" s="31">
        <v>83671.23</v>
      </c>
      <c r="AG90" s="31">
        <v>85000</v>
      </c>
      <c r="AH90" s="31">
        <v>70022.66</v>
      </c>
      <c r="AI90" s="31">
        <v>14838.73</v>
      </c>
      <c r="AJ90" s="31">
        <v>29125.85</v>
      </c>
      <c r="AK90" s="31">
        <v>0</v>
      </c>
      <c r="AL90" s="31">
        <v>84861.39</v>
      </c>
      <c r="AM90" s="31">
        <v>29894.59</v>
      </c>
      <c r="AN90" s="31">
        <v>56669.75</v>
      </c>
      <c r="AO90" s="31">
        <v>20600</v>
      </c>
      <c r="AP90" s="31">
        <v>94155.98</v>
      </c>
      <c r="AQ90" s="42">
        <v>23034.36</v>
      </c>
      <c r="AR90" s="42">
        <v>49422.66</v>
      </c>
      <c r="AS90" s="42">
        <v>30000</v>
      </c>
      <c r="AT90" s="42">
        <v>87190.34</v>
      </c>
      <c r="AU90" s="42">
        <v>17872.509999999998</v>
      </c>
      <c r="AV90" s="42">
        <v>34261.39</v>
      </c>
      <c r="AW90" s="42">
        <v>30000</v>
      </c>
      <c r="AX90" s="42">
        <v>75062.850000000006</v>
      </c>
      <c r="AY90" s="42">
        <f>VLOOKUP(B90,[4]应付账款明细表!$A$4:$AW$439,49,0)</f>
        <v>43547.62</v>
      </c>
      <c r="AZ90" s="42">
        <v>34155.980000000003</v>
      </c>
      <c r="BA90" s="50">
        <f>VLOOKUP(B90,[4]应付账款明细表!$A$4:$AY$439,51)</f>
        <v>20000</v>
      </c>
      <c r="BB90" s="50">
        <f>VLOOKUP(B90,[4]应付账款明细表!$A$4:$AZ$439,52,0)</f>
        <v>98610.47</v>
      </c>
      <c r="BC90" s="50"/>
      <c r="BD90" s="50">
        <f>VLOOKUP(B90,[4]应付账款明细表!$A$4:$BB$440,54,0)</f>
        <v>37190.339999999997</v>
      </c>
      <c r="BE90" s="50"/>
      <c r="BF90" s="63"/>
      <c r="BG90" s="63">
        <v>35000</v>
      </c>
      <c r="BH90" s="63">
        <v>35000</v>
      </c>
      <c r="BI90" s="54">
        <f t="shared" si="19"/>
        <v>284068.84999999998</v>
      </c>
      <c r="BJ90" s="16">
        <f t="shared" si="20"/>
        <v>25824.440909090899</v>
      </c>
      <c r="BK90" s="65">
        <f t="shared" si="17"/>
        <v>1.4401217873765499</v>
      </c>
      <c r="BL90" s="54" t="s">
        <v>590</v>
      </c>
      <c r="BM90" s="66">
        <f t="shared" si="15"/>
        <v>0.94110459866728846</v>
      </c>
      <c r="BN90" s="148">
        <f t="shared" si="16"/>
        <v>0.94110459866728846</v>
      </c>
    </row>
    <row r="91" spans="1:16384" ht="16.5">
      <c r="A91" s="23">
        <f t="shared" si="18"/>
        <v>88</v>
      </c>
      <c r="B91" s="24" t="s">
        <v>199</v>
      </c>
      <c r="C91" s="24"/>
      <c r="D91" s="25" t="s">
        <v>200</v>
      </c>
      <c r="E91" s="25" t="s">
        <v>201</v>
      </c>
      <c r="F91" s="16">
        <v>118320.07</v>
      </c>
      <c r="G91" s="16">
        <v>0</v>
      </c>
      <c r="H91" s="16">
        <v>130835.64</v>
      </c>
      <c r="I91" s="16">
        <v>30000</v>
      </c>
      <c r="J91" s="31">
        <v>113885.3</v>
      </c>
      <c r="K91" s="31">
        <v>0</v>
      </c>
      <c r="L91" s="31">
        <v>88320.07</v>
      </c>
      <c r="M91" s="31">
        <v>0</v>
      </c>
      <c r="N91" s="31">
        <v>113885.3</v>
      </c>
      <c r="O91" s="31">
        <v>0</v>
      </c>
      <c r="P91" s="31">
        <v>100835.64</v>
      </c>
      <c r="Q91" s="31">
        <v>20000</v>
      </c>
      <c r="R91" s="31">
        <v>93885.3</v>
      </c>
      <c r="S91" s="31">
        <v>30176.05</v>
      </c>
      <c r="T91" s="31">
        <v>93885.3</v>
      </c>
      <c r="U91" s="31">
        <v>0</v>
      </c>
      <c r="V91" s="31">
        <v>124061.35</v>
      </c>
      <c r="W91" s="31">
        <v>0</v>
      </c>
      <c r="X91" s="31">
        <v>93885.3</v>
      </c>
      <c r="Y91" s="31">
        <v>0</v>
      </c>
      <c r="Z91" s="31">
        <v>124061.35</v>
      </c>
      <c r="AA91" s="31">
        <v>16100.85</v>
      </c>
      <c r="AB91" s="31">
        <v>93885.3</v>
      </c>
      <c r="AC91" s="31">
        <v>0</v>
      </c>
      <c r="AD91" s="31">
        <v>140162.20000000001</v>
      </c>
      <c r="AE91" s="31">
        <v>0</v>
      </c>
      <c r="AF91" s="31">
        <v>124061.35</v>
      </c>
      <c r="AG91" s="31">
        <v>0</v>
      </c>
      <c r="AH91" s="31">
        <v>140162.20000000001</v>
      </c>
      <c r="AI91" s="31">
        <v>0</v>
      </c>
      <c r="AJ91" s="31">
        <v>124061.35</v>
      </c>
      <c r="AK91" s="31">
        <v>0</v>
      </c>
      <c r="AL91" s="31">
        <v>140162.20000000001</v>
      </c>
      <c r="AM91" s="31">
        <v>0</v>
      </c>
      <c r="AN91" s="31">
        <v>140162.20000000001</v>
      </c>
      <c r="AO91" s="31">
        <v>90000</v>
      </c>
      <c r="AP91" s="31">
        <v>50162.2</v>
      </c>
      <c r="AQ91" s="42">
        <v>15606.41</v>
      </c>
      <c r="AR91" s="42">
        <v>50162.2</v>
      </c>
      <c r="AS91" s="42">
        <v>0</v>
      </c>
      <c r="AT91" s="42">
        <v>65768.61</v>
      </c>
      <c r="AU91" s="42">
        <v>0</v>
      </c>
      <c r="AV91" s="42">
        <v>50162.2</v>
      </c>
      <c r="AW91" s="42">
        <v>0</v>
      </c>
      <c r="AX91" s="42">
        <v>65768.61</v>
      </c>
      <c r="AY91" s="42">
        <f>VLOOKUP(B91,[4]应付账款明细表!$A$4:$AW$439,49,0)</f>
        <v>0</v>
      </c>
      <c r="AZ91" s="42">
        <v>50162.2</v>
      </c>
      <c r="BA91" s="50">
        <f>VLOOKUP(B91,[4]应付账款明细表!$A$4:$AY$439,51)</f>
        <v>0</v>
      </c>
      <c r="BB91" s="50">
        <f>VLOOKUP(B91,[4]应付账款明细表!$A$4:$AZ$439,52,0)</f>
        <v>65768.61</v>
      </c>
      <c r="BC91" s="50"/>
      <c r="BD91" s="50">
        <f>VLOOKUP(B91,[4]应付账款明细表!$A$4:$BB$440,54,0)</f>
        <v>65768.61</v>
      </c>
      <c r="BE91" s="50"/>
      <c r="BF91" s="63"/>
      <c r="BG91" s="63">
        <v>20000</v>
      </c>
      <c r="BH91" s="63">
        <v>20000</v>
      </c>
      <c r="BI91" s="54">
        <f t="shared" si="19"/>
        <v>61883.31</v>
      </c>
      <c r="BJ91" s="16">
        <f t="shared" si="20"/>
        <v>5625.7554545454504</v>
      </c>
      <c r="BK91" s="65">
        <v>0</v>
      </c>
      <c r="BL91" s="54" t="s">
        <v>614</v>
      </c>
      <c r="BM91" s="66">
        <f t="shared" si="15"/>
        <v>0.3040964374950299</v>
      </c>
      <c r="BN91" s="148">
        <f t="shared" si="16"/>
        <v>0.3040964374950299</v>
      </c>
    </row>
    <row r="92" spans="1:16384" ht="16.5">
      <c r="A92" s="23">
        <f t="shared" si="18"/>
        <v>89</v>
      </c>
      <c r="B92" s="24" t="s">
        <v>314</v>
      </c>
      <c r="C92" s="24"/>
      <c r="D92" s="25" t="s">
        <v>315</v>
      </c>
      <c r="E92" s="25" t="s">
        <v>46</v>
      </c>
      <c r="F92" s="16">
        <v>35660.46</v>
      </c>
      <c r="G92" s="16">
        <v>0</v>
      </c>
      <c r="H92" s="16">
        <v>35660.46</v>
      </c>
      <c r="I92" s="16">
        <v>0</v>
      </c>
      <c r="J92" s="31">
        <v>35660.46</v>
      </c>
      <c r="K92" s="31">
        <v>9244.2099999999991</v>
      </c>
      <c r="L92" s="31">
        <v>35660.46</v>
      </c>
      <c r="M92" s="31">
        <v>0</v>
      </c>
      <c r="N92" s="31">
        <v>44904.67</v>
      </c>
      <c r="O92" s="31">
        <v>0</v>
      </c>
      <c r="P92" s="31">
        <v>35660.46</v>
      </c>
      <c r="Q92" s="31">
        <v>20000</v>
      </c>
      <c r="R92" s="31">
        <v>24904.67</v>
      </c>
      <c r="S92" s="31">
        <v>0</v>
      </c>
      <c r="T92" s="31">
        <v>15660.46</v>
      </c>
      <c r="U92" s="31">
        <v>0</v>
      </c>
      <c r="V92" s="31">
        <v>24904.67</v>
      </c>
      <c r="W92" s="31">
        <v>8174</v>
      </c>
      <c r="X92" s="31">
        <v>24904.67</v>
      </c>
      <c r="Y92" s="31">
        <v>0</v>
      </c>
      <c r="Z92" s="31">
        <v>33078.67</v>
      </c>
      <c r="AA92" s="31">
        <v>0</v>
      </c>
      <c r="AB92" s="31">
        <v>24904.67</v>
      </c>
      <c r="AC92" s="31">
        <v>0</v>
      </c>
      <c r="AD92" s="31">
        <v>33078.67</v>
      </c>
      <c r="AE92" s="31">
        <v>0</v>
      </c>
      <c r="AF92" s="31">
        <v>24904.67</v>
      </c>
      <c r="AG92" s="31">
        <v>0</v>
      </c>
      <c r="AH92" s="31">
        <v>33078.67</v>
      </c>
      <c r="AI92" s="31">
        <v>0</v>
      </c>
      <c r="AJ92" s="31">
        <v>33078.67</v>
      </c>
      <c r="AK92" s="31">
        <v>0</v>
      </c>
      <c r="AL92" s="31">
        <v>33078.67</v>
      </c>
      <c r="AM92" s="31">
        <v>0</v>
      </c>
      <c r="AN92" s="31">
        <v>33078.67</v>
      </c>
      <c r="AO92" s="31">
        <v>0</v>
      </c>
      <c r="AP92" s="31">
        <v>33078.67</v>
      </c>
      <c r="AQ92" s="42">
        <v>0</v>
      </c>
      <c r="AR92" s="42">
        <v>33078.67</v>
      </c>
      <c r="AS92" s="42">
        <v>0</v>
      </c>
      <c r="AT92" s="42">
        <v>33078.67</v>
      </c>
      <c r="AU92" s="42">
        <v>0</v>
      </c>
      <c r="AV92" s="42">
        <v>33078.67</v>
      </c>
      <c r="AW92" s="42">
        <v>0</v>
      </c>
      <c r="AX92" s="42">
        <v>33078.67</v>
      </c>
      <c r="AY92" s="42">
        <f>VLOOKUP(B92,[4]应付账款明细表!$A$4:$AW$439,49,0)</f>
        <v>0</v>
      </c>
      <c r="AZ92" s="42">
        <v>33078.67</v>
      </c>
      <c r="BA92" s="50">
        <f>VLOOKUP(B92,[4]应付账款明细表!$A$4:$AY$439,51)</f>
        <v>0</v>
      </c>
      <c r="BB92" s="50">
        <f>VLOOKUP(B92,[4]应付账款明细表!$A$4:$AZ$439,52,0)</f>
        <v>33078.67</v>
      </c>
      <c r="BC92" s="50"/>
      <c r="BD92" s="50">
        <f>VLOOKUP(B92,[4]应付账款明细表!$A$4:$BB$440,54,0)</f>
        <v>33078.67</v>
      </c>
      <c r="BE92" s="50"/>
      <c r="BF92" s="63"/>
      <c r="BG92" s="63">
        <v>10000</v>
      </c>
      <c r="BH92" s="63">
        <v>10000</v>
      </c>
      <c r="BI92" s="54">
        <f t="shared" si="19"/>
        <v>17418.21</v>
      </c>
      <c r="BJ92" s="16">
        <f t="shared" si="20"/>
        <v>1583.47363636364</v>
      </c>
      <c r="BK92" s="65">
        <f t="shared" ref="BK92:BK102" si="21">(BD92-BE92)/BJ92</f>
        <v>20.889940470346801</v>
      </c>
      <c r="BL92" s="54" t="s">
        <v>614</v>
      </c>
      <c r="BM92" s="66">
        <f t="shared" si="15"/>
        <v>0.30230961522939104</v>
      </c>
      <c r="BN92" s="148">
        <f t="shared" si="16"/>
        <v>0.30230961522939104</v>
      </c>
    </row>
    <row r="93" spans="1:16384" ht="16.5">
      <c r="A93" s="23">
        <f t="shared" si="18"/>
        <v>90</v>
      </c>
      <c r="B93" s="24" t="s">
        <v>415</v>
      </c>
      <c r="C93" s="24" t="s">
        <v>650</v>
      </c>
      <c r="D93" s="25" t="s">
        <v>416</v>
      </c>
      <c r="E93" s="25" t="s">
        <v>417</v>
      </c>
      <c r="F93" s="16">
        <v>0</v>
      </c>
      <c r="G93" s="16">
        <v>0</v>
      </c>
      <c r="H93" s="16">
        <v>0</v>
      </c>
      <c r="I93" s="16">
        <v>0</v>
      </c>
      <c r="J93" s="31">
        <v>0</v>
      </c>
      <c r="K93" s="31">
        <v>0</v>
      </c>
      <c r="L93" s="31">
        <v>0</v>
      </c>
      <c r="M93" s="31">
        <v>0</v>
      </c>
      <c r="N93" s="31">
        <v>0</v>
      </c>
      <c r="O93" s="31">
        <v>0</v>
      </c>
      <c r="P93" s="31">
        <v>0</v>
      </c>
      <c r="Q93" s="31">
        <v>0</v>
      </c>
      <c r="R93" s="31">
        <v>0</v>
      </c>
      <c r="S93" s="31">
        <v>101698.16</v>
      </c>
      <c r="T93" s="31">
        <v>0</v>
      </c>
      <c r="U93" s="31">
        <v>0</v>
      </c>
      <c r="V93" s="31">
        <v>101698.16</v>
      </c>
      <c r="W93" s="31">
        <v>0</v>
      </c>
      <c r="X93" s="31">
        <v>0</v>
      </c>
      <c r="Y93" s="31">
        <v>0</v>
      </c>
      <c r="Z93" s="31">
        <v>101698.16</v>
      </c>
      <c r="AA93" s="31">
        <v>43642.8</v>
      </c>
      <c r="AB93" s="31">
        <v>0</v>
      </c>
      <c r="AC93" s="31">
        <v>0</v>
      </c>
      <c r="AD93" s="31">
        <v>145340.96</v>
      </c>
      <c r="AE93" s="31">
        <v>27637.599999999999</v>
      </c>
      <c r="AF93" s="31">
        <v>101698.16</v>
      </c>
      <c r="AG93" s="31">
        <v>0</v>
      </c>
      <c r="AH93" s="31">
        <v>172978.56</v>
      </c>
      <c r="AI93" s="31">
        <v>12925.76</v>
      </c>
      <c r="AJ93" s="31">
        <v>101698.16</v>
      </c>
      <c r="AK93" s="31">
        <v>0</v>
      </c>
      <c r="AL93" s="31">
        <v>185904.32</v>
      </c>
      <c r="AM93" s="31">
        <v>23770.02</v>
      </c>
      <c r="AN93" s="31">
        <v>145340.96</v>
      </c>
      <c r="AO93" s="31">
        <v>50000</v>
      </c>
      <c r="AP93" s="31">
        <v>159674.34</v>
      </c>
      <c r="AQ93" s="42">
        <v>0</v>
      </c>
      <c r="AR93" s="42">
        <v>122978.56</v>
      </c>
      <c r="AS93" s="42">
        <v>50000</v>
      </c>
      <c r="AT93" s="42">
        <v>109674.34</v>
      </c>
      <c r="AU93" s="42">
        <v>43656.93</v>
      </c>
      <c r="AV93" s="42">
        <v>85904.320000000007</v>
      </c>
      <c r="AW93" s="42">
        <v>10000</v>
      </c>
      <c r="AX93" s="42">
        <v>143331.26999999999</v>
      </c>
      <c r="AY93" s="42">
        <f>VLOOKUP(B93,[4]应付账款明细表!$A$4:$AW$439,49,0)</f>
        <v>61138.54</v>
      </c>
      <c r="AZ93" s="42">
        <v>99674.34</v>
      </c>
      <c r="BA93" s="50">
        <f>VLOOKUP(B93,[4]应付账款明细表!$A$4:$AY$439,51)</f>
        <v>0</v>
      </c>
      <c r="BB93" s="50">
        <f>VLOOKUP(B93,[4]应付账款明细表!$A$4:$AZ$439,52,0)</f>
        <v>204469.81</v>
      </c>
      <c r="BC93" s="50"/>
      <c r="BD93" s="50">
        <f>VLOOKUP(B93,[4]应付账款明细表!$A$4:$BB$440,54,0)</f>
        <v>99674.34</v>
      </c>
      <c r="BE93" s="50"/>
      <c r="BF93" s="63"/>
      <c r="BG93" s="63">
        <v>20000</v>
      </c>
      <c r="BH93" s="63">
        <v>20000</v>
      </c>
      <c r="BI93" s="54">
        <f t="shared" si="19"/>
        <v>314469.81</v>
      </c>
      <c r="BJ93" s="16">
        <f t="shared" si="20"/>
        <v>28588.1645454545</v>
      </c>
      <c r="BK93" s="65">
        <f t="shared" si="21"/>
        <v>3.4865596160089298</v>
      </c>
      <c r="BL93" s="54" t="s">
        <v>590</v>
      </c>
      <c r="BM93" s="66">
        <f t="shared" si="15"/>
        <v>0.2006534480188181</v>
      </c>
      <c r="BN93" s="148">
        <f t="shared" si="16"/>
        <v>0.2006534480188181</v>
      </c>
    </row>
    <row r="94" spans="1:16384" ht="16.5">
      <c r="A94" s="23">
        <f t="shared" si="18"/>
        <v>91</v>
      </c>
      <c r="B94" s="24" t="s">
        <v>38</v>
      </c>
      <c r="C94" s="24">
        <v>1913010</v>
      </c>
      <c r="D94" s="25" t="s">
        <v>39</v>
      </c>
      <c r="E94" s="25" t="s">
        <v>35</v>
      </c>
      <c r="F94" s="16">
        <v>6592.38</v>
      </c>
      <c r="G94" s="16">
        <v>0</v>
      </c>
      <c r="H94" s="16">
        <v>6592.38</v>
      </c>
      <c r="I94" s="16">
        <v>0</v>
      </c>
      <c r="J94" s="31">
        <v>6592.38</v>
      </c>
      <c r="K94" s="31">
        <v>109083.3</v>
      </c>
      <c r="L94" s="31">
        <v>6592.38</v>
      </c>
      <c r="M94" s="31">
        <v>0</v>
      </c>
      <c r="N94" s="31">
        <v>115675.68</v>
      </c>
      <c r="O94" s="31">
        <v>0</v>
      </c>
      <c r="P94" s="31">
        <v>6592.38</v>
      </c>
      <c r="Q94" s="31">
        <v>0</v>
      </c>
      <c r="R94" s="31">
        <v>115675.68</v>
      </c>
      <c r="S94" s="31">
        <v>0</v>
      </c>
      <c r="T94" s="31">
        <v>6592.38</v>
      </c>
      <c r="U94" s="31">
        <v>0</v>
      </c>
      <c r="V94" s="31">
        <v>115675.68</v>
      </c>
      <c r="W94" s="31">
        <v>0</v>
      </c>
      <c r="X94" s="31">
        <v>115675.68</v>
      </c>
      <c r="Y94" s="31">
        <v>50000</v>
      </c>
      <c r="Z94" s="31">
        <v>65675.679999999993</v>
      </c>
      <c r="AA94" s="31">
        <v>42445.26</v>
      </c>
      <c r="AB94" s="31">
        <v>65675.679999999993</v>
      </c>
      <c r="AC94" s="31">
        <v>0</v>
      </c>
      <c r="AD94" s="31">
        <v>108120.94</v>
      </c>
      <c r="AE94" s="31">
        <v>0</v>
      </c>
      <c r="AF94" s="31">
        <v>65675.679999999993</v>
      </c>
      <c r="AG94" s="31">
        <v>0</v>
      </c>
      <c r="AH94" s="31">
        <v>108120.94</v>
      </c>
      <c r="AI94" s="31">
        <v>0</v>
      </c>
      <c r="AJ94" s="31">
        <v>65675.679999999993</v>
      </c>
      <c r="AK94" s="31">
        <v>0</v>
      </c>
      <c r="AL94" s="31">
        <v>108120.94</v>
      </c>
      <c r="AM94" s="31">
        <v>0</v>
      </c>
      <c r="AN94" s="31">
        <v>108120.94</v>
      </c>
      <c r="AO94" s="31">
        <v>0</v>
      </c>
      <c r="AP94" s="31">
        <v>108120.94</v>
      </c>
      <c r="AQ94" s="42">
        <v>0</v>
      </c>
      <c r="AR94" s="42">
        <v>108120.94</v>
      </c>
      <c r="AS94" s="42">
        <v>0</v>
      </c>
      <c r="AT94" s="42">
        <v>108120.94</v>
      </c>
      <c r="AU94" s="42">
        <v>0</v>
      </c>
      <c r="AV94" s="42">
        <v>108120.94</v>
      </c>
      <c r="AW94" s="42">
        <v>10000</v>
      </c>
      <c r="AX94" s="42">
        <v>98120.94</v>
      </c>
      <c r="AY94" s="42">
        <f>VLOOKUP(B94,[4]应付账款明细表!$A$4:$AW$439,49,0)</f>
        <v>0</v>
      </c>
      <c r="AZ94" s="42">
        <v>98120.94</v>
      </c>
      <c r="BA94" s="50">
        <f>VLOOKUP(B94,[4]应付账款明细表!$A$4:$AY$439,51)</f>
        <v>0</v>
      </c>
      <c r="BB94" s="50">
        <f>VLOOKUP(B94,[4]应付账款明细表!$A$4:$AZ$439,52,0)</f>
        <v>98120.94</v>
      </c>
      <c r="BC94" s="50"/>
      <c r="BD94" s="50">
        <f>VLOOKUP(B94,[4]应付账款明细表!$A$4:$BB$440,54,0)</f>
        <v>98120.94</v>
      </c>
      <c r="BE94" s="50"/>
      <c r="BF94" s="63"/>
      <c r="BG94" s="63">
        <v>20000</v>
      </c>
      <c r="BH94" s="63">
        <v>20000</v>
      </c>
      <c r="BI94" s="54">
        <f t="shared" si="19"/>
        <v>151528.56</v>
      </c>
      <c r="BJ94" s="16">
        <f t="shared" si="20"/>
        <v>13775.323636363601</v>
      </c>
      <c r="BK94" s="65">
        <f t="shared" si="21"/>
        <v>7.1229498914264102</v>
      </c>
      <c r="BL94" s="54" t="s">
        <v>590</v>
      </c>
      <c r="BM94" s="66">
        <f t="shared" si="15"/>
        <v>0.20383008968320115</v>
      </c>
      <c r="BN94" s="148">
        <f t="shared" si="16"/>
        <v>0.20383008968320115</v>
      </c>
      <c r="BO94" s="67"/>
      <c r="BP94" s="67"/>
      <c r="BQ94" s="67"/>
      <c r="BR94" s="67"/>
      <c r="BS94" s="67"/>
      <c r="BT94" s="67"/>
      <c r="BU94" s="67"/>
      <c r="BV94" s="67"/>
      <c r="BW94" s="67"/>
      <c r="BX94" s="67"/>
      <c r="BY94" s="67"/>
      <c r="BZ94" s="67"/>
      <c r="CA94" s="67"/>
      <c r="CB94" s="67"/>
      <c r="CC94" s="67"/>
      <c r="CD94" s="67"/>
      <c r="CE94" s="67"/>
      <c r="CF94" s="67"/>
      <c r="CG94" s="67"/>
      <c r="CH94" s="67"/>
      <c r="CI94" s="67"/>
      <c r="CJ94" s="67"/>
      <c r="CK94" s="67"/>
      <c r="CL94" s="67"/>
      <c r="CM94" s="67"/>
      <c r="CN94" s="67"/>
      <c r="CO94" s="67"/>
      <c r="CP94" s="67"/>
      <c r="CQ94" s="67"/>
      <c r="CR94" s="67"/>
      <c r="CS94" s="67"/>
      <c r="CT94" s="67"/>
      <c r="CU94" s="67"/>
      <c r="CV94" s="67"/>
      <c r="CW94" s="67"/>
      <c r="CX94" s="67"/>
      <c r="CY94" s="67"/>
      <c r="CZ94" s="67"/>
      <c r="DA94" s="67"/>
      <c r="DB94" s="67"/>
      <c r="DC94" s="67"/>
      <c r="DD94" s="67"/>
      <c r="DE94" s="67"/>
      <c r="DF94" s="67"/>
      <c r="DG94" s="67"/>
      <c r="DH94" s="67"/>
      <c r="DI94" s="67"/>
      <c r="DJ94" s="67"/>
      <c r="DK94" s="67"/>
      <c r="DL94" s="67"/>
      <c r="DM94" s="67"/>
      <c r="DN94" s="67"/>
      <c r="DO94" s="67"/>
      <c r="DP94" s="67"/>
      <c r="DQ94" s="67"/>
      <c r="DR94" s="67"/>
      <c r="DS94" s="67"/>
      <c r="DT94" s="67"/>
      <c r="DU94" s="67"/>
      <c r="DV94" s="67"/>
      <c r="DW94" s="67"/>
      <c r="DX94" s="67"/>
      <c r="DY94" s="67"/>
      <c r="DZ94" s="67"/>
      <c r="EA94" s="67"/>
      <c r="EB94" s="67"/>
      <c r="EC94" s="67"/>
      <c r="ED94" s="67"/>
      <c r="EE94" s="67"/>
      <c r="EF94" s="67"/>
      <c r="EG94" s="67"/>
      <c r="EH94" s="67"/>
      <c r="EI94" s="67"/>
      <c r="EJ94" s="67"/>
      <c r="EK94" s="67"/>
      <c r="EL94" s="67"/>
      <c r="EM94" s="67"/>
      <c r="EN94" s="67"/>
      <c r="EO94" s="67"/>
      <c r="EP94" s="67"/>
      <c r="EQ94" s="67"/>
      <c r="ER94" s="67"/>
      <c r="ES94" s="67"/>
      <c r="ET94" s="67"/>
      <c r="EU94" s="67"/>
      <c r="EV94" s="67"/>
      <c r="EW94" s="67"/>
      <c r="EX94" s="67"/>
      <c r="EY94" s="67"/>
      <c r="EZ94" s="67"/>
      <c r="FA94" s="67"/>
      <c r="FB94" s="67"/>
      <c r="FC94" s="67"/>
      <c r="FD94" s="67"/>
      <c r="FE94" s="67"/>
      <c r="FF94" s="67"/>
      <c r="FG94" s="67"/>
      <c r="FH94" s="67"/>
      <c r="FI94" s="67"/>
      <c r="FJ94" s="67"/>
      <c r="FK94" s="67"/>
      <c r="FL94" s="67"/>
      <c r="FM94" s="67"/>
      <c r="FN94" s="67"/>
      <c r="FO94" s="67"/>
      <c r="FP94" s="67"/>
      <c r="FQ94" s="67"/>
      <c r="FR94" s="67"/>
      <c r="FS94" s="67"/>
      <c r="FT94" s="67"/>
      <c r="FU94" s="67"/>
      <c r="FV94" s="67"/>
      <c r="FW94" s="67"/>
      <c r="FX94" s="67"/>
      <c r="FY94" s="67"/>
      <c r="FZ94" s="67"/>
      <c r="GA94" s="67"/>
      <c r="GB94" s="67"/>
      <c r="GC94" s="67"/>
      <c r="GD94" s="67"/>
      <c r="GE94" s="67"/>
      <c r="GF94" s="67"/>
      <c r="GG94" s="67"/>
      <c r="GH94" s="67"/>
      <c r="GI94" s="67"/>
      <c r="GJ94" s="67"/>
      <c r="GK94" s="67"/>
      <c r="GL94" s="67"/>
      <c r="GM94" s="67"/>
      <c r="GN94" s="67"/>
      <c r="GO94" s="67"/>
      <c r="GP94" s="67"/>
      <c r="GQ94" s="67"/>
      <c r="GR94" s="67"/>
      <c r="GS94" s="67"/>
      <c r="GT94" s="67"/>
      <c r="GU94" s="67"/>
      <c r="GV94" s="67"/>
      <c r="GW94" s="67"/>
      <c r="GX94" s="67"/>
      <c r="GY94" s="67"/>
      <c r="GZ94" s="67"/>
      <c r="HA94" s="67"/>
      <c r="HB94" s="67"/>
      <c r="HC94" s="67"/>
      <c r="HD94" s="67"/>
      <c r="HE94" s="67"/>
      <c r="HF94" s="67"/>
      <c r="HG94" s="67"/>
      <c r="HH94" s="67"/>
      <c r="HI94" s="67"/>
      <c r="HJ94" s="67"/>
      <c r="HK94" s="67"/>
      <c r="HL94" s="67"/>
      <c r="HM94" s="67"/>
      <c r="HN94" s="67"/>
      <c r="HO94" s="67"/>
      <c r="HP94" s="67"/>
      <c r="HQ94" s="67"/>
      <c r="HR94" s="67"/>
      <c r="HS94" s="67"/>
      <c r="HT94" s="67"/>
      <c r="HU94" s="67"/>
      <c r="HV94" s="67"/>
      <c r="HW94" s="67"/>
      <c r="HX94" s="67"/>
      <c r="HY94" s="67"/>
      <c r="HZ94" s="67"/>
      <c r="IA94" s="67"/>
      <c r="IB94" s="67"/>
      <c r="IC94" s="67"/>
      <c r="ID94" s="67"/>
      <c r="IE94" s="67"/>
      <c r="IF94" s="67"/>
      <c r="IG94" s="67"/>
      <c r="IH94" s="67"/>
      <c r="II94" s="67"/>
      <c r="IJ94" s="67"/>
      <c r="IK94" s="67"/>
      <c r="IL94" s="67"/>
      <c r="IM94" s="67"/>
      <c r="IN94" s="67"/>
      <c r="IO94" s="67"/>
      <c r="IP94" s="67"/>
      <c r="IQ94" s="67"/>
      <c r="IR94" s="67"/>
      <c r="IS94" s="67"/>
      <c r="IT94" s="67"/>
      <c r="IU94" s="67"/>
      <c r="IV94" s="67"/>
      <c r="IW94" s="67"/>
      <c r="IX94" s="67"/>
      <c r="IY94" s="67"/>
      <c r="IZ94" s="67"/>
      <c r="JA94" s="67"/>
      <c r="JB94" s="67"/>
      <c r="JC94" s="67"/>
      <c r="JD94" s="67"/>
      <c r="JE94" s="67"/>
      <c r="JF94" s="67"/>
      <c r="JG94" s="67"/>
      <c r="JH94" s="67"/>
      <c r="JI94" s="67"/>
      <c r="JJ94" s="67"/>
      <c r="JK94" s="67"/>
      <c r="JL94" s="67"/>
      <c r="JM94" s="67"/>
      <c r="JN94" s="67"/>
      <c r="JO94" s="67"/>
      <c r="JP94" s="67"/>
      <c r="JQ94" s="67"/>
      <c r="JR94" s="67"/>
      <c r="JS94" s="67"/>
      <c r="JT94" s="67"/>
      <c r="JU94" s="67"/>
      <c r="JV94" s="67"/>
      <c r="JW94" s="67"/>
      <c r="JX94" s="67"/>
      <c r="JY94" s="67"/>
      <c r="JZ94" s="67"/>
      <c r="KA94" s="67"/>
      <c r="KB94" s="67"/>
      <c r="KC94" s="67"/>
      <c r="KD94" s="67"/>
      <c r="KE94" s="67"/>
      <c r="KF94" s="67"/>
      <c r="KG94" s="67"/>
      <c r="KH94" s="67"/>
      <c r="KI94" s="67"/>
      <c r="KJ94" s="67"/>
      <c r="KK94" s="67"/>
      <c r="KL94" s="67"/>
      <c r="KM94" s="67"/>
      <c r="KN94" s="67"/>
      <c r="KO94" s="67"/>
      <c r="KP94" s="67"/>
      <c r="KQ94" s="67"/>
      <c r="KR94" s="67"/>
      <c r="KS94" s="67"/>
      <c r="KT94" s="67"/>
      <c r="KU94" s="67"/>
      <c r="KV94" s="67"/>
      <c r="KW94" s="67"/>
      <c r="KX94" s="67"/>
      <c r="KY94" s="67"/>
      <c r="KZ94" s="67"/>
      <c r="LA94" s="67"/>
      <c r="LB94" s="67"/>
      <c r="LC94" s="67"/>
      <c r="LD94" s="67"/>
      <c r="LE94" s="67"/>
      <c r="LF94" s="67"/>
      <c r="LG94" s="67"/>
      <c r="LH94" s="67"/>
      <c r="LI94" s="67"/>
      <c r="LJ94" s="67"/>
      <c r="LK94" s="67"/>
      <c r="LL94" s="67"/>
      <c r="LM94" s="67"/>
      <c r="LN94" s="67"/>
      <c r="LO94" s="67"/>
      <c r="LP94" s="67"/>
      <c r="LQ94" s="67"/>
      <c r="LR94" s="67"/>
      <c r="LS94" s="67"/>
      <c r="LT94" s="67"/>
      <c r="LU94" s="67"/>
      <c r="LV94" s="67"/>
      <c r="LW94" s="67"/>
      <c r="LX94" s="67"/>
      <c r="LY94" s="67"/>
      <c r="LZ94" s="67"/>
      <c r="MA94" s="67"/>
      <c r="MB94" s="67"/>
      <c r="MC94" s="67"/>
      <c r="MD94" s="67"/>
      <c r="ME94" s="67"/>
      <c r="MF94" s="67"/>
      <c r="MG94" s="67"/>
      <c r="MH94" s="67"/>
      <c r="MI94" s="67"/>
      <c r="MJ94" s="67"/>
      <c r="MK94" s="67"/>
      <c r="ML94" s="67"/>
      <c r="MM94" s="67"/>
      <c r="MN94" s="67"/>
      <c r="MO94" s="67"/>
      <c r="MP94" s="67"/>
      <c r="MQ94" s="67"/>
      <c r="MR94" s="67"/>
      <c r="MS94" s="67"/>
      <c r="MT94" s="67"/>
      <c r="MU94" s="67"/>
      <c r="MV94" s="67"/>
      <c r="MW94" s="67"/>
      <c r="MX94" s="67"/>
      <c r="MY94" s="67"/>
      <c r="MZ94" s="67"/>
      <c r="NA94" s="67"/>
      <c r="NB94" s="67"/>
      <c r="NC94" s="67"/>
      <c r="ND94" s="67"/>
      <c r="NE94" s="67"/>
      <c r="NF94" s="67"/>
      <c r="NG94" s="67"/>
      <c r="NH94" s="67"/>
      <c r="NI94" s="67"/>
      <c r="NJ94" s="67"/>
      <c r="NK94" s="67"/>
      <c r="NL94" s="67"/>
      <c r="NM94" s="67"/>
      <c r="NN94" s="67"/>
      <c r="NO94" s="67"/>
      <c r="NP94" s="67"/>
      <c r="NQ94" s="67"/>
      <c r="NR94" s="67"/>
      <c r="NS94" s="67"/>
      <c r="NT94" s="67"/>
      <c r="NU94" s="67"/>
      <c r="NV94" s="67"/>
      <c r="NW94" s="67"/>
      <c r="NX94" s="67"/>
      <c r="NY94" s="67"/>
      <c r="NZ94" s="67"/>
      <c r="OA94" s="67"/>
      <c r="OB94" s="67"/>
      <c r="OC94" s="67"/>
      <c r="OD94" s="67"/>
      <c r="OE94" s="67"/>
      <c r="OF94" s="67"/>
      <c r="OG94" s="67"/>
      <c r="OH94" s="67"/>
      <c r="OI94" s="67"/>
      <c r="OJ94" s="67"/>
      <c r="OK94" s="67"/>
      <c r="OL94" s="67"/>
      <c r="OM94" s="67"/>
      <c r="ON94" s="67"/>
      <c r="OO94" s="67"/>
      <c r="OP94" s="67"/>
      <c r="OQ94" s="67"/>
      <c r="OR94" s="67"/>
      <c r="OS94" s="67"/>
      <c r="OT94" s="67"/>
      <c r="OU94" s="67"/>
      <c r="OV94" s="67"/>
      <c r="OW94" s="67"/>
      <c r="OX94" s="67"/>
      <c r="OY94" s="67"/>
      <c r="OZ94" s="67"/>
      <c r="PA94" s="67"/>
      <c r="PB94" s="67"/>
      <c r="PC94" s="67"/>
      <c r="PD94" s="67"/>
      <c r="PE94" s="67"/>
      <c r="PF94" s="67"/>
      <c r="PG94" s="67"/>
      <c r="PH94" s="67"/>
      <c r="PI94" s="67"/>
      <c r="PJ94" s="67"/>
      <c r="PK94" s="67"/>
      <c r="PL94" s="67"/>
      <c r="PM94" s="67"/>
      <c r="PN94" s="67"/>
      <c r="PO94" s="67"/>
      <c r="PP94" s="67"/>
      <c r="PQ94" s="67"/>
      <c r="PR94" s="67"/>
      <c r="PS94" s="67"/>
      <c r="PT94" s="67"/>
      <c r="PU94" s="67"/>
      <c r="PV94" s="67"/>
      <c r="PW94" s="67"/>
      <c r="PX94" s="67"/>
      <c r="PY94" s="67"/>
      <c r="PZ94" s="67"/>
      <c r="QA94" s="67"/>
      <c r="QB94" s="67"/>
      <c r="QC94" s="67"/>
      <c r="QD94" s="67"/>
      <c r="QE94" s="67"/>
      <c r="QF94" s="67"/>
      <c r="QG94" s="67"/>
      <c r="QH94" s="67"/>
      <c r="QI94" s="67"/>
      <c r="QJ94" s="67"/>
      <c r="QK94" s="67"/>
      <c r="QL94" s="67"/>
      <c r="QM94" s="67"/>
      <c r="QN94" s="67"/>
      <c r="QO94" s="67"/>
      <c r="QP94" s="67"/>
      <c r="QQ94" s="67"/>
      <c r="QR94" s="67"/>
      <c r="QS94" s="67"/>
      <c r="QT94" s="67"/>
      <c r="QU94" s="67"/>
      <c r="QV94" s="67"/>
      <c r="QW94" s="67"/>
      <c r="QX94" s="67"/>
      <c r="QY94" s="67"/>
      <c r="QZ94" s="67"/>
      <c r="RA94" s="67"/>
      <c r="RB94" s="67"/>
      <c r="RC94" s="67"/>
      <c r="RD94" s="67"/>
      <c r="RE94" s="67"/>
      <c r="RF94" s="67"/>
      <c r="RG94" s="67"/>
      <c r="RH94" s="67"/>
      <c r="RI94" s="67"/>
      <c r="RJ94" s="67"/>
      <c r="RK94" s="67"/>
      <c r="RL94" s="67"/>
      <c r="RM94" s="67"/>
      <c r="RN94" s="67"/>
      <c r="RO94" s="67"/>
      <c r="RP94" s="67"/>
      <c r="RQ94" s="67"/>
      <c r="RR94" s="67"/>
      <c r="RS94" s="67"/>
      <c r="RT94" s="67"/>
      <c r="RU94" s="67"/>
      <c r="RV94" s="67"/>
      <c r="RW94" s="67"/>
      <c r="RX94" s="67"/>
      <c r="RY94" s="67"/>
      <c r="RZ94" s="67"/>
      <c r="SA94" s="67"/>
      <c r="SB94" s="67"/>
      <c r="SC94" s="67"/>
      <c r="SD94" s="67"/>
      <c r="SE94" s="67"/>
      <c r="SF94" s="67"/>
      <c r="SG94" s="67"/>
      <c r="SH94" s="67"/>
      <c r="SI94" s="67"/>
      <c r="SJ94" s="67"/>
      <c r="SK94" s="67"/>
      <c r="SL94" s="67"/>
      <c r="SM94" s="67"/>
      <c r="SN94" s="67"/>
      <c r="SO94" s="67"/>
      <c r="SP94" s="67"/>
      <c r="SQ94" s="67"/>
      <c r="SR94" s="67"/>
      <c r="SS94" s="67"/>
      <c r="ST94" s="67"/>
      <c r="SU94" s="67"/>
      <c r="SV94" s="67"/>
      <c r="SW94" s="67"/>
      <c r="SX94" s="67"/>
      <c r="SY94" s="67"/>
      <c r="SZ94" s="67"/>
      <c r="TA94" s="67"/>
      <c r="TB94" s="67"/>
      <c r="TC94" s="67"/>
      <c r="TD94" s="67"/>
      <c r="TE94" s="67"/>
      <c r="TF94" s="67"/>
      <c r="TG94" s="67"/>
      <c r="TH94" s="67"/>
      <c r="TI94" s="67"/>
      <c r="TJ94" s="67"/>
      <c r="TK94" s="67"/>
      <c r="TL94" s="67"/>
      <c r="TM94" s="67"/>
      <c r="TN94" s="67"/>
      <c r="TO94" s="67"/>
      <c r="TP94" s="67"/>
      <c r="TQ94" s="67"/>
      <c r="TR94" s="67"/>
      <c r="TS94" s="67"/>
      <c r="TT94" s="67"/>
      <c r="TU94" s="67"/>
      <c r="TV94" s="67"/>
      <c r="TW94" s="67"/>
      <c r="TX94" s="67"/>
      <c r="TY94" s="67"/>
      <c r="TZ94" s="67"/>
      <c r="UA94" s="67"/>
      <c r="UB94" s="67"/>
      <c r="UC94" s="67"/>
      <c r="UD94" s="67"/>
      <c r="UE94" s="67"/>
      <c r="UF94" s="67"/>
      <c r="UG94" s="67"/>
      <c r="UH94" s="67"/>
      <c r="UI94" s="67"/>
      <c r="UJ94" s="67"/>
      <c r="UK94" s="67"/>
      <c r="UL94" s="67"/>
      <c r="UM94" s="67"/>
      <c r="UN94" s="67"/>
      <c r="UO94" s="67"/>
      <c r="UP94" s="67"/>
      <c r="UQ94" s="67"/>
      <c r="UR94" s="67"/>
      <c r="US94" s="67"/>
      <c r="UT94" s="67"/>
      <c r="UU94" s="67"/>
      <c r="UV94" s="67"/>
      <c r="UW94" s="67"/>
      <c r="UX94" s="67"/>
      <c r="UY94" s="67"/>
      <c r="UZ94" s="67"/>
      <c r="VA94" s="67"/>
      <c r="VB94" s="67"/>
      <c r="VC94" s="67"/>
      <c r="VD94" s="67"/>
      <c r="VE94" s="67"/>
      <c r="VF94" s="67"/>
      <c r="VG94" s="67"/>
      <c r="VH94" s="67"/>
      <c r="VI94" s="67"/>
      <c r="VJ94" s="67"/>
      <c r="VK94" s="67"/>
      <c r="VL94" s="67"/>
      <c r="VM94" s="67"/>
      <c r="VN94" s="67"/>
      <c r="VO94" s="67"/>
      <c r="VP94" s="67"/>
      <c r="VQ94" s="67"/>
      <c r="VR94" s="67"/>
      <c r="VS94" s="67"/>
      <c r="VT94" s="67"/>
      <c r="VU94" s="67"/>
      <c r="VV94" s="67"/>
      <c r="VW94" s="67"/>
      <c r="VX94" s="67"/>
      <c r="VY94" s="67"/>
      <c r="VZ94" s="67"/>
      <c r="WA94" s="67"/>
      <c r="WB94" s="67"/>
      <c r="WC94" s="67"/>
      <c r="WD94" s="67"/>
      <c r="WE94" s="67"/>
      <c r="WF94" s="67"/>
      <c r="WG94" s="67"/>
      <c r="WH94" s="67"/>
      <c r="WI94" s="67"/>
      <c r="WJ94" s="67"/>
      <c r="WK94" s="67"/>
      <c r="WL94" s="67"/>
      <c r="WM94" s="67"/>
      <c r="WN94" s="67"/>
      <c r="WO94" s="67"/>
      <c r="WP94" s="67"/>
      <c r="WQ94" s="67"/>
      <c r="WR94" s="67"/>
      <c r="WS94" s="67"/>
      <c r="WT94" s="67"/>
      <c r="WU94" s="67"/>
      <c r="WV94" s="67"/>
      <c r="WW94" s="67"/>
      <c r="WX94" s="67"/>
      <c r="WY94" s="67"/>
      <c r="WZ94" s="67"/>
      <c r="XA94" s="67"/>
      <c r="XB94" s="67"/>
      <c r="XC94" s="67"/>
      <c r="XD94" s="67"/>
      <c r="XE94" s="67"/>
      <c r="XF94" s="67"/>
      <c r="XG94" s="67"/>
      <c r="XH94" s="67"/>
      <c r="XI94" s="67"/>
      <c r="XJ94" s="67"/>
      <c r="XK94" s="67"/>
      <c r="XL94" s="67"/>
      <c r="XM94" s="67"/>
      <c r="XN94" s="67"/>
      <c r="XO94" s="67"/>
      <c r="XP94" s="67"/>
      <c r="XQ94" s="67"/>
      <c r="XR94" s="67"/>
      <c r="XS94" s="67"/>
      <c r="XT94" s="67"/>
      <c r="XU94" s="67"/>
      <c r="XV94" s="67"/>
      <c r="XW94" s="67"/>
      <c r="XX94" s="67"/>
      <c r="XY94" s="67"/>
      <c r="XZ94" s="67"/>
      <c r="YA94" s="67"/>
      <c r="YB94" s="67"/>
      <c r="YC94" s="67"/>
      <c r="YD94" s="67"/>
      <c r="YE94" s="67"/>
      <c r="YF94" s="67"/>
      <c r="YG94" s="67"/>
      <c r="YH94" s="67"/>
      <c r="YI94" s="67"/>
      <c r="YJ94" s="67"/>
      <c r="YK94" s="67"/>
      <c r="YL94" s="67"/>
      <c r="YM94" s="67"/>
      <c r="YN94" s="67"/>
      <c r="YO94" s="67"/>
      <c r="YP94" s="67"/>
      <c r="YQ94" s="67"/>
      <c r="YR94" s="67"/>
      <c r="YS94" s="67"/>
      <c r="YT94" s="67"/>
      <c r="YU94" s="67"/>
      <c r="YV94" s="67"/>
      <c r="YW94" s="67"/>
      <c r="YX94" s="67"/>
      <c r="YY94" s="67"/>
      <c r="YZ94" s="67"/>
      <c r="ZA94" s="67"/>
      <c r="ZB94" s="67"/>
      <c r="ZC94" s="67"/>
      <c r="ZD94" s="67"/>
      <c r="ZE94" s="67"/>
      <c r="ZF94" s="67"/>
      <c r="ZG94" s="67"/>
      <c r="ZH94" s="67"/>
      <c r="ZI94" s="67"/>
      <c r="ZJ94" s="67"/>
      <c r="ZK94" s="67"/>
      <c r="ZL94" s="67"/>
      <c r="ZM94" s="67"/>
      <c r="ZN94" s="67"/>
      <c r="ZO94" s="67"/>
      <c r="ZP94" s="67"/>
      <c r="ZQ94" s="67"/>
      <c r="ZR94" s="67"/>
      <c r="ZS94" s="67"/>
      <c r="ZT94" s="67"/>
      <c r="ZU94" s="67"/>
      <c r="ZV94" s="67"/>
      <c r="ZW94" s="67"/>
      <c r="ZX94" s="67"/>
      <c r="ZY94" s="67"/>
      <c r="ZZ94" s="67"/>
      <c r="AAA94" s="67"/>
      <c r="AAB94" s="67"/>
      <c r="AAC94" s="67"/>
      <c r="AAD94" s="67"/>
      <c r="AAE94" s="67"/>
      <c r="AAF94" s="67"/>
      <c r="AAG94" s="67"/>
      <c r="AAH94" s="67"/>
      <c r="AAI94" s="67"/>
      <c r="AAJ94" s="67"/>
      <c r="AAK94" s="67"/>
      <c r="AAL94" s="67"/>
      <c r="AAM94" s="67"/>
      <c r="AAN94" s="67"/>
      <c r="AAO94" s="67"/>
      <c r="AAP94" s="67"/>
      <c r="AAQ94" s="67"/>
      <c r="AAR94" s="67"/>
      <c r="AAS94" s="67"/>
      <c r="AAT94" s="67"/>
      <c r="AAU94" s="67"/>
      <c r="AAV94" s="67"/>
      <c r="AAW94" s="67"/>
      <c r="AAX94" s="67"/>
      <c r="AAY94" s="67"/>
      <c r="AAZ94" s="67"/>
      <c r="ABA94" s="67"/>
      <c r="ABB94" s="67"/>
      <c r="ABC94" s="67"/>
      <c r="ABD94" s="67"/>
      <c r="ABE94" s="67"/>
      <c r="ABF94" s="67"/>
      <c r="ABG94" s="67"/>
      <c r="ABH94" s="67"/>
      <c r="ABI94" s="67"/>
      <c r="ABJ94" s="67"/>
      <c r="ABK94" s="67"/>
      <c r="ABL94" s="67"/>
      <c r="ABM94" s="67"/>
      <c r="ABN94" s="67"/>
      <c r="ABO94" s="67"/>
      <c r="ABP94" s="67"/>
      <c r="ABQ94" s="67"/>
      <c r="ABR94" s="67"/>
      <c r="ABS94" s="67"/>
      <c r="ABT94" s="67"/>
      <c r="ABU94" s="67"/>
      <c r="ABV94" s="67"/>
      <c r="ABW94" s="67"/>
      <c r="ABX94" s="67"/>
      <c r="ABY94" s="67"/>
      <c r="ABZ94" s="67"/>
      <c r="ACA94" s="67"/>
      <c r="ACB94" s="67"/>
      <c r="ACC94" s="67"/>
      <c r="ACD94" s="67"/>
      <c r="ACE94" s="67"/>
      <c r="ACF94" s="67"/>
      <c r="ACG94" s="67"/>
      <c r="ACH94" s="67"/>
      <c r="ACI94" s="67"/>
      <c r="ACJ94" s="67"/>
      <c r="ACK94" s="67"/>
      <c r="ACL94" s="67"/>
      <c r="ACM94" s="67"/>
      <c r="ACN94" s="67"/>
      <c r="ACO94" s="67"/>
      <c r="ACP94" s="67"/>
      <c r="ACQ94" s="67"/>
      <c r="ACR94" s="67"/>
      <c r="ACS94" s="67"/>
      <c r="ACT94" s="67"/>
      <c r="ACU94" s="67"/>
      <c r="ACV94" s="67"/>
      <c r="ACW94" s="67"/>
      <c r="ACX94" s="67"/>
      <c r="ACY94" s="67"/>
      <c r="ACZ94" s="67"/>
      <c r="ADA94" s="67"/>
      <c r="ADB94" s="67"/>
      <c r="ADC94" s="67"/>
      <c r="ADD94" s="67"/>
      <c r="ADE94" s="67"/>
      <c r="ADF94" s="67"/>
      <c r="ADG94" s="67"/>
      <c r="ADH94" s="67"/>
      <c r="ADI94" s="67"/>
      <c r="ADJ94" s="67"/>
      <c r="ADK94" s="67"/>
      <c r="ADL94" s="67"/>
      <c r="ADM94" s="67"/>
      <c r="ADN94" s="67"/>
      <c r="ADO94" s="67"/>
      <c r="ADP94" s="67"/>
      <c r="ADQ94" s="67"/>
      <c r="ADR94" s="67"/>
      <c r="ADS94" s="67"/>
      <c r="ADT94" s="67"/>
      <c r="ADU94" s="67"/>
      <c r="ADV94" s="67"/>
      <c r="ADW94" s="67"/>
      <c r="ADX94" s="67"/>
      <c r="ADY94" s="67"/>
      <c r="ADZ94" s="67"/>
      <c r="AEA94" s="67"/>
      <c r="AEB94" s="67"/>
      <c r="AEC94" s="67"/>
      <c r="AED94" s="67"/>
      <c r="AEE94" s="67"/>
      <c r="AEF94" s="67"/>
      <c r="AEG94" s="67"/>
      <c r="AEH94" s="67"/>
      <c r="AEI94" s="67"/>
      <c r="AEJ94" s="67"/>
      <c r="AEK94" s="67"/>
      <c r="AEL94" s="67"/>
      <c r="AEM94" s="67"/>
      <c r="AEN94" s="67"/>
      <c r="AEO94" s="67"/>
      <c r="AEP94" s="67"/>
      <c r="AEQ94" s="67"/>
      <c r="AER94" s="67"/>
      <c r="AES94" s="67"/>
      <c r="AET94" s="67"/>
      <c r="AEU94" s="67"/>
      <c r="AEV94" s="67"/>
      <c r="AEW94" s="67"/>
      <c r="AEX94" s="67"/>
      <c r="AEY94" s="67"/>
      <c r="AEZ94" s="67"/>
      <c r="AFA94" s="67"/>
      <c r="AFB94" s="67"/>
      <c r="AFC94" s="67"/>
      <c r="AFD94" s="67"/>
      <c r="AFE94" s="67"/>
      <c r="AFF94" s="67"/>
      <c r="AFG94" s="67"/>
      <c r="AFH94" s="67"/>
      <c r="AFI94" s="67"/>
      <c r="AFJ94" s="67"/>
      <c r="AFK94" s="67"/>
      <c r="AFL94" s="67"/>
      <c r="AFM94" s="67"/>
      <c r="AFN94" s="67"/>
      <c r="AFO94" s="67"/>
      <c r="AFP94" s="67"/>
      <c r="AFQ94" s="67"/>
      <c r="AFR94" s="67"/>
      <c r="AFS94" s="67"/>
      <c r="AFT94" s="67"/>
      <c r="AFU94" s="67"/>
      <c r="AFV94" s="67"/>
      <c r="AFW94" s="67"/>
      <c r="AFX94" s="67"/>
      <c r="AFY94" s="67"/>
      <c r="AFZ94" s="67"/>
      <c r="AGA94" s="67"/>
      <c r="AGB94" s="67"/>
      <c r="AGC94" s="67"/>
      <c r="AGD94" s="67"/>
      <c r="AGE94" s="67"/>
      <c r="AGF94" s="67"/>
      <c r="AGG94" s="67"/>
      <c r="AGH94" s="67"/>
      <c r="AGI94" s="67"/>
      <c r="AGJ94" s="67"/>
      <c r="AGK94" s="67"/>
      <c r="AGL94" s="67"/>
      <c r="AGM94" s="67"/>
      <c r="AGN94" s="67"/>
      <c r="AGO94" s="67"/>
      <c r="AGP94" s="67"/>
      <c r="AGQ94" s="67"/>
      <c r="AGR94" s="67"/>
      <c r="AGS94" s="67"/>
      <c r="AGT94" s="67"/>
      <c r="AGU94" s="67"/>
      <c r="AGV94" s="67"/>
      <c r="AGW94" s="67"/>
      <c r="AGX94" s="67"/>
      <c r="AGY94" s="67"/>
      <c r="AGZ94" s="67"/>
      <c r="AHA94" s="67"/>
      <c r="AHB94" s="67"/>
      <c r="AHC94" s="67"/>
      <c r="AHD94" s="67"/>
      <c r="AHE94" s="67"/>
      <c r="AHF94" s="67"/>
      <c r="AHG94" s="67"/>
      <c r="AHH94" s="67"/>
      <c r="AHI94" s="67"/>
      <c r="AHJ94" s="67"/>
      <c r="AHK94" s="67"/>
      <c r="AHL94" s="67"/>
      <c r="AHM94" s="67"/>
      <c r="AHN94" s="67"/>
      <c r="AHO94" s="67"/>
      <c r="AHP94" s="67"/>
      <c r="AHQ94" s="67"/>
      <c r="AHR94" s="67"/>
      <c r="AHS94" s="67"/>
      <c r="AHT94" s="67"/>
      <c r="AHU94" s="67"/>
      <c r="AHV94" s="67"/>
      <c r="AHW94" s="67"/>
      <c r="AHX94" s="67"/>
      <c r="AHY94" s="67"/>
      <c r="AHZ94" s="67"/>
      <c r="AIA94" s="67"/>
      <c r="AIB94" s="67"/>
      <c r="AIC94" s="67"/>
      <c r="AID94" s="67"/>
      <c r="AIE94" s="67"/>
      <c r="AIF94" s="67"/>
      <c r="AIG94" s="67"/>
      <c r="AIH94" s="67"/>
      <c r="AII94" s="67"/>
      <c r="AIJ94" s="67"/>
      <c r="AIK94" s="67"/>
      <c r="AIL94" s="67"/>
      <c r="AIM94" s="67"/>
      <c r="AIN94" s="67"/>
      <c r="AIO94" s="67"/>
      <c r="AIP94" s="67"/>
      <c r="AIQ94" s="67"/>
      <c r="AIR94" s="67"/>
      <c r="AIS94" s="67"/>
      <c r="AIT94" s="67"/>
      <c r="AIU94" s="67"/>
      <c r="AIV94" s="67"/>
      <c r="AIW94" s="67"/>
      <c r="AIX94" s="67"/>
      <c r="AIY94" s="67"/>
      <c r="AIZ94" s="67"/>
      <c r="AJA94" s="67"/>
      <c r="AJB94" s="67"/>
      <c r="AJC94" s="67"/>
      <c r="AJD94" s="67"/>
      <c r="AJE94" s="67"/>
      <c r="AJF94" s="67"/>
      <c r="AJG94" s="67"/>
      <c r="AJH94" s="67"/>
      <c r="AJI94" s="67"/>
      <c r="AJJ94" s="67"/>
      <c r="AJK94" s="67"/>
      <c r="AJL94" s="67"/>
      <c r="AJM94" s="67"/>
      <c r="AJN94" s="67"/>
      <c r="AJO94" s="67"/>
      <c r="AJP94" s="67"/>
      <c r="AJQ94" s="67"/>
      <c r="AJR94" s="67"/>
      <c r="AJS94" s="67"/>
      <c r="AJT94" s="67"/>
      <c r="AJU94" s="67"/>
      <c r="AJV94" s="67"/>
      <c r="AJW94" s="67"/>
      <c r="AJX94" s="67"/>
      <c r="AJY94" s="67"/>
      <c r="AJZ94" s="67"/>
      <c r="AKA94" s="67"/>
      <c r="AKB94" s="67"/>
      <c r="AKC94" s="67"/>
      <c r="AKD94" s="67"/>
      <c r="AKE94" s="67"/>
      <c r="AKF94" s="67"/>
      <c r="AKG94" s="67"/>
      <c r="AKH94" s="67"/>
      <c r="AKI94" s="67"/>
      <c r="AKJ94" s="67"/>
      <c r="AKK94" s="67"/>
      <c r="AKL94" s="67"/>
      <c r="AKM94" s="67"/>
      <c r="AKN94" s="67"/>
      <c r="AKO94" s="67"/>
      <c r="AKP94" s="67"/>
      <c r="AKQ94" s="67"/>
      <c r="AKR94" s="67"/>
      <c r="AKS94" s="67"/>
      <c r="AKT94" s="67"/>
      <c r="AKU94" s="67"/>
      <c r="AKV94" s="67"/>
      <c r="AKW94" s="67"/>
      <c r="AKX94" s="67"/>
      <c r="AKY94" s="67"/>
      <c r="AKZ94" s="67"/>
      <c r="ALA94" s="67"/>
      <c r="ALB94" s="67"/>
      <c r="ALC94" s="67"/>
      <c r="ALD94" s="67"/>
      <c r="ALE94" s="67"/>
      <c r="ALF94" s="67"/>
      <c r="ALG94" s="67"/>
      <c r="ALH94" s="67"/>
      <c r="ALI94" s="67"/>
      <c r="ALJ94" s="67"/>
      <c r="ALK94" s="67"/>
      <c r="ALL94" s="67"/>
      <c r="ALM94" s="67"/>
      <c r="ALN94" s="67"/>
      <c r="ALO94" s="67"/>
      <c r="ALP94" s="67"/>
      <c r="ALQ94" s="67"/>
      <c r="ALR94" s="67"/>
      <c r="ALS94" s="67"/>
      <c r="ALT94" s="67"/>
      <c r="ALU94" s="67"/>
      <c r="ALV94" s="67"/>
      <c r="ALW94" s="67"/>
      <c r="ALX94" s="67"/>
      <c r="ALY94" s="67"/>
      <c r="ALZ94" s="67"/>
      <c r="AMA94" s="67"/>
      <c r="AMB94" s="67"/>
      <c r="AMC94" s="67"/>
      <c r="AMD94" s="67"/>
      <c r="AME94" s="67"/>
      <c r="AMF94" s="67"/>
      <c r="AMG94" s="67"/>
      <c r="AMH94" s="67"/>
      <c r="AMI94" s="67"/>
      <c r="AMJ94" s="67"/>
      <c r="AMK94" s="67"/>
      <c r="AML94" s="67"/>
      <c r="AMM94" s="67"/>
      <c r="AMN94" s="67"/>
      <c r="AMO94" s="67"/>
      <c r="AMP94" s="67"/>
      <c r="AMQ94" s="67"/>
      <c r="AMR94" s="67"/>
      <c r="AMS94" s="67"/>
      <c r="AMT94" s="67"/>
      <c r="AMU94" s="67"/>
      <c r="AMV94" s="67"/>
      <c r="AMW94" s="67"/>
      <c r="AMX94" s="67"/>
      <c r="AMY94" s="67"/>
      <c r="AMZ94" s="67"/>
      <c r="ANA94" s="67"/>
      <c r="ANB94" s="67"/>
      <c r="ANC94" s="67"/>
      <c r="AND94" s="67"/>
      <c r="ANE94" s="67"/>
      <c r="ANF94" s="67"/>
      <c r="ANG94" s="67"/>
      <c r="ANH94" s="67"/>
      <c r="ANI94" s="67"/>
      <c r="ANJ94" s="67"/>
      <c r="ANK94" s="67"/>
      <c r="ANL94" s="67"/>
      <c r="ANM94" s="67"/>
      <c r="ANN94" s="67"/>
      <c r="ANO94" s="67"/>
      <c r="ANP94" s="67"/>
      <c r="ANQ94" s="67"/>
      <c r="ANR94" s="67"/>
      <c r="ANS94" s="67"/>
      <c r="ANT94" s="67"/>
      <c r="ANU94" s="67"/>
      <c r="ANV94" s="67"/>
      <c r="ANW94" s="67"/>
      <c r="ANX94" s="67"/>
      <c r="ANY94" s="67"/>
      <c r="ANZ94" s="67"/>
      <c r="AOA94" s="67"/>
      <c r="AOB94" s="67"/>
      <c r="AOC94" s="67"/>
      <c r="AOD94" s="67"/>
      <c r="AOE94" s="67"/>
      <c r="AOF94" s="67"/>
      <c r="AOG94" s="67"/>
      <c r="AOH94" s="67"/>
      <c r="AOI94" s="67"/>
      <c r="AOJ94" s="67"/>
      <c r="AOK94" s="67"/>
      <c r="AOL94" s="67"/>
      <c r="AOM94" s="67"/>
      <c r="AON94" s="67"/>
      <c r="AOO94" s="67"/>
      <c r="AOP94" s="67"/>
      <c r="AOQ94" s="67"/>
      <c r="AOR94" s="67"/>
      <c r="AOS94" s="67"/>
      <c r="AOT94" s="67"/>
      <c r="AOU94" s="67"/>
      <c r="AOV94" s="67"/>
      <c r="AOW94" s="67"/>
      <c r="AOX94" s="67"/>
      <c r="AOY94" s="67"/>
      <c r="AOZ94" s="67"/>
      <c r="APA94" s="67"/>
      <c r="APB94" s="67"/>
      <c r="APC94" s="67"/>
      <c r="APD94" s="67"/>
      <c r="APE94" s="67"/>
      <c r="APF94" s="67"/>
      <c r="APG94" s="67"/>
      <c r="APH94" s="67"/>
      <c r="API94" s="67"/>
      <c r="APJ94" s="67"/>
      <c r="APK94" s="67"/>
      <c r="APL94" s="67"/>
      <c r="APM94" s="67"/>
      <c r="APN94" s="67"/>
      <c r="APO94" s="67"/>
      <c r="APP94" s="67"/>
      <c r="APQ94" s="67"/>
      <c r="APR94" s="67"/>
      <c r="APS94" s="67"/>
      <c r="APT94" s="67"/>
      <c r="APU94" s="67"/>
      <c r="APV94" s="67"/>
      <c r="APW94" s="67"/>
      <c r="APX94" s="67"/>
      <c r="APY94" s="67"/>
      <c r="APZ94" s="67"/>
      <c r="AQA94" s="67"/>
      <c r="AQB94" s="67"/>
      <c r="AQC94" s="67"/>
      <c r="AQD94" s="67"/>
      <c r="AQE94" s="67"/>
      <c r="AQF94" s="67"/>
      <c r="AQG94" s="67"/>
      <c r="AQH94" s="67"/>
      <c r="AQI94" s="67"/>
      <c r="AQJ94" s="67"/>
      <c r="AQK94" s="67"/>
      <c r="AQL94" s="67"/>
      <c r="AQM94" s="67"/>
      <c r="AQN94" s="67"/>
      <c r="AQO94" s="67"/>
      <c r="AQP94" s="67"/>
      <c r="AQQ94" s="67"/>
      <c r="AQR94" s="67"/>
      <c r="AQS94" s="67"/>
      <c r="AQT94" s="67"/>
      <c r="AQU94" s="67"/>
      <c r="AQV94" s="67"/>
      <c r="AQW94" s="67"/>
      <c r="AQX94" s="67"/>
      <c r="AQY94" s="67"/>
      <c r="AQZ94" s="67"/>
      <c r="ARA94" s="67"/>
      <c r="ARB94" s="67"/>
      <c r="ARC94" s="67"/>
      <c r="ARD94" s="67"/>
      <c r="ARE94" s="67"/>
      <c r="ARF94" s="67"/>
      <c r="ARG94" s="67"/>
      <c r="ARH94" s="67"/>
      <c r="ARI94" s="67"/>
      <c r="ARJ94" s="67"/>
      <c r="ARK94" s="67"/>
      <c r="ARL94" s="67"/>
      <c r="ARM94" s="67"/>
      <c r="ARN94" s="67"/>
      <c r="ARO94" s="67"/>
      <c r="ARP94" s="67"/>
      <c r="ARQ94" s="67"/>
      <c r="ARR94" s="67"/>
      <c r="ARS94" s="67"/>
      <c r="ART94" s="67"/>
      <c r="ARU94" s="67"/>
      <c r="ARV94" s="67"/>
      <c r="ARW94" s="67"/>
      <c r="ARX94" s="67"/>
      <c r="ARY94" s="67"/>
      <c r="ARZ94" s="67"/>
      <c r="ASA94" s="67"/>
      <c r="ASB94" s="67"/>
      <c r="ASC94" s="67"/>
      <c r="ASD94" s="67"/>
      <c r="ASE94" s="67"/>
      <c r="ASF94" s="67"/>
      <c r="ASG94" s="67"/>
      <c r="ASH94" s="67"/>
      <c r="ASI94" s="67"/>
      <c r="ASJ94" s="67"/>
      <c r="ASK94" s="67"/>
      <c r="ASL94" s="67"/>
      <c r="ASM94" s="67"/>
      <c r="ASN94" s="67"/>
      <c r="ASO94" s="67"/>
      <c r="ASP94" s="67"/>
      <c r="ASQ94" s="67"/>
      <c r="ASR94" s="67"/>
      <c r="ASS94" s="67"/>
      <c r="AST94" s="67"/>
      <c r="ASU94" s="67"/>
      <c r="ASV94" s="67"/>
      <c r="ASW94" s="67"/>
      <c r="ASX94" s="67"/>
      <c r="ASY94" s="67"/>
      <c r="ASZ94" s="67"/>
      <c r="ATA94" s="67"/>
      <c r="ATB94" s="67"/>
      <c r="ATC94" s="67"/>
      <c r="ATD94" s="67"/>
      <c r="ATE94" s="67"/>
      <c r="ATF94" s="67"/>
      <c r="ATG94" s="67"/>
      <c r="ATH94" s="67"/>
      <c r="ATI94" s="67"/>
      <c r="ATJ94" s="67"/>
      <c r="ATK94" s="67"/>
      <c r="ATL94" s="67"/>
      <c r="ATM94" s="67"/>
      <c r="ATN94" s="67"/>
      <c r="ATO94" s="67"/>
      <c r="ATP94" s="67"/>
      <c r="ATQ94" s="67"/>
      <c r="ATR94" s="67"/>
      <c r="ATS94" s="67"/>
      <c r="ATT94" s="67"/>
      <c r="ATU94" s="67"/>
      <c r="ATV94" s="67"/>
      <c r="ATW94" s="67"/>
      <c r="ATX94" s="67"/>
      <c r="ATY94" s="67"/>
      <c r="ATZ94" s="67"/>
      <c r="AUA94" s="67"/>
      <c r="AUB94" s="67"/>
      <c r="AUC94" s="67"/>
      <c r="AUD94" s="67"/>
      <c r="AUE94" s="67"/>
      <c r="AUF94" s="67"/>
      <c r="AUG94" s="67"/>
      <c r="AUH94" s="67"/>
      <c r="AUI94" s="67"/>
      <c r="AUJ94" s="67"/>
      <c r="AUK94" s="67"/>
      <c r="AUL94" s="67"/>
      <c r="AUM94" s="67"/>
      <c r="AUN94" s="67"/>
      <c r="AUO94" s="67"/>
      <c r="AUP94" s="67"/>
      <c r="AUQ94" s="67"/>
      <c r="AUR94" s="67"/>
      <c r="AUS94" s="67"/>
      <c r="AUT94" s="67"/>
      <c r="AUU94" s="67"/>
      <c r="AUV94" s="67"/>
      <c r="AUW94" s="67"/>
      <c r="AUX94" s="67"/>
      <c r="AUY94" s="67"/>
      <c r="AUZ94" s="67"/>
      <c r="AVA94" s="67"/>
      <c r="AVB94" s="67"/>
      <c r="AVC94" s="67"/>
      <c r="AVD94" s="67"/>
      <c r="AVE94" s="67"/>
      <c r="AVF94" s="67"/>
      <c r="AVG94" s="67"/>
      <c r="AVH94" s="67"/>
      <c r="AVI94" s="67"/>
      <c r="AVJ94" s="67"/>
      <c r="AVK94" s="67"/>
      <c r="AVL94" s="67"/>
      <c r="AVM94" s="67"/>
      <c r="AVN94" s="67"/>
      <c r="AVO94" s="67"/>
      <c r="AVP94" s="67"/>
      <c r="AVQ94" s="67"/>
      <c r="AVR94" s="67"/>
      <c r="AVS94" s="67"/>
      <c r="AVT94" s="67"/>
      <c r="AVU94" s="67"/>
      <c r="AVV94" s="67"/>
      <c r="AVW94" s="67"/>
      <c r="AVX94" s="67"/>
      <c r="AVY94" s="67"/>
      <c r="AVZ94" s="67"/>
      <c r="AWA94" s="67"/>
      <c r="AWB94" s="67"/>
      <c r="AWC94" s="67"/>
      <c r="AWD94" s="67"/>
      <c r="AWE94" s="67"/>
      <c r="AWF94" s="67"/>
      <c r="AWG94" s="67"/>
      <c r="AWH94" s="67"/>
      <c r="AWI94" s="67"/>
      <c r="AWJ94" s="67"/>
      <c r="AWK94" s="67"/>
      <c r="AWL94" s="67"/>
      <c r="AWM94" s="67"/>
      <c r="AWN94" s="67"/>
      <c r="AWO94" s="67"/>
      <c r="AWP94" s="67"/>
      <c r="AWQ94" s="67"/>
      <c r="AWR94" s="67"/>
      <c r="AWS94" s="67"/>
      <c r="AWT94" s="67"/>
      <c r="AWU94" s="67"/>
      <c r="AWV94" s="67"/>
      <c r="AWW94" s="67"/>
      <c r="AWX94" s="67"/>
      <c r="AWY94" s="67"/>
      <c r="AWZ94" s="67"/>
      <c r="AXA94" s="67"/>
      <c r="AXB94" s="67"/>
      <c r="AXC94" s="67"/>
      <c r="AXD94" s="67"/>
      <c r="AXE94" s="67"/>
      <c r="AXF94" s="67"/>
      <c r="AXG94" s="67"/>
      <c r="AXH94" s="67"/>
      <c r="AXI94" s="67"/>
      <c r="AXJ94" s="67"/>
      <c r="AXK94" s="67"/>
      <c r="AXL94" s="67"/>
      <c r="AXM94" s="67"/>
      <c r="AXN94" s="67"/>
      <c r="AXO94" s="67"/>
      <c r="AXP94" s="67"/>
      <c r="AXQ94" s="67"/>
      <c r="AXR94" s="67"/>
      <c r="AXS94" s="67"/>
      <c r="AXT94" s="67"/>
      <c r="AXU94" s="67"/>
      <c r="AXV94" s="67"/>
      <c r="AXW94" s="67"/>
      <c r="AXX94" s="67"/>
      <c r="AXY94" s="67"/>
      <c r="AXZ94" s="67"/>
      <c r="AYA94" s="67"/>
      <c r="AYB94" s="67"/>
      <c r="AYC94" s="67"/>
      <c r="AYD94" s="67"/>
      <c r="AYE94" s="67"/>
      <c r="AYF94" s="67"/>
      <c r="AYG94" s="67"/>
      <c r="AYH94" s="67"/>
      <c r="AYI94" s="67"/>
      <c r="AYJ94" s="67"/>
      <c r="AYK94" s="67"/>
      <c r="AYL94" s="67"/>
      <c r="AYM94" s="67"/>
      <c r="AYN94" s="67"/>
      <c r="AYO94" s="67"/>
      <c r="AYP94" s="67"/>
      <c r="AYQ94" s="67"/>
      <c r="AYR94" s="67"/>
      <c r="AYS94" s="67"/>
      <c r="AYT94" s="67"/>
      <c r="AYU94" s="67"/>
      <c r="AYV94" s="67"/>
      <c r="AYW94" s="67"/>
      <c r="AYX94" s="67"/>
      <c r="AYY94" s="67"/>
      <c r="AYZ94" s="67"/>
      <c r="AZA94" s="67"/>
      <c r="AZB94" s="67"/>
      <c r="AZC94" s="67"/>
      <c r="AZD94" s="67"/>
      <c r="AZE94" s="67"/>
      <c r="AZF94" s="67"/>
      <c r="AZG94" s="67"/>
      <c r="AZH94" s="67"/>
      <c r="AZI94" s="67"/>
      <c r="AZJ94" s="67"/>
      <c r="AZK94" s="67"/>
      <c r="AZL94" s="67"/>
      <c r="AZM94" s="67"/>
      <c r="AZN94" s="67"/>
      <c r="AZO94" s="67"/>
      <c r="AZP94" s="67"/>
      <c r="AZQ94" s="67"/>
      <c r="AZR94" s="67"/>
      <c r="AZS94" s="67"/>
      <c r="AZT94" s="67"/>
      <c r="AZU94" s="67"/>
      <c r="AZV94" s="67"/>
      <c r="AZW94" s="67"/>
      <c r="AZX94" s="67"/>
      <c r="AZY94" s="67"/>
      <c r="AZZ94" s="67"/>
      <c r="BAA94" s="67"/>
      <c r="BAB94" s="67"/>
      <c r="BAC94" s="67"/>
      <c r="BAD94" s="67"/>
      <c r="BAE94" s="67"/>
      <c r="BAF94" s="67"/>
      <c r="BAG94" s="67"/>
      <c r="BAH94" s="67"/>
      <c r="BAI94" s="67"/>
      <c r="BAJ94" s="67"/>
      <c r="BAK94" s="67"/>
      <c r="BAL94" s="67"/>
      <c r="BAM94" s="67"/>
      <c r="BAN94" s="67"/>
      <c r="BAO94" s="67"/>
      <c r="BAP94" s="67"/>
      <c r="BAQ94" s="67"/>
      <c r="BAR94" s="67"/>
      <c r="BAS94" s="67"/>
      <c r="BAT94" s="67"/>
      <c r="BAU94" s="67"/>
      <c r="BAV94" s="67"/>
      <c r="BAW94" s="67"/>
      <c r="BAX94" s="67"/>
      <c r="BAY94" s="67"/>
      <c r="BAZ94" s="67"/>
      <c r="BBA94" s="67"/>
      <c r="BBB94" s="67"/>
      <c r="BBC94" s="67"/>
      <c r="BBD94" s="67"/>
      <c r="BBE94" s="67"/>
      <c r="BBF94" s="67"/>
      <c r="BBG94" s="67"/>
      <c r="BBH94" s="67"/>
      <c r="BBI94" s="67"/>
      <c r="BBJ94" s="67"/>
      <c r="BBK94" s="67"/>
      <c r="BBL94" s="67"/>
      <c r="BBM94" s="67"/>
      <c r="BBN94" s="67"/>
      <c r="BBO94" s="67"/>
      <c r="BBP94" s="67"/>
      <c r="BBQ94" s="67"/>
      <c r="BBR94" s="67"/>
      <c r="BBS94" s="67"/>
      <c r="BBT94" s="67"/>
      <c r="BBU94" s="67"/>
      <c r="BBV94" s="67"/>
      <c r="BBW94" s="67"/>
      <c r="BBX94" s="67"/>
      <c r="BBY94" s="67"/>
      <c r="BBZ94" s="67"/>
      <c r="BCA94" s="67"/>
      <c r="BCB94" s="67"/>
      <c r="BCC94" s="67"/>
      <c r="BCD94" s="67"/>
      <c r="BCE94" s="67"/>
      <c r="BCF94" s="67"/>
      <c r="BCG94" s="67"/>
      <c r="BCH94" s="67"/>
      <c r="BCI94" s="67"/>
      <c r="BCJ94" s="67"/>
      <c r="BCK94" s="67"/>
      <c r="BCL94" s="67"/>
      <c r="BCM94" s="67"/>
      <c r="BCN94" s="67"/>
      <c r="BCO94" s="67"/>
      <c r="BCP94" s="67"/>
      <c r="BCQ94" s="67"/>
      <c r="BCR94" s="67"/>
      <c r="BCS94" s="67"/>
      <c r="BCT94" s="67"/>
      <c r="BCU94" s="67"/>
      <c r="BCV94" s="67"/>
      <c r="BCW94" s="67"/>
      <c r="BCX94" s="67"/>
      <c r="BCY94" s="67"/>
      <c r="BCZ94" s="67"/>
      <c r="BDA94" s="67"/>
      <c r="BDB94" s="67"/>
      <c r="BDC94" s="67"/>
      <c r="BDD94" s="67"/>
      <c r="BDE94" s="67"/>
      <c r="BDF94" s="67"/>
      <c r="BDG94" s="67"/>
      <c r="BDH94" s="67"/>
      <c r="BDI94" s="67"/>
      <c r="BDJ94" s="67"/>
      <c r="BDK94" s="67"/>
      <c r="BDL94" s="67"/>
      <c r="BDM94" s="67"/>
      <c r="BDN94" s="67"/>
      <c r="BDO94" s="67"/>
      <c r="BDP94" s="67"/>
      <c r="BDQ94" s="67"/>
      <c r="BDR94" s="67"/>
      <c r="BDS94" s="67"/>
      <c r="BDT94" s="67"/>
      <c r="BDU94" s="67"/>
      <c r="BDV94" s="67"/>
      <c r="BDW94" s="67"/>
      <c r="BDX94" s="67"/>
      <c r="BDY94" s="67"/>
      <c r="BDZ94" s="67"/>
      <c r="BEA94" s="67"/>
      <c r="BEB94" s="67"/>
      <c r="BEC94" s="67"/>
      <c r="BED94" s="67"/>
      <c r="BEE94" s="67"/>
      <c r="BEF94" s="67"/>
      <c r="BEG94" s="67"/>
      <c r="BEH94" s="67"/>
      <c r="BEI94" s="67"/>
      <c r="BEJ94" s="67"/>
      <c r="BEK94" s="67"/>
      <c r="BEL94" s="67"/>
      <c r="BEM94" s="67"/>
      <c r="BEN94" s="67"/>
      <c r="BEO94" s="67"/>
      <c r="BEP94" s="67"/>
      <c r="BEQ94" s="67"/>
      <c r="BER94" s="67"/>
      <c r="BES94" s="67"/>
      <c r="BET94" s="67"/>
      <c r="BEU94" s="67"/>
      <c r="BEV94" s="67"/>
      <c r="BEW94" s="67"/>
      <c r="BEX94" s="67"/>
      <c r="BEY94" s="67"/>
      <c r="BEZ94" s="67"/>
      <c r="BFA94" s="67"/>
      <c r="BFB94" s="67"/>
      <c r="BFC94" s="67"/>
      <c r="BFD94" s="67"/>
      <c r="BFE94" s="67"/>
      <c r="BFF94" s="67"/>
      <c r="BFG94" s="67"/>
      <c r="BFH94" s="67"/>
      <c r="BFI94" s="67"/>
      <c r="BFJ94" s="67"/>
      <c r="BFK94" s="67"/>
      <c r="BFL94" s="67"/>
      <c r="BFM94" s="67"/>
      <c r="BFN94" s="67"/>
      <c r="BFO94" s="67"/>
      <c r="BFP94" s="67"/>
      <c r="BFQ94" s="67"/>
      <c r="BFR94" s="67"/>
      <c r="BFS94" s="67"/>
      <c r="BFT94" s="67"/>
      <c r="BFU94" s="67"/>
      <c r="BFV94" s="67"/>
      <c r="BFW94" s="67"/>
      <c r="BFX94" s="67"/>
      <c r="BFY94" s="67"/>
      <c r="BFZ94" s="67"/>
      <c r="BGA94" s="67"/>
      <c r="BGB94" s="67"/>
      <c r="BGC94" s="67"/>
      <c r="BGD94" s="67"/>
      <c r="BGE94" s="67"/>
      <c r="BGF94" s="67"/>
      <c r="BGG94" s="67"/>
      <c r="BGH94" s="67"/>
      <c r="BGI94" s="67"/>
      <c r="BGJ94" s="67"/>
      <c r="BGK94" s="67"/>
      <c r="BGL94" s="67"/>
      <c r="BGM94" s="67"/>
      <c r="BGN94" s="67"/>
      <c r="BGO94" s="67"/>
      <c r="BGP94" s="67"/>
      <c r="BGQ94" s="67"/>
      <c r="BGR94" s="67"/>
      <c r="BGS94" s="67"/>
      <c r="BGT94" s="67"/>
      <c r="BGU94" s="67"/>
      <c r="BGV94" s="67"/>
      <c r="BGW94" s="67"/>
      <c r="BGX94" s="67"/>
      <c r="BGY94" s="67"/>
      <c r="BGZ94" s="67"/>
      <c r="BHA94" s="67"/>
      <c r="BHB94" s="67"/>
      <c r="BHC94" s="67"/>
      <c r="BHD94" s="67"/>
      <c r="BHE94" s="67"/>
      <c r="BHF94" s="67"/>
      <c r="BHG94" s="67"/>
      <c r="BHH94" s="67"/>
      <c r="BHI94" s="67"/>
      <c r="BHJ94" s="67"/>
      <c r="BHK94" s="67"/>
      <c r="BHL94" s="67"/>
      <c r="BHM94" s="67"/>
      <c r="BHN94" s="67"/>
      <c r="BHO94" s="67"/>
      <c r="BHP94" s="67"/>
      <c r="BHQ94" s="67"/>
      <c r="BHR94" s="67"/>
      <c r="BHS94" s="67"/>
      <c r="BHT94" s="67"/>
      <c r="BHU94" s="67"/>
      <c r="BHV94" s="67"/>
      <c r="BHW94" s="67"/>
      <c r="BHX94" s="67"/>
      <c r="BHY94" s="67"/>
      <c r="BHZ94" s="67"/>
      <c r="BIA94" s="67"/>
      <c r="BIB94" s="67"/>
      <c r="BIC94" s="67"/>
      <c r="BID94" s="67"/>
      <c r="BIE94" s="67"/>
      <c r="BIF94" s="67"/>
      <c r="BIG94" s="67"/>
      <c r="BIH94" s="67"/>
      <c r="BII94" s="67"/>
      <c r="BIJ94" s="67"/>
      <c r="BIK94" s="67"/>
      <c r="BIL94" s="67"/>
      <c r="BIM94" s="67"/>
      <c r="BIN94" s="67"/>
      <c r="BIO94" s="67"/>
      <c r="BIP94" s="67"/>
      <c r="BIQ94" s="67"/>
      <c r="BIR94" s="67"/>
      <c r="BIS94" s="67"/>
      <c r="BIT94" s="67"/>
      <c r="BIU94" s="67"/>
      <c r="BIV94" s="67"/>
      <c r="BIW94" s="67"/>
      <c r="BIX94" s="67"/>
      <c r="BIY94" s="67"/>
      <c r="BIZ94" s="67"/>
      <c r="BJA94" s="67"/>
      <c r="BJB94" s="67"/>
      <c r="BJC94" s="67"/>
      <c r="BJD94" s="67"/>
      <c r="BJE94" s="67"/>
      <c r="BJF94" s="67"/>
      <c r="BJG94" s="67"/>
      <c r="BJH94" s="67"/>
      <c r="BJI94" s="67"/>
      <c r="BJJ94" s="67"/>
      <c r="BJK94" s="67"/>
      <c r="BJL94" s="67"/>
      <c r="BJM94" s="67"/>
      <c r="BJN94" s="67"/>
      <c r="BJO94" s="67"/>
      <c r="BJP94" s="67"/>
      <c r="BJQ94" s="67"/>
      <c r="BJR94" s="67"/>
      <c r="BJS94" s="67"/>
      <c r="BJT94" s="67"/>
      <c r="BJU94" s="67"/>
      <c r="BJV94" s="67"/>
      <c r="BJW94" s="67"/>
      <c r="BJX94" s="67"/>
      <c r="BJY94" s="67"/>
      <c r="BJZ94" s="67"/>
      <c r="BKA94" s="67"/>
      <c r="BKB94" s="67"/>
      <c r="BKC94" s="67"/>
      <c r="BKD94" s="67"/>
      <c r="BKE94" s="67"/>
      <c r="BKF94" s="67"/>
      <c r="BKG94" s="67"/>
      <c r="BKH94" s="67"/>
      <c r="BKI94" s="67"/>
      <c r="BKJ94" s="67"/>
      <c r="BKK94" s="67"/>
      <c r="BKL94" s="67"/>
      <c r="BKM94" s="67"/>
      <c r="BKN94" s="67"/>
      <c r="BKO94" s="67"/>
      <c r="BKP94" s="67"/>
      <c r="BKQ94" s="67"/>
      <c r="BKR94" s="67"/>
      <c r="BKS94" s="67"/>
      <c r="BKT94" s="67"/>
      <c r="BKU94" s="67"/>
      <c r="BKV94" s="67"/>
      <c r="BKW94" s="67"/>
      <c r="BKX94" s="67"/>
      <c r="BKY94" s="67"/>
      <c r="BKZ94" s="67"/>
      <c r="BLA94" s="67"/>
      <c r="BLB94" s="67"/>
      <c r="BLC94" s="67"/>
      <c r="BLD94" s="67"/>
      <c r="BLE94" s="67"/>
      <c r="BLF94" s="67"/>
      <c r="BLG94" s="67"/>
      <c r="BLH94" s="67"/>
      <c r="BLI94" s="67"/>
      <c r="BLJ94" s="67"/>
      <c r="BLK94" s="67"/>
      <c r="BLL94" s="67"/>
      <c r="BLM94" s="67"/>
      <c r="BLN94" s="67"/>
      <c r="BLO94" s="67"/>
      <c r="BLP94" s="67"/>
      <c r="BLQ94" s="67"/>
      <c r="BLR94" s="67"/>
      <c r="BLS94" s="67"/>
      <c r="BLT94" s="67"/>
      <c r="BLU94" s="67"/>
      <c r="BLV94" s="67"/>
      <c r="BLW94" s="67"/>
      <c r="BLX94" s="67"/>
      <c r="BLY94" s="67"/>
      <c r="BLZ94" s="67"/>
      <c r="BMA94" s="67"/>
      <c r="BMB94" s="67"/>
      <c r="BMC94" s="67"/>
      <c r="BMD94" s="67"/>
      <c r="BME94" s="67"/>
      <c r="BMF94" s="67"/>
      <c r="BMG94" s="67"/>
      <c r="BMH94" s="67"/>
      <c r="BMI94" s="67"/>
      <c r="BMJ94" s="67"/>
      <c r="BMK94" s="67"/>
      <c r="BML94" s="67"/>
      <c r="BMM94" s="67"/>
      <c r="BMN94" s="67"/>
      <c r="BMO94" s="67"/>
      <c r="BMP94" s="67"/>
      <c r="BMQ94" s="67"/>
      <c r="BMR94" s="67"/>
      <c r="BMS94" s="67"/>
      <c r="BMT94" s="67"/>
      <c r="BMU94" s="67"/>
      <c r="BMV94" s="67"/>
      <c r="BMW94" s="67"/>
      <c r="BMX94" s="67"/>
      <c r="BMY94" s="67"/>
      <c r="BMZ94" s="67"/>
      <c r="BNA94" s="67"/>
      <c r="BNB94" s="67"/>
      <c r="BNC94" s="67"/>
      <c r="BND94" s="67"/>
      <c r="BNE94" s="67"/>
      <c r="BNF94" s="67"/>
      <c r="BNG94" s="67"/>
      <c r="BNH94" s="67"/>
      <c r="BNI94" s="67"/>
      <c r="BNJ94" s="67"/>
      <c r="BNK94" s="67"/>
      <c r="BNL94" s="67"/>
      <c r="BNM94" s="67"/>
      <c r="BNN94" s="67"/>
      <c r="BNO94" s="67"/>
      <c r="BNP94" s="67"/>
      <c r="BNQ94" s="67"/>
      <c r="BNR94" s="67"/>
      <c r="BNS94" s="67"/>
      <c r="BNT94" s="67"/>
      <c r="BNU94" s="67"/>
      <c r="BNV94" s="67"/>
      <c r="BNW94" s="67"/>
      <c r="BNX94" s="67"/>
      <c r="BNY94" s="67"/>
      <c r="BNZ94" s="67"/>
      <c r="BOA94" s="67"/>
      <c r="BOB94" s="67"/>
      <c r="BOC94" s="67"/>
      <c r="BOD94" s="67"/>
      <c r="BOE94" s="67"/>
      <c r="BOF94" s="67"/>
      <c r="BOG94" s="67"/>
      <c r="BOH94" s="67"/>
      <c r="BOI94" s="67"/>
      <c r="BOJ94" s="67"/>
      <c r="BOK94" s="67"/>
      <c r="BOL94" s="67"/>
      <c r="BOM94" s="67"/>
      <c r="BON94" s="67"/>
      <c r="BOO94" s="67"/>
      <c r="BOP94" s="67"/>
      <c r="BOQ94" s="67"/>
      <c r="BOR94" s="67"/>
      <c r="BOS94" s="67"/>
      <c r="BOT94" s="67"/>
      <c r="BOU94" s="67"/>
      <c r="BOV94" s="67"/>
      <c r="BOW94" s="67"/>
      <c r="BOX94" s="67"/>
      <c r="BOY94" s="67"/>
      <c r="BOZ94" s="67"/>
      <c r="BPA94" s="67"/>
      <c r="BPB94" s="67"/>
      <c r="BPC94" s="67"/>
      <c r="BPD94" s="67"/>
      <c r="BPE94" s="67"/>
      <c r="BPF94" s="67"/>
      <c r="BPG94" s="67"/>
      <c r="BPH94" s="67"/>
      <c r="BPI94" s="67"/>
      <c r="BPJ94" s="67"/>
      <c r="BPK94" s="67"/>
      <c r="BPL94" s="67"/>
      <c r="BPM94" s="67"/>
      <c r="BPN94" s="67"/>
      <c r="BPO94" s="67"/>
      <c r="BPP94" s="67"/>
      <c r="BPQ94" s="67"/>
      <c r="BPR94" s="67"/>
      <c r="BPS94" s="67"/>
      <c r="BPT94" s="67"/>
      <c r="BPU94" s="67"/>
      <c r="BPV94" s="67"/>
      <c r="BPW94" s="67"/>
      <c r="BPX94" s="67"/>
      <c r="BPY94" s="67"/>
      <c r="BPZ94" s="67"/>
      <c r="BQA94" s="67"/>
      <c r="BQB94" s="67"/>
      <c r="BQC94" s="67"/>
      <c r="BQD94" s="67"/>
      <c r="BQE94" s="67"/>
      <c r="BQF94" s="67"/>
      <c r="BQG94" s="67"/>
      <c r="BQH94" s="67"/>
      <c r="BQI94" s="67"/>
      <c r="BQJ94" s="67"/>
      <c r="BQK94" s="67"/>
      <c r="BQL94" s="67"/>
      <c r="BQM94" s="67"/>
      <c r="BQN94" s="67"/>
      <c r="BQO94" s="67"/>
      <c r="BQP94" s="67"/>
      <c r="BQQ94" s="67"/>
      <c r="BQR94" s="67"/>
      <c r="BQS94" s="67"/>
      <c r="BQT94" s="67"/>
      <c r="BQU94" s="67"/>
      <c r="BQV94" s="67"/>
      <c r="BQW94" s="67"/>
      <c r="BQX94" s="67"/>
      <c r="BQY94" s="67"/>
      <c r="BQZ94" s="67"/>
      <c r="BRA94" s="67"/>
      <c r="BRB94" s="67"/>
      <c r="BRC94" s="67"/>
      <c r="BRD94" s="67"/>
      <c r="BRE94" s="67"/>
      <c r="BRF94" s="67"/>
      <c r="BRG94" s="67"/>
      <c r="BRH94" s="67"/>
      <c r="BRI94" s="67"/>
      <c r="BRJ94" s="67"/>
      <c r="BRK94" s="67"/>
      <c r="BRL94" s="67"/>
      <c r="BRM94" s="67"/>
      <c r="BRN94" s="67"/>
      <c r="BRO94" s="67"/>
      <c r="BRP94" s="67"/>
      <c r="BRQ94" s="67"/>
      <c r="BRR94" s="67"/>
      <c r="BRS94" s="67"/>
      <c r="BRT94" s="67"/>
      <c r="BRU94" s="67"/>
      <c r="BRV94" s="67"/>
      <c r="BRW94" s="67"/>
      <c r="BRX94" s="67"/>
      <c r="BRY94" s="67"/>
      <c r="BRZ94" s="67"/>
      <c r="BSA94" s="67"/>
      <c r="BSB94" s="67"/>
      <c r="BSC94" s="67"/>
      <c r="BSD94" s="67"/>
      <c r="BSE94" s="67"/>
      <c r="BSF94" s="67"/>
      <c r="BSG94" s="67"/>
      <c r="BSH94" s="67"/>
      <c r="BSI94" s="67"/>
      <c r="BSJ94" s="67"/>
      <c r="BSK94" s="67"/>
      <c r="BSL94" s="67"/>
      <c r="BSM94" s="67"/>
      <c r="BSN94" s="67"/>
      <c r="BSO94" s="67"/>
      <c r="BSP94" s="67"/>
      <c r="BSQ94" s="67"/>
      <c r="BSR94" s="67"/>
      <c r="BSS94" s="67"/>
      <c r="BST94" s="67"/>
      <c r="BSU94" s="67"/>
      <c r="BSV94" s="67"/>
      <c r="BSW94" s="67"/>
      <c r="BSX94" s="67"/>
      <c r="BSY94" s="67"/>
      <c r="BSZ94" s="67"/>
      <c r="BTA94" s="67"/>
      <c r="BTB94" s="67"/>
      <c r="BTC94" s="67"/>
      <c r="BTD94" s="67"/>
      <c r="BTE94" s="67"/>
      <c r="BTF94" s="67"/>
      <c r="BTG94" s="67"/>
      <c r="BTH94" s="67"/>
      <c r="BTI94" s="67"/>
      <c r="BTJ94" s="67"/>
      <c r="BTK94" s="67"/>
      <c r="BTL94" s="67"/>
      <c r="BTM94" s="67"/>
      <c r="BTN94" s="67"/>
      <c r="BTO94" s="67"/>
      <c r="BTP94" s="67"/>
      <c r="BTQ94" s="67"/>
      <c r="BTR94" s="67"/>
      <c r="BTS94" s="67"/>
      <c r="BTT94" s="67"/>
      <c r="BTU94" s="67"/>
      <c r="BTV94" s="67"/>
      <c r="BTW94" s="67"/>
      <c r="BTX94" s="67"/>
      <c r="BTY94" s="67"/>
      <c r="BTZ94" s="67"/>
      <c r="BUA94" s="67"/>
      <c r="BUB94" s="67"/>
      <c r="BUC94" s="67"/>
      <c r="BUD94" s="67"/>
      <c r="BUE94" s="67"/>
      <c r="BUF94" s="67"/>
      <c r="BUG94" s="67"/>
      <c r="BUH94" s="67"/>
      <c r="BUI94" s="67"/>
      <c r="BUJ94" s="67"/>
      <c r="BUK94" s="67"/>
      <c r="BUL94" s="67"/>
      <c r="BUM94" s="67"/>
      <c r="BUN94" s="67"/>
      <c r="BUO94" s="67"/>
      <c r="BUP94" s="67"/>
      <c r="BUQ94" s="67"/>
      <c r="BUR94" s="67"/>
      <c r="BUS94" s="67"/>
      <c r="BUT94" s="67"/>
      <c r="BUU94" s="67"/>
      <c r="BUV94" s="67"/>
      <c r="BUW94" s="67"/>
      <c r="BUX94" s="67"/>
      <c r="BUY94" s="67"/>
      <c r="BUZ94" s="67"/>
      <c r="BVA94" s="67"/>
      <c r="BVB94" s="67"/>
      <c r="BVC94" s="67"/>
      <c r="BVD94" s="67"/>
      <c r="BVE94" s="67"/>
      <c r="BVF94" s="67"/>
      <c r="BVG94" s="67"/>
      <c r="BVH94" s="67"/>
      <c r="BVI94" s="67"/>
      <c r="BVJ94" s="67"/>
      <c r="BVK94" s="67"/>
      <c r="BVL94" s="67"/>
      <c r="BVM94" s="67"/>
      <c r="BVN94" s="67"/>
      <c r="BVO94" s="67"/>
      <c r="BVP94" s="67"/>
      <c r="BVQ94" s="67"/>
      <c r="BVR94" s="67"/>
      <c r="BVS94" s="67"/>
      <c r="BVT94" s="67"/>
      <c r="BVU94" s="67"/>
      <c r="BVV94" s="67"/>
      <c r="BVW94" s="67"/>
      <c r="BVX94" s="67"/>
      <c r="BVY94" s="67"/>
      <c r="BVZ94" s="67"/>
      <c r="BWA94" s="67"/>
      <c r="BWB94" s="67"/>
      <c r="BWC94" s="67"/>
      <c r="BWD94" s="67"/>
      <c r="BWE94" s="67"/>
      <c r="BWF94" s="67"/>
      <c r="BWG94" s="67"/>
      <c r="BWH94" s="67"/>
      <c r="BWI94" s="67"/>
      <c r="BWJ94" s="67"/>
      <c r="BWK94" s="67"/>
      <c r="BWL94" s="67"/>
      <c r="BWM94" s="67"/>
      <c r="BWN94" s="67"/>
      <c r="BWO94" s="67"/>
      <c r="BWP94" s="67"/>
      <c r="BWQ94" s="67"/>
      <c r="BWR94" s="67"/>
      <c r="BWS94" s="67"/>
      <c r="BWT94" s="67"/>
      <c r="BWU94" s="67"/>
      <c r="BWV94" s="67"/>
      <c r="BWW94" s="67"/>
      <c r="BWX94" s="67"/>
      <c r="BWY94" s="67"/>
      <c r="BWZ94" s="67"/>
      <c r="BXA94" s="67"/>
      <c r="BXB94" s="67"/>
      <c r="BXC94" s="67"/>
      <c r="BXD94" s="67"/>
      <c r="BXE94" s="67"/>
      <c r="BXF94" s="67"/>
      <c r="BXG94" s="67"/>
      <c r="BXH94" s="67"/>
      <c r="BXI94" s="67"/>
      <c r="BXJ94" s="67"/>
      <c r="BXK94" s="67"/>
      <c r="BXL94" s="67"/>
      <c r="BXM94" s="67"/>
      <c r="BXN94" s="67"/>
      <c r="BXO94" s="67"/>
      <c r="BXP94" s="67"/>
      <c r="BXQ94" s="67"/>
      <c r="BXR94" s="67"/>
      <c r="BXS94" s="67"/>
      <c r="BXT94" s="67"/>
      <c r="BXU94" s="67"/>
      <c r="BXV94" s="67"/>
      <c r="BXW94" s="67"/>
      <c r="BXX94" s="67"/>
      <c r="BXY94" s="67"/>
      <c r="BXZ94" s="67"/>
      <c r="BYA94" s="67"/>
      <c r="BYB94" s="67"/>
      <c r="BYC94" s="67"/>
      <c r="BYD94" s="67"/>
      <c r="BYE94" s="67"/>
      <c r="BYF94" s="67"/>
      <c r="BYG94" s="67"/>
      <c r="BYH94" s="67"/>
      <c r="BYI94" s="67"/>
      <c r="BYJ94" s="67"/>
      <c r="BYK94" s="67"/>
      <c r="BYL94" s="67"/>
      <c r="BYM94" s="67"/>
      <c r="BYN94" s="67"/>
      <c r="BYO94" s="67"/>
      <c r="BYP94" s="67"/>
      <c r="BYQ94" s="67"/>
      <c r="BYR94" s="67"/>
      <c r="BYS94" s="67"/>
      <c r="BYT94" s="67"/>
      <c r="BYU94" s="67"/>
      <c r="BYV94" s="67"/>
      <c r="BYW94" s="67"/>
      <c r="BYX94" s="67"/>
      <c r="BYY94" s="67"/>
      <c r="BYZ94" s="67"/>
      <c r="BZA94" s="67"/>
      <c r="BZB94" s="67"/>
      <c r="BZC94" s="67"/>
      <c r="BZD94" s="67"/>
      <c r="BZE94" s="67"/>
      <c r="BZF94" s="67"/>
      <c r="BZG94" s="67"/>
      <c r="BZH94" s="67"/>
      <c r="BZI94" s="67"/>
      <c r="BZJ94" s="67"/>
      <c r="BZK94" s="67"/>
      <c r="BZL94" s="67"/>
      <c r="BZM94" s="67"/>
      <c r="BZN94" s="67"/>
      <c r="BZO94" s="67"/>
      <c r="BZP94" s="67"/>
      <c r="BZQ94" s="67"/>
      <c r="BZR94" s="67"/>
      <c r="BZS94" s="67"/>
      <c r="BZT94" s="67"/>
      <c r="BZU94" s="67"/>
      <c r="BZV94" s="67"/>
      <c r="BZW94" s="67"/>
      <c r="BZX94" s="67"/>
      <c r="BZY94" s="67"/>
      <c r="BZZ94" s="67"/>
      <c r="CAA94" s="67"/>
      <c r="CAB94" s="67"/>
      <c r="CAC94" s="67"/>
      <c r="CAD94" s="67"/>
      <c r="CAE94" s="67"/>
      <c r="CAF94" s="67"/>
      <c r="CAG94" s="67"/>
      <c r="CAH94" s="67"/>
      <c r="CAI94" s="67"/>
      <c r="CAJ94" s="67"/>
      <c r="CAK94" s="67"/>
      <c r="CAL94" s="67"/>
      <c r="CAM94" s="67"/>
      <c r="CAN94" s="67"/>
      <c r="CAO94" s="67"/>
      <c r="CAP94" s="67"/>
      <c r="CAQ94" s="67"/>
      <c r="CAR94" s="67"/>
      <c r="CAS94" s="67"/>
      <c r="CAT94" s="67"/>
      <c r="CAU94" s="67"/>
      <c r="CAV94" s="67"/>
      <c r="CAW94" s="67"/>
      <c r="CAX94" s="67"/>
      <c r="CAY94" s="67"/>
      <c r="CAZ94" s="67"/>
      <c r="CBA94" s="67"/>
      <c r="CBB94" s="67"/>
      <c r="CBC94" s="67"/>
      <c r="CBD94" s="67"/>
      <c r="CBE94" s="67"/>
      <c r="CBF94" s="67"/>
      <c r="CBG94" s="67"/>
      <c r="CBH94" s="67"/>
      <c r="CBI94" s="67"/>
      <c r="CBJ94" s="67"/>
      <c r="CBK94" s="67"/>
      <c r="CBL94" s="67"/>
      <c r="CBM94" s="67"/>
      <c r="CBN94" s="67"/>
      <c r="CBO94" s="67"/>
      <c r="CBP94" s="67"/>
      <c r="CBQ94" s="67"/>
      <c r="CBR94" s="67"/>
      <c r="CBS94" s="67"/>
      <c r="CBT94" s="67"/>
      <c r="CBU94" s="67"/>
      <c r="CBV94" s="67"/>
      <c r="CBW94" s="67"/>
      <c r="CBX94" s="67"/>
      <c r="CBY94" s="67"/>
      <c r="CBZ94" s="67"/>
      <c r="CCA94" s="67"/>
      <c r="CCB94" s="67"/>
      <c r="CCC94" s="67"/>
      <c r="CCD94" s="67"/>
      <c r="CCE94" s="67"/>
      <c r="CCF94" s="67"/>
      <c r="CCG94" s="67"/>
      <c r="CCH94" s="67"/>
      <c r="CCI94" s="67"/>
      <c r="CCJ94" s="67"/>
      <c r="CCK94" s="67"/>
      <c r="CCL94" s="67"/>
      <c r="CCM94" s="67"/>
      <c r="CCN94" s="67"/>
      <c r="CCO94" s="67"/>
      <c r="CCP94" s="67"/>
      <c r="CCQ94" s="67"/>
      <c r="CCR94" s="67"/>
      <c r="CCS94" s="67"/>
      <c r="CCT94" s="67"/>
      <c r="CCU94" s="67"/>
      <c r="CCV94" s="67"/>
      <c r="CCW94" s="67"/>
      <c r="CCX94" s="67"/>
      <c r="CCY94" s="67"/>
      <c r="CCZ94" s="67"/>
      <c r="CDA94" s="67"/>
      <c r="CDB94" s="67"/>
      <c r="CDC94" s="67"/>
      <c r="CDD94" s="67"/>
      <c r="CDE94" s="67"/>
      <c r="CDF94" s="67"/>
      <c r="CDG94" s="67"/>
      <c r="CDH94" s="67"/>
      <c r="CDI94" s="67"/>
      <c r="CDJ94" s="67"/>
      <c r="CDK94" s="67"/>
      <c r="CDL94" s="67"/>
      <c r="CDM94" s="67"/>
      <c r="CDN94" s="67"/>
      <c r="CDO94" s="67"/>
      <c r="CDP94" s="67"/>
      <c r="CDQ94" s="67"/>
      <c r="CDR94" s="67"/>
      <c r="CDS94" s="67"/>
      <c r="CDT94" s="67"/>
      <c r="CDU94" s="67"/>
      <c r="CDV94" s="67"/>
      <c r="CDW94" s="67"/>
      <c r="CDX94" s="67"/>
      <c r="CDY94" s="67"/>
      <c r="CDZ94" s="67"/>
      <c r="CEA94" s="67"/>
      <c r="CEB94" s="67"/>
      <c r="CEC94" s="67"/>
      <c r="CED94" s="67"/>
      <c r="CEE94" s="67"/>
      <c r="CEF94" s="67"/>
      <c r="CEG94" s="67"/>
      <c r="CEH94" s="67"/>
      <c r="CEI94" s="67"/>
      <c r="CEJ94" s="67"/>
      <c r="CEK94" s="67"/>
      <c r="CEL94" s="67"/>
      <c r="CEM94" s="67"/>
      <c r="CEN94" s="67"/>
      <c r="CEO94" s="67"/>
      <c r="CEP94" s="67"/>
      <c r="CEQ94" s="67"/>
      <c r="CER94" s="67"/>
      <c r="CES94" s="67"/>
      <c r="CET94" s="67"/>
      <c r="CEU94" s="67"/>
      <c r="CEV94" s="67"/>
      <c r="CEW94" s="67"/>
      <c r="CEX94" s="67"/>
      <c r="CEY94" s="67"/>
      <c r="CEZ94" s="67"/>
      <c r="CFA94" s="67"/>
      <c r="CFB94" s="67"/>
      <c r="CFC94" s="67"/>
      <c r="CFD94" s="67"/>
      <c r="CFE94" s="67"/>
      <c r="CFF94" s="67"/>
      <c r="CFG94" s="67"/>
      <c r="CFH94" s="67"/>
      <c r="CFI94" s="67"/>
      <c r="CFJ94" s="67"/>
      <c r="CFK94" s="67"/>
      <c r="CFL94" s="67"/>
      <c r="CFM94" s="67"/>
      <c r="CFN94" s="67"/>
      <c r="CFO94" s="67"/>
      <c r="CFP94" s="67"/>
      <c r="CFQ94" s="67"/>
      <c r="CFR94" s="67"/>
      <c r="CFS94" s="67"/>
      <c r="CFT94" s="67"/>
      <c r="CFU94" s="67"/>
      <c r="CFV94" s="67"/>
      <c r="CFW94" s="67"/>
      <c r="CFX94" s="67"/>
      <c r="CFY94" s="67"/>
      <c r="CFZ94" s="67"/>
      <c r="CGA94" s="67"/>
      <c r="CGB94" s="67"/>
      <c r="CGC94" s="67"/>
      <c r="CGD94" s="67"/>
      <c r="CGE94" s="67"/>
      <c r="CGF94" s="67"/>
      <c r="CGG94" s="67"/>
      <c r="CGH94" s="67"/>
      <c r="CGI94" s="67"/>
      <c r="CGJ94" s="67"/>
      <c r="CGK94" s="67"/>
      <c r="CGL94" s="67"/>
      <c r="CGM94" s="67"/>
      <c r="CGN94" s="67"/>
      <c r="CGO94" s="67"/>
      <c r="CGP94" s="67"/>
      <c r="CGQ94" s="67"/>
      <c r="CGR94" s="67"/>
      <c r="CGS94" s="67"/>
      <c r="CGT94" s="67"/>
      <c r="CGU94" s="67"/>
      <c r="CGV94" s="67"/>
      <c r="CGW94" s="67"/>
      <c r="CGX94" s="67"/>
      <c r="CGY94" s="67"/>
      <c r="CGZ94" s="67"/>
      <c r="CHA94" s="67"/>
      <c r="CHB94" s="67"/>
      <c r="CHC94" s="67"/>
      <c r="CHD94" s="67"/>
      <c r="CHE94" s="67"/>
      <c r="CHF94" s="67"/>
      <c r="CHG94" s="67"/>
      <c r="CHH94" s="67"/>
      <c r="CHI94" s="67"/>
      <c r="CHJ94" s="67"/>
      <c r="CHK94" s="67"/>
      <c r="CHL94" s="67"/>
      <c r="CHM94" s="67"/>
      <c r="CHN94" s="67"/>
      <c r="CHO94" s="67"/>
      <c r="CHP94" s="67"/>
      <c r="CHQ94" s="67"/>
      <c r="CHR94" s="67"/>
      <c r="CHS94" s="67"/>
      <c r="CHT94" s="67"/>
      <c r="CHU94" s="67"/>
      <c r="CHV94" s="67"/>
      <c r="CHW94" s="67"/>
      <c r="CHX94" s="67"/>
      <c r="CHY94" s="67"/>
      <c r="CHZ94" s="67"/>
      <c r="CIA94" s="67"/>
      <c r="CIB94" s="67"/>
      <c r="CIC94" s="67"/>
      <c r="CID94" s="67"/>
      <c r="CIE94" s="67"/>
      <c r="CIF94" s="67"/>
      <c r="CIG94" s="67"/>
      <c r="CIH94" s="67"/>
      <c r="CII94" s="67"/>
      <c r="CIJ94" s="67"/>
      <c r="CIK94" s="67"/>
      <c r="CIL94" s="67"/>
      <c r="CIM94" s="67"/>
      <c r="CIN94" s="67"/>
      <c r="CIO94" s="67"/>
      <c r="CIP94" s="67"/>
      <c r="CIQ94" s="67"/>
      <c r="CIR94" s="67"/>
      <c r="CIS94" s="67"/>
      <c r="CIT94" s="67"/>
      <c r="CIU94" s="67"/>
      <c r="CIV94" s="67"/>
      <c r="CIW94" s="67"/>
      <c r="CIX94" s="67"/>
      <c r="CIY94" s="67"/>
      <c r="CIZ94" s="67"/>
      <c r="CJA94" s="67"/>
      <c r="CJB94" s="67"/>
      <c r="CJC94" s="67"/>
      <c r="CJD94" s="67"/>
      <c r="CJE94" s="67"/>
      <c r="CJF94" s="67"/>
      <c r="CJG94" s="67"/>
      <c r="CJH94" s="67"/>
      <c r="CJI94" s="67"/>
      <c r="CJJ94" s="67"/>
      <c r="CJK94" s="67"/>
      <c r="CJL94" s="67"/>
      <c r="CJM94" s="67"/>
      <c r="CJN94" s="67"/>
      <c r="CJO94" s="67"/>
      <c r="CJP94" s="67"/>
      <c r="CJQ94" s="67"/>
      <c r="CJR94" s="67"/>
      <c r="CJS94" s="67"/>
      <c r="CJT94" s="67"/>
      <c r="CJU94" s="67"/>
      <c r="CJV94" s="67"/>
      <c r="CJW94" s="67"/>
      <c r="CJX94" s="67"/>
      <c r="CJY94" s="67"/>
      <c r="CJZ94" s="67"/>
      <c r="CKA94" s="67"/>
      <c r="CKB94" s="67"/>
      <c r="CKC94" s="67"/>
      <c r="CKD94" s="67"/>
      <c r="CKE94" s="67"/>
      <c r="CKF94" s="67"/>
      <c r="CKG94" s="67"/>
      <c r="CKH94" s="67"/>
      <c r="CKI94" s="67"/>
      <c r="CKJ94" s="67"/>
      <c r="CKK94" s="67"/>
      <c r="CKL94" s="67"/>
      <c r="CKM94" s="67"/>
      <c r="CKN94" s="67"/>
      <c r="CKO94" s="67"/>
      <c r="CKP94" s="67"/>
      <c r="CKQ94" s="67"/>
      <c r="CKR94" s="67"/>
      <c r="CKS94" s="67"/>
      <c r="CKT94" s="67"/>
      <c r="CKU94" s="67"/>
      <c r="CKV94" s="67"/>
      <c r="CKW94" s="67"/>
      <c r="CKX94" s="67"/>
      <c r="CKY94" s="67"/>
      <c r="CKZ94" s="67"/>
      <c r="CLA94" s="67"/>
      <c r="CLB94" s="67"/>
      <c r="CLC94" s="67"/>
      <c r="CLD94" s="67"/>
      <c r="CLE94" s="67"/>
      <c r="CLF94" s="67"/>
      <c r="CLG94" s="67"/>
      <c r="CLH94" s="67"/>
      <c r="CLI94" s="67"/>
      <c r="CLJ94" s="67"/>
      <c r="CLK94" s="67"/>
      <c r="CLL94" s="67"/>
      <c r="CLM94" s="67"/>
      <c r="CLN94" s="67"/>
      <c r="CLO94" s="67"/>
      <c r="CLP94" s="67"/>
      <c r="CLQ94" s="67"/>
      <c r="CLR94" s="67"/>
      <c r="CLS94" s="67"/>
      <c r="CLT94" s="67"/>
      <c r="CLU94" s="67"/>
      <c r="CLV94" s="67"/>
      <c r="CLW94" s="67"/>
      <c r="CLX94" s="67"/>
      <c r="CLY94" s="67"/>
      <c r="CLZ94" s="67"/>
      <c r="CMA94" s="67"/>
      <c r="CMB94" s="67"/>
      <c r="CMC94" s="67"/>
      <c r="CMD94" s="67"/>
      <c r="CME94" s="67"/>
      <c r="CMF94" s="67"/>
      <c r="CMG94" s="67"/>
      <c r="CMH94" s="67"/>
      <c r="CMI94" s="67"/>
      <c r="CMJ94" s="67"/>
      <c r="CMK94" s="67"/>
      <c r="CML94" s="67"/>
      <c r="CMM94" s="67"/>
      <c r="CMN94" s="67"/>
      <c r="CMO94" s="67"/>
      <c r="CMP94" s="67"/>
      <c r="CMQ94" s="67"/>
      <c r="CMR94" s="67"/>
      <c r="CMS94" s="67"/>
      <c r="CMT94" s="67"/>
      <c r="CMU94" s="67"/>
      <c r="CMV94" s="67"/>
      <c r="CMW94" s="67"/>
      <c r="CMX94" s="67"/>
      <c r="CMY94" s="67"/>
      <c r="CMZ94" s="67"/>
      <c r="CNA94" s="67"/>
      <c r="CNB94" s="67"/>
      <c r="CNC94" s="67"/>
      <c r="CND94" s="67"/>
      <c r="CNE94" s="67"/>
      <c r="CNF94" s="67"/>
      <c r="CNG94" s="67"/>
      <c r="CNH94" s="67"/>
      <c r="CNI94" s="67"/>
      <c r="CNJ94" s="67"/>
      <c r="CNK94" s="67"/>
      <c r="CNL94" s="67"/>
      <c r="CNM94" s="67"/>
      <c r="CNN94" s="67"/>
      <c r="CNO94" s="67"/>
      <c r="CNP94" s="67"/>
      <c r="CNQ94" s="67"/>
      <c r="CNR94" s="67"/>
      <c r="CNS94" s="67"/>
      <c r="CNT94" s="67"/>
      <c r="CNU94" s="67"/>
      <c r="CNV94" s="67"/>
      <c r="CNW94" s="67"/>
      <c r="CNX94" s="67"/>
      <c r="CNY94" s="67"/>
      <c r="CNZ94" s="67"/>
      <c r="COA94" s="67"/>
      <c r="COB94" s="67"/>
      <c r="COC94" s="67"/>
      <c r="COD94" s="67"/>
      <c r="COE94" s="67"/>
      <c r="COF94" s="67"/>
      <c r="COG94" s="67"/>
      <c r="COH94" s="67"/>
      <c r="COI94" s="67"/>
      <c r="COJ94" s="67"/>
      <c r="COK94" s="67"/>
      <c r="COL94" s="67"/>
      <c r="COM94" s="67"/>
      <c r="CON94" s="67"/>
      <c r="COO94" s="67"/>
      <c r="COP94" s="67"/>
      <c r="COQ94" s="67"/>
      <c r="COR94" s="67"/>
      <c r="COS94" s="67"/>
      <c r="COT94" s="67"/>
      <c r="COU94" s="67"/>
      <c r="COV94" s="67"/>
      <c r="COW94" s="67"/>
      <c r="COX94" s="67"/>
      <c r="COY94" s="67"/>
      <c r="COZ94" s="67"/>
      <c r="CPA94" s="67"/>
      <c r="CPB94" s="67"/>
      <c r="CPC94" s="67"/>
      <c r="CPD94" s="67"/>
      <c r="CPE94" s="67"/>
      <c r="CPF94" s="67"/>
      <c r="CPG94" s="67"/>
      <c r="CPH94" s="67"/>
      <c r="CPI94" s="67"/>
      <c r="CPJ94" s="67"/>
      <c r="CPK94" s="67"/>
      <c r="CPL94" s="67"/>
      <c r="CPM94" s="67"/>
      <c r="CPN94" s="67"/>
      <c r="CPO94" s="67"/>
      <c r="CPP94" s="67"/>
      <c r="CPQ94" s="67"/>
      <c r="CPR94" s="67"/>
      <c r="CPS94" s="67"/>
      <c r="CPT94" s="67"/>
      <c r="CPU94" s="67"/>
      <c r="CPV94" s="67"/>
      <c r="CPW94" s="67"/>
      <c r="CPX94" s="67"/>
      <c r="CPY94" s="67"/>
      <c r="CPZ94" s="67"/>
      <c r="CQA94" s="67"/>
      <c r="CQB94" s="67"/>
      <c r="CQC94" s="67"/>
      <c r="CQD94" s="67"/>
      <c r="CQE94" s="67"/>
      <c r="CQF94" s="67"/>
      <c r="CQG94" s="67"/>
      <c r="CQH94" s="67"/>
      <c r="CQI94" s="67"/>
      <c r="CQJ94" s="67"/>
      <c r="CQK94" s="67"/>
      <c r="CQL94" s="67"/>
      <c r="CQM94" s="67"/>
      <c r="CQN94" s="67"/>
      <c r="CQO94" s="67"/>
      <c r="CQP94" s="67"/>
      <c r="CQQ94" s="67"/>
      <c r="CQR94" s="67"/>
      <c r="CQS94" s="67"/>
      <c r="CQT94" s="67"/>
      <c r="CQU94" s="67"/>
      <c r="CQV94" s="67"/>
      <c r="CQW94" s="67"/>
      <c r="CQX94" s="67"/>
      <c r="CQY94" s="67"/>
      <c r="CQZ94" s="67"/>
      <c r="CRA94" s="67"/>
      <c r="CRB94" s="67"/>
      <c r="CRC94" s="67"/>
      <c r="CRD94" s="67"/>
      <c r="CRE94" s="67"/>
      <c r="CRF94" s="67"/>
      <c r="CRG94" s="67"/>
      <c r="CRH94" s="67"/>
      <c r="CRI94" s="67"/>
      <c r="CRJ94" s="67"/>
      <c r="CRK94" s="67"/>
      <c r="CRL94" s="67"/>
      <c r="CRM94" s="67"/>
      <c r="CRN94" s="67"/>
      <c r="CRO94" s="67"/>
      <c r="CRP94" s="67"/>
      <c r="CRQ94" s="67"/>
      <c r="CRR94" s="67"/>
      <c r="CRS94" s="67"/>
      <c r="CRT94" s="67"/>
      <c r="CRU94" s="67"/>
      <c r="CRV94" s="67"/>
      <c r="CRW94" s="67"/>
      <c r="CRX94" s="67"/>
      <c r="CRY94" s="67"/>
      <c r="CRZ94" s="67"/>
      <c r="CSA94" s="67"/>
      <c r="CSB94" s="67"/>
      <c r="CSC94" s="67"/>
      <c r="CSD94" s="67"/>
      <c r="CSE94" s="67"/>
      <c r="CSF94" s="67"/>
      <c r="CSG94" s="67"/>
      <c r="CSH94" s="67"/>
      <c r="CSI94" s="67"/>
      <c r="CSJ94" s="67"/>
      <c r="CSK94" s="67"/>
      <c r="CSL94" s="67"/>
      <c r="CSM94" s="67"/>
      <c r="CSN94" s="67"/>
      <c r="CSO94" s="67"/>
      <c r="CSP94" s="67"/>
      <c r="CSQ94" s="67"/>
      <c r="CSR94" s="67"/>
      <c r="CSS94" s="67"/>
      <c r="CST94" s="67"/>
      <c r="CSU94" s="67"/>
      <c r="CSV94" s="67"/>
      <c r="CSW94" s="67"/>
      <c r="CSX94" s="67"/>
      <c r="CSY94" s="67"/>
      <c r="CSZ94" s="67"/>
      <c r="CTA94" s="67"/>
      <c r="CTB94" s="67"/>
      <c r="CTC94" s="67"/>
      <c r="CTD94" s="67"/>
      <c r="CTE94" s="67"/>
      <c r="CTF94" s="67"/>
      <c r="CTG94" s="67"/>
      <c r="CTH94" s="67"/>
      <c r="CTI94" s="67"/>
      <c r="CTJ94" s="67"/>
      <c r="CTK94" s="67"/>
      <c r="CTL94" s="67"/>
      <c r="CTM94" s="67"/>
      <c r="CTN94" s="67"/>
      <c r="CTO94" s="67"/>
      <c r="CTP94" s="67"/>
      <c r="CTQ94" s="67"/>
      <c r="CTR94" s="67"/>
      <c r="CTS94" s="67"/>
      <c r="CTT94" s="67"/>
      <c r="CTU94" s="67"/>
      <c r="CTV94" s="67"/>
      <c r="CTW94" s="67"/>
      <c r="CTX94" s="67"/>
      <c r="CTY94" s="67"/>
      <c r="CTZ94" s="67"/>
      <c r="CUA94" s="67"/>
      <c r="CUB94" s="67"/>
      <c r="CUC94" s="67"/>
      <c r="CUD94" s="67"/>
      <c r="CUE94" s="67"/>
      <c r="CUF94" s="67"/>
      <c r="CUG94" s="67"/>
      <c r="CUH94" s="67"/>
      <c r="CUI94" s="67"/>
      <c r="CUJ94" s="67"/>
      <c r="CUK94" s="67"/>
      <c r="CUL94" s="67"/>
      <c r="CUM94" s="67"/>
      <c r="CUN94" s="67"/>
      <c r="CUO94" s="67"/>
      <c r="CUP94" s="67"/>
      <c r="CUQ94" s="67"/>
      <c r="CUR94" s="67"/>
      <c r="CUS94" s="67"/>
      <c r="CUT94" s="67"/>
      <c r="CUU94" s="67"/>
      <c r="CUV94" s="67"/>
      <c r="CUW94" s="67"/>
      <c r="CUX94" s="67"/>
      <c r="CUY94" s="67"/>
      <c r="CUZ94" s="67"/>
      <c r="CVA94" s="67"/>
      <c r="CVB94" s="67"/>
      <c r="CVC94" s="67"/>
      <c r="CVD94" s="67"/>
      <c r="CVE94" s="67"/>
      <c r="CVF94" s="67"/>
      <c r="CVG94" s="67"/>
      <c r="CVH94" s="67"/>
      <c r="CVI94" s="67"/>
      <c r="CVJ94" s="67"/>
      <c r="CVK94" s="67"/>
      <c r="CVL94" s="67"/>
      <c r="CVM94" s="67"/>
      <c r="CVN94" s="67"/>
      <c r="CVO94" s="67"/>
      <c r="CVP94" s="67"/>
      <c r="CVQ94" s="67"/>
      <c r="CVR94" s="67"/>
      <c r="CVS94" s="67"/>
      <c r="CVT94" s="67"/>
      <c r="CVU94" s="67"/>
      <c r="CVV94" s="67"/>
      <c r="CVW94" s="67"/>
      <c r="CVX94" s="67"/>
      <c r="CVY94" s="67"/>
      <c r="CVZ94" s="67"/>
      <c r="CWA94" s="67"/>
      <c r="CWB94" s="67"/>
      <c r="CWC94" s="67"/>
      <c r="CWD94" s="67"/>
      <c r="CWE94" s="67"/>
      <c r="CWF94" s="67"/>
      <c r="CWG94" s="67"/>
      <c r="CWH94" s="67"/>
      <c r="CWI94" s="67"/>
      <c r="CWJ94" s="67"/>
      <c r="CWK94" s="67"/>
      <c r="CWL94" s="67"/>
      <c r="CWM94" s="67"/>
      <c r="CWN94" s="67"/>
      <c r="CWO94" s="67"/>
      <c r="CWP94" s="67"/>
      <c r="CWQ94" s="67"/>
      <c r="CWR94" s="67"/>
      <c r="CWS94" s="67"/>
      <c r="CWT94" s="67"/>
      <c r="CWU94" s="67"/>
      <c r="CWV94" s="67"/>
      <c r="CWW94" s="67"/>
      <c r="CWX94" s="67"/>
      <c r="CWY94" s="67"/>
      <c r="CWZ94" s="67"/>
      <c r="CXA94" s="67"/>
      <c r="CXB94" s="67"/>
      <c r="CXC94" s="67"/>
      <c r="CXD94" s="67"/>
      <c r="CXE94" s="67"/>
      <c r="CXF94" s="67"/>
      <c r="CXG94" s="67"/>
      <c r="CXH94" s="67"/>
      <c r="CXI94" s="67"/>
      <c r="CXJ94" s="67"/>
      <c r="CXK94" s="67"/>
      <c r="CXL94" s="67"/>
      <c r="CXM94" s="67"/>
      <c r="CXN94" s="67"/>
      <c r="CXO94" s="67"/>
      <c r="CXP94" s="67"/>
      <c r="CXQ94" s="67"/>
      <c r="CXR94" s="67"/>
      <c r="CXS94" s="67"/>
      <c r="CXT94" s="67"/>
      <c r="CXU94" s="67"/>
      <c r="CXV94" s="67"/>
      <c r="CXW94" s="67"/>
      <c r="CXX94" s="67"/>
      <c r="CXY94" s="67"/>
      <c r="CXZ94" s="67"/>
      <c r="CYA94" s="67"/>
      <c r="CYB94" s="67"/>
      <c r="CYC94" s="67"/>
      <c r="CYD94" s="67"/>
      <c r="CYE94" s="67"/>
      <c r="CYF94" s="67"/>
      <c r="CYG94" s="67"/>
      <c r="CYH94" s="67"/>
      <c r="CYI94" s="67"/>
      <c r="CYJ94" s="67"/>
      <c r="CYK94" s="67"/>
      <c r="CYL94" s="67"/>
      <c r="CYM94" s="67"/>
      <c r="CYN94" s="67"/>
      <c r="CYO94" s="67"/>
      <c r="CYP94" s="67"/>
      <c r="CYQ94" s="67"/>
      <c r="CYR94" s="67"/>
      <c r="CYS94" s="67"/>
      <c r="CYT94" s="67"/>
      <c r="CYU94" s="67"/>
      <c r="CYV94" s="67"/>
      <c r="CYW94" s="67"/>
      <c r="CYX94" s="67"/>
      <c r="CYY94" s="67"/>
      <c r="CYZ94" s="67"/>
      <c r="CZA94" s="67"/>
      <c r="CZB94" s="67"/>
      <c r="CZC94" s="67"/>
      <c r="CZD94" s="67"/>
      <c r="CZE94" s="67"/>
      <c r="CZF94" s="67"/>
      <c r="CZG94" s="67"/>
      <c r="CZH94" s="67"/>
      <c r="CZI94" s="67"/>
      <c r="CZJ94" s="67"/>
      <c r="CZK94" s="67"/>
      <c r="CZL94" s="67"/>
      <c r="CZM94" s="67"/>
      <c r="CZN94" s="67"/>
      <c r="CZO94" s="67"/>
      <c r="CZP94" s="67"/>
      <c r="CZQ94" s="67"/>
      <c r="CZR94" s="67"/>
      <c r="CZS94" s="67"/>
      <c r="CZT94" s="67"/>
      <c r="CZU94" s="67"/>
      <c r="CZV94" s="67"/>
      <c r="CZW94" s="67"/>
      <c r="CZX94" s="67"/>
      <c r="CZY94" s="67"/>
      <c r="CZZ94" s="67"/>
      <c r="DAA94" s="67"/>
      <c r="DAB94" s="67"/>
      <c r="DAC94" s="67"/>
      <c r="DAD94" s="67"/>
      <c r="DAE94" s="67"/>
      <c r="DAF94" s="67"/>
      <c r="DAG94" s="67"/>
      <c r="DAH94" s="67"/>
      <c r="DAI94" s="67"/>
      <c r="DAJ94" s="67"/>
      <c r="DAK94" s="67"/>
      <c r="DAL94" s="67"/>
      <c r="DAM94" s="67"/>
      <c r="DAN94" s="67"/>
      <c r="DAO94" s="67"/>
      <c r="DAP94" s="67"/>
      <c r="DAQ94" s="67"/>
      <c r="DAR94" s="67"/>
      <c r="DAS94" s="67"/>
      <c r="DAT94" s="67"/>
      <c r="DAU94" s="67"/>
      <c r="DAV94" s="67"/>
      <c r="DAW94" s="67"/>
      <c r="DAX94" s="67"/>
      <c r="DAY94" s="67"/>
      <c r="DAZ94" s="67"/>
      <c r="DBA94" s="67"/>
      <c r="DBB94" s="67"/>
      <c r="DBC94" s="67"/>
      <c r="DBD94" s="67"/>
      <c r="DBE94" s="67"/>
      <c r="DBF94" s="67"/>
      <c r="DBG94" s="67"/>
      <c r="DBH94" s="67"/>
      <c r="DBI94" s="67"/>
      <c r="DBJ94" s="67"/>
      <c r="DBK94" s="67"/>
      <c r="DBL94" s="67"/>
      <c r="DBM94" s="67"/>
      <c r="DBN94" s="67"/>
      <c r="DBO94" s="67"/>
      <c r="DBP94" s="67"/>
      <c r="DBQ94" s="67"/>
      <c r="DBR94" s="67"/>
      <c r="DBS94" s="67"/>
      <c r="DBT94" s="67"/>
      <c r="DBU94" s="67"/>
      <c r="DBV94" s="67"/>
      <c r="DBW94" s="67"/>
      <c r="DBX94" s="67"/>
      <c r="DBY94" s="67"/>
      <c r="DBZ94" s="67"/>
      <c r="DCA94" s="67"/>
      <c r="DCB94" s="67"/>
      <c r="DCC94" s="67"/>
      <c r="DCD94" s="67"/>
      <c r="DCE94" s="67"/>
      <c r="DCF94" s="67"/>
      <c r="DCG94" s="67"/>
      <c r="DCH94" s="67"/>
      <c r="DCI94" s="67"/>
      <c r="DCJ94" s="67"/>
      <c r="DCK94" s="67"/>
      <c r="DCL94" s="67"/>
      <c r="DCM94" s="67"/>
      <c r="DCN94" s="67"/>
      <c r="DCO94" s="67"/>
      <c r="DCP94" s="67"/>
      <c r="DCQ94" s="67"/>
      <c r="DCR94" s="67"/>
      <c r="DCS94" s="67"/>
      <c r="DCT94" s="67"/>
      <c r="DCU94" s="67"/>
      <c r="DCV94" s="67"/>
      <c r="DCW94" s="67"/>
      <c r="DCX94" s="67"/>
      <c r="DCY94" s="67"/>
      <c r="DCZ94" s="67"/>
      <c r="DDA94" s="67"/>
      <c r="DDB94" s="67"/>
      <c r="DDC94" s="67"/>
      <c r="DDD94" s="67"/>
      <c r="DDE94" s="67"/>
      <c r="DDF94" s="67"/>
      <c r="DDG94" s="67"/>
      <c r="DDH94" s="67"/>
      <c r="DDI94" s="67"/>
      <c r="DDJ94" s="67"/>
      <c r="DDK94" s="67"/>
      <c r="DDL94" s="67"/>
      <c r="DDM94" s="67"/>
      <c r="DDN94" s="67"/>
      <c r="DDO94" s="67"/>
      <c r="DDP94" s="67"/>
      <c r="DDQ94" s="67"/>
      <c r="DDR94" s="67"/>
      <c r="DDS94" s="67"/>
      <c r="DDT94" s="67"/>
      <c r="DDU94" s="67"/>
      <c r="DDV94" s="67"/>
      <c r="DDW94" s="67"/>
      <c r="DDX94" s="67"/>
      <c r="DDY94" s="67"/>
      <c r="DDZ94" s="67"/>
      <c r="DEA94" s="67"/>
      <c r="DEB94" s="67"/>
      <c r="DEC94" s="67"/>
      <c r="DED94" s="67"/>
      <c r="DEE94" s="67"/>
      <c r="DEF94" s="67"/>
      <c r="DEG94" s="67"/>
      <c r="DEH94" s="67"/>
      <c r="DEI94" s="67"/>
      <c r="DEJ94" s="67"/>
      <c r="DEK94" s="67"/>
      <c r="DEL94" s="67"/>
      <c r="DEM94" s="67"/>
      <c r="DEN94" s="67"/>
      <c r="DEO94" s="67"/>
      <c r="DEP94" s="67"/>
      <c r="DEQ94" s="67"/>
      <c r="DER94" s="67"/>
      <c r="DES94" s="67"/>
      <c r="DET94" s="67"/>
      <c r="DEU94" s="67"/>
      <c r="DEV94" s="67"/>
      <c r="DEW94" s="67"/>
      <c r="DEX94" s="67"/>
      <c r="DEY94" s="67"/>
      <c r="DEZ94" s="67"/>
      <c r="DFA94" s="67"/>
      <c r="DFB94" s="67"/>
      <c r="DFC94" s="67"/>
      <c r="DFD94" s="67"/>
      <c r="DFE94" s="67"/>
      <c r="DFF94" s="67"/>
      <c r="DFG94" s="67"/>
      <c r="DFH94" s="67"/>
      <c r="DFI94" s="67"/>
      <c r="DFJ94" s="67"/>
      <c r="DFK94" s="67"/>
      <c r="DFL94" s="67"/>
      <c r="DFM94" s="67"/>
      <c r="DFN94" s="67"/>
      <c r="DFO94" s="67"/>
      <c r="DFP94" s="67"/>
      <c r="DFQ94" s="67"/>
      <c r="DFR94" s="67"/>
      <c r="DFS94" s="67"/>
      <c r="DFT94" s="67"/>
      <c r="DFU94" s="67"/>
      <c r="DFV94" s="67"/>
      <c r="DFW94" s="67"/>
      <c r="DFX94" s="67"/>
      <c r="DFY94" s="67"/>
      <c r="DFZ94" s="67"/>
      <c r="DGA94" s="67"/>
      <c r="DGB94" s="67"/>
      <c r="DGC94" s="67"/>
      <c r="DGD94" s="67"/>
      <c r="DGE94" s="67"/>
      <c r="DGF94" s="67"/>
      <c r="DGG94" s="67"/>
      <c r="DGH94" s="67"/>
      <c r="DGI94" s="67"/>
      <c r="DGJ94" s="67"/>
      <c r="DGK94" s="67"/>
      <c r="DGL94" s="67"/>
      <c r="DGM94" s="67"/>
      <c r="DGN94" s="67"/>
      <c r="DGO94" s="67"/>
      <c r="DGP94" s="67"/>
      <c r="DGQ94" s="67"/>
      <c r="DGR94" s="67"/>
      <c r="DGS94" s="67"/>
      <c r="DGT94" s="67"/>
      <c r="DGU94" s="67"/>
      <c r="DGV94" s="67"/>
      <c r="DGW94" s="67"/>
      <c r="DGX94" s="67"/>
      <c r="DGY94" s="67"/>
      <c r="DGZ94" s="67"/>
      <c r="DHA94" s="67"/>
      <c r="DHB94" s="67"/>
      <c r="DHC94" s="67"/>
      <c r="DHD94" s="67"/>
      <c r="DHE94" s="67"/>
      <c r="DHF94" s="67"/>
      <c r="DHG94" s="67"/>
      <c r="DHH94" s="67"/>
      <c r="DHI94" s="67"/>
      <c r="DHJ94" s="67"/>
      <c r="DHK94" s="67"/>
      <c r="DHL94" s="67"/>
      <c r="DHM94" s="67"/>
      <c r="DHN94" s="67"/>
      <c r="DHO94" s="67"/>
      <c r="DHP94" s="67"/>
      <c r="DHQ94" s="67"/>
      <c r="DHR94" s="67"/>
      <c r="DHS94" s="67"/>
      <c r="DHT94" s="67"/>
      <c r="DHU94" s="67"/>
      <c r="DHV94" s="67"/>
      <c r="DHW94" s="67"/>
      <c r="DHX94" s="67"/>
      <c r="DHY94" s="67"/>
      <c r="DHZ94" s="67"/>
      <c r="DIA94" s="67"/>
      <c r="DIB94" s="67"/>
      <c r="DIC94" s="67"/>
      <c r="DID94" s="67"/>
      <c r="DIE94" s="67"/>
      <c r="DIF94" s="67"/>
      <c r="DIG94" s="67"/>
      <c r="DIH94" s="67"/>
      <c r="DII94" s="67"/>
      <c r="DIJ94" s="67"/>
      <c r="DIK94" s="67"/>
      <c r="DIL94" s="67"/>
      <c r="DIM94" s="67"/>
      <c r="DIN94" s="67"/>
      <c r="DIO94" s="67"/>
      <c r="DIP94" s="67"/>
      <c r="DIQ94" s="67"/>
      <c r="DIR94" s="67"/>
      <c r="DIS94" s="67"/>
      <c r="DIT94" s="67"/>
      <c r="DIU94" s="67"/>
      <c r="DIV94" s="67"/>
      <c r="DIW94" s="67"/>
      <c r="DIX94" s="67"/>
      <c r="DIY94" s="67"/>
      <c r="DIZ94" s="67"/>
      <c r="DJA94" s="67"/>
      <c r="DJB94" s="67"/>
      <c r="DJC94" s="67"/>
      <c r="DJD94" s="67"/>
      <c r="DJE94" s="67"/>
      <c r="DJF94" s="67"/>
      <c r="DJG94" s="67"/>
      <c r="DJH94" s="67"/>
      <c r="DJI94" s="67"/>
      <c r="DJJ94" s="67"/>
      <c r="DJK94" s="67"/>
      <c r="DJL94" s="67"/>
      <c r="DJM94" s="67"/>
      <c r="DJN94" s="67"/>
      <c r="DJO94" s="67"/>
      <c r="DJP94" s="67"/>
      <c r="DJQ94" s="67"/>
      <c r="DJR94" s="67"/>
      <c r="DJS94" s="67"/>
      <c r="DJT94" s="67"/>
      <c r="DJU94" s="67"/>
      <c r="DJV94" s="67"/>
      <c r="DJW94" s="67"/>
      <c r="DJX94" s="67"/>
      <c r="DJY94" s="67"/>
      <c r="DJZ94" s="67"/>
      <c r="DKA94" s="67"/>
      <c r="DKB94" s="67"/>
      <c r="DKC94" s="67"/>
      <c r="DKD94" s="67"/>
      <c r="DKE94" s="67"/>
      <c r="DKF94" s="67"/>
      <c r="DKG94" s="67"/>
      <c r="DKH94" s="67"/>
      <c r="DKI94" s="67"/>
      <c r="DKJ94" s="67"/>
      <c r="DKK94" s="67"/>
      <c r="DKL94" s="67"/>
      <c r="DKM94" s="67"/>
      <c r="DKN94" s="67"/>
      <c r="DKO94" s="67"/>
      <c r="DKP94" s="67"/>
      <c r="DKQ94" s="67"/>
      <c r="DKR94" s="67"/>
      <c r="DKS94" s="67"/>
      <c r="DKT94" s="67"/>
      <c r="DKU94" s="67"/>
      <c r="DKV94" s="67"/>
      <c r="DKW94" s="67"/>
      <c r="DKX94" s="67"/>
      <c r="DKY94" s="67"/>
      <c r="DKZ94" s="67"/>
      <c r="DLA94" s="67"/>
      <c r="DLB94" s="67"/>
      <c r="DLC94" s="67"/>
      <c r="DLD94" s="67"/>
      <c r="DLE94" s="67"/>
      <c r="DLF94" s="67"/>
      <c r="DLG94" s="67"/>
      <c r="DLH94" s="67"/>
      <c r="DLI94" s="67"/>
      <c r="DLJ94" s="67"/>
      <c r="DLK94" s="67"/>
      <c r="DLL94" s="67"/>
      <c r="DLM94" s="67"/>
      <c r="DLN94" s="67"/>
      <c r="DLO94" s="67"/>
      <c r="DLP94" s="67"/>
      <c r="DLQ94" s="67"/>
      <c r="DLR94" s="67"/>
      <c r="DLS94" s="67"/>
      <c r="DLT94" s="67"/>
      <c r="DLU94" s="67"/>
      <c r="DLV94" s="67"/>
      <c r="DLW94" s="67"/>
      <c r="DLX94" s="67"/>
      <c r="DLY94" s="67"/>
      <c r="DLZ94" s="67"/>
      <c r="DMA94" s="67"/>
      <c r="DMB94" s="67"/>
      <c r="DMC94" s="67"/>
      <c r="DMD94" s="67"/>
      <c r="DME94" s="67"/>
      <c r="DMF94" s="67"/>
      <c r="DMG94" s="67"/>
      <c r="DMH94" s="67"/>
      <c r="DMI94" s="67"/>
      <c r="DMJ94" s="67"/>
      <c r="DMK94" s="67"/>
      <c r="DML94" s="67"/>
      <c r="DMM94" s="67"/>
      <c r="DMN94" s="67"/>
      <c r="DMO94" s="67"/>
      <c r="DMP94" s="67"/>
      <c r="DMQ94" s="67"/>
      <c r="DMR94" s="67"/>
      <c r="DMS94" s="67"/>
      <c r="DMT94" s="67"/>
      <c r="DMU94" s="67"/>
      <c r="DMV94" s="67"/>
      <c r="DMW94" s="67"/>
      <c r="DMX94" s="67"/>
      <c r="DMY94" s="67"/>
      <c r="DMZ94" s="67"/>
      <c r="DNA94" s="67"/>
      <c r="DNB94" s="67"/>
      <c r="DNC94" s="67"/>
      <c r="DND94" s="67"/>
      <c r="DNE94" s="67"/>
      <c r="DNF94" s="67"/>
      <c r="DNG94" s="67"/>
      <c r="DNH94" s="67"/>
      <c r="DNI94" s="67"/>
      <c r="DNJ94" s="67"/>
      <c r="DNK94" s="67"/>
      <c r="DNL94" s="67"/>
      <c r="DNM94" s="67"/>
      <c r="DNN94" s="67"/>
      <c r="DNO94" s="67"/>
      <c r="DNP94" s="67"/>
      <c r="DNQ94" s="67"/>
      <c r="DNR94" s="67"/>
      <c r="DNS94" s="67"/>
      <c r="DNT94" s="67"/>
      <c r="DNU94" s="67"/>
      <c r="DNV94" s="67"/>
      <c r="DNW94" s="67"/>
      <c r="DNX94" s="67"/>
      <c r="DNY94" s="67"/>
      <c r="DNZ94" s="67"/>
      <c r="DOA94" s="67"/>
      <c r="DOB94" s="67"/>
      <c r="DOC94" s="67"/>
      <c r="DOD94" s="67"/>
      <c r="DOE94" s="67"/>
      <c r="DOF94" s="67"/>
      <c r="DOG94" s="67"/>
      <c r="DOH94" s="67"/>
      <c r="DOI94" s="67"/>
      <c r="DOJ94" s="67"/>
      <c r="DOK94" s="67"/>
      <c r="DOL94" s="67"/>
      <c r="DOM94" s="67"/>
      <c r="DON94" s="67"/>
      <c r="DOO94" s="67"/>
      <c r="DOP94" s="67"/>
      <c r="DOQ94" s="67"/>
      <c r="DOR94" s="67"/>
      <c r="DOS94" s="67"/>
      <c r="DOT94" s="67"/>
      <c r="DOU94" s="67"/>
      <c r="DOV94" s="67"/>
      <c r="DOW94" s="67"/>
      <c r="DOX94" s="67"/>
      <c r="DOY94" s="67"/>
      <c r="DOZ94" s="67"/>
      <c r="DPA94" s="67"/>
      <c r="DPB94" s="67"/>
      <c r="DPC94" s="67"/>
      <c r="DPD94" s="67"/>
      <c r="DPE94" s="67"/>
      <c r="DPF94" s="67"/>
      <c r="DPG94" s="67"/>
      <c r="DPH94" s="67"/>
      <c r="DPI94" s="67"/>
      <c r="DPJ94" s="67"/>
      <c r="DPK94" s="67"/>
      <c r="DPL94" s="67"/>
      <c r="DPM94" s="67"/>
      <c r="DPN94" s="67"/>
      <c r="DPO94" s="67"/>
      <c r="DPP94" s="67"/>
      <c r="DPQ94" s="67"/>
      <c r="DPR94" s="67"/>
      <c r="DPS94" s="67"/>
      <c r="DPT94" s="67"/>
      <c r="DPU94" s="67"/>
      <c r="DPV94" s="67"/>
      <c r="DPW94" s="67"/>
      <c r="DPX94" s="67"/>
      <c r="DPY94" s="67"/>
      <c r="DPZ94" s="67"/>
      <c r="DQA94" s="67"/>
      <c r="DQB94" s="67"/>
      <c r="DQC94" s="67"/>
      <c r="DQD94" s="67"/>
      <c r="DQE94" s="67"/>
      <c r="DQF94" s="67"/>
      <c r="DQG94" s="67"/>
      <c r="DQH94" s="67"/>
      <c r="DQI94" s="67"/>
      <c r="DQJ94" s="67"/>
      <c r="DQK94" s="67"/>
      <c r="DQL94" s="67"/>
      <c r="DQM94" s="67"/>
      <c r="DQN94" s="67"/>
      <c r="DQO94" s="67"/>
      <c r="DQP94" s="67"/>
      <c r="DQQ94" s="67"/>
      <c r="DQR94" s="67"/>
      <c r="DQS94" s="67"/>
      <c r="DQT94" s="67"/>
      <c r="DQU94" s="67"/>
      <c r="DQV94" s="67"/>
      <c r="DQW94" s="67"/>
      <c r="DQX94" s="67"/>
      <c r="DQY94" s="67"/>
      <c r="DQZ94" s="67"/>
      <c r="DRA94" s="67"/>
      <c r="DRB94" s="67"/>
      <c r="DRC94" s="67"/>
      <c r="DRD94" s="67"/>
      <c r="DRE94" s="67"/>
      <c r="DRF94" s="67"/>
      <c r="DRG94" s="67"/>
      <c r="DRH94" s="67"/>
      <c r="DRI94" s="67"/>
      <c r="DRJ94" s="67"/>
      <c r="DRK94" s="67"/>
      <c r="DRL94" s="67"/>
      <c r="DRM94" s="67"/>
      <c r="DRN94" s="67"/>
      <c r="DRO94" s="67"/>
      <c r="DRP94" s="67"/>
      <c r="DRQ94" s="67"/>
      <c r="DRR94" s="67"/>
      <c r="DRS94" s="67"/>
      <c r="DRT94" s="67"/>
      <c r="DRU94" s="67"/>
      <c r="DRV94" s="67"/>
      <c r="DRW94" s="67"/>
      <c r="DRX94" s="67"/>
      <c r="DRY94" s="67"/>
      <c r="DRZ94" s="67"/>
      <c r="DSA94" s="67"/>
      <c r="DSB94" s="67"/>
      <c r="DSC94" s="67"/>
      <c r="DSD94" s="67"/>
      <c r="DSE94" s="67"/>
      <c r="DSF94" s="67"/>
      <c r="DSG94" s="67"/>
      <c r="DSH94" s="67"/>
      <c r="DSI94" s="67"/>
      <c r="DSJ94" s="67"/>
      <c r="DSK94" s="67"/>
      <c r="DSL94" s="67"/>
      <c r="DSM94" s="67"/>
      <c r="DSN94" s="67"/>
      <c r="DSO94" s="67"/>
      <c r="DSP94" s="67"/>
      <c r="DSQ94" s="67"/>
      <c r="DSR94" s="67"/>
      <c r="DSS94" s="67"/>
      <c r="DST94" s="67"/>
      <c r="DSU94" s="67"/>
      <c r="DSV94" s="67"/>
      <c r="DSW94" s="67"/>
      <c r="DSX94" s="67"/>
      <c r="DSY94" s="67"/>
      <c r="DSZ94" s="67"/>
      <c r="DTA94" s="67"/>
      <c r="DTB94" s="67"/>
      <c r="DTC94" s="67"/>
      <c r="DTD94" s="67"/>
      <c r="DTE94" s="67"/>
      <c r="DTF94" s="67"/>
      <c r="DTG94" s="67"/>
      <c r="DTH94" s="67"/>
      <c r="DTI94" s="67"/>
      <c r="DTJ94" s="67"/>
      <c r="DTK94" s="67"/>
      <c r="DTL94" s="67"/>
      <c r="DTM94" s="67"/>
      <c r="DTN94" s="67"/>
      <c r="DTO94" s="67"/>
      <c r="DTP94" s="67"/>
      <c r="DTQ94" s="67"/>
      <c r="DTR94" s="67"/>
      <c r="DTS94" s="67"/>
      <c r="DTT94" s="67"/>
      <c r="DTU94" s="67"/>
      <c r="DTV94" s="67"/>
      <c r="DTW94" s="67"/>
      <c r="DTX94" s="67"/>
      <c r="DTY94" s="67"/>
      <c r="DTZ94" s="67"/>
      <c r="DUA94" s="67"/>
      <c r="DUB94" s="67"/>
      <c r="DUC94" s="67"/>
      <c r="DUD94" s="67"/>
      <c r="DUE94" s="67"/>
      <c r="DUF94" s="67"/>
      <c r="DUG94" s="67"/>
      <c r="DUH94" s="67"/>
      <c r="DUI94" s="67"/>
      <c r="DUJ94" s="67"/>
      <c r="DUK94" s="67"/>
      <c r="DUL94" s="67"/>
      <c r="DUM94" s="67"/>
      <c r="DUN94" s="67"/>
      <c r="DUO94" s="67"/>
      <c r="DUP94" s="67"/>
      <c r="DUQ94" s="67"/>
      <c r="DUR94" s="67"/>
      <c r="DUS94" s="67"/>
      <c r="DUT94" s="67"/>
      <c r="DUU94" s="67"/>
      <c r="DUV94" s="67"/>
      <c r="DUW94" s="67"/>
      <c r="DUX94" s="67"/>
      <c r="DUY94" s="67"/>
      <c r="DUZ94" s="67"/>
      <c r="DVA94" s="67"/>
      <c r="DVB94" s="67"/>
      <c r="DVC94" s="67"/>
      <c r="DVD94" s="67"/>
      <c r="DVE94" s="67"/>
      <c r="DVF94" s="67"/>
      <c r="DVG94" s="67"/>
      <c r="DVH94" s="67"/>
      <c r="DVI94" s="67"/>
      <c r="DVJ94" s="67"/>
      <c r="DVK94" s="67"/>
      <c r="DVL94" s="67"/>
      <c r="DVM94" s="67"/>
      <c r="DVN94" s="67"/>
      <c r="DVO94" s="67"/>
      <c r="DVP94" s="67"/>
      <c r="DVQ94" s="67"/>
      <c r="DVR94" s="67"/>
      <c r="DVS94" s="67"/>
      <c r="DVT94" s="67"/>
      <c r="DVU94" s="67"/>
      <c r="DVV94" s="67"/>
      <c r="DVW94" s="67"/>
      <c r="DVX94" s="67"/>
      <c r="DVY94" s="67"/>
      <c r="DVZ94" s="67"/>
      <c r="DWA94" s="67"/>
      <c r="DWB94" s="67"/>
      <c r="DWC94" s="67"/>
      <c r="DWD94" s="67"/>
      <c r="DWE94" s="67"/>
      <c r="DWF94" s="67"/>
      <c r="DWG94" s="67"/>
      <c r="DWH94" s="67"/>
      <c r="DWI94" s="67"/>
      <c r="DWJ94" s="67"/>
      <c r="DWK94" s="67"/>
      <c r="DWL94" s="67"/>
      <c r="DWM94" s="67"/>
      <c r="DWN94" s="67"/>
      <c r="DWO94" s="67"/>
      <c r="DWP94" s="67"/>
      <c r="DWQ94" s="67"/>
      <c r="DWR94" s="67"/>
      <c r="DWS94" s="67"/>
      <c r="DWT94" s="67"/>
      <c r="DWU94" s="67"/>
      <c r="DWV94" s="67"/>
      <c r="DWW94" s="67"/>
      <c r="DWX94" s="67"/>
      <c r="DWY94" s="67"/>
      <c r="DWZ94" s="67"/>
      <c r="DXA94" s="67"/>
      <c r="DXB94" s="67"/>
      <c r="DXC94" s="67"/>
      <c r="DXD94" s="67"/>
      <c r="DXE94" s="67"/>
      <c r="DXF94" s="67"/>
      <c r="DXG94" s="67"/>
      <c r="DXH94" s="67"/>
      <c r="DXI94" s="67"/>
      <c r="DXJ94" s="67"/>
      <c r="DXK94" s="67"/>
      <c r="DXL94" s="67"/>
      <c r="DXM94" s="67"/>
      <c r="DXN94" s="67"/>
      <c r="DXO94" s="67"/>
      <c r="DXP94" s="67"/>
      <c r="DXQ94" s="67"/>
      <c r="DXR94" s="67"/>
      <c r="DXS94" s="67"/>
      <c r="DXT94" s="67"/>
      <c r="DXU94" s="67"/>
      <c r="DXV94" s="67"/>
      <c r="DXW94" s="67"/>
      <c r="DXX94" s="67"/>
      <c r="DXY94" s="67"/>
      <c r="DXZ94" s="67"/>
      <c r="DYA94" s="67"/>
      <c r="DYB94" s="67"/>
      <c r="DYC94" s="67"/>
      <c r="DYD94" s="67"/>
      <c r="DYE94" s="67"/>
      <c r="DYF94" s="67"/>
      <c r="DYG94" s="67"/>
      <c r="DYH94" s="67"/>
      <c r="DYI94" s="67"/>
      <c r="DYJ94" s="67"/>
      <c r="DYK94" s="67"/>
      <c r="DYL94" s="67"/>
      <c r="DYM94" s="67"/>
      <c r="DYN94" s="67"/>
      <c r="DYO94" s="67"/>
      <c r="DYP94" s="67"/>
      <c r="DYQ94" s="67"/>
      <c r="DYR94" s="67"/>
      <c r="DYS94" s="67"/>
      <c r="DYT94" s="67"/>
      <c r="DYU94" s="67"/>
      <c r="DYV94" s="67"/>
      <c r="DYW94" s="67"/>
      <c r="DYX94" s="67"/>
      <c r="DYY94" s="67"/>
      <c r="DYZ94" s="67"/>
      <c r="DZA94" s="67"/>
      <c r="DZB94" s="67"/>
      <c r="DZC94" s="67"/>
      <c r="DZD94" s="67"/>
      <c r="DZE94" s="67"/>
      <c r="DZF94" s="67"/>
      <c r="DZG94" s="67"/>
      <c r="DZH94" s="67"/>
      <c r="DZI94" s="67"/>
      <c r="DZJ94" s="67"/>
      <c r="DZK94" s="67"/>
      <c r="DZL94" s="67"/>
      <c r="DZM94" s="67"/>
      <c r="DZN94" s="67"/>
      <c r="DZO94" s="67"/>
      <c r="DZP94" s="67"/>
      <c r="DZQ94" s="67"/>
      <c r="DZR94" s="67"/>
      <c r="DZS94" s="67"/>
      <c r="DZT94" s="67"/>
      <c r="DZU94" s="67"/>
      <c r="DZV94" s="67"/>
      <c r="DZW94" s="67"/>
      <c r="DZX94" s="67"/>
      <c r="DZY94" s="67"/>
      <c r="DZZ94" s="67"/>
      <c r="EAA94" s="67"/>
      <c r="EAB94" s="67"/>
      <c r="EAC94" s="67"/>
      <c r="EAD94" s="67"/>
      <c r="EAE94" s="67"/>
      <c r="EAF94" s="67"/>
      <c r="EAG94" s="67"/>
      <c r="EAH94" s="67"/>
      <c r="EAI94" s="67"/>
      <c r="EAJ94" s="67"/>
      <c r="EAK94" s="67"/>
      <c r="EAL94" s="67"/>
      <c r="EAM94" s="67"/>
      <c r="EAN94" s="67"/>
      <c r="EAO94" s="67"/>
      <c r="EAP94" s="67"/>
      <c r="EAQ94" s="67"/>
      <c r="EAR94" s="67"/>
      <c r="EAS94" s="67"/>
      <c r="EAT94" s="67"/>
      <c r="EAU94" s="67"/>
      <c r="EAV94" s="67"/>
      <c r="EAW94" s="67"/>
      <c r="EAX94" s="67"/>
      <c r="EAY94" s="67"/>
      <c r="EAZ94" s="67"/>
      <c r="EBA94" s="67"/>
      <c r="EBB94" s="67"/>
      <c r="EBC94" s="67"/>
      <c r="EBD94" s="67"/>
      <c r="EBE94" s="67"/>
      <c r="EBF94" s="67"/>
      <c r="EBG94" s="67"/>
      <c r="EBH94" s="67"/>
      <c r="EBI94" s="67"/>
      <c r="EBJ94" s="67"/>
      <c r="EBK94" s="67"/>
      <c r="EBL94" s="67"/>
      <c r="EBM94" s="67"/>
      <c r="EBN94" s="67"/>
      <c r="EBO94" s="67"/>
      <c r="EBP94" s="67"/>
      <c r="EBQ94" s="67"/>
      <c r="EBR94" s="67"/>
      <c r="EBS94" s="67"/>
      <c r="EBT94" s="67"/>
      <c r="EBU94" s="67"/>
      <c r="EBV94" s="67"/>
      <c r="EBW94" s="67"/>
      <c r="EBX94" s="67"/>
      <c r="EBY94" s="67"/>
      <c r="EBZ94" s="67"/>
      <c r="ECA94" s="67"/>
      <c r="ECB94" s="67"/>
      <c r="ECC94" s="67"/>
      <c r="ECD94" s="67"/>
      <c r="ECE94" s="67"/>
      <c r="ECF94" s="67"/>
      <c r="ECG94" s="67"/>
      <c r="ECH94" s="67"/>
      <c r="ECI94" s="67"/>
      <c r="ECJ94" s="67"/>
      <c r="ECK94" s="67"/>
      <c r="ECL94" s="67"/>
      <c r="ECM94" s="67"/>
      <c r="ECN94" s="67"/>
      <c r="ECO94" s="67"/>
      <c r="ECP94" s="67"/>
      <c r="ECQ94" s="67"/>
      <c r="ECR94" s="67"/>
      <c r="ECS94" s="67"/>
      <c r="ECT94" s="67"/>
      <c r="ECU94" s="67"/>
      <c r="ECV94" s="67"/>
      <c r="ECW94" s="67"/>
      <c r="ECX94" s="67"/>
      <c r="ECY94" s="67"/>
      <c r="ECZ94" s="67"/>
      <c r="EDA94" s="67"/>
      <c r="EDB94" s="67"/>
      <c r="EDC94" s="67"/>
      <c r="EDD94" s="67"/>
      <c r="EDE94" s="67"/>
      <c r="EDF94" s="67"/>
      <c r="EDG94" s="67"/>
      <c r="EDH94" s="67"/>
      <c r="EDI94" s="67"/>
      <c r="EDJ94" s="67"/>
      <c r="EDK94" s="67"/>
      <c r="EDL94" s="67"/>
      <c r="EDM94" s="67"/>
      <c r="EDN94" s="67"/>
      <c r="EDO94" s="67"/>
      <c r="EDP94" s="67"/>
      <c r="EDQ94" s="67"/>
      <c r="EDR94" s="67"/>
      <c r="EDS94" s="67"/>
      <c r="EDT94" s="67"/>
      <c r="EDU94" s="67"/>
      <c r="EDV94" s="67"/>
      <c r="EDW94" s="67"/>
      <c r="EDX94" s="67"/>
      <c r="EDY94" s="67"/>
      <c r="EDZ94" s="67"/>
      <c r="EEA94" s="67"/>
      <c r="EEB94" s="67"/>
      <c r="EEC94" s="67"/>
      <c r="EED94" s="67"/>
      <c r="EEE94" s="67"/>
      <c r="EEF94" s="67"/>
      <c r="EEG94" s="67"/>
      <c r="EEH94" s="67"/>
      <c r="EEI94" s="67"/>
      <c r="EEJ94" s="67"/>
      <c r="EEK94" s="67"/>
      <c r="EEL94" s="67"/>
      <c r="EEM94" s="67"/>
      <c r="EEN94" s="67"/>
      <c r="EEO94" s="67"/>
      <c r="EEP94" s="67"/>
      <c r="EEQ94" s="67"/>
      <c r="EER94" s="67"/>
      <c r="EES94" s="67"/>
      <c r="EET94" s="67"/>
      <c r="EEU94" s="67"/>
      <c r="EEV94" s="67"/>
      <c r="EEW94" s="67"/>
      <c r="EEX94" s="67"/>
      <c r="EEY94" s="67"/>
      <c r="EEZ94" s="67"/>
      <c r="EFA94" s="67"/>
      <c r="EFB94" s="67"/>
      <c r="EFC94" s="67"/>
      <c r="EFD94" s="67"/>
      <c r="EFE94" s="67"/>
      <c r="EFF94" s="67"/>
      <c r="EFG94" s="67"/>
      <c r="EFH94" s="67"/>
      <c r="EFI94" s="67"/>
      <c r="EFJ94" s="67"/>
      <c r="EFK94" s="67"/>
      <c r="EFL94" s="67"/>
      <c r="EFM94" s="67"/>
      <c r="EFN94" s="67"/>
      <c r="EFO94" s="67"/>
      <c r="EFP94" s="67"/>
      <c r="EFQ94" s="67"/>
      <c r="EFR94" s="67"/>
      <c r="EFS94" s="67"/>
      <c r="EFT94" s="67"/>
      <c r="EFU94" s="67"/>
      <c r="EFV94" s="67"/>
      <c r="EFW94" s="67"/>
      <c r="EFX94" s="67"/>
      <c r="EFY94" s="67"/>
      <c r="EFZ94" s="67"/>
      <c r="EGA94" s="67"/>
      <c r="EGB94" s="67"/>
      <c r="EGC94" s="67"/>
      <c r="EGD94" s="67"/>
      <c r="EGE94" s="67"/>
      <c r="EGF94" s="67"/>
      <c r="EGG94" s="67"/>
      <c r="EGH94" s="67"/>
      <c r="EGI94" s="67"/>
      <c r="EGJ94" s="67"/>
      <c r="EGK94" s="67"/>
      <c r="EGL94" s="67"/>
      <c r="EGM94" s="67"/>
      <c r="EGN94" s="67"/>
      <c r="EGO94" s="67"/>
      <c r="EGP94" s="67"/>
      <c r="EGQ94" s="67"/>
      <c r="EGR94" s="67"/>
      <c r="EGS94" s="67"/>
      <c r="EGT94" s="67"/>
      <c r="EGU94" s="67"/>
      <c r="EGV94" s="67"/>
      <c r="EGW94" s="67"/>
      <c r="EGX94" s="67"/>
      <c r="EGY94" s="67"/>
      <c r="EGZ94" s="67"/>
      <c r="EHA94" s="67"/>
      <c r="EHB94" s="67"/>
      <c r="EHC94" s="67"/>
      <c r="EHD94" s="67"/>
      <c r="EHE94" s="67"/>
      <c r="EHF94" s="67"/>
      <c r="EHG94" s="67"/>
      <c r="EHH94" s="67"/>
      <c r="EHI94" s="67"/>
      <c r="EHJ94" s="67"/>
      <c r="EHK94" s="67"/>
      <c r="EHL94" s="67"/>
      <c r="EHM94" s="67"/>
      <c r="EHN94" s="67"/>
      <c r="EHO94" s="67"/>
      <c r="EHP94" s="67"/>
      <c r="EHQ94" s="67"/>
      <c r="EHR94" s="67"/>
      <c r="EHS94" s="67"/>
      <c r="EHT94" s="67"/>
      <c r="EHU94" s="67"/>
      <c r="EHV94" s="67"/>
      <c r="EHW94" s="67"/>
      <c r="EHX94" s="67"/>
      <c r="EHY94" s="67"/>
      <c r="EHZ94" s="67"/>
      <c r="EIA94" s="67"/>
      <c r="EIB94" s="67"/>
      <c r="EIC94" s="67"/>
      <c r="EID94" s="67"/>
      <c r="EIE94" s="67"/>
      <c r="EIF94" s="67"/>
      <c r="EIG94" s="67"/>
      <c r="EIH94" s="67"/>
      <c r="EII94" s="67"/>
      <c r="EIJ94" s="67"/>
      <c r="EIK94" s="67"/>
      <c r="EIL94" s="67"/>
      <c r="EIM94" s="67"/>
      <c r="EIN94" s="67"/>
      <c r="EIO94" s="67"/>
      <c r="EIP94" s="67"/>
      <c r="EIQ94" s="67"/>
      <c r="EIR94" s="67"/>
      <c r="EIS94" s="67"/>
      <c r="EIT94" s="67"/>
      <c r="EIU94" s="67"/>
      <c r="EIV94" s="67"/>
      <c r="EIW94" s="67"/>
      <c r="EIX94" s="67"/>
      <c r="EIY94" s="67"/>
      <c r="EIZ94" s="67"/>
      <c r="EJA94" s="67"/>
      <c r="EJB94" s="67"/>
      <c r="EJC94" s="67"/>
      <c r="EJD94" s="67"/>
      <c r="EJE94" s="67"/>
      <c r="EJF94" s="67"/>
      <c r="EJG94" s="67"/>
      <c r="EJH94" s="67"/>
      <c r="EJI94" s="67"/>
      <c r="EJJ94" s="67"/>
      <c r="EJK94" s="67"/>
      <c r="EJL94" s="67"/>
      <c r="EJM94" s="67"/>
      <c r="EJN94" s="67"/>
      <c r="EJO94" s="67"/>
      <c r="EJP94" s="67"/>
      <c r="EJQ94" s="67"/>
      <c r="EJR94" s="67"/>
      <c r="EJS94" s="67"/>
      <c r="EJT94" s="67"/>
      <c r="EJU94" s="67"/>
      <c r="EJV94" s="67"/>
      <c r="EJW94" s="67"/>
      <c r="EJX94" s="67"/>
      <c r="EJY94" s="67"/>
      <c r="EJZ94" s="67"/>
      <c r="EKA94" s="67"/>
      <c r="EKB94" s="67"/>
      <c r="EKC94" s="67"/>
      <c r="EKD94" s="67"/>
      <c r="EKE94" s="67"/>
      <c r="EKF94" s="67"/>
      <c r="EKG94" s="67"/>
      <c r="EKH94" s="67"/>
      <c r="EKI94" s="67"/>
      <c r="EKJ94" s="67"/>
      <c r="EKK94" s="67"/>
      <c r="EKL94" s="67"/>
      <c r="EKM94" s="67"/>
      <c r="EKN94" s="67"/>
      <c r="EKO94" s="67"/>
      <c r="EKP94" s="67"/>
      <c r="EKQ94" s="67"/>
      <c r="EKR94" s="67"/>
      <c r="EKS94" s="67"/>
      <c r="EKT94" s="67"/>
      <c r="EKU94" s="67"/>
      <c r="EKV94" s="67"/>
      <c r="EKW94" s="67"/>
      <c r="EKX94" s="67"/>
      <c r="EKY94" s="67"/>
      <c r="EKZ94" s="67"/>
      <c r="ELA94" s="67"/>
      <c r="ELB94" s="67"/>
      <c r="ELC94" s="67"/>
      <c r="ELD94" s="67"/>
      <c r="ELE94" s="67"/>
      <c r="ELF94" s="67"/>
      <c r="ELG94" s="67"/>
      <c r="ELH94" s="67"/>
      <c r="ELI94" s="67"/>
      <c r="ELJ94" s="67"/>
      <c r="ELK94" s="67"/>
      <c r="ELL94" s="67"/>
      <c r="ELM94" s="67"/>
      <c r="ELN94" s="67"/>
      <c r="ELO94" s="67"/>
      <c r="ELP94" s="67"/>
      <c r="ELQ94" s="67"/>
      <c r="ELR94" s="67"/>
      <c r="ELS94" s="67"/>
      <c r="ELT94" s="67"/>
      <c r="ELU94" s="67"/>
      <c r="ELV94" s="67"/>
      <c r="ELW94" s="67"/>
      <c r="ELX94" s="67"/>
      <c r="ELY94" s="67"/>
      <c r="ELZ94" s="67"/>
      <c r="EMA94" s="67"/>
      <c r="EMB94" s="67"/>
      <c r="EMC94" s="67"/>
      <c r="EMD94" s="67"/>
      <c r="EME94" s="67"/>
      <c r="EMF94" s="67"/>
      <c r="EMG94" s="67"/>
      <c r="EMH94" s="67"/>
      <c r="EMI94" s="67"/>
      <c r="EMJ94" s="67"/>
      <c r="EMK94" s="67"/>
      <c r="EML94" s="67"/>
      <c r="EMM94" s="67"/>
      <c r="EMN94" s="67"/>
      <c r="EMO94" s="67"/>
      <c r="EMP94" s="67"/>
      <c r="EMQ94" s="67"/>
      <c r="EMR94" s="67"/>
      <c r="EMS94" s="67"/>
      <c r="EMT94" s="67"/>
      <c r="EMU94" s="67"/>
      <c r="EMV94" s="67"/>
      <c r="EMW94" s="67"/>
      <c r="EMX94" s="67"/>
      <c r="EMY94" s="67"/>
      <c r="EMZ94" s="67"/>
      <c r="ENA94" s="67"/>
      <c r="ENB94" s="67"/>
      <c r="ENC94" s="67"/>
      <c r="END94" s="67"/>
      <c r="ENE94" s="67"/>
      <c r="ENF94" s="67"/>
      <c r="ENG94" s="67"/>
      <c r="ENH94" s="67"/>
      <c r="ENI94" s="67"/>
      <c r="ENJ94" s="67"/>
      <c r="ENK94" s="67"/>
      <c r="ENL94" s="67"/>
      <c r="ENM94" s="67"/>
      <c r="ENN94" s="67"/>
      <c r="ENO94" s="67"/>
      <c r="ENP94" s="67"/>
      <c r="ENQ94" s="67"/>
      <c r="ENR94" s="67"/>
      <c r="ENS94" s="67"/>
      <c r="ENT94" s="67"/>
      <c r="ENU94" s="67"/>
      <c r="ENV94" s="67"/>
      <c r="ENW94" s="67"/>
      <c r="ENX94" s="67"/>
      <c r="ENY94" s="67"/>
      <c r="ENZ94" s="67"/>
      <c r="EOA94" s="67"/>
      <c r="EOB94" s="67"/>
      <c r="EOC94" s="67"/>
      <c r="EOD94" s="67"/>
      <c r="EOE94" s="67"/>
      <c r="EOF94" s="67"/>
      <c r="EOG94" s="67"/>
      <c r="EOH94" s="67"/>
      <c r="EOI94" s="67"/>
      <c r="EOJ94" s="67"/>
      <c r="EOK94" s="67"/>
      <c r="EOL94" s="67"/>
      <c r="EOM94" s="67"/>
      <c r="EON94" s="67"/>
      <c r="EOO94" s="67"/>
      <c r="EOP94" s="67"/>
      <c r="EOQ94" s="67"/>
      <c r="EOR94" s="67"/>
      <c r="EOS94" s="67"/>
      <c r="EOT94" s="67"/>
      <c r="EOU94" s="67"/>
      <c r="EOV94" s="67"/>
      <c r="EOW94" s="67"/>
      <c r="EOX94" s="67"/>
      <c r="EOY94" s="67"/>
      <c r="EOZ94" s="67"/>
      <c r="EPA94" s="67"/>
      <c r="EPB94" s="67"/>
      <c r="EPC94" s="67"/>
      <c r="EPD94" s="67"/>
      <c r="EPE94" s="67"/>
      <c r="EPF94" s="67"/>
      <c r="EPG94" s="67"/>
      <c r="EPH94" s="67"/>
      <c r="EPI94" s="67"/>
      <c r="EPJ94" s="67"/>
      <c r="EPK94" s="67"/>
      <c r="EPL94" s="67"/>
      <c r="EPM94" s="67"/>
      <c r="EPN94" s="67"/>
      <c r="EPO94" s="67"/>
      <c r="EPP94" s="67"/>
      <c r="EPQ94" s="67"/>
      <c r="EPR94" s="67"/>
      <c r="EPS94" s="67"/>
      <c r="EPT94" s="67"/>
      <c r="EPU94" s="67"/>
      <c r="EPV94" s="67"/>
      <c r="EPW94" s="67"/>
      <c r="EPX94" s="67"/>
      <c r="EPY94" s="67"/>
      <c r="EPZ94" s="67"/>
      <c r="EQA94" s="67"/>
      <c r="EQB94" s="67"/>
      <c r="EQC94" s="67"/>
      <c r="EQD94" s="67"/>
      <c r="EQE94" s="67"/>
      <c r="EQF94" s="67"/>
      <c r="EQG94" s="67"/>
      <c r="EQH94" s="67"/>
      <c r="EQI94" s="67"/>
      <c r="EQJ94" s="67"/>
      <c r="EQK94" s="67"/>
      <c r="EQL94" s="67"/>
      <c r="EQM94" s="67"/>
      <c r="EQN94" s="67"/>
      <c r="EQO94" s="67"/>
      <c r="EQP94" s="67"/>
      <c r="EQQ94" s="67"/>
      <c r="EQR94" s="67"/>
      <c r="EQS94" s="67"/>
      <c r="EQT94" s="67"/>
      <c r="EQU94" s="67"/>
      <c r="EQV94" s="67"/>
      <c r="EQW94" s="67"/>
      <c r="EQX94" s="67"/>
      <c r="EQY94" s="67"/>
      <c r="EQZ94" s="67"/>
      <c r="ERA94" s="67"/>
      <c r="ERB94" s="67"/>
      <c r="ERC94" s="67"/>
      <c r="ERD94" s="67"/>
      <c r="ERE94" s="67"/>
      <c r="ERF94" s="67"/>
      <c r="ERG94" s="67"/>
      <c r="ERH94" s="67"/>
      <c r="ERI94" s="67"/>
      <c r="ERJ94" s="67"/>
      <c r="ERK94" s="67"/>
      <c r="ERL94" s="67"/>
      <c r="ERM94" s="67"/>
      <c r="ERN94" s="67"/>
      <c r="ERO94" s="67"/>
      <c r="ERP94" s="67"/>
      <c r="ERQ94" s="67"/>
      <c r="ERR94" s="67"/>
      <c r="ERS94" s="67"/>
      <c r="ERT94" s="67"/>
      <c r="ERU94" s="67"/>
      <c r="ERV94" s="67"/>
      <c r="ERW94" s="67"/>
      <c r="ERX94" s="67"/>
      <c r="ERY94" s="67"/>
      <c r="ERZ94" s="67"/>
      <c r="ESA94" s="67"/>
      <c r="ESB94" s="67"/>
      <c r="ESC94" s="67"/>
      <c r="ESD94" s="67"/>
      <c r="ESE94" s="67"/>
      <c r="ESF94" s="67"/>
      <c r="ESG94" s="67"/>
      <c r="ESH94" s="67"/>
      <c r="ESI94" s="67"/>
      <c r="ESJ94" s="67"/>
      <c r="ESK94" s="67"/>
      <c r="ESL94" s="67"/>
      <c r="ESM94" s="67"/>
      <c r="ESN94" s="67"/>
      <c r="ESO94" s="67"/>
      <c r="ESP94" s="67"/>
      <c r="ESQ94" s="67"/>
      <c r="ESR94" s="67"/>
      <c r="ESS94" s="67"/>
      <c r="EST94" s="67"/>
      <c r="ESU94" s="67"/>
      <c r="ESV94" s="67"/>
      <c r="ESW94" s="67"/>
      <c r="ESX94" s="67"/>
      <c r="ESY94" s="67"/>
      <c r="ESZ94" s="67"/>
      <c r="ETA94" s="67"/>
      <c r="ETB94" s="67"/>
      <c r="ETC94" s="67"/>
      <c r="ETD94" s="67"/>
      <c r="ETE94" s="67"/>
      <c r="ETF94" s="67"/>
      <c r="ETG94" s="67"/>
      <c r="ETH94" s="67"/>
      <c r="ETI94" s="67"/>
      <c r="ETJ94" s="67"/>
      <c r="ETK94" s="67"/>
      <c r="ETL94" s="67"/>
      <c r="ETM94" s="67"/>
      <c r="ETN94" s="67"/>
      <c r="ETO94" s="67"/>
      <c r="ETP94" s="67"/>
      <c r="ETQ94" s="67"/>
      <c r="ETR94" s="67"/>
      <c r="ETS94" s="67"/>
      <c r="ETT94" s="67"/>
      <c r="ETU94" s="67"/>
      <c r="ETV94" s="67"/>
      <c r="ETW94" s="67"/>
      <c r="ETX94" s="67"/>
      <c r="ETY94" s="67"/>
      <c r="ETZ94" s="67"/>
      <c r="EUA94" s="67"/>
      <c r="EUB94" s="67"/>
      <c r="EUC94" s="67"/>
      <c r="EUD94" s="67"/>
      <c r="EUE94" s="67"/>
      <c r="EUF94" s="67"/>
      <c r="EUG94" s="67"/>
      <c r="EUH94" s="67"/>
      <c r="EUI94" s="67"/>
      <c r="EUJ94" s="67"/>
      <c r="EUK94" s="67"/>
      <c r="EUL94" s="67"/>
      <c r="EUM94" s="67"/>
      <c r="EUN94" s="67"/>
      <c r="EUO94" s="67"/>
      <c r="EUP94" s="67"/>
      <c r="EUQ94" s="67"/>
      <c r="EUR94" s="67"/>
      <c r="EUS94" s="67"/>
      <c r="EUT94" s="67"/>
      <c r="EUU94" s="67"/>
      <c r="EUV94" s="67"/>
      <c r="EUW94" s="67"/>
      <c r="EUX94" s="67"/>
      <c r="EUY94" s="67"/>
      <c r="EUZ94" s="67"/>
      <c r="EVA94" s="67"/>
      <c r="EVB94" s="67"/>
      <c r="EVC94" s="67"/>
      <c r="EVD94" s="67"/>
      <c r="EVE94" s="67"/>
      <c r="EVF94" s="67"/>
      <c r="EVG94" s="67"/>
      <c r="EVH94" s="67"/>
      <c r="EVI94" s="67"/>
      <c r="EVJ94" s="67"/>
      <c r="EVK94" s="67"/>
      <c r="EVL94" s="67"/>
      <c r="EVM94" s="67"/>
      <c r="EVN94" s="67"/>
      <c r="EVO94" s="67"/>
      <c r="EVP94" s="67"/>
      <c r="EVQ94" s="67"/>
      <c r="EVR94" s="67"/>
      <c r="EVS94" s="67"/>
      <c r="EVT94" s="67"/>
      <c r="EVU94" s="67"/>
      <c r="EVV94" s="67"/>
      <c r="EVW94" s="67"/>
      <c r="EVX94" s="67"/>
      <c r="EVY94" s="67"/>
      <c r="EVZ94" s="67"/>
      <c r="EWA94" s="67"/>
      <c r="EWB94" s="67"/>
      <c r="EWC94" s="67"/>
      <c r="EWD94" s="67"/>
      <c r="EWE94" s="67"/>
      <c r="EWF94" s="67"/>
      <c r="EWG94" s="67"/>
      <c r="EWH94" s="67"/>
      <c r="EWI94" s="67"/>
      <c r="EWJ94" s="67"/>
      <c r="EWK94" s="67"/>
      <c r="EWL94" s="67"/>
      <c r="EWM94" s="67"/>
      <c r="EWN94" s="67"/>
      <c r="EWO94" s="67"/>
      <c r="EWP94" s="67"/>
      <c r="EWQ94" s="67"/>
      <c r="EWR94" s="67"/>
      <c r="EWS94" s="67"/>
      <c r="EWT94" s="67"/>
      <c r="EWU94" s="67"/>
      <c r="EWV94" s="67"/>
      <c r="EWW94" s="67"/>
      <c r="EWX94" s="67"/>
      <c r="EWY94" s="67"/>
      <c r="EWZ94" s="67"/>
      <c r="EXA94" s="67"/>
      <c r="EXB94" s="67"/>
      <c r="EXC94" s="67"/>
      <c r="EXD94" s="67"/>
      <c r="EXE94" s="67"/>
      <c r="EXF94" s="67"/>
      <c r="EXG94" s="67"/>
      <c r="EXH94" s="67"/>
      <c r="EXI94" s="67"/>
      <c r="EXJ94" s="67"/>
      <c r="EXK94" s="67"/>
      <c r="EXL94" s="67"/>
      <c r="EXM94" s="67"/>
      <c r="EXN94" s="67"/>
      <c r="EXO94" s="67"/>
      <c r="EXP94" s="67"/>
      <c r="EXQ94" s="67"/>
      <c r="EXR94" s="67"/>
      <c r="EXS94" s="67"/>
      <c r="EXT94" s="67"/>
      <c r="EXU94" s="67"/>
      <c r="EXV94" s="67"/>
      <c r="EXW94" s="67"/>
      <c r="EXX94" s="67"/>
      <c r="EXY94" s="67"/>
      <c r="EXZ94" s="67"/>
      <c r="EYA94" s="67"/>
      <c r="EYB94" s="67"/>
      <c r="EYC94" s="67"/>
      <c r="EYD94" s="67"/>
      <c r="EYE94" s="67"/>
      <c r="EYF94" s="67"/>
      <c r="EYG94" s="67"/>
      <c r="EYH94" s="67"/>
      <c r="EYI94" s="67"/>
      <c r="EYJ94" s="67"/>
      <c r="EYK94" s="67"/>
      <c r="EYL94" s="67"/>
      <c r="EYM94" s="67"/>
      <c r="EYN94" s="67"/>
      <c r="EYO94" s="67"/>
      <c r="EYP94" s="67"/>
      <c r="EYQ94" s="67"/>
      <c r="EYR94" s="67"/>
      <c r="EYS94" s="67"/>
      <c r="EYT94" s="67"/>
      <c r="EYU94" s="67"/>
      <c r="EYV94" s="67"/>
      <c r="EYW94" s="67"/>
      <c r="EYX94" s="67"/>
      <c r="EYY94" s="67"/>
      <c r="EYZ94" s="67"/>
      <c r="EZA94" s="67"/>
      <c r="EZB94" s="67"/>
      <c r="EZC94" s="67"/>
      <c r="EZD94" s="67"/>
      <c r="EZE94" s="67"/>
      <c r="EZF94" s="67"/>
      <c r="EZG94" s="67"/>
      <c r="EZH94" s="67"/>
      <c r="EZI94" s="67"/>
      <c r="EZJ94" s="67"/>
      <c r="EZK94" s="67"/>
      <c r="EZL94" s="67"/>
      <c r="EZM94" s="67"/>
      <c r="EZN94" s="67"/>
      <c r="EZO94" s="67"/>
      <c r="EZP94" s="67"/>
      <c r="EZQ94" s="67"/>
      <c r="EZR94" s="67"/>
      <c r="EZS94" s="67"/>
      <c r="EZT94" s="67"/>
      <c r="EZU94" s="67"/>
      <c r="EZV94" s="67"/>
      <c r="EZW94" s="67"/>
      <c r="EZX94" s="67"/>
      <c r="EZY94" s="67"/>
      <c r="EZZ94" s="67"/>
      <c r="FAA94" s="67"/>
      <c r="FAB94" s="67"/>
      <c r="FAC94" s="67"/>
      <c r="FAD94" s="67"/>
      <c r="FAE94" s="67"/>
      <c r="FAF94" s="67"/>
      <c r="FAG94" s="67"/>
      <c r="FAH94" s="67"/>
      <c r="FAI94" s="67"/>
      <c r="FAJ94" s="67"/>
      <c r="FAK94" s="67"/>
      <c r="FAL94" s="67"/>
      <c r="FAM94" s="67"/>
      <c r="FAN94" s="67"/>
      <c r="FAO94" s="67"/>
      <c r="FAP94" s="67"/>
      <c r="FAQ94" s="67"/>
      <c r="FAR94" s="67"/>
      <c r="FAS94" s="67"/>
      <c r="FAT94" s="67"/>
      <c r="FAU94" s="67"/>
      <c r="FAV94" s="67"/>
      <c r="FAW94" s="67"/>
      <c r="FAX94" s="67"/>
      <c r="FAY94" s="67"/>
      <c r="FAZ94" s="67"/>
      <c r="FBA94" s="67"/>
      <c r="FBB94" s="67"/>
      <c r="FBC94" s="67"/>
      <c r="FBD94" s="67"/>
      <c r="FBE94" s="67"/>
      <c r="FBF94" s="67"/>
      <c r="FBG94" s="67"/>
      <c r="FBH94" s="67"/>
      <c r="FBI94" s="67"/>
      <c r="FBJ94" s="67"/>
      <c r="FBK94" s="67"/>
      <c r="FBL94" s="67"/>
      <c r="FBM94" s="67"/>
      <c r="FBN94" s="67"/>
      <c r="FBO94" s="67"/>
      <c r="FBP94" s="67"/>
      <c r="FBQ94" s="67"/>
      <c r="FBR94" s="67"/>
      <c r="FBS94" s="67"/>
      <c r="FBT94" s="67"/>
      <c r="FBU94" s="67"/>
      <c r="FBV94" s="67"/>
      <c r="FBW94" s="67"/>
      <c r="FBX94" s="67"/>
      <c r="FBY94" s="67"/>
      <c r="FBZ94" s="67"/>
      <c r="FCA94" s="67"/>
      <c r="FCB94" s="67"/>
      <c r="FCC94" s="67"/>
      <c r="FCD94" s="67"/>
      <c r="FCE94" s="67"/>
      <c r="FCF94" s="67"/>
      <c r="FCG94" s="67"/>
      <c r="FCH94" s="67"/>
      <c r="FCI94" s="67"/>
      <c r="FCJ94" s="67"/>
      <c r="FCK94" s="67"/>
      <c r="FCL94" s="67"/>
      <c r="FCM94" s="67"/>
      <c r="FCN94" s="67"/>
      <c r="FCO94" s="67"/>
      <c r="FCP94" s="67"/>
      <c r="FCQ94" s="67"/>
      <c r="FCR94" s="67"/>
      <c r="FCS94" s="67"/>
      <c r="FCT94" s="67"/>
      <c r="FCU94" s="67"/>
      <c r="FCV94" s="67"/>
      <c r="FCW94" s="67"/>
      <c r="FCX94" s="67"/>
      <c r="FCY94" s="67"/>
      <c r="FCZ94" s="67"/>
      <c r="FDA94" s="67"/>
      <c r="FDB94" s="67"/>
      <c r="FDC94" s="67"/>
      <c r="FDD94" s="67"/>
      <c r="FDE94" s="67"/>
      <c r="FDF94" s="67"/>
      <c r="FDG94" s="67"/>
      <c r="FDH94" s="67"/>
      <c r="FDI94" s="67"/>
      <c r="FDJ94" s="67"/>
      <c r="FDK94" s="67"/>
      <c r="FDL94" s="67"/>
      <c r="FDM94" s="67"/>
      <c r="FDN94" s="67"/>
      <c r="FDO94" s="67"/>
      <c r="FDP94" s="67"/>
      <c r="FDQ94" s="67"/>
      <c r="FDR94" s="67"/>
      <c r="FDS94" s="67"/>
      <c r="FDT94" s="67"/>
      <c r="FDU94" s="67"/>
      <c r="FDV94" s="67"/>
      <c r="FDW94" s="67"/>
      <c r="FDX94" s="67"/>
      <c r="FDY94" s="67"/>
      <c r="FDZ94" s="67"/>
      <c r="FEA94" s="67"/>
      <c r="FEB94" s="67"/>
      <c r="FEC94" s="67"/>
      <c r="FED94" s="67"/>
      <c r="FEE94" s="67"/>
      <c r="FEF94" s="67"/>
      <c r="FEG94" s="67"/>
      <c r="FEH94" s="67"/>
      <c r="FEI94" s="67"/>
      <c r="FEJ94" s="67"/>
      <c r="FEK94" s="67"/>
      <c r="FEL94" s="67"/>
      <c r="FEM94" s="67"/>
      <c r="FEN94" s="67"/>
      <c r="FEO94" s="67"/>
      <c r="FEP94" s="67"/>
      <c r="FEQ94" s="67"/>
      <c r="FER94" s="67"/>
      <c r="FES94" s="67"/>
      <c r="FET94" s="67"/>
      <c r="FEU94" s="67"/>
      <c r="FEV94" s="67"/>
      <c r="FEW94" s="67"/>
      <c r="FEX94" s="67"/>
      <c r="FEY94" s="67"/>
      <c r="FEZ94" s="67"/>
      <c r="FFA94" s="67"/>
      <c r="FFB94" s="67"/>
      <c r="FFC94" s="67"/>
      <c r="FFD94" s="67"/>
      <c r="FFE94" s="67"/>
      <c r="FFF94" s="67"/>
      <c r="FFG94" s="67"/>
      <c r="FFH94" s="67"/>
      <c r="FFI94" s="67"/>
      <c r="FFJ94" s="67"/>
      <c r="FFK94" s="67"/>
      <c r="FFL94" s="67"/>
      <c r="FFM94" s="67"/>
      <c r="FFN94" s="67"/>
      <c r="FFO94" s="67"/>
      <c r="FFP94" s="67"/>
      <c r="FFQ94" s="67"/>
      <c r="FFR94" s="67"/>
      <c r="FFS94" s="67"/>
      <c r="FFT94" s="67"/>
      <c r="FFU94" s="67"/>
      <c r="FFV94" s="67"/>
      <c r="FFW94" s="67"/>
      <c r="FFX94" s="67"/>
      <c r="FFY94" s="67"/>
      <c r="FFZ94" s="67"/>
      <c r="FGA94" s="67"/>
      <c r="FGB94" s="67"/>
      <c r="FGC94" s="67"/>
      <c r="FGD94" s="67"/>
      <c r="FGE94" s="67"/>
      <c r="FGF94" s="67"/>
      <c r="FGG94" s="67"/>
      <c r="FGH94" s="67"/>
      <c r="FGI94" s="67"/>
      <c r="FGJ94" s="67"/>
      <c r="FGK94" s="67"/>
      <c r="FGL94" s="67"/>
      <c r="FGM94" s="67"/>
      <c r="FGN94" s="67"/>
      <c r="FGO94" s="67"/>
      <c r="FGP94" s="67"/>
      <c r="FGQ94" s="67"/>
      <c r="FGR94" s="67"/>
      <c r="FGS94" s="67"/>
      <c r="FGT94" s="67"/>
      <c r="FGU94" s="67"/>
      <c r="FGV94" s="67"/>
      <c r="FGW94" s="67"/>
      <c r="FGX94" s="67"/>
      <c r="FGY94" s="67"/>
      <c r="FGZ94" s="67"/>
      <c r="FHA94" s="67"/>
      <c r="FHB94" s="67"/>
      <c r="FHC94" s="67"/>
      <c r="FHD94" s="67"/>
      <c r="FHE94" s="67"/>
      <c r="FHF94" s="67"/>
      <c r="FHG94" s="67"/>
      <c r="FHH94" s="67"/>
      <c r="FHI94" s="67"/>
      <c r="FHJ94" s="67"/>
      <c r="FHK94" s="67"/>
      <c r="FHL94" s="67"/>
      <c r="FHM94" s="67"/>
      <c r="FHN94" s="67"/>
      <c r="FHO94" s="67"/>
      <c r="FHP94" s="67"/>
      <c r="FHQ94" s="67"/>
      <c r="FHR94" s="67"/>
      <c r="FHS94" s="67"/>
      <c r="FHT94" s="67"/>
      <c r="FHU94" s="67"/>
      <c r="FHV94" s="67"/>
      <c r="FHW94" s="67"/>
      <c r="FHX94" s="67"/>
      <c r="FHY94" s="67"/>
      <c r="FHZ94" s="67"/>
      <c r="FIA94" s="67"/>
      <c r="FIB94" s="67"/>
      <c r="FIC94" s="67"/>
      <c r="FID94" s="67"/>
      <c r="FIE94" s="67"/>
      <c r="FIF94" s="67"/>
      <c r="FIG94" s="67"/>
      <c r="FIH94" s="67"/>
      <c r="FII94" s="67"/>
      <c r="FIJ94" s="67"/>
      <c r="FIK94" s="67"/>
      <c r="FIL94" s="67"/>
      <c r="FIM94" s="67"/>
      <c r="FIN94" s="67"/>
      <c r="FIO94" s="67"/>
      <c r="FIP94" s="67"/>
      <c r="FIQ94" s="67"/>
      <c r="FIR94" s="67"/>
      <c r="FIS94" s="67"/>
      <c r="FIT94" s="67"/>
      <c r="FIU94" s="67"/>
      <c r="FIV94" s="67"/>
      <c r="FIW94" s="67"/>
      <c r="FIX94" s="67"/>
      <c r="FIY94" s="67"/>
      <c r="FIZ94" s="67"/>
      <c r="FJA94" s="67"/>
      <c r="FJB94" s="67"/>
      <c r="FJC94" s="67"/>
      <c r="FJD94" s="67"/>
      <c r="FJE94" s="67"/>
      <c r="FJF94" s="67"/>
      <c r="FJG94" s="67"/>
      <c r="FJH94" s="67"/>
      <c r="FJI94" s="67"/>
      <c r="FJJ94" s="67"/>
      <c r="FJK94" s="67"/>
      <c r="FJL94" s="67"/>
      <c r="FJM94" s="67"/>
      <c r="FJN94" s="67"/>
      <c r="FJO94" s="67"/>
      <c r="FJP94" s="67"/>
      <c r="FJQ94" s="67"/>
      <c r="FJR94" s="67"/>
      <c r="FJS94" s="67"/>
      <c r="FJT94" s="67"/>
      <c r="FJU94" s="67"/>
      <c r="FJV94" s="67"/>
      <c r="FJW94" s="67"/>
      <c r="FJX94" s="67"/>
      <c r="FJY94" s="67"/>
      <c r="FJZ94" s="67"/>
      <c r="FKA94" s="67"/>
      <c r="FKB94" s="67"/>
      <c r="FKC94" s="67"/>
      <c r="FKD94" s="67"/>
      <c r="FKE94" s="67"/>
      <c r="FKF94" s="67"/>
      <c r="FKG94" s="67"/>
      <c r="FKH94" s="67"/>
      <c r="FKI94" s="67"/>
      <c r="FKJ94" s="67"/>
      <c r="FKK94" s="67"/>
      <c r="FKL94" s="67"/>
      <c r="FKM94" s="67"/>
      <c r="FKN94" s="67"/>
      <c r="FKO94" s="67"/>
      <c r="FKP94" s="67"/>
      <c r="FKQ94" s="67"/>
      <c r="FKR94" s="67"/>
      <c r="FKS94" s="67"/>
      <c r="FKT94" s="67"/>
      <c r="FKU94" s="67"/>
      <c r="FKV94" s="67"/>
      <c r="FKW94" s="67"/>
      <c r="FKX94" s="67"/>
      <c r="FKY94" s="67"/>
      <c r="FKZ94" s="67"/>
      <c r="FLA94" s="67"/>
      <c r="FLB94" s="67"/>
      <c r="FLC94" s="67"/>
      <c r="FLD94" s="67"/>
      <c r="FLE94" s="67"/>
      <c r="FLF94" s="67"/>
      <c r="FLG94" s="67"/>
      <c r="FLH94" s="67"/>
      <c r="FLI94" s="67"/>
      <c r="FLJ94" s="67"/>
      <c r="FLK94" s="67"/>
      <c r="FLL94" s="67"/>
      <c r="FLM94" s="67"/>
      <c r="FLN94" s="67"/>
      <c r="FLO94" s="67"/>
      <c r="FLP94" s="67"/>
      <c r="FLQ94" s="67"/>
      <c r="FLR94" s="67"/>
      <c r="FLS94" s="67"/>
      <c r="FLT94" s="67"/>
      <c r="FLU94" s="67"/>
      <c r="FLV94" s="67"/>
      <c r="FLW94" s="67"/>
      <c r="FLX94" s="67"/>
      <c r="FLY94" s="67"/>
      <c r="FLZ94" s="67"/>
      <c r="FMA94" s="67"/>
      <c r="FMB94" s="67"/>
      <c r="FMC94" s="67"/>
      <c r="FMD94" s="67"/>
      <c r="FME94" s="67"/>
      <c r="FMF94" s="67"/>
      <c r="FMG94" s="67"/>
      <c r="FMH94" s="67"/>
      <c r="FMI94" s="67"/>
      <c r="FMJ94" s="67"/>
      <c r="FMK94" s="67"/>
      <c r="FML94" s="67"/>
      <c r="FMM94" s="67"/>
      <c r="FMN94" s="67"/>
      <c r="FMO94" s="67"/>
      <c r="FMP94" s="67"/>
      <c r="FMQ94" s="67"/>
      <c r="FMR94" s="67"/>
      <c r="FMS94" s="67"/>
      <c r="FMT94" s="67"/>
      <c r="FMU94" s="67"/>
      <c r="FMV94" s="67"/>
      <c r="FMW94" s="67"/>
      <c r="FMX94" s="67"/>
      <c r="FMY94" s="67"/>
      <c r="FMZ94" s="67"/>
      <c r="FNA94" s="67"/>
      <c r="FNB94" s="67"/>
      <c r="FNC94" s="67"/>
      <c r="FND94" s="67"/>
      <c r="FNE94" s="67"/>
      <c r="FNF94" s="67"/>
      <c r="FNG94" s="67"/>
      <c r="FNH94" s="67"/>
      <c r="FNI94" s="67"/>
      <c r="FNJ94" s="67"/>
      <c r="FNK94" s="67"/>
      <c r="FNL94" s="67"/>
      <c r="FNM94" s="67"/>
      <c r="FNN94" s="67"/>
      <c r="FNO94" s="67"/>
      <c r="FNP94" s="67"/>
      <c r="FNQ94" s="67"/>
      <c r="FNR94" s="67"/>
      <c r="FNS94" s="67"/>
      <c r="FNT94" s="67"/>
      <c r="FNU94" s="67"/>
      <c r="FNV94" s="67"/>
      <c r="FNW94" s="67"/>
      <c r="FNX94" s="67"/>
      <c r="FNY94" s="67"/>
      <c r="FNZ94" s="67"/>
      <c r="FOA94" s="67"/>
      <c r="FOB94" s="67"/>
      <c r="FOC94" s="67"/>
      <c r="FOD94" s="67"/>
      <c r="FOE94" s="67"/>
      <c r="FOF94" s="67"/>
      <c r="FOG94" s="67"/>
      <c r="FOH94" s="67"/>
      <c r="FOI94" s="67"/>
      <c r="FOJ94" s="67"/>
      <c r="FOK94" s="67"/>
      <c r="FOL94" s="67"/>
      <c r="FOM94" s="67"/>
      <c r="FON94" s="67"/>
      <c r="FOO94" s="67"/>
      <c r="FOP94" s="67"/>
      <c r="FOQ94" s="67"/>
      <c r="FOR94" s="67"/>
      <c r="FOS94" s="67"/>
      <c r="FOT94" s="67"/>
      <c r="FOU94" s="67"/>
      <c r="FOV94" s="67"/>
      <c r="FOW94" s="67"/>
      <c r="FOX94" s="67"/>
      <c r="FOY94" s="67"/>
      <c r="FOZ94" s="67"/>
      <c r="FPA94" s="67"/>
      <c r="FPB94" s="67"/>
      <c r="FPC94" s="67"/>
      <c r="FPD94" s="67"/>
      <c r="FPE94" s="67"/>
      <c r="FPF94" s="67"/>
      <c r="FPG94" s="67"/>
      <c r="FPH94" s="67"/>
      <c r="FPI94" s="67"/>
      <c r="FPJ94" s="67"/>
      <c r="FPK94" s="67"/>
      <c r="FPL94" s="67"/>
      <c r="FPM94" s="67"/>
      <c r="FPN94" s="67"/>
      <c r="FPO94" s="67"/>
      <c r="FPP94" s="67"/>
      <c r="FPQ94" s="67"/>
      <c r="FPR94" s="67"/>
      <c r="FPS94" s="67"/>
      <c r="FPT94" s="67"/>
      <c r="FPU94" s="67"/>
      <c r="FPV94" s="67"/>
      <c r="FPW94" s="67"/>
      <c r="FPX94" s="67"/>
      <c r="FPY94" s="67"/>
      <c r="FPZ94" s="67"/>
      <c r="FQA94" s="67"/>
      <c r="FQB94" s="67"/>
      <c r="FQC94" s="67"/>
      <c r="FQD94" s="67"/>
      <c r="FQE94" s="67"/>
      <c r="FQF94" s="67"/>
      <c r="FQG94" s="67"/>
      <c r="FQH94" s="67"/>
      <c r="FQI94" s="67"/>
      <c r="FQJ94" s="67"/>
      <c r="FQK94" s="67"/>
      <c r="FQL94" s="67"/>
      <c r="FQM94" s="67"/>
      <c r="FQN94" s="67"/>
      <c r="FQO94" s="67"/>
      <c r="FQP94" s="67"/>
      <c r="FQQ94" s="67"/>
      <c r="FQR94" s="67"/>
      <c r="FQS94" s="67"/>
      <c r="FQT94" s="67"/>
      <c r="FQU94" s="67"/>
      <c r="FQV94" s="67"/>
      <c r="FQW94" s="67"/>
      <c r="FQX94" s="67"/>
      <c r="FQY94" s="67"/>
      <c r="FQZ94" s="67"/>
      <c r="FRA94" s="67"/>
      <c r="FRB94" s="67"/>
      <c r="FRC94" s="67"/>
      <c r="FRD94" s="67"/>
      <c r="FRE94" s="67"/>
      <c r="FRF94" s="67"/>
      <c r="FRG94" s="67"/>
      <c r="FRH94" s="67"/>
      <c r="FRI94" s="67"/>
      <c r="FRJ94" s="67"/>
      <c r="FRK94" s="67"/>
      <c r="FRL94" s="67"/>
      <c r="FRM94" s="67"/>
      <c r="FRN94" s="67"/>
      <c r="FRO94" s="67"/>
      <c r="FRP94" s="67"/>
      <c r="FRQ94" s="67"/>
      <c r="FRR94" s="67"/>
      <c r="FRS94" s="67"/>
      <c r="FRT94" s="67"/>
      <c r="FRU94" s="67"/>
      <c r="FRV94" s="67"/>
      <c r="FRW94" s="67"/>
      <c r="FRX94" s="67"/>
      <c r="FRY94" s="67"/>
      <c r="FRZ94" s="67"/>
      <c r="FSA94" s="67"/>
      <c r="FSB94" s="67"/>
      <c r="FSC94" s="67"/>
      <c r="FSD94" s="67"/>
      <c r="FSE94" s="67"/>
      <c r="FSF94" s="67"/>
      <c r="FSG94" s="67"/>
      <c r="FSH94" s="67"/>
      <c r="FSI94" s="67"/>
      <c r="FSJ94" s="67"/>
      <c r="FSK94" s="67"/>
      <c r="FSL94" s="67"/>
      <c r="FSM94" s="67"/>
      <c r="FSN94" s="67"/>
      <c r="FSO94" s="67"/>
      <c r="FSP94" s="67"/>
      <c r="FSQ94" s="67"/>
      <c r="FSR94" s="67"/>
      <c r="FSS94" s="67"/>
      <c r="FST94" s="67"/>
      <c r="FSU94" s="67"/>
      <c r="FSV94" s="67"/>
      <c r="FSW94" s="67"/>
      <c r="FSX94" s="67"/>
      <c r="FSY94" s="67"/>
      <c r="FSZ94" s="67"/>
      <c r="FTA94" s="67"/>
      <c r="FTB94" s="67"/>
      <c r="FTC94" s="67"/>
      <c r="FTD94" s="67"/>
      <c r="FTE94" s="67"/>
      <c r="FTF94" s="67"/>
      <c r="FTG94" s="67"/>
      <c r="FTH94" s="67"/>
      <c r="FTI94" s="67"/>
      <c r="FTJ94" s="67"/>
      <c r="FTK94" s="67"/>
      <c r="FTL94" s="67"/>
      <c r="FTM94" s="67"/>
      <c r="FTN94" s="67"/>
      <c r="FTO94" s="67"/>
      <c r="FTP94" s="67"/>
      <c r="FTQ94" s="67"/>
      <c r="FTR94" s="67"/>
      <c r="FTS94" s="67"/>
      <c r="FTT94" s="67"/>
      <c r="FTU94" s="67"/>
      <c r="FTV94" s="67"/>
      <c r="FTW94" s="67"/>
      <c r="FTX94" s="67"/>
      <c r="FTY94" s="67"/>
      <c r="FTZ94" s="67"/>
      <c r="FUA94" s="67"/>
      <c r="FUB94" s="67"/>
      <c r="FUC94" s="67"/>
      <c r="FUD94" s="67"/>
      <c r="FUE94" s="67"/>
      <c r="FUF94" s="67"/>
      <c r="FUG94" s="67"/>
      <c r="FUH94" s="67"/>
      <c r="FUI94" s="67"/>
      <c r="FUJ94" s="67"/>
      <c r="FUK94" s="67"/>
      <c r="FUL94" s="67"/>
      <c r="FUM94" s="67"/>
      <c r="FUN94" s="67"/>
      <c r="FUO94" s="67"/>
      <c r="FUP94" s="67"/>
      <c r="FUQ94" s="67"/>
      <c r="FUR94" s="67"/>
      <c r="FUS94" s="67"/>
      <c r="FUT94" s="67"/>
      <c r="FUU94" s="67"/>
      <c r="FUV94" s="67"/>
      <c r="FUW94" s="67"/>
      <c r="FUX94" s="67"/>
      <c r="FUY94" s="67"/>
      <c r="FUZ94" s="67"/>
      <c r="FVA94" s="67"/>
      <c r="FVB94" s="67"/>
      <c r="FVC94" s="67"/>
      <c r="FVD94" s="67"/>
      <c r="FVE94" s="67"/>
      <c r="FVF94" s="67"/>
      <c r="FVG94" s="67"/>
      <c r="FVH94" s="67"/>
      <c r="FVI94" s="67"/>
      <c r="FVJ94" s="67"/>
      <c r="FVK94" s="67"/>
      <c r="FVL94" s="67"/>
      <c r="FVM94" s="67"/>
      <c r="FVN94" s="67"/>
      <c r="FVO94" s="67"/>
      <c r="FVP94" s="67"/>
      <c r="FVQ94" s="67"/>
      <c r="FVR94" s="67"/>
      <c r="FVS94" s="67"/>
      <c r="FVT94" s="67"/>
      <c r="FVU94" s="67"/>
      <c r="FVV94" s="67"/>
      <c r="FVW94" s="67"/>
      <c r="FVX94" s="67"/>
      <c r="FVY94" s="67"/>
      <c r="FVZ94" s="67"/>
      <c r="FWA94" s="67"/>
      <c r="FWB94" s="67"/>
      <c r="FWC94" s="67"/>
      <c r="FWD94" s="67"/>
      <c r="FWE94" s="67"/>
      <c r="FWF94" s="67"/>
      <c r="FWG94" s="67"/>
      <c r="FWH94" s="67"/>
      <c r="FWI94" s="67"/>
      <c r="FWJ94" s="67"/>
      <c r="FWK94" s="67"/>
      <c r="FWL94" s="67"/>
      <c r="FWM94" s="67"/>
      <c r="FWN94" s="67"/>
      <c r="FWO94" s="67"/>
      <c r="FWP94" s="67"/>
      <c r="FWQ94" s="67"/>
      <c r="FWR94" s="67"/>
      <c r="FWS94" s="67"/>
      <c r="FWT94" s="67"/>
      <c r="FWU94" s="67"/>
      <c r="FWV94" s="67"/>
      <c r="FWW94" s="67"/>
      <c r="FWX94" s="67"/>
      <c r="FWY94" s="67"/>
      <c r="FWZ94" s="67"/>
      <c r="FXA94" s="67"/>
      <c r="FXB94" s="67"/>
      <c r="FXC94" s="67"/>
      <c r="FXD94" s="67"/>
      <c r="FXE94" s="67"/>
      <c r="FXF94" s="67"/>
      <c r="FXG94" s="67"/>
      <c r="FXH94" s="67"/>
      <c r="FXI94" s="67"/>
      <c r="FXJ94" s="67"/>
      <c r="FXK94" s="67"/>
      <c r="FXL94" s="67"/>
      <c r="FXM94" s="67"/>
      <c r="FXN94" s="67"/>
      <c r="FXO94" s="67"/>
      <c r="FXP94" s="67"/>
      <c r="FXQ94" s="67"/>
      <c r="FXR94" s="67"/>
      <c r="FXS94" s="67"/>
      <c r="FXT94" s="67"/>
      <c r="FXU94" s="67"/>
      <c r="FXV94" s="67"/>
      <c r="FXW94" s="67"/>
      <c r="FXX94" s="67"/>
      <c r="FXY94" s="67"/>
      <c r="FXZ94" s="67"/>
      <c r="FYA94" s="67"/>
      <c r="FYB94" s="67"/>
      <c r="FYC94" s="67"/>
      <c r="FYD94" s="67"/>
      <c r="FYE94" s="67"/>
      <c r="FYF94" s="67"/>
      <c r="FYG94" s="67"/>
      <c r="FYH94" s="67"/>
      <c r="FYI94" s="67"/>
      <c r="FYJ94" s="67"/>
      <c r="FYK94" s="67"/>
      <c r="FYL94" s="67"/>
      <c r="FYM94" s="67"/>
      <c r="FYN94" s="67"/>
      <c r="FYO94" s="67"/>
      <c r="FYP94" s="67"/>
      <c r="FYQ94" s="67"/>
      <c r="FYR94" s="67"/>
      <c r="FYS94" s="67"/>
      <c r="FYT94" s="67"/>
      <c r="FYU94" s="67"/>
      <c r="FYV94" s="67"/>
      <c r="FYW94" s="67"/>
      <c r="FYX94" s="67"/>
      <c r="FYY94" s="67"/>
      <c r="FYZ94" s="67"/>
      <c r="FZA94" s="67"/>
      <c r="FZB94" s="67"/>
      <c r="FZC94" s="67"/>
      <c r="FZD94" s="67"/>
      <c r="FZE94" s="67"/>
      <c r="FZF94" s="67"/>
      <c r="FZG94" s="67"/>
      <c r="FZH94" s="67"/>
      <c r="FZI94" s="67"/>
      <c r="FZJ94" s="67"/>
      <c r="FZK94" s="67"/>
      <c r="FZL94" s="67"/>
      <c r="FZM94" s="67"/>
      <c r="FZN94" s="67"/>
      <c r="FZO94" s="67"/>
      <c r="FZP94" s="67"/>
      <c r="FZQ94" s="67"/>
      <c r="FZR94" s="67"/>
      <c r="FZS94" s="67"/>
      <c r="FZT94" s="67"/>
      <c r="FZU94" s="67"/>
      <c r="FZV94" s="67"/>
      <c r="FZW94" s="67"/>
      <c r="FZX94" s="67"/>
      <c r="FZY94" s="67"/>
      <c r="FZZ94" s="67"/>
      <c r="GAA94" s="67"/>
      <c r="GAB94" s="67"/>
      <c r="GAC94" s="67"/>
      <c r="GAD94" s="67"/>
      <c r="GAE94" s="67"/>
      <c r="GAF94" s="67"/>
      <c r="GAG94" s="67"/>
      <c r="GAH94" s="67"/>
      <c r="GAI94" s="67"/>
      <c r="GAJ94" s="67"/>
      <c r="GAK94" s="67"/>
      <c r="GAL94" s="67"/>
      <c r="GAM94" s="67"/>
      <c r="GAN94" s="67"/>
      <c r="GAO94" s="67"/>
      <c r="GAP94" s="67"/>
      <c r="GAQ94" s="67"/>
      <c r="GAR94" s="67"/>
      <c r="GAS94" s="67"/>
      <c r="GAT94" s="67"/>
      <c r="GAU94" s="67"/>
      <c r="GAV94" s="67"/>
      <c r="GAW94" s="67"/>
      <c r="GAX94" s="67"/>
      <c r="GAY94" s="67"/>
      <c r="GAZ94" s="67"/>
      <c r="GBA94" s="67"/>
      <c r="GBB94" s="67"/>
      <c r="GBC94" s="67"/>
      <c r="GBD94" s="67"/>
      <c r="GBE94" s="67"/>
      <c r="GBF94" s="67"/>
      <c r="GBG94" s="67"/>
      <c r="GBH94" s="67"/>
      <c r="GBI94" s="67"/>
      <c r="GBJ94" s="67"/>
      <c r="GBK94" s="67"/>
      <c r="GBL94" s="67"/>
      <c r="GBM94" s="67"/>
      <c r="GBN94" s="67"/>
      <c r="GBO94" s="67"/>
      <c r="GBP94" s="67"/>
      <c r="GBQ94" s="67"/>
      <c r="GBR94" s="67"/>
      <c r="GBS94" s="67"/>
      <c r="GBT94" s="67"/>
      <c r="GBU94" s="67"/>
      <c r="GBV94" s="67"/>
      <c r="GBW94" s="67"/>
      <c r="GBX94" s="67"/>
      <c r="GBY94" s="67"/>
      <c r="GBZ94" s="67"/>
      <c r="GCA94" s="67"/>
      <c r="GCB94" s="67"/>
      <c r="GCC94" s="67"/>
      <c r="GCD94" s="67"/>
      <c r="GCE94" s="67"/>
      <c r="GCF94" s="67"/>
      <c r="GCG94" s="67"/>
      <c r="GCH94" s="67"/>
      <c r="GCI94" s="67"/>
      <c r="GCJ94" s="67"/>
      <c r="GCK94" s="67"/>
      <c r="GCL94" s="67"/>
      <c r="GCM94" s="67"/>
      <c r="GCN94" s="67"/>
      <c r="GCO94" s="67"/>
      <c r="GCP94" s="67"/>
      <c r="GCQ94" s="67"/>
      <c r="GCR94" s="67"/>
      <c r="GCS94" s="67"/>
      <c r="GCT94" s="67"/>
      <c r="GCU94" s="67"/>
      <c r="GCV94" s="67"/>
      <c r="GCW94" s="67"/>
      <c r="GCX94" s="67"/>
      <c r="GCY94" s="67"/>
      <c r="GCZ94" s="67"/>
      <c r="GDA94" s="67"/>
      <c r="GDB94" s="67"/>
      <c r="GDC94" s="67"/>
      <c r="GDD94" s="67"/>
      <c r="GDE94" s="67"/>
      <c r="GDF94" s="67"/>
      <c r="GDG94" s="67"/>
      <c r="GDH94" s="67"/>
      <c r="GDI94" s="67"/>
      <c r="GDJ94" s="67"/>
      <c r="GDK94" s="67"/>
      <c r="GDL94" s="67"/>
      <c r="GDM94" s="67"/>
      <c r="GDN94" s="67"/>
      <c r="GDO94" s="67"/>
      <c r="GDP94" s="67"/>
      <c r="GDQ94" s="67"/>
      <c r="GDR94" s="67"/>
      <c r="GDS94" s="67"/>
      <c r="GDT94" s="67"/>
      <c r="GDU94" s="67"/>
      <c r="GDV94" s="67"/>
      <c r="GDW94" s="67"/>
      <c r="GDX94" s="67"/>
      <c r="GDY94" s="67"/>
      <c r="GDZ94" s="67"/>
      <c r="GEA94" s="67"/>
      <c r="GEB94" s="67"/>
      <c r="GEC94" s="67"/>
      <c r="GED94" s="67"/>
      <c r="GEE94" s="67"/>
      <c r="GEF94" s="67"/>
      <c r="GEG94" s="67"/>
      <c r="GEH94" s="67"/>
      <c r="GEI94" s="67"/>
      <c r="GEJ94" s="67"/>
      <c r="GEK94" s="67"/>
      <c r="GEL94" s="67"/>
      <c r="GEM94" s="67"/>
      <c r="GEN94" s="67"/>
      <c r="GEO94" s="67"/>
      <c r="GEP94" s="67"/>
      <c r="GEQ94" s="67"/>
      <c r="GER94" s="67"/>
      <c r="GES94" s="67"/>
      <c r="GET94" s="67"/>
      <c r="GEU94" s="67"/>
      <c r="GEV94" s="67"/>
      <c r="GEW94" s="67"/>
      <c r="GEX94" s="67"/>
      <c r="GEY94" s="67"/>
      <c r="GEZ94" s="67"/>
      <c r="GFA94" s="67"/>
      <c r="GFB94" s="67"/>
      <c r="GFC94" s="67"/>
      <c r="GFD94" s="67"/>
      <c r="GFE94" s="67"/>
      <c r="GFF94" s="67"/>
      <c r="GFG94" s="67"/>
      <c r="GFH94" s="67"/>
      <c r="GFI94" s="67"/>
      <c r="GFJ94" s="67"/>
      <c r="GFK94" s="67"/>
      <c r="GFL94" s="67"/>
      <c r="GFM94" s="67"/>
      <c r="GFN94" s="67"/>
      <c r="GFO94" s="67"/>
      <c r="GFP94" s="67"/>
      <c r="GFQ94" s="67"/>
      <c r="GFR94" s="67"/>
      <c r="GFS94" s="67"/>
      <c r="GFT94" s="67"/>
      <c r="GFU94" s="67"/>
      <c r="GFV94" s="67"/>
      <c r="GFW94" s="67"/>
      <c r="GFX94" s="67"/>
      <c r="GFY94" s="67"/>
      <c r="GFZ94" s="67"/>
      <c r="GGA94" s="67"/>
      <c r="GGB94" s="67"/>
      <c r="GGC94" s="67"/>
      <c r="GGD94" s="67"/>
      <c r="GGE94" s="67"/>
      <c r="GGF94" s="67"/>
      <c r="GGG94" s="67"/>
      <c r="GGH94" s="67"/>
      <c r="GGI94" s="67"/>
      <c r="GGJ94" s="67"/>
      <c r="GGK94" s="67"/>
      <c r="GGL94" s="67"/>
      <c r="GGM94" s="67"/>
      <c r="GGN94" s="67"/>
      <c r="GGO94" s="67"/>
      <c r="GGP94" s="67"/>
      <c r="GGQ94" s="67"/>
      <c r="GGR94" s="67"/>
      <c r="GGS94" s="67"/>
      <c r="GGT94" s="67"/>
      <c r="GGU94" s="67"/>
      <c r="GGV94" s="67"/>
      <c r="GGW94" s="67"/>
      <c r="GGX94" s="67"/>
      <c r="GGY94" s="67"/>
      <c r="GGZ94" s="67"/>
      <c r="GHA94" s="67"/>
      <c r="GHB94" s="67"/>
      <c r="GHC94" s="67"/>
      <c r="GHD94" s="67"/>
      <c r="GHE94" s="67"/>
      <c r="GHF94" s="67"/>
      <c r="GHG94" s="67"/>
      <c r="GHH94" s="67"/>
      <c r="GHI94" s="67"/>
      <c r="GHJ94" s="67"/>
      <c r="GHK94" s="67"/>
      <c r="GHL94" s="67"/>
      <c r="GHM94" s="67"/>
      <c r="GHN94" s="67"/>
      <c r="GHO94" s="67"/>
      <c r="GHP94" s="67"/>
      <c r="GHQ94" s="67"/>
      <c r="GHR94" s="67"/>
      <c r="GHS94" s="67"/>
      <c r="GHT94" s="67"/>
      <c r="GHU94" s="67"/>
      <c r="GHV94" s="67"/>
      <c r="GHW94" s="67"/>
      <c r="GHX94" s="67"/>
      <c r="GHY94" s="67"/>
      <c r="GHZ94" s="67"/>
      <c r="GIA94" s="67"/>
      <c r="GIB94" s="67"/>
      <c r="GIC94" s="67"/>
      <c r="GID94" s="67"/>
      <c r="GIE94" s="67"/>
      <c r="GIF94" s="67"/>
      <c r="GIG94" s="67"/>
      <c r="GIH94" s="67"/>
      <c r="GII94" s="67"/>
      <c r="GIJ94" s="67"/>
      <c r="GIK94" s="67"/>
      <c r="GIL94" s="67"/>
      <c r="GIM94" s="67"/>
      <c r="GIN94" s="67"/>
      <c r="GIO94" s="67"/>
      <c r="GIP94" s="67"/>
      <c r="GIQ94" s="67"/>
      <c r="GIR94" s="67"/>
      <c r="GIS94" s="67"/>
      <c r="GIT94" s="67"/>
      <c r="GIU94" s="67"/>
      <c r="GIV94" s="67"/>
      <c r="GIW94" s="67"/>
      <c r="GIX94" s="67"/>
      <c r="GIY94" s="67"/>
      <c r="GIZ94" s="67"/>
      <c r="GJA94" s="67"/>
      <c r="GJB94" s="67"/>
      <c r="GJC94" s="67"/>
      <c r="GJD94" s="67"/>
      <c r="GJE94" s="67"/>
      <c r="GJF94" s="67"/>
      <c r="GJG94" s="67"/>
      <c r="GJH94" s="67"/>
      <c r="GJI94" s="67"/>
      <c r="GJJ94" s="67"/>
      <c r="GJK94" s="67"/>
      <c r="GJL94" s="67"/>
      <c r="GJM94" s="67"/>
      <c r="GJN94" s="67"/>
      <c r="GJO94" s="67"/>
      <c r="GJP94" s="67"/>
      <c r="GJQ94" s="67"/>
      <c r="GJR94" s="67"/>
      <c r="GJS94" s="67"/>
      <c r="GJT94" s="67"/>
      <c r="GJU94" s="67"/>
      <c r="GJV94" s="67"/>
      <c r="GJW94" s="67"/>
      <c r="GJX94" s="67"/>
      <c r="GJY94" s="67"/>
      <c r="GJZ94" s="67"/>
      <c r="GKA94" s="67"/>
      <c r="GKB94" s="67"/>
      <c r="GKC94" s="67"/>
      <c r="GKD94" s="67"/>
      <c r="GKE94" s="67"/>
      <c r="GKF94" s="67"/>
      <c r="GKG94" s="67"/>
      <c r="GKH94" s="67"/>
      <c r="GKI94" s="67"/>
      <c r="GKJ94" s="67"/>
      <c r="GKK94" s="67"/>
      <c r="GKL94" s="67"/>
      <c r="GKM94" s="67"/>
      <c r="GKN94" s="67"/>
      <c r="GKO94" s="67"/>
      <c r="GKP94" s="67"/>
      <c r="GKQ94" s="67"/>
      <c r="GKR94" s="67"/>
      <c r="GKS94" s="67"/>
      <c r="GKT94" s="67"/>
      <c r="GKU94" s="67"/>
      <c r="GKV94" s="67"/>
      <c r="GKW94" s="67"/>
      <c r="GKX94" s="67"/>
      <c r="GKY94" s="67"/>
      <c r="GKZ94" s="67"/>
      <c r="GLA94" s="67"/>
      <c r="GLB94" s="67"/>
      <c r="GLC94" s="67"/>
      <c r="GLD94" s="67"/>
      <c r="GLE94" s="67"/>
      <c r="GLF94" s="67"/>
      <c r="GLG94" s="67"/>
      <c r="GLH94" s="67"/>
      <c r="GLI94" s="67"/>
      <c r="GLJ94" s="67"/>
      <c r="GLK94" s="67"/>
      <c r="GLL94" s="67"/>
      <c r="GLM94" s="67"/>
      <c r="GLN94" s="67"/>
      <c r="GLO94" s="67"/>
      <c r="GLP94" s="67"/>
      <c r="GLQ94" s="67"/>
      <c r="GLR94" s="67"/>
      <c r="GLS94" s="67"/>
      <c r="GLT94" s="67"/>
      <c r="GLU94" s="67"/>
      <c r="GLV94" s="67"/>
      <c r="GLW94" s="67"/>
      <c r="GLX94" s="67"/>
      <c r="GLY94" s="67"/>
      <c r="GLZ94" s="67"/>
      <c r="GMA94" s="67"/>
      <c r="GMB94" s="67"/>
      <c r="GMC94" s="67"/>
      <c r="GMD94" s="67"/>
      <c r="GME94" s="67"/>
      <c r="GMF94" s="67"/>
      <c r="GMG94" s="67"/>
      <c r="GMH94" s="67"/>
      <c r="GMI94" s="67"/>
      <c r="GMJ94" s="67"/>
      <c r="GMK94" s="67"/>
      <c r="GML94" s="67"/>
      <c r="GMM94" s="67"/>
      <c r="GMN94" s="67"/>
      <c r="GMO94" s="67"/>
      <c r="GMP94" s="67"/>
      <c r="GMQ94" s="67"/>
      <c r="GMR94" s="67"/>
      <c r="GMS94" s="67"/>
      <c r="GMT94" s="67"/>
      <c r="GMU94" s="67"/>
      <c r="GMV94" s="67"/>
      <c r="GMW94" s="67"/>
      <c r="GMX94" s="67"/>
      <c r="GMY94" s="67"/>
      <c r="GMZ94" s="67"/>
      <c r="GNA94" s="67"/>
      <c r="GNB94" s="67"/>
      <c r="GNC94" s="67"/>
      <c r="GND94" s="67"/>
      <c r="GNE94" s="67"/>
      <c r="GNF94" s="67"/>
      <c r="GNG94" s="67"/>
      <c r="GNH94" s="67"/>
      <c r="GNI94" s="67"/>
      <c r="GNJ94" s="67"/>
      <c r="GNK94" s="67"/>
      <c r="GNL94" s="67"/>
      <c r="GNM94" s="67"/>
      <c r="GNN94" s="67"/>
      <c r="GNO94" s="67"/>
      <c r="GNP94" s="67"/>
      <c r="GNQ94" s="67"/>
      <c r="GNR94" s="67"/>
      <c r="GNS94" s="67"/>
      <c r="GNT94" s="67"/>
      <c r="GNU94" s="67"/>
      <c r="GNV94" s="67"/>
      <c r="GNW94" s="67"/>
      <c r="GNX94" s="67"/>
      <c r="GNY94" s="67"/>
      <c r="GNZ94" s="67"/>
      <c r="GOA94" s="67"/>
      <c r="GOB94" s="67"/>
      <c r="GOC94" s="67"/>
      <c r="GOD94" s="67"/>
      <c r="GOE94" s="67"/>
      <c r="GOF94" s="67"/>
      <c r="GOG94" s="67"/>
      <c r="GOH94" s="67"/>
      <c r="GOI94" s="67"/>
      <c r="GOJ94" s="67"/>
      <c r="GOK94" s="67"/>
      <c r="GOL94" s="67"/>
      <c r="GOM94" s="67"/>
      <c r="GON94" s="67"/>
      <c r="GOO94" s="67"/>
      <c r="GOP94" s="67"/>
      <c r="GOQ94" s="67"/>
      <c r="GOR94" s="67"/>
      <c r="GOS94" s="67"/>
      <c r="GOT94" s="67"/>
      <c r="GOU94" s="67"/>
      <c r="GOV94" s="67"/>
      <c r="GOW94" s="67"/>
      <c r="GOX94" s="67"/>
      <c r="GOY94" s="67"/>
      <c r="GOZ94" s="67"/>
      <c r="GPA94" s="67"/>
      <c r="GPB94" s="67"/>
      <c r="GPC94" s="67"/>
      <c r="GPD94" s="67"/>
      <c r="GPE94" s="67"/>
      <c r="GPF94" s="67"/>
      <c r="GPG94" s="67"/>
      <c r="GPH94" s="67"/>
      <c r="GPI94" s="67"/>
      <c r="GPJ94" s="67"/>
      <c r="GPK94" s="67"/>
      <c r="GPL94" s="67"/>
      <c r="GPM94" s="67"/>
      <c r="GPN94" s="67"/>
      <c r="GPO94" s="67"/>
      <c r="GPP94" s="67"/>
      <c r="GPQ94" s="67"/>
      <c r="GPR94" s="67"/>
      <c r="GPS94" s="67"/>
      <c r="GPT94" s="67"/>
      <c r="GPU94" s="67"/>
      <c r="GPV94" s="67"/>
      <c r="GPW94" s="67"/>
      <c r="GPX94" s="67"/>
      <c r="GPY94" s="67"/>
      <c r="GPZ94" s="67"/>
      <c r="GQA94" s="67"/>
      <c r="GQB94" s="67"/>
      <c r="GQC94" s="67"/>
      <c r="GQD94" s="67"/>
      <c r="GQE94" s="67"/>
      <c r="GQF94" s="67"/>
      <c r="GQG94" s="67"/>
      <c r="GQH94" s="67"/>
      <c r="GQI94" s="67"/>
      <c r="GQJ94" s="67"/>
      <c r="GQK94" s="67"/>
      <c r="GQL94" s="67"/>
      <c r="GQM94" s="67"/>
      <c r="GQN94" s="67"/>
      <c r="GQO94" s="67"/>
      <c r="GQP94" s="67"/>
      <c r="GQQ94" s="67"/>
      <c r="GQR94" s="67"/>
      <c r="GQS94" s="67"/>
      <c r="GQT94" s="67"/>
      <c r="GQU94" s="67"/>
      <c r="GQV94" s="67"/>
      <c r="GQW94" s="67"/>
      <c r="GQX94" s="67"/>
      <c r="GQY94" s="67"/>
      <c r="GQZ94" s="67"/>
      <c r="GRA94" s="67"/>
      <c r="GRB94" s="67"/>
      <c r="GRC94" s="67"/>
      <c r="GRD94" s="67"/>
      <c r="GRE94" s="67"/>
      <c r="GRF94" s="67"/>
      <c r="GRG94" s="67"/>
      <c r="GRH94" s="67"/>
      <c r="GRI94" s="67"/>
      <c r="GRJ94" s="67"/>
      <c r="GRK94" s="67"/>
      <c r="GRL94" s="67"/>
      <c r="GRM94" s="67"/>
      <c r="GRN94" s="67"/>
      <c r="GRO94" s="67"/>
      <c r="GRP94" s="67"/>
      <c r="GRQ94" s="67"/>
      <c r="GRR94" s="67"/>
      <c r="GRS94" s="67"/>
      <c r="GRT94" s="67"/>
      <c r="GRU94" s="67"/>
      <c r="GRV94" s="67"/>
      <c r="GRW94" s="67"/>
      <c r="GRX94" s="67"/>
      <c r="GRY94" s="67"/>
      <c r="GRZ94" s="67"/>
      <c r="GSA94" s="67"/>
      <c r="GSB94" s="67"/>
      <c r="GSC94" s="67"/>
      <c r="GSD94" s="67"/>
      <c r="GSE94" s="67"/>
      <c r="GSF94" s="67"/>
      <c r="GSG94" s="67"/>
      <c r="GSH94" s="67"/>
      <c r="GSI94" s="67"/>
      <c r="GSJ94" s="67"/>
      <c r="GSK94" s="67"/>
      <c r="GSL94" s="67"/>
      <c r="GSM94" s="67"/>
      <c r="GSN94" s="67"/>
      <c r="GSO94" s="67"/>
      <c r="GSP94" s="67"/>
      <c r="GSQ94" s="67"/>
      <c r="GSR94" s="67"/>
      <c r="GSS94" s="67"/>
      <c r="GST94" s="67"/>
      <c r="GSU94" s="67"/>
      <c r="GSV94" s="67"/>
      <c r="GSW94" s="67"/>
      <c r="GSX94" s="67"/>
      <c r="GSY94" s="67"/>
      <c r="GSZ94" s="67"/>
      <c r="GTA94" s="67"/>
      <c r="GTB94" s="67"/>
      <c r="GTC94" s="67"/>
      <c r="GTD94" s="67"/>
      <c r="GTE94" s="67"/>
      <c r="GTF94" s="67"/>
      <c r="GTG94" s="67"/>
      <c r="GTH94" s="67"/>
      <c r="GTI94" s="67"/>
      <c r="GTJ94" s="67"/>
      <c r="GTK94" s="67"/>
      <c r="GTL94" s="67"/>
      <c r="GTM94" s="67"/>
      <c r="GTN94" s="67"/>
      <c r="GTO94" s="67"/>
      <c r="GTP94" s="67"/>
      <c r="GTQ94" s="67"/>
      <c r="GTR94" s="67"/>
      <c r="GTS94" s="67"/>
      <c r="GTT94" s="67"/>
      <c r="GTU94" s="67"/>
      <c r="GTV94" s="67"/>
      <c r="GTW94" s="67"/>
      <c r="GTX94" s="67"/>
      <c r="GTY94" s="67"/>
      <c r="GTZ94" s="67"/>
      <c r="GUA94" s="67"/>
      <c r="GUB94" s="67"/>
      <c r="GUC94" s="67"/>
      <c r="GUD94" s="67"/>
      <c r="GUE94" s="67"/>
      <c r="GUF94" s="67"/>
      <c r="GUG94" s="67"/>
      <c r="GUH94" s="67"/>
      <c r="GUI94" s="67"/>
      <c r="GUJ94" s="67"/>
      <c r="GUK94" s="67"/>
      <c r="GUL94" s="67"/>
      <c r="GUM94" s="67"/>
      <c r="GUN94" s="67"/>
      <c r="GUO94" s="67"/>
      <c r="GUP94" s="67"/>
      <c r="GUQ94" s="67"/>
      <c r="GUR94" s="67"/>
      <c r="GUS94" s="67"/>
      <c r="GUT94" s="67"/>
      <c r="GUU94" s="67"/>
      <c r="GUV94" s="67"/>
      <c r="GUW94" s="67"/>
      <c r="GUX94" s="67"/>
      <c r="GUY94" s="67"/>
      <c r="GUZ94" s="67"/>
      <c r="GVA94" s="67"/>
      <c r="GVB94" s="67"/>
      <c r="GVC94" s="67"/>
      <c r="GVD94" s="67"/>
      <c r="GVE94" s="67"/>
      <c r="GVF94" s="67"/>
      <c r="GVG94" s="67"/>
      <c r="GVH94" s="67"/>
      <c r="GVI94" s="67"/>
      <c r="GVJ94" s="67"/>
      <c r="GVK94" s="67"/>
      <c r="GVL94" s="67"/>
      <c r="GVM94" s="67"/>
      <c r="GVN94" s="67"/>
      <c r="GVO94" s="67"/>
      <c r="GVP94" s="67"/>
      <c r="GVQ94" s="67"/>
      <c r="GVR94" s="67"/>
      <c r="GVS94" s="67"/>
      <c r="GVT94" s="67"/>
      <c r="GVU94" s="67"/>
      <c r="GVV94" s="67"/>
      <c r="GVW94" s="67"/>
      <c r="GVX94" s="67"/>
      <c r="GVY94" s="67"/>
      <c r="GVZ94" s="67"/>
      <c r="GWA94" s="67"/>
      <c r="GWB94" s="67"/>
      <c r="GWC94" s="67"/>
      <c r="GWD94" s="67"/>
      <c r="GWE94" s="67"/>
      <c r="GWF94" s="67"/>
      <c r="GWG94" s="67"/>
      <c r="GWH94" s="67"/>
      <c r="GWI94" s="67"/>
      <c r="GWJ94" s="67"/>
      <c r="GWK94" s="67"/>
      <c r="GWL94" s="67"/>
      <c r="GWM94" s="67"/>
      <c r="GWN94" s="67"/>
      <c r="GWO94" s="67"/>
      <c r="GWP94" s="67"/>
      <c r="GWQ94" s="67"/>
      <c r="GWR94" s="67"/>
      <c r="GWS94" s="67"/>
      <c r="GWT94" s="67"/>
      <c r="GWU94" s="67"/>
      <c r="GWV94" s="67"/>
      <c r="GWW94" s="67"/>
      <c r="GWX94" s="67"/>
      <c r="GWY94" s="67"/>
      <c r="GWZ94" s="67"/>
      <c r="GXA94" s="67"/>
      <c r="GXB94" s="67"/>
      <c r="GXC94" s="67"/>
      <c r="GXD94" s="67"/>
      <c r="GXE94" s="67"/>
      <c r="GXF94" s="67"/>
      <c r="GXG94" s="67"/>
      <c r="GXH94" s="67"/>
      <c r="GXI94" s="67"/>
      <c r="GXJ94" s="67"/>
      <c r="GXK94" s="67"/>
      <c r="GXL94" s="67"/>
      <c r="GXM94" s="67"/>
      <c r="GXN94" s="67"/>
      <c r="GXO94" s="67"/>
      <c r="GXP94" s="67"/>
      <c r="GXQ94" s="67"/>
      <c r="GXR94" s="67"/>
      <c r="GXS94" s="67"/>
      <c r="GXT94" s="67"/>
      <c r="GXU94" s="67"/>
      <c r="GXV94" s="67"/>
      <c r="GXW94" s="67"/>
      <c r="GXX94" s="67"/>
      <c r="GXY94" s="67"/>
      <c r="GXZ94" s="67"/>
      <c r="GYA94" s="67"/>
      <c r="GYB94" s="67"/>
      <c r="GYC94" s="67"/>
      <c r="GYD94" s="67"/>
      <c r="GYE94" s="67"/>
      <c r="GYF94" s="67"/>
      <c r="GYG94" s="67"/>
      <c r="GYH94" s="67"/>
      <c r="GYI94" s="67"/>
      <c r="GYJ94" s="67"/>
      <c r="GYK94" s="67"/>
      <c r="GYL94" s="67"/>
      <c r="GYM94" s="67"/>
      <c r="GYN94" s="67"/>
      <c r="GYO94" s="67"/>
      <c r="GYP94" s="67"/>
      <c r="GYQ94" s="67"/>
      <c r="GYR94" s="67"/>
      <c r="GYS94" s="67"/>
      <c r="GYT94" s="67"/>
      <c r="GYU94" s="67"/>
      <c r="GYV94" s="67"/>
      <c r="GYW94" s="67"/>
      <c r="GYX94" s="67"/>
      <c r="GYY94" s="67"/>
      <c r="GYZ94" s="67"/>
      <c r="GZA94" s="67"/>
      <c r="GZB94" s="67"/>
      <c r="GZC94" s="67"/>
      <c r="GZD94" s="67"/>
      <c r="GZE94" s="67"/>
      <c r="GZF94" s="67"/>
      <c r="GZG94" s="67"/>
      <c r="GZH94" s="67"/>
      <c r="GZI94" s="67"/>
      <c r="GZJ94" s="67"/>
      <c r="GZK94" s="67"/>
      <c r="GZL94" s="67"/>
      <c r="GZM94" s="67"/>
      <c r="GZN94" s="67"/>
      <c r="GZO94" s="67"/>
      <c r="GZP94" s="67"/>
      <c r="GZQ94" s="67"/>
      <c r="GZR94" s="67"/>
      <c r="GZS94" s="67"/>
      <c r="GZT94" s="67"/>
      <c r="GZU94" s="67"/>
      <c r="GZV94" s="67"/>
      <c r="GZW94" s="67"/>
      <c r="GZX94" s="67"/>
      <c r="GZY94" s="67"/>
      <c r="GZZ94" s="67"/>
      <c r="HAA94" s="67"/>
      <c r="HAB94" s="67"/>
      <c r="HAC94" s="67"/>
      <c r="HAD94" s="67"/>
      <c r="HAE94" s="67"/>
      <c r="HAF94" s="67"/>
      <c r="HAG94" s="67"/>
      <c r="HAH94" s="67"/>
      <c r="HAI94" s="67"/>
      <c r="HAJ94" s="67"/>
      <c r="HAK94" s="67"/>
      <c r="HAL94" s="67"/>
      <c r="HAM94" s="67"/>
      <c r="HAN94" s="67"/>
      <c r="HAO94" s="67"/>
      <c r="HAP94" s="67"/>
      <c r="HAQ94" s="67"/>
      <c r="HAR94" s="67"/>
      <c r="HAS94" s="67"/>
      <c r="HAT94" s="67"/>
      <c r="HAU94" s="67"/>
      <c r="HAV94" s="67"/>
      <c r="HAW94" s="67"/>
      <c r="HAX94" s="67"/>
      <c r="HAY94" s="67"/>
      <c r="HAZ94" s="67"/>
      <c r="HBA94" s="67"/>
      <c r="HBB94" s="67"/>
      <c r="HBC94" s="67"/>
      <c r="HBD94" s="67"/>
      <c r="HBE94" s="67"/>
      <c r="HBF94" s="67"/>
      <c r="HBG94" s="67"/>
      <c r="HBH94" s="67"/>
      <c r="HBI94" s="67"/>
      <c r="HBJ94" s="67"/>
      <c r="HBK94" s="67"/>
      <c r="HBL94" s="67"/>
      <c r="HBM94" s="67"/>
      <c r="HBN94" s="67"/>
      <c r="HBO94" s="67"/>
      <c r="HBP94" s="67"/>
      <c r="HBQ94" s="67"/>
      <c r="HBR94" s="67"/>
      <c r="HBS94" s="67"/>
      <c r="HBT94" s="67"/>
      <c r="HBU94" s="67"/>
      <c r="HBV94" s="67"/>
      <c r="HBW94" s="67"/>
      <c r="HBX94" s="67"/>
      <c r="HBY94" s="67"/>
      <c r="HBZ94" s="67"/>
      <c r="HCA94" s="67"/>
      <c r="HCB94" s="67"/>
      <c r="HCC94" s="67"/>
      <c r="HCD94" s="67"/>
      <c r="HCE94" s="67"/>
      <c r="HCF94" s="67"/>
      <c r="HCG94" s="67"/>
      <c r="HCH94" s="67"/>
      <c r="HCI94" s="67"/>
      <c r="HCJ94" s="67"/>
      <c r="HCK94" s="67"/>
      <c r="HCL94" s="67"/>
      <c r="HCM94" s="67"/>
      <c r="HCN94" s="67"/>
      <c r="HCO94" s="67"/>
      <c r="HCP94" s="67"/>
      <c r="HCQ94" s="67"/>
      <c r="HCR94" s="67"/>
      <c r="HCS94" s="67"/>
      <c r="HCT94" s="67"/>
      <c r="HCU94" s="67"/>
      <c r="HCV94" s="67"/>
      <c r="HCW94" s="67"/>
      <c r="HCX94" s="67"/>
      <c r="HCY94" s="67"/>
      <c r="HCZ94" s="67"/>
      <c r="HDA94" s="67"/>
      <c r="HDB94" s="67"/>
      <c r="HDC94" s="67"/>
      <c r="HDD94" s="67"/>
      <c r="HDE94" s="67"/>
      <c r="HDF94" s="67"/>
      <c r="HDG94" s="67"/>
      <c r="HDH94" s="67"/>
      <c r="HDI94" s="67"/>
      <c r="HDJ94" s="67"/>
      <c r="HDK94" s="67"/>
      <c r="HDL94" s="67"/>
      <c r="HDM94" s="67"/>
      <c r="HDN94" s="67"/>
      <c r="HDO94" s="67"/>
      <c r="HDP94" s="67"/>
      <c r="HDQ94" s="67"/>
      <c r="HDR94" s="67"/>
      <c r="HDS94" s="67"/>
      <c r="HDT94" s="67"/>
      <c r="HDU94" s="67"/>
      <c r="HDV94" s="67"/>
      <c r="HDW94" s="67"/>
      <c r="HDX94" s="67"/>
      <c r="HDY94" s="67"/>
      <c r="HDZ94" s="67"/>
      <c r="HEA94" s="67"/>
      <c r="HEB94" s="67"/>
      <c r="HEC94" s="67"/>
      <c r="HED94" s="67"/>
      <c r="HEE94" s="67"/>
      <c r="HEF94" s="67"/>
      <c r="HEG94" s="67"/>
      <c r="HEH94" s="67"/>
      <c r="HEI94" s="67"/>
      <c r="HEJ94" s="67"/>
      <c r="HEK94" s="67"/>
      <c r="HEL94" s="67"/>
      <c r="HEM94" s="67"/>
      <c r="HEN94" s="67"/>
      <c r="HEO94" s="67"/>
      <c r="HEP94" s="67"/>
      <c r="HEQ94" s="67"/>
      <c r="HER94" s="67"/>
      <c r="HES94" s="67"/>
      <c r="HET94" s="67"/>
      <c r="HEU94" s="67"/>
      <c r="HEV94" s="67"/>
      <c r="HEW94" s="67"/>
      <c r="HEX94" s="67"/>
      <c r="HEY94" s="67"/>
      <c r="HEZ94" s="67"/>
      <c r="HFA94" s="67"/>
      <c r="HFB94" s="67"/>
      <c r="HFC94" s="67"/>
      <c r="HFD94" s="67"/>
      <c r="HFE94" s="67"/>
      <c r="HFF94" s="67"/>
      <c r="HFG94" s="67"/>
      <c r="HFH94" s="67"/>
      <c r="HFI94" s="67"/>
      <c r="HFJ94" s="67"/>
      <c r="HFK94" s="67"/>
      <c r="HFL94" s="67"/>
      <c r="HFM94" s="67"/>
      <c r="HFN94" s="67"/>
      <c r="HFO94" s="67"/>
      <c r="HFP94" s="67"/>
      <c r="HFQ94" s="67"/>
      <c r="HFR94" s="67"/>
      <c r="HFS94" s="67"/>
      <c r="HFT94" s="67"/>
      <c r="HFU94" s="67"/>
      <c r="HFV94" s="67"/>
      <c r="HFW94" s="67"/>
      <c r="HFX94" s="67"/>
      <c r="HFY94" s="67"/>
      <c r="HFZ94" s="67"/>
      <c r="HGA94" s="67"/>
      <c r="HGB94" s="67"/>
      <c r="HGC94" s="67"/>
      <c r="HGD94" s="67"/>
      <c r="HGE94" s="67"/>
      <c r="HGF94" s="67"/>
      <c r="HGG94" s="67"/>
      <c r="HGH94" s="67"/>
      <c r="HGI94" s="67"/>
      <c r="HGJ94" s="67"/>
      <c r="HGK94" s="67"/>
      <c r="HGL94" s="67"/>
      <c r="HGM94" s="67"/>
      <c r="HGN94" s="67"/>
      <c r="HGO94" s="67"/>
      <c r="HGP94" s="67"/>
      <c r="HGQ94" s="67"/>
      <c r="HGR94" s="67"/>
      <c r="HGS94" s="67"/>
      <c r="HGT94" s="67"/>
      <c r="HGU94" s="67"/>
      <c r="HGV94" s="67"/>
      <c r="HGW94" s="67"/>
      <c r="HGX94" s="67"/>
      <c r="HGY94" s="67"/>
      <c r="HGZ94" s="67"/>
      <c r="HHA94" s="67"/>
      <c r="HHB94" s="67"/>
      <c r="HHC94" s="67"/>
      <c r="HHD94" s="67"/>
      <c r="HHE94" s="67"/>
      <c r="HHF94" s="67"/>
      <c r="HHG94" s="67"/>
      <c r="HHH94" s="67"/>
      <c r="HHI94" s="67"/>
      <c r="HHJ94" s="67"/>
      <c r="HHK94" s="67"/>
      <c r="HHL94" s="67"/>
      <c r="HHM94" s="67"/>
      <c r="HHN94" s="67"/>
      <c r="HHO94" s="67"/>
      <c r="HHP94" s="67"/>
      <c r="HHQ94" s="67"/>
      <c r="HHR94" s="67"/>
      <c r="HHS94" s="67"/>
      <c r="HHT94" s="67"/>
      <c r="HHU94" s="67"/>
      <c r="HHV94" s="67"/>
      <c r="HHW94" s="67"/>
      <c r="HHX94" s="67"/>
      <c r="HHY94" s="67"/>
      <c r="HHZ94" s="67"/>
      <c r="HIA94" s="67"/>
      <c r="HIB94" s="67"/>
      <c r="HIC94" s="67"/>
      <c r="HID94" s="67"/>
      <c r="HIE94" s="67"/>
      <c r="HIF94" s="67"/>
      <c r="HIG94" s="67"/>
      <c r="HIH94" s="67"/>
      <c r="HII94" s="67"/>
      <c r="HIJ94" s="67"/>
      <c r="HIK94" s="67"/>
      <c r="HIL94" s="67"/>
      <c r="HIM94" s="67"/>
      <c r="HIN94" s="67"/>
      <c r="HIO94" s="67"/>
      <c r="HIP94" s="67"/>
      <c r="HIQ94" s="67"/>
      <c r="HIR94" s="67"/>
      <c r="HIS94" s="67"/>
      <c r="HIT94" s="67"/>
      <c r="HIU94" s="67"/>
      <c r="HIV94" s="67"/>
      <c r="HIW94" s="67"/>
      <c r="HIX94" s="67"/>
      <c r="HIY94" s="67"/>
      <c r="HIZ94" s="67"/>
      <c r="HJA94" s="67"/>
      <c r="HJB94" s="67"/>
      <c r="HJC94" s="67"/>
      <c r="HJD94" s="67"/>
      <c r="HJE94" s="67"/>
      <c r="HJF94" s="67"/>
      <c r="HJG94" s="67"/>
      <c r="HJH94" s="67"/>
      <c r="HJI94" s="67"/>
      <c r="HJJ94" s="67"/>
      <c r="HJK94" s="67"/>
      <c r="HJL94" s="67"/>
      <c r="HJM94" s="67"/>
      <c r="HJN94" s="67"/>
      <c r="HJO94" s="67"/>
      <c r="HJP94" s="67"/>
      <c r="HJQ94" s="67"/>
      <c r="HJR94" s="67"/>
      <c r="HJS94" s="67"/>
      <c r="HJT94" s="67"/>
      <c r="HJU94" s="67"/>
      <c r="HJV94" s="67"/>
      <c r="HJW94" s="67"/>
      <c r="HJX94" s="67"/>
      <c r="HJY94" s="67"/>
      <c r="HJZ94" s="67"/>
      <c r="HKA94" s="67"/>
      <c r="HKB94" s="67"/>
      <c r="HKC94" s="67"/>
      <c r="HKD94" s="67"/>
      <c r="HKE94" s="67"/>
      <c r="HKF94" s="67"/>
      <c r="HKG94" s="67"/>
      <c r="HKH94" s="67"/>
      <c r="HKI94" s="67"/>
      <c r="HKJ94" s="67"/>
      <c r="HKK94" s="67"/>
      <c r="HKL94" s="67"/>
      <c r="HKM94" s="67"/>
      <c r="HKN94" s="67"/>
      <c r="HKO94" s="67"/>
      <c r="HKP94" s="67"/>
      <c r="HKQ94" s="67"/>
      <c r="HKR94" s="67"/>
      <c r="HKS94" s="67"/>
      <c r="HKT94" s="67"/>
      <c r="HKU94" s="67"/>
      <c r="HKV94" s="67"/>
      <c r="HKW94" s="67"/>
      <c r="HKX94" s="67"/>
      <c r="HKY94" s="67"/>
      <c r="HKZ94" s="67"/>
      <c r="HLA94" s="67"/>
      <c r="HLB94" s="67"/>
      <c r="HLC94" s="67"/>
      <c r="HLD94" s="67"/>
      <c r="HLE94" s="67"/>
      <c r="HLF94" s="67"/>
      <c r="HLG94" s="67"/>
      <c r="HLH94" s="67"/>
      <c r="HLI94" s="67"/>
      <c r="HLJ94" s="67"/>
      <c r="HLK94" s="67"/>
      <c r="HLL94" s="67"/>
      <c r="HLM94" s="67"/>
      <c r="HLN94" s="67"/>
      <c r="HLO94" s="67"/>
      <c r="HLP94" s="67"/>
      <c r="HLQ94" s="67"/>
      <c r="HLR94" s="67"/>
      <c r="HLS94" s="67"/>
      <c r="HLT94" s="67"/>
      <c r="HLU94" s="67"/>
      <c r="HLV94" s="67"/>
      <c r="HLW94" s="67"/>
      <c r="HLX94" s="67"/>
      <c r="HLY94" s="67"/>
      <c r="HLZ94" s="67"/>
      <c r="HMA94" s="67"/>
      <c r="HMB94" s="67"/>
      <c r="HMC94" s="67"/>
      <c r="HMD94" s="67"/>
      <c r="HME94" s="67"/>
      <c r="HMF94" s="67"/>
      <c r="HMG94" s="67"/>
      <c r="HMH94" s="67"/>
      <c r="HMI94" s="67"/>
      <c r="HMJ94" s="67"/>
      <c r="HMK94" s="67"/>
      <c r="HML94" s="67"/>
      <c r="HMM94" s="67"/>
      <c r="HMN94" s="67"/>
      <c r="HMO94" s="67"/>
      <c r="HMP94" s="67"/>
      <c r="HMQ94" s="67"/>
      <c r="HMR94" s="67"/>
      <c r="HMS94" s="67"/>
      <c r="HMT94" s="67"/>
      <c r="HMU94" s="67"/>
      <c r="HMV94" s="67"/>
      <c r="HMW94" s="67"/>
      <c r="HMX94" s="67"/>
      <c r="HMY94" s="67"/>
      <c r="HMZ94" s="67"/>
      <c r="HNA94" s="67"/>
      <c r="HNB94" s="67"/>
      <c r="HNC94" s="67"/>
      <c r="HND94" s="67"/>
      <c r="HNE94" s="67"/>
      <c r="HNF94" s="67"/>
      <c r="HNG94" s="67"/>
      <c r="HNH94" s="67"/>
      <c r="HNI94" s="67"/>
      <c r="HNJ94" s="67"/>
      <c r="HNK94" s="67"/>
      <c r="HNL94" s="67"/>
      <c r="HNM94" s="67"/>
      <c r="HNN94" s="67"/>
      <c r="HNO94" s="67"/>
      <c r="HNP94" s="67"/>
      <c r="HNQ94" s="67"/>
      <c r="HNR94" s="67"/>
      <c r="HNS94" s="67"/>
      <c r="HNT94" s="67"/>
      <c r="HNU94" s="67"/>
      <c r="HNV94" s="67"/>
      <c r="HNW94" s="67"/>
      <c r="HNX94" s="67"/>
      <c r="HNY94" s="67"/>
      <c r="HNZ94" s="67"/>
      <c r="HOA94" s="67"/>
      <c r="HOB94" s="67"/>
      <c r="HOC94" s="67"/>
      <c r="HOD94" s="67"/>
      <c r="HOE94" s="67"/>
      <c r="HOF94" s="67"/>
      <c r="HOG94" s="67"/>
      <c r="HOH94" s="67"/>
      <c r="HOI94" s="67"/>
      <c r="HOJ94" s="67"/>
      <c r="HOK94" s="67"/>
      <c r="HOL94" s="67"/>
      <c r="HOM94" s="67"/>
      <c r="HON94" s="67"/>
      <c r="HOO94" s="67"/>
      <c r="HOP94" s="67"/>
      <c r="HOQ94" s="67"/>
      <c r="HOR94" s="67"/>
      <c r="HOS94" s="67"/>
      <c r="HOT94" s="67"/>
      <c r="HOU94" s="67"/>
      <c r="HOV94" s="67"/>
      <c r="HOW94" s="67"/>
      <c r="HOX94" s="67"/>
      <c r="HOY94" s="67"/>
      <c r="HOZ94" s="67"/>
      <c r="HPA94" s="67"/>
      <c r="HPB94" s="67"/>
      <c r="HPC94" s="67"/>
      <c r="HPD94" s="67"/>
      <c r="HPE94" s="67"/>
      <c r="HPF94" s="67"/>
      <c r="HPG94" s="67"/>
      <c r="HPH94" s="67"/>
      <c r="HPI94" s="67"/>
      <c r="HPJ94" s="67"/>
      <c r="HPK94" s="67"/>
      <c r="HPL94" s="67"/>
      <c r="HPM94" s="67"/>
      <c r="HPN94" s="67"/>
      <c r="HPO94" s="67"/>
      <c r="HPP94" s="67"/>
      <c r="HPQ94" s="67"/>
      <c r="HPR94" s="67"/>
      <c r="HPS94" s="67"/>
      <c r="HPT94" s="67"/>
      <c r="HPU94" s="67"/>
      <c r="HPV94" s="67"/>
      <c r="HPW94" s="67"/>
      <c r="HPX94" s="67"/>
      <c r="HPY94" s="67"/>
      <c r="HPZ94" s="67"/>
      <c r="HQA94" s="67"/>
      <c r="HQB94" s="67"/>
      <c r="HQC94" s="67"/>
      <c r="HQD94" s="67"/>
      <c r="HQE94" s="67"/>
      <c r="HQF94" s="67"/>
      <c r="HQG94" s="67"/>
      <c r="HQH94" s="67"/>
      <c r="HQI94" s="67"/>
      <c r="HQJ94" s="67"/>
      <c r="HQK94" s="67"/>
      <c r="HQL94" s="67"/>
      <c r="HQM94" s="67"/>
      <c r="HQN94" s="67"/>
      <c r="HQO94" s="67"/>
      <c r="HQP94" s="67"/>
      <c r="HQQ94" s="67"/>
      <c r="HQR94" s="67"/>
      <c r="HQS94" s="67"/>
      <c r="HQT94" s="67"/>
      <c r="HQU94" s="67"/>
      <c r="HQV94" s="67"/>
      <c r="HQW94" s="67"/>
      <c r="HQX94" s="67"/>
      <c r="HQY94" s="67"/>
      <c r="HQZ94" s="67"/>
      <c r="HRA94" s="67"/>
      <c r="HRB94" s="67"/>
      <c r="HRC94" s="67"/>
      <c r="HRD94" s="67"/>
      <c r="HRE94" s="67"/>
      <c r="HRF94" s="67"/>
      <c r="HRG94" s="67"/>
      <c r="HRH94" s="67"/>
      <c r="HRI94" s="67"/>
      <c r="HRJ94" s="67"/>
      <c r="HRK94" s="67"/>
      <c r="HRL94" s="67"/>
      <c r="HRM94" s="67"/>
      <c r="HRN94" s="67"/>
      <c r="HRO94" s="67"/>
      <c r="HRP94" s="67"/>
      <c r="HRQ94" s="67"/>
      <c r="HRR94" s="67"/>
      <c r="HRS94" s="67"/>
      <c r="HRT94" s="67"/>
      <c r="HRU94" s="67"/>
      <c r="HRV94" s="67"/>
      <c r="HRW94" s="67"/>
      <c r="HRX94" s="67"/>
      <c r="HRY94" s="67"/>
      <c r="HRZ94" s="67"/>
      <c r="HSA94" s="67"/>
      <c r="HSB94" s="67"/>
      <c r="HSC94" s="67"/>
      <c r="HSD94" s="67"/>
      <c r="HSE94" s="67"/>
      <c r="HSF94" s="67"/>
      <c r="HSG94" s="67"/>
      <c r="HSH94" s="67"/>
      <c r="HSI94" s="67"/>
      <c r="HSJ94" s="67"/>
      <c r="HSK94" s="67"/>
      <c r="HSL94" s="67"/>
      <c r="HSM94" s="67"/>
      <c r="HSN94" s="67"/>
      <c r="HSO94" s="67"/>
      <c r="HSP94" s="67"/>
      <c r="HSQ94" s="67"/>
      <c r="HSR94" s="67"/>
      <c r="HSS94" s="67"/>
      <c r="HST94" s="67"/>
      <c r="HSU94" s="67"/>
      <c r="HSV94" s="67"/>
      <c r="HSW94" s="67"/>
      <c r="HSX94" s="67"/>
      <c r="HSY94" s="67"/>
      <c r="HSZ94" s="67"/>
      <c r="HTA94" s="67"/>
      <c r="HTB94" s="67"/>
      <c r="HTC94" s="67"/>
      <c r="HTD94" s="67"/>
      <c r="HTE94" s="67"/>
      <c r="HTF94" s="67"/>
      <c r="HTG94" s="67"/>
      <c r="HTH94" s="67"/>
      <c r="HTI94" s="67"/>
      <c r="HTJ94" s="67"/>
      <c r="HTK94" s="67"/>
      <c r="HTL94" s="67"/>
      <c r="HTM94" s="67"/>
      <c r="HTN94" s="67"/>
      <c r="HTO94" s="67"/>
      <c r="HTP94" s="67"/>
      <c r="HTQ94" s="67"/>
      <c r="HTR94" s="67"/>
      <c r="HTS94" s="67"/>
      <c r="HTT94" s="67"/>
      <c r="HTU94" s="67"/>
      <c r="HTV94" s="67"/>
      <c r="HTW94" s="67"/>
      <c r="HTX94" s="67"/>
      <c r="HTY94" s="67"/>
      <c r="HTZ94" s="67"/>
      <c r="HUA94" s="67"/>
      <c r="HUB94" s="67"/>
      <c r="HUC94" s="67"/>
      <c r="HUD94" s="67"/>
      <c r="HUE94" s="67"/>
      <c r="HUF94" s="67"/>
      <c r="HUG94" s="67"/>
      <c r="HUH94" s="67"/>
      <c r="HUI94" s="67"/>
      <c r="HUJ94" s="67"/>
      <c r="HUK94" s="67"/>
      <c r="HUL94" s="67"/>
      <c r="HUM94" s="67"/>
      <c r="HUN94" s="67"/>
      <c r="HUO94" s="67"/>
      <c r="HUP94" s="67"/>
      <c r="HUQ94" s="67"/>
      <c r="HUR94" s="67"/>
      <c r="HUS94" s="67"/>
      <c r="HUT94" s="67"/>
      <c r="HUU94" s="67"/>
      <c r="HUV94" s="67"/>
      <c r="HUW94" s="67"/>
      <c r="HUX94" s="67"/>
      <c r="HUY94" s="67"/>
      <c r="HUZ94" s="67"/>
      <c r="HVA94" s="67"/>
      <c r="HVB94" s="67"/>
      <c r="HVC94" s="67"/>
      <c r="HVD94" s="67"/>
      <c r="HVE94" s="67"/>
      <c r="HVF94" s="67"/>
      <c r="HVG94" s="67"/>
      <c r="HVH94" s="67"/>
      <c r="HVI94" s="67"/>
      <c r="HVJ94" s="67"/>
      <c r="HVK94" s="67"/>
      <c r="HVL94" s="67"/>
      <c r="HVM94" s="67"/>
      <c r="HVN94" s="67"/>
      <c r="HVO94" s="67"/>
      <c r="HVP94" s="67"/>
      <c r="HVQ94" s="67"/>
      <c r="HVR94" s="67"/>
      <c r="HVS94" s="67"/>
      <c r="HVT94" s="67"/>
      <c r="HVU94" s="67"/>
      <c r="HVV94" s="67"/>
      <c r="HVW94" s="67"/>
      <c r="HVX94" s="67"/>
      <c r="HVY94" s="67"/>
      <c r="HVZ94" s="67"/>
      <c r="HWA94" s="67"/>
      <c r="HWB94" s="67"/>
      <c r="HWC94" s="67"/>
      <c r="HWD94" s="67"/>
      <c r="HWE94" s="67"/>
      <c r="HWF94" s="67"/>
      <c r="HWG94" s="67"/>
      <c r="HWH94" s="67"/>
      <c r="HWI94" s="67"/>
      <c r="HWJ94" s="67"/>
      <c r="HWK94" s="67"/>
      <c r="HWL94" s="67"/>
      <c r="HWM94" s="67"/>
      <c r="HWN94" s="67"/>
      <c r="HWO94" s="67"/>
      <c r="HWP94" s="67"/>
      <c r="HWQ94" s="67"/>
      <c r="HWR94" s="67"/>
      <c r="HWS94" s="67"/>
      <c r="HWT94" s="67"/>
      <c r="HWU94" s="67"/>
      <c r="HWV94" s="67"/>
      <c r="HWW94" s="67"/>
      <c r="HWX94" s="67"/>
      <c r="HWY94" s="67"/>
      <c r="HWZ94" s="67"/>
      <c r="HXA94" s="67"/>
      <c r="HXB94" s="67"/>
      <c r="HXC94" s="67"/>
      <c r="HXD94" s="67"/>
      <c r="HXE94" s="67"/>
      <c r="HXF94" s="67"/>
      <c r="HXG94" s="67"/>
      <c r="HXH94" s="67"/>
      <c r="HXI94" s="67"/>
      <c r="HXJ94" s="67"/>
      <c r="HXK94" s="67"/>
      <c r="HXL94" s="67"/>
      <c r="HXM94" s="67"/>
      <c r="HXN94" s="67"/>
      <c r="HXO94" s="67"/>
      <c r="HXP94" s="67"/>
      <c r="HXQ94" s="67"/>
      <c r="HXR94" s="67"/>
      <c r="HXS94" s="67"/>
      <c r="HXT94" s="67"/>
      <c r="HXU94" s="67"/>
      <c r="HXV94" s="67"/>
      <c r="HXW94" s="67"/>
      <c r="HXX94" s="67"/>
      <c r="HXY94" s="67"/>
      <c r="HXZ94" s="67"/>
      <c r="HYA94" s="67"/>
      <c r="HYB94" s="67"/>
      <c r="HYC94" s="67"/>
      <c r="HYD94" s="67"/>
      <c r="HYE94" s="67"/>
      <c r="HYF94" s="67"/>
      <c r="HYG94" s="67"/>
      <c r="HYH94" s="67"/>
      <c r="HYI94" s="67"/>
      <c r="HYJ94" s="67"/>
      <c r="HYK94" s="67"/>
      <c r="HYL94" s="67"/>
      <c r="HYM94" s="67"/>
      <c r="HYN94" s="67"/>
      <c r="HYO94" s="67"/>
      <c r="HYP94" s="67"/>
      <c r="HYQ94" s="67"/>
      <c r="HYR94" s="67"/>
      <c r="HYS94" s="67"/>
      <c r="HYT94" s="67"/>
      <c r="HYU94" s="67"/>
      <c r="HYV94" s="67"/>
      <c r="HYW94" s="67"/>
      <c r="HYX94" s="67"/>
      <c r="HYY94" s="67"/>
      <c r="HYZ94" s="67"/>
      <c r="HZA94" s="67"/>
      <c r="HZB94" s="67"/>
      <c r="HZC94" s="67"/>
      <c r="HZD94" s="67"/>
      <c r="HZE94" s="67"/>
      <c r="HZF94" s="67"/>
      <c r="HZG94" s="67"/>
      <c r="HZH94" s="67"/>
      <c r="HZI94" s="67"/>
      <c r="HZJ94" s="67"/>
      <c r="HZK94" s="67"/>
      <c r="HZL94" s="67"/>
      <c r="HZM94" s="67"/>
      <c r="HZN94" s="67"/>
      <c r="HZO94" s="67"/>
      <c r="HZP94" s="67"/>
      <c r="HZQ94" s="67"/>
      <c r="HZR94" s="67"/>
      <c r="HZS94" s="67"/>
      <c r="HZT94" s="67"/>
      <c r="HZU94" s="67"/>
      <c r="HZV94" s="67"/>
      <c r="HZW94" s="67"/>
      <c r="HZX94" s="67"/>
      <c r="HZY94" s="67"/>
      <c r="HZZ94" s="67"/>
      <c r="IAA94" s="67"/>
      <c r="IAB94" s="67"/>
      <c r="IAC94" s="67"/>
      <c r="IAD94" s="67"/>
      <c r="IAE94" s="67"/>
      <c r="IAF94" s="67"/>
      <c r="IAG94" s="67"/>
      <c r="IAH94" s="67"/>
      <c r="IAI94" s="67"/>
      <c r="IAJ94" s="67"/>
      <c r="IAK94" s="67"/>
      <c r="IAL94" s="67"/>
      <c r="IAM94" s="67"/>
      <c r="IAN94" s="67"/>
      <c r="IAO94" s="67"/>
      <c r="IAP94" s="67"/>
      <c r="IAQ94" s="67"/>
      <c r="IAR94" s="67"/>
      <c r="IAS94" s="67"/>
      <c r="IAT94" s="67"/>
      <c r="IAU94" s="67"/>
      <c r="IAV94" s="67"/>
      <c r="IAW94" s="67"/>
      <c r="IAX94" s="67"/>
      <c r="IAY94" s="67"/>
      <c r="IAZ94" s="67"/>
      <c r="IBA94" s="67"/>
      <c r="IBB94" s="67"/>
      <c r="IBC94" s="67"/>
      <c r="IBD94" s="67"/>
      <c r="IBE94" s="67"/>
      <c r="IBF94" s="67"/>
      <c r="IBG94" s="67"/>
      <c r="IBH94" s="67"/>
      <c r="IBI94" s="67"/>
      <c r="IBJ94" s="67"/>
      <c r="IBK94" s="67"/>
      <c r="IBL94" s="67"/>
      <c r="IBM94" s="67"/>
      <c r="IBN94" s="67"/>
      <c r="IBO94" s="67"/>
      <c r="IBP94" s="67"/>
      <c r="IBQ94" s="67"/>
      <c r="IBR94" s="67"/>
      <c r="IBS94" s="67"/>
      <c r="IBT94" s="67"/>
      <c r="IBU94" s="67"/>
      <c r="IBV94" s="67"/>
      <c r="IBW94" s="67"/>
      <c r="IBX94" s="67"/>
      <c r="IBY94" s="67"/>
      <c r="IBZ94" s="67"/>
      <c r="ICA94" s="67"/>
      <c r="ICB94" s="67"/>
      <c r="ICC94" s="67"/>
      <c r="ICD94" s="67"/>
      <c r="ICE94" s="67"/>
      <c r="ICF94" s="67"/>
      <c r="ICG94" s="67"/>
      <c r="ICH94" s="67"/>
      <c r="ICI94" s="67"/>
      <c r="ICJ94" s="67"/>
      <c r="ICK94" s="67"/>
      <c r="ICL94" s="67"/>
      <c r="ICM94" s="67"/>
      <c r="ICN94" s="67"/>
      <c r="ICO94" s="67"/>
      <c r="ICP94" s="67"/>
      <c r="ICQ94" s="67"/>
      <c r="ICR94" s="67"/>
      <c r="ICS94" s="67"/>
      <c r="ICT94" s="67"/>
      <c r="ICU94" s="67"/>
      <c r="ICV94" s="67"/>
      <c r="ICW94" s="67"/>
      <c r="ICX94" s="67"/>
      <c r="ICY94" s="67"/>
      <c r="ICZ94" s="67"/>
      <c r="IDA94" s="67"/>
      <c r="IDB94" s="67"/>
      <c r="IDC94" s="67"/>
      <c r="IDD94" s="67"/>
      <c r="IDE94" s="67"/>
      <c r="IDF94" s="67"/>
      <c r="IDG94" s="67"/>
      <c r="IDH94" s="67"/>
      <c r="IDI94" s="67"/>
      <c r="IDJ94" s="67"/>
      <c r="IDK94" s="67"/>
      <c r="IDL94" s="67"/>
      <c r="IDM94" s="67"/>
      <c r="IDN94" s="67"/>
      <c r="IDO94" s="67"/>
      <c r="IDP94" s="67"/>
      <c r="IDQ94" s="67"/>
      <c r="IDR94" s="67"/>
      <c r="IDS94" s="67"/>
      <c r="IDT94" s="67"/>
      <c r="IDU94" s="67"/>
      <c r="IDV94" s="67"/>
      <c r="IDW94" s="67"/>
      <c r="IDX94" s="67"/>
      <c r="IDY94" s="67"/>
      <c r="IDZ94" s="67"/>
      <c r="IEA94" s="67"/>
      <c r="IEB94" s="67"/>
      <c r="IEC94" s="67"/>
      <c r="IED94" s="67"/>
      <c r="IEE94" s="67"/>
      <c r="IEF94" s="67"/>
      <c r="IEG94" s="67"/>
      <c r="IEH94" s="67"/>
      <c r="IEI94" s="67"/>
      <c r="IEJ94" s="67"/>
      <c r="IEK94" s="67"/>
      <c r="IEL94" s="67"/>
      <c r="IEM94" s="67"/>
      <c r="IEN94" s="67"/>
      <c r="IEO94" s="67"/>
      <c r="IEP94" s="67"/>
      <c r="IEQ94" s="67"/>
      <c r="IER94" s="67"/>
      <c r="IES94" s="67"/>
      <c r="IET94" s="67"/>
      <c r="IEU94" s="67"/>
      <c r="IEV94" s="67"/>
      <c r="IEW94" s="67"/>
      <c r="IEX94" s="67"/>
      <c r="IEY94" s="67"/>
      <c r="IEZ94" s="67"/>
      <c r="IFA94" s="67"/>
      <c r="IFB94" s="67"/>
      <c r="IFC94" s="67"/>
      <c r="IFD94" s="67"/>
      <c r="IFE94" s="67"/>
      <c r="IFF94" s="67"/>
      <c r="IFG94" s="67"/>
      <c r="IFH94" s="67"/>
      <c r="IFI94" s="67"/>
      <c r="IFJ94" s="67"/>
      <c r="IFK94" s="67"/>
      <c r="IFL94" s="67"/>
      <c r="IFM94" s="67"/>
      <c r="IFN94" s="67"/>
      <c r="IFO94" s="67"/>
      <c r="IFP94" s="67"/>
      <c r="IFQ94" s="67"/>
      <c r="IFR94" s="67"/>
      <c r="IFS94" s="67"/>
      <c r="IFT94" s="67"/>
      <c r="IFU94" s="67"/>
      <c r="IFV94" s="67"/>
      <c r="IFW94" s="67"/>
      <c r="IFX94" s="67"/>
      <c r="IFY94" s="67"/>
      <c r="IFZ94" s="67"/>
      <c r="IGA94" s="67"/>
      <c r="IGB94" s="67"/>
      <c r="IGC94" s="67"/>
      <c r="IGD94" s="67"/>
      <c r="IGE94" s="67"/>
      <c r="IGF94" s="67"/>
      <c r="IGG94" s="67"/>
      <c r="IGH94" s="67"/>
      <c r="IGI94" s="67"/>
      <c r="IGJ94" s="67"/>
      <c r="IGK94" s="67"/>
      <c r="IGL94" s="67"/>
      <c r="IGM94" s="67"/>
      <c r="IGN94" s="67"/>
      <c r="IGO94" s="67"/>
      <c r="IGP94" s="67"/>
      <c r="IGQ94" s="67"/>
      <c r="IGR94" s="67"/>
      <c r="IGS94" s="67"/>
      <c r="IGT94" s="67"/>
      <c r="IGU94" s="67"/>
      <c r="IGV94" s="67"/>
      <c r="IGW94" s="67"/>
      <c r="IGX94" s="67"/>
      <c r="IGY94" s="67"/>
      <c r="IGZ94" s="67"/>
      <c r="IHA94" s="67"/>
      <c r="IHB94" s="67"/>
      <c r="IHC94" s="67"/>
      <c r="IHD94" s="67"/>
      <c r="IHE94" s="67"/>
      <c r="IHF94" s="67"/>
      <c r="IHG94" s="67"/>
      <c r="IHH94" s="67"/>
      <c r="IHI94" s="67"/>
      <c r="IHJ94" s="67"/>
      <c r="IHK94" s="67"/>
      <c r="IHL94" s="67"/>
      <c r="IHM94" s="67"/>
      <c r="IHN94" s="67"/>
      <c r="IHO94" s="67"/>
      <c r="IHP94" s="67"/>
      <c r="IHQ94" s="67"/>
      <c r="IHR94" s="67"/>
      <c r="IHS94" s="67"/>
      <c r="IHT94" s="67"/>
      <c r="IHU94" s="67"/>
      <c r="IHV94" s="67"/>
      <c r="IHW94" s="67"/>
      <c r="IHX94" s="67"/>
      <c r="IHY94" s="67"/>
      <c r="IHZ94" s="67"/>
      <c r="IIA94" s="67"/>
      <c r="IIB94" s="67"/>
      <c r="IIC94" s="67"/>
      <c r="IID94" s="67"/>
      <c r="IIE94" s="67"/>
      <c r="IIF94" s="67"/>
      <c r="IIG94" s="67"/>
      <c r="IIH94" s="67"/>
      <c r="III94" s="67"/>
      <c r="IIJ94" s="67"/>
      <c r="IIK94" s="67"/>
      <c r="IIL94" s="67"/>
      <c r="IIM94" s="67"/>
      <c r="IIN94" s="67"/>
      <c r="IIO94" s="67"/>
      <c r="IIP94" s="67"/>
      <c r="IIQ94" s="67"/>
      <c r="IIR94" s="67"/>
      <c r="IIS94" s="67"/>
      <c r="IIT94" s="67"/>
      <c r="IIU94" s="67"/>
      <c r="IIV94" s="67"/>
      <c r="IIW94" s="67"/>
      <c r="IIX94" s="67"/>
      <c r="IIY94" s="67"/>
      <c r="IIZ94" s="67"/>
      <c r="IJA94" s="67"/>
      <c r="IJB94" s="67"/>
      <c r="IJC94" s="67"/>
      <c r="IJD94" s="67"/>
      <c r="IJE94" s="67"/>
      <c r="IJF94" s="67"/>
      <c r="IJG94" s="67"/>
      <c r="IJH94" s="67"/>
      <c r="IJI94" s="67"/>
      <c r="IJJ94" s="67"/>
      <c r="IJK94" s="67"/>
      <c r="IJL94" s="67"/>
      <c r="IJM94" s="67"/>
      <c r="IJN94" s="67"/>
      <c r="IJO94" s="67"/>
      <c r="IJP94" s="67"/>
      <c r="IJQ94" s="67"/>
      <c r="IJR94" s="67"/>
      <c r="IJS94" s="67"/>
      <c r="IJT94" s="67"/>
      <c r="IJU94" s="67"/>
      <c r="IJV94" s="67"/>
      <c r="IJW94" s="67"/>
      <c r="IJX94" s="67"/>
      <c r="IJY94" s="67"/>
      <c r="IJZ94" s="67"/>
      <c r="IKA94" s="67"/>
      <c r="IKB94" s="67"/>
      <c r="IKC94" s="67"/>
      <c r="IKD94" s="67"/>
      <c r="IKE94" s="67"/>
      <c r="IKF94" s="67"/>
      <c r="IKG94" s="67"/>
      <c r="IKH94" s="67"/>
      <c r="IKI94" s="67"/>
      <c r="IKJ94" s="67"/>
      <c r="IKK94" s="67"/>
      <c r="IKL94" s="67"/>
      <c r="IKM94" s="67"/>
      <c r="IKN94" s="67"/>
      <c r="IKO94" s="67"/>
      <c r="IKP94" s="67"/>
      <c r="IKQ94" s="67"/>
      <c r="IKR94" s="67"/>
      <c r="IKS94" s="67"/>
      <c r="IKT94" s="67"/>
      <c r="IKU94" s="67"/>
      <c r="IKV94" s="67"/>
      <c r="IKW94" s="67"/>
      <c r="IKX94" s="67"/>
      <c r="IKY94" s="67"/>
      <c r="IKZ94" s="67"/>
      <c r="ILA94" s="67"/>
      <c r="ILB94" s="67"/>
      <c r="ILC94" s="67"/>
      <c r="ILD94" s="67"/>
      <c r="ILE94" s="67"/>
      <c r="ILF94" s="67"/>
      <c r="ILG94" s="67"/>
      <c r="ILH94" s="67"/>
      <c r="ILI94" s="67"/>
      <c r="ILJ94" s="67"/>
      <c r="ILK94" s="67"/>
      <c r="ILL94" s="67"/>
      <c r="ILM94" s="67"/>
      <c r="ILN94" s="67"/>
      <c r="ILO94" s="67"/>
      <c r="ILP94" s="67"/>
      <c r="ILQ94" s="67"/>
      <c r="ILR94" s="67"/>
      <c r="ILS94" s="67"/>
      <c r="ILT94" s="67"/>
      <c r="ILU94" s="67"/>
      <c r="ILV94" s="67"/>
      <c r="ILW94" s="67"/>
      <c r="ILX94" s="67"/>
      <c r="ILY94" s="67"/>
      <c r="ILZ94" s="67"/>
      <c r="IMA94" s="67"/>
      <c r="IMB94" s="67"/>
      <c r="IMC94" s="67"/>
      <c r="IMD94" s="67"/>
      <c r="IME94" s="67"/>
      <c r="IMF94" s="67"/>
      <c r="IMG94" s="67"/>
      <c r="IMH94" s="67"/>
      <c r="IMI94" s="67"/>
      <c r="IMJ94" s="67"/>
      <c r="IMK94" s="67"/>
      <c r="IML94" s="67"/>
      <c r="IMM94" s="67"/>
      <c r="IMN94" s="67"/>
      <c r="IMO94" s="67"/>
      <c r="IMP94" s="67"/>
      <c r="IMQ94" s="67"/>
      <c r="IMR94" s="67"/>
      <c r="IMS94" s="67"/>
      <c r="IMT94" s="67"/>
      <c r="IMU94" s="67"/>
      <c r="IMV94" s="67"/>
      <c r="IMW94" s="67"/>
      <c r="IMX94" s="67"/>
      <c r="IMY94" s="67"/>
      <c r="IMZ94" s="67"/>
      <c r="INA94" s="67"/>
      <c r="INB94" s="67"/>
      <c r="INC94" s="67"/>
      <c r="IND94" s="67"/>
      <c r="INE94" s="67"/>
      <c r="INF94" s="67"/>
      <c r="ING94" s="67"/>
      <c r="INH94" s="67"/>
      <c r="INI94" s="67"/>
      <c r="INJ94" s="67"/>
      <c r="INK94" s="67"/>
      <c r="INL94" s="67"/>
      <c r="INM94" s="67"/>
      <c r="INN94" s="67"/>
      <c r="INO94" s="67"/>
      <c r="INP94" s="67"/>
      <c r="INQ94" s="67"/>
      <c r="INR94" s="67"/>
      <c r="INS94" s="67"/>
      <c r="INT94" s="67"/>
      <c r="INU94" s="67"/>
      <c r="INV94" s="67"/>
      <c r="INW94" s="67"/>
      <c r="INX94" s="67"/>
      <c r="INY94" s="67"/>
      <c r="INZ94" s="67"/>
      <c r="IOA94" s="67"/>
      <c r="IOB94" s="67"/>
      <c r="IOC94" s="67"/>
      <c r="IOD94" s="67"/>
      <c r="IOE94" s="67"/>
      <c r="IOF94" s="67"/>
      <c r="IOG94" s="67"/>
      <c r="IOH94" s="67"/>
      <c r="IOI94" s="67"/>
      <c r="IOJ94" s="67"/>
      <c r="IOK94" s="67"/>
      <c r="IOL94" s="67"/>
      <c r="IOM94" s="67"/>
      <c r="ION94" s="67"/>
      <c r="IOO94" s="67"/>
      <c r="IOP94" s="67"/>
      <c r="IOQ94" s="67"/>
      <c r="IOR94" s="67"/>
      <c r="IOS94" s="67"/>
      <c r="IOT94" s="67"/>
      <c r="IOU94" s="67"/>
      <c r="IOV94" s="67"/>
      <c r="IOW94" s="67"/>
      <c r="IOX94" s="67"/>
      <c r="IOY94" s="67"/>
      <c r="IOZ94" s="67"/>
      <c r="IPA94" s="67"/>
      <c r="IPB94" s="67"/>
      <c r="IPC94" s="67"/>
      <c r="IPD94" s="67"/>
      <c r="IPE94" s="67"/>
      <c r="IPF94" s="67"/>
      <c r="IPG94" s="67"/>
      <c r="IPH94" s="67"/>
      <c r="IPI94" s="67"/>
      <c r="IPJ94" s="67"/>
      <c r="IPK94" s="67"/>
      <c r="IPL94" s="67"/>
      <c r="IPM94" s="67"/>
      <c r="IPN94" s="67"/>
      <c r="IPO94" s="67"/>
      <c r="IPP94" s="67"/>
      <c r="IPQ94" s="67"/>
      <c r="IPR94" s="67"/>
      <c r="IPS94" s="67"/>
      <c r="IPT94" s="67"/>
      <c r="IPU94" s="67"/>
      <c r="IPV94" s="67"/>
      <c r="IPW94" s="67"/>
      <c r="IPX94" s="67"/>
      <c r="IPY94" s="67"/>
      <c r="IPZ94" s="67"/>
      <c r="IQA94" s="67"/>
      <c r="IQB94" s="67"/>
      <c r="IQC94" s="67"/>
      <c r="IQD94" s="67"/>
      <c r="IQE94" s="67"/>
      <c r="IQF94" s="67"/>
      <c r="IQG94" s="67"/>
      <c r="IQH94" s="67"/>
      <c r="IQI94" s="67"/>
      <c r="IQJ94" s="67"/>
      <c r="IQK94" s="67"/>
      <c r="IQL94" s="67"/>
      <c r="IQM94" s="67"/>
      <c r="IQN94" s="67"/>
      <c r="IQO94" s="67"/>
      <c r="IQP94" s="67"/>
      <c r="IQQ94" s="67"/>
      <c r="IQR94" s="67"/>
      <c r="IQS94" s="67"/>
      <c r="IQT94" s="67"/>
      <c r="IQU94" s="67"/>
      <c r="IQV94" s="67"/>
      <c r="IQW94" s="67"/>
      <c r="IQX94" s="67"/>
      <c r="IQY94" s="67"/>
      <c r="IQZ94" s="67"/>
      <c r="IRA94" s="67"/>
      <c r="IRB94" s="67"/>
      <c r="IRC94" s="67"/>
      <c r="IRD94" s="67"/>
      <c r="IRE94" s="67"/>
      <c r="IRF94" s="67"/>
      <c r="IRG94" s="67"/>
      <c r="IRH94" s="67"/>
      <c r="IRI94" s="67"/>
      <c r="IRJ94" s="67"/>
      <c r="IRK94" s="67"/>
      <c r="IRL94" s="67"/>
      <c r="IRM94" s="67"/>
      <c r="IRN94" s="67"/>
      <c r="IRO94" s="67"/>
      <c r="IRP94" s="67"/>
      <c r="IRQ94" s="67"/>
      <c r="IRR94" s="67"/>
      <c r="IRS94" s="67"/>
      <c r="IRT94" s="67"/>
      <c r="IRU94" s="67"/>
      <c r="IRV94" s="67"/>
      <c r="IRW94" s="67"/>
      <c r="IRX94" s="67"/>
      <c r="IRY94" s="67"/>
      <c r="IRZ94" s="67"/>
      <c r="ISA94" s="67"/>
      <c r="ISB94" s="67"/>
      <c r="ISC94" s="67"/>
      <c r="ISD94" s="67"/>
      <c r="ISE94" s="67"/>
      <c r="ISF94" s="67"/>
      <c r="ISG94" s="67"/>
      <c r="ISH94" s="67"/>
      <c r="ISI94" s="67"/>
      <c r="ISJ94" s="67"/>
      <c r="ISK94" s="67"/>
      <c r="ISL94" s="67"/>
      <c r="ISM94" s="67"/>
      <c r="ISN94" s="67"/>
      <c r="ISO94" s="67"/>
      <c r="ISP94" s="67"/>
      <c r="ISQ94" s="67"/>
      <c r="ISR94" s="67"/>
      <c r="ISS94" s="67"/>
      <c r="IST94" s="67"/>
      <c r="ISU94" s="67"/>
      <c r="ISV94" s="67"/>
      <c r="ISW94" s="67"/>
      <c r="ISX94" s="67"/>
      <c r="ISY94" s="67"/>
      <c r="ISZ94" s="67"/>
      <c r="ITA94" s="67"/>
      <c r="ITB94" s="67"/>
      <c r="ITC94" s="67"/>
      <c r="ITD94" s="67"/>
      <c r="ITE94" s="67"/>
      <c r="ITF94" s="67"/>
      <c r="ITG94" s="67"/>
      <c r="ITH94" s="67"/>
      <c r="ITI94" s="67"/>
      <c r="ITJ94" s="67"/>
      <c r="ITK94" s="67"/>
      <c r="ITL94" s="67"/>
      <c r="ITM94" s="67"/>
      <c r="ITN94" s="67"/>
      <c r="ITO94" s="67"/>
      <c r="ITP94" s="67"/>
      <c r="ITQ94" s="67"/>
      <c r="ITR94" s="67"/>
      <c r="ITS94" s="67"/>
      <c r="ITT94" s="67"/>
      <c r="ITU94" s="67"/>
      <c r="ITV94" s="67"/>
      <c r="ITW94" s="67"/>
      <c r="ITX94" s="67"/>
      <c r="ITY94" s="67"/>
      <c r="ITZ94" s="67"/>
      <c r="IUA94" s="67"/>
      <c r="IUB94" s="67"/>
      <c r="IUC94" s="67"/>
      <c r="IUD94" s="67"/>
      <c r="IUE94" s="67"/>
      <c r="IUF94" s="67"/>
      <c r="IUG94" s="67"/>
      <c r="IUH94" s="67"/>
      <c r="IUI94" s="67"/>
      <c r="IUJ94" s="67"/>
      <c r="IUK94" s="67"/>
      <c r="IUL94" s="67"/>
      <c r="IUM94" s="67"/>
      <c r="IUN94" s="67"/>
      <c r="IUO94" s="67"/>
      <c r="IUP94" s="67"/>
      <c r="IUQ94" s="67"/>
      <c r="IUR94" s="67"/>
      <c r="IUS94" s="67"/>
      <c r="IUT94" s="67"/>
      <c r="IUU94" s="67"/>
      <c r="IUV94" s="67"/>
      <c r="IUW94" s="67"/>
      <c r="IUX94" s="67"/>
      <c r="IUY94" s="67"/>
      <c r="IUZ94" s="67"/>
      <c r="IVA94" s="67"/>
      <c r="IVB94" s="67"/>
      <c r="IVC94" s="67"/>
      <c r="IVD94" s="67"/>
      <c r="IVE94" s="67"/>
      <c r="IVF94" s="67"/>
      <c r="IVG94" s="67"/>
      <c r="IVH94" s="67"/>
      <c r="IVI94" s="67"/>
      <c r="IVJ94" s="67"/>
      <c r="IVK94" s="67"/>
      <c r="IVL94" s="67"/>
      <c r="IVM94" s="67"/>
      <c r="IVN94" s="67"/>
      <c r="IVO94" s="67"/>
      <c r="IVP94" s="67"/>
      <c r="IVQ94" s="67"/>
      <c r="IVR94" s="67"/>
      <c r="IVS94" s="67"/>
      <c r="IVT94" s="67"/>
      <c r="IVU94" s="67"/>
      <c r="IVV94" s="67"/>
      <c r="IVW94" s="67"/>
      <c r="IVX94" s="67"/>
      <c r="IVY94" s="67"/>
      <c r="IVZ94" s="67"/>
      <c r="IWA94" s="67"/>
      <c r="IWB94" s="67"/>
      <c r="IWC94" s="67"/>
      <c r="IWD94" s="67"/>
      <c r="IWE94" s="67"/>
      <c r="IWF94" s="67"/>
      <c r="IWG94" s="67"/>
      <c r="IWH94" s="67"/>
      <c r="IWI94" s="67"/>
      <c r="IWJ94" s="67"/>
      <c r="IWK94" s="67"/>
      <c r="IWL94" s="67"/>
      <c r="IWM94" s="67"/>
      <c r="IWN94" s="67"/>
      <c r="IWO94" s="67"/>
      <c r="IWP94" s="67"/>
      <c r="IWQ94" s="67"/>
      <c r="IWR94" s="67"/>
      <c r="IWS94" s="67"/>
      <c r="IWT94" s="67"/>
      <c r="IWU94" s="67"/>
      <c r="IWV94" s="67"/>
      <c r="IWW94" s="67"/>
      <c r="IWX94" s="67"/>
      <c r="IWY94" s="67"/>
      <c r="IWZ94" s="67"/>
      <c r="IXA94" s="67"/>
      <c r="IXB94" s="67"/>
      <c r="IXC94" s="67"/>
      <c r="IXD94" s="67"/>
      <c r="IXE94" s="67"/>
      <c r="IXF94" s="67"/>
      <c r="IXG94" s="67"/>
      <c r="IXH94" s="67"/>
      <c r="IXI94" s="67"/>
      <c r="IXJ94" s="67"/>
      <c r="IXK94" s="67"/>
      <c r="IXL94" s="67"/>
      <c r="IXM94" s="67"/>
      <c r="IXN94" s="67"/>
      <c r="IXO94" s="67"/>
      <c r="IXP94" s="67"/>
      <c r="IXQ94" s="67"/>
      <c r="IXR94" s="67"/>
      <c r="IXS94" s="67"/>
      <c r="IXT94" s="67"/>
      <c r="IXU94" s="67"/>
      <c r="IXV94" s="67"/>
      <c r="IXW94" s="67"/>
      <c r="IXX94" s="67"/>
      <c r="IXY94" s="67"/>
      <c r="IXZ94" s="67"/>
      <c r="IYA94" s="67"/>
      <c r="IYB94" s="67"/>
      <c r="IYC94" s="67"/>
      <c r="IYD94" s="67"/>
      <c r="IYE94" s="67"/>
      <c r="IYF94" s="67"/>
      <c r="IYG94" s="67"/>
      <c r="IYH94" s="67"/>
      <c r="IYI94" s="67"/>
      <c r="IYJ94" s="67"/>
      <c r="IYK94" s="67"/>
      <c r="IYL94" s="67"/>
      <c r="IYM94" s="67"/>
      <c r="IYN94" s="67"/>
      <c r="IYO94" s="67"/>
      <c r="IYP94" s="67"/>
      <c r="IYQ94" s="67"/>
      <c r="IYR94" s="67"/>
      <c r="IYS94" s="67"/>
      <c r="IYT94" s="67"/>
      <c r="IYU94" s="67"/>
      <c r="IYV94" s="67"/>
      <c r="IYW94" s="67"/>
      <c r="IYX94" s="67"/>
      <c r="IYY94" s="67"/>
      <c r="IYZ94" s="67"/>
      <c r="IZA94" s="67"/>
      <c r="IZB94" s="67"/>
      <c r="IZC94" s="67"/>
      <c r="IZD94" s="67"/>
      <c r="IZE94" s="67"/>
      <c r="IZF94" s="67"/>
      <c r="IZG94" s="67"/>
      <c r="IZH94" s="67"/>
      <c r="IZI94" s="67"/>
      <c r="IZJ94" s="67"/>
      <c r="IZK94" s="67"/>
      <c r="IZL94" s="67"/>
      <c r="IZM94" s="67"/>
      <c r="IZN94" s="67"/>
      <c r="IZO94" s="67"/>
      <c r="IZP94" s="67"/>
      <c r="IZQ94" s="67"/>
      <c r="IZR94" s="67"/>
      <c r="IZS94" s="67"/>
      <c r="IZT94" s="67"/>
      <c r="IZU94" s="67"/>
      <c r="IZV94" s="67"/>
      <c r="IZW94" s="67"/>
      <c r="IZX94" s="67"/>
      <c r="IZY94" s="67"/>
      <c r="IZZ94" s="67"/>
      <c r="JAA94" s="67"/>
      <c r="JAB94" s="67"/>
      <c r="JAC94" s="67"/>
      <c r="JAD94" s="67"/>
      <c r="JAE94" s="67"/>
      <c r="JAF94" s="67"/>
      <c r="JAG94" s="67"/>
      <c r="JAH94" s="67"/>
      <c r="JAI94" s="67"/>
      <c r="JAJ94" s="67"/>
      <c r="JAK94" s="67"/>
      <c r="JAL94" s="67"/>
      <c r="JAM94" s="67"/>
      <c r="JAN94" s="67"/>
      <c r="JAO94" s="67"/>
      <c r="JAP94" s="67"/>
      <c r="JAQ94" s="67"/>
      <c r="JAR94" s="67"/>
      <c r="JAS94" s="67"/>
      <c r="JAT94" s="67"/>
      <c r="JAU94" s="67"/>
      <c r="JAV94" s="67"/>
      <c r="JAW94" s="67"/>
      <c r="JAX94" s="67"/>
      <c r="JAY94" s="67"/>
      <c r="JAZ94" s="67"/>
      <c r="JBA94" s="67"/>
      <c r="JBB94" s="67"/>
      <c r="JBC94" s="67"/>
      <c r="JBD94" s="67"/>
      <c r="JBE94" s="67"/>
      <c r="JBF94" s="67"/>
      <c r="JBG94" s="67"/>
      <c r="JBH94" s="67"/>
      <c r="JBI94" s="67"/>
      <c r="JBJ94" s="67"/>
      <c r="JBK94" s="67"/>
      <c r="JBL94" s="67"/>
      <c r="JBM94" s="67"/>
      <c r="JBN94" s="67"/>
      <c r="JBO94" s="67"/>
      <c r="JBP94" s="67"/>
      <c r="JBQ94" s="67"/>
      <c r="JBR94" s="67"/>
      <c r="JBS94" s="67"/>
      <c r="JBT94" s="67"/>
      <c r="JBU94" s="67"/>
      <c r="JBV94" s="67"/>
      <c r="JBW94" s="67"/>
      <c r="JBX94" s="67"/>
      <c r="JBY94" s="67"/>
      <c r="JBZ94" s="67"/>
      <c r="JCA94" s="67"/>
      <c r="JCB94" s="67"/>
      <c r="JCC94" s="67"/>
      <c r="JCD94" s="67"/>
      <c r="JCE94" s="67"/>
      <c r="JCF94" s="67"/>
      <c r="JCG94" s="67"/>
      <c r="JCH94" s="67"/>
      <c r="JCI94" s="67"/>
      <c r="JCJ94" s="67"/>
      <c r="JCK94" s="67"/>
      <c r="JCL94" s="67"/>
      <c r="JCM94" s="67"/>
      <c r="JCN94" s="67"/>
      <c r="JCO94" s="67"/>
      <c r="JCP94" s="67"/>
      <c r="JCQ94" s="67"/>
      <c r="JCR94" s="67"/>
      <c r="JCS94" s="67"/>
      <c r="JCT94" s="67"/>
      <c r="JCU94" s="67"/>
      <c r="JCV94" s="67"/>
      <c r="JCW94" s="67"/>
      <c r="JCX94" s="67"/>
      <c r="JCY94" s="67"/>
      <c r="JCZ94" s="67"/>
      <c r="JDA94" s="67"/>
      <c r="JDB94" s="67"/>
      <c r="JDC94" s="67"/>
      <c r="JDD94" s="67"/>
      <c r="JDE94" s="67"/>
      <c r="JDF94" s="67"/>
      <c r="JDG94" s="67"/>
      <c r="JDH94" s="67"/>
      <c r="JDI94" s="67"/>
      <c r="JDJ94" s="67"/>
      <c r="JDK94" s="67"/>
      <c r="JDL94" s="67"/>
      <c r="JDM94" s="67"/>
      <c r="JDN94" s="67"/>
      <c r="JDO94" s="67"/>
      <c r="JDP94" s="67"/>
      <c r="JDQ94" s="67"/>
      <c r="JDR94" s="67"/>
      <c r="JDS94" s="67"/>
      <c r="JDT94" s="67"/>
      <c r="JDU94" s="67"/>
      <c r="JDV94" s="67"/>
      <c r="JDW94" s="67"/>
      <c r="JDX94" s="67"/>
      <c r="JDY94" s="67"/>
      <c r="JDZ94" s="67"/>
      <c r="JEA94" s="67"/>
      <c r="JEB94" s="67"/>
      <c r="JEC94" s="67"/>
      <c r="JED94" s="67"/>
      <c r="JEE94" s="67"/>
      <c r="JEF94" s="67"/>
      <c r="JEG94" s="67"/>
      <c r="JEH94" s="67"/>
      <c r="JEI94" s="67"/>
      <c r="JEJ94" s="67"/>
      <c r="JEK94" s="67"/>
      <c r="JEL94" s="67"/>
      <c r="JEM94" s="67"/>
      <c r="JEN94" s="67"/>
      <c r="JEO94" s="67"/>
      <c r="JEP94" s="67"/>
      <c r="JEQ94" s="67"/>
      <c r="JER94" s="67"/>
      <c r="JES94" s="67"/>
      <c r="JET94" s="67"/>
      <c r="JEU94" s="67"/>
      <c r="JEV94" s="67"/>
      <c r="JEW94" s="67"/>
      <c r="JEX94" s="67"/>
      <c r="JEY94" s="67"/>
      <c r="JEZ94" s="67"/>
      <c r="JFA94" s="67"/>
      <c r="JFB94" s="67"/>
      <c r="JFC94" s="67"/>
      <c r="JFD94" s="67"/>
      <c r="JFE94" s="67"/>
      <c r="JFF94" s="67"/>
      <c r="JFG94" s="67"/>
      <c r="JFH94" s="67"/>
      <c r="JFI94" s="67"/>
      <c r="JFJ94" s="67"/>
      <c r="JFK94" s="67"/>
      <c r="JFL94" s="67"/>
      <c r="JFM94" s="67"/>
      <c r="JFN94" s="67"/>
      <c r="JFO94" s="67"/>
      <c r="JFP94" s="67"/>
      <c r="JFQ94" s="67"/>
      <c r="JFR94" s="67"/>
      <c r="JFS94" s="67"/>
      <c r="JFT94" s="67"/>
      <c r="JFU94" s="67"/>
      <c r="JFV94" s="67"/>
      <c r="JFW94" s="67"/>
      <c r="JFX94" s="67"/>
      <c r="JFY94" s="67"/>
      <c r="JFZ94" s="67"/>
      <c r="JGA94" s="67"/>
      <c r="JGB94" s="67"/>
      <c r="JGC94" s="67"/>
      <c r="JGD94" s="67"/>
      <c r="JGE94" s="67"/>
      <c r="JGF94" s="67"/>
      <c r="JGG94" s="67"/>
      <c r="JGH94" s="67"/>
      <c r="JGI94" s="67"/>
      <c r="JGJ94" s="67"/>
      <c r="JGK94" s="67"/>
      <c r="JGL94" s="67"/>
      <c r="JGM94" s="67"/>
      <c r="JGN94" s="67"/>
      <c r="JGO94" s="67"/>
      <c r="JGP94" s="67"/>
      <c r="JGQ94" s="67"/>
      <c r="JGR94" s="67"/>
      <c r="JGS94" s="67"/>
      <c r="JGT94" s="67"/>
      <c r="JGU94" s="67"/>
      <c r="JGV94" s="67"/>
      <c r="JGW94" s="67"/>
      <c r="JGX94" s="67"/>
      <c r="JGY94" s="67"/>
      <c r="JGZ94" s="67"/>
      <c r="JHA94" s="67"/>
      <c r="JHB94" s="67"/>
      <c r="JHC94" s="67"/>
      <c r="JHD94" s="67"/>
      <c r="JHE94" s="67"/>
      <c r="JHF94" s="67"/>
      <c r="JHG94" s="67"/>
      <c r="JHH94" s="67"/>
      <c r="JHI94" s="67"/>
      <c r="JHJ94" s="67"/>
      <c r="JHK94" s="67"/>
      <c r="JHL94" s="67"/>
      <c r="JHM94" s="67"/>
      <c r="JHN94" s="67"/>
      <c r="JHO94" s="67"/>
      <c r="JHP94" s="67"/>
      <c r="JHQ94" s="67"/>
      <c r="JHR94" s="67"/>
      <c r="JHS94" s="67"/>
      <c r="JHT94" s="67"/>
      <c r="JHU94" s="67"/>
      <c r="JHV94" s="67"/>
      <c r="JHW94" s="67"/>
      <c r="JHX94" s="67"/>
      <c r="JHY94" s="67"/>
      <c r="JHZ94" s="67"/>
      <c r="JIA94" s="67"/>
      <c r="JIB94" s="67"/>
      <c r="JIC94" s="67"/>
      <c r="JID94" s="67"/>
      <c r="JIE94" s="67"/>
      <c r="JIF94" s="67"/>
      <c r="JIG94" s="67"/>
      <c r="JIH94" s="67"/>
      <c r="JII94" s="67"/>
      <c r="JIJ94" s="67"/>
      <c r="JIK94" s="67"/>
      <c r="JIL94" s="67"/>
      <c r="JIM94" s="67"/>
      <c r="JIN94" s="67"/>
      <c r="JIO94" s="67"/>
      <c r="JIP94" s="67"/>
      <c r="JIQ94" s="67"/>
      <c r="JIR94" s="67"/>
      <c r="JIS94" s="67"/>
      <c r="JIT94" s="67"/>
      <c r="JIU94" s="67"/>
      <c r="JIV94" s="67"/>
      <c r="JIW94" s="67"/>
      <c r="JIX94" s="67"/>
      <c r="JIY94" s="67"/>
      <c r="JIZ94" s="67"/>
      <c r="JJA94" s="67"/>
      <c r="JJB94" s="67"/>
      <c r="JJC94" s="67"/>
      <c r="JJD94" s="67"/>
      <c r="JJE94" s="67"/>
      <c r="JJF94" s="67"/>
      <c r="JJG94" s="67"/>
      <c r="JJH94" s="67"/>
      <c r="JJI94" s="67"/>
      <c r="JJJ94" s="67"/>
      <c r="JJK94" s="67"/>
      <c r="JJL94" s="67"/>
      <c r="JJM94" s="67"/>
      <c r="JJN94" s="67"/>
      <c r="JJO94" s="67"/>
      <c r="JJP94" s="67"/>
      <c r="JJQ94" s="67"/>
      <c r="JJR94" s="67"/>
      <c r="JJS94" s="67"/>
      <c r="JJT94" s="67"/>
      <c r="JJU94" s="67"/>
      <c r="JJV94" s="67"/>
      <c r="JJW94" s="67"/>
      <c r="JJX94" s="67"/>
      <c r="JJY94" s="67"/>
      <c r="JJZ94" s="67"/>
      <c r="JKA94" s="67"/>
      <c r="JKB94" s="67"/>
      <c r="JKC94" s="67"/>
      <c r="JKD94" s="67"/>
      <c r="JKE94" s="67"/>
      <c r="JKF94" s="67"/>
      <c r="JKG94" s="67"/>
      <c r="JKH94" s="67"/>
      <c r="JKI94" s="67"/>
      <c r="JKJ94" s="67"/>
      <c r="JKK94" s="67"/>
      <c r="JKL94" s="67"/>
      <c r="JKM94" s="67"/>
      <c r="JKN94" s="67"/>
      <c r="JKO94" s="67"/>
      <c r="JKP94" s="67"/>
      <c r="JKQ94" s="67"/>
      <c r="JKR94" s="67"/>
      <c r="JKS94" s="67"/>
      <c r="JKT94" s="67"/>
      <c r="JKU94" s="67"/>
      <c r="JKV94" s="67"/>
      <c r="JKW94" s="67"/>
      <c r="JKX94" s="67"/>
      <c r="JKY94" s="67"/>
      <c r="JKZ94" s="67"/>
      <c r="JLA94" s="67"/>
      <c r="JLB94" s="67"/>
      <c r="JLC94" s="67"/>
      <c r="JLD94" s="67"/>
      <c r="JLE94" s="67"/>
      <c r="JLF94" s="67"/>
      <c r="JLG94" s="67"/>
      <c r="JLH94" s="67"/>
      <c r="JLI94" s="67"/>
      <c r="JLJ94" s="67"/>
      <c r="JLK94" s="67"/>
      <c r="JLL94" s="67"/>
      <c r="JLM94" s="67"/>
      <c r="JLN94" s="67"/>
      <c r="JLO94" s="67"/>
      <c r="JLP94" s="67"/>
      <c r="JLQ94" s="67"/>
      <c r="JLR94" s="67"/>
      <c r="JLS94" s="67"/>
      <c r="JLT94" s="67"/>
      <c r="JLU94" s="67"/>
      <c r="JLV94" s="67"/>
      <c r="JLW94" s="67"/>
      <c r="JLX94" s="67"/>
      <c r="JLY94" s="67"/>
      <c r="JLZ94" s="67"/>
      <c r="JMA94" s="67"/>
      <c r="JMB94" s="67"/>
      <c r="JMC94" s="67"/>
      <c r="JMD94" s="67"/>
      <c r="JME94" s="67"/>
      <c r="JMF94" s="67"/>
      <c r="JMG94" s="67"/>
      <c r="JMH94" s="67"/>
      <c r="JMI94" s="67"/>
      <c r="JMJ94" s="67"/>
      <c r="JMK94" s="67"/>
      <c r="JML94" s="67"/>
      <c r="JMM94" s="67"/>
      <c r="JMN94" s="67"/>
      <c r="JMO94" s="67"/>
      <c r="JMP94" s="67"/>
      <c r="JMQ94" s="67"/>
      <c r="JMR94" s="67"/>
      <c r="JMS94" s="67"/>
      <c r="JMT94" s="67"/>
      <c r="JMU94" s="67"/>
      <c r="JMV94" s="67"/>
      <c r="JMW94" s="67"/>
      <c r="JMX94" s="67"/>
      <c r="JMY94" s="67"/>
      <c r="JMZ94" s="67"/>
      <c r="JNA94" s="67"/>
      <c r="JNB94" s="67"/>
      <c r="JNC94" s="67"/>
      <c r="JND94" s="67"/>
      <c r="JNE94" s="67"/>
      <c r="JNF94" s="67"/>
      <c r="JNG94" s="67"/>
      <c r="JNH94" s="67"/>
      <c r="JNI94" s="67"/>
      <c r="JNJ94" s="67"/>
      <c r="JNK94" s="67"/>
      <c r="JNL94" s="67"/>
      <c r="JNM94" s="67"/>
      <c r="JNN94" s="67"/>
      <c r="JNO94" s="67"/>
      <c r="JNP94" s="67"/>
      <c r="JNQ94" s="67"/>
      <c r="JNR94" s="67"/>
      <c r="JNS94" s="67"/>
      <c r="JNT94" s="67"/>
      <c r="JNU94" s="67"/>
      <c r="JNV94" s="67"/>
      <c r="JNW94" s="67"/>
      <c r="JNX94" s="67"/>
      <c r="JNY94" s="67"/>
      <c r="JNZ94" s="67"/>
      <c r="JOA94" s="67"/>
      <c r="JOB94" s="67"/>
      <c r="JOC94" s="67"/>
      <c r="JOD94" s="67"/>
      <c r="JOE94" s="67"/>
      <c r="JOF94" s="67"/>
      <c r="JOG94" s="67"/>
      <c r="JOH94" s="67"/>
      <c r="JOI94" s="67"/>
      <c r="JOJ94" s="67"/>
      <c r="JOK94" s="67"/>
      <c r="JOL94" s="67"/>
      <c r="JOM94" s="67"/>
      <c r="JON94" s="67"/>
      <c r="JOO94" s="67"/>
      <c r="JOP94" s="67"/>
      <c r="JOQ94" s="67"/>
      <c r="JOR94" s="67"/>
      <c r="JOS94" s="67"/>
      <c r="JOT94" s="67"/>
      <c r="JOU94" s="67"/>
      <c r="JOV94" s="67"/>
      <c r="JOW94" s="67"/>
      <c r="JOX94" s="67"/>
      <c r="JOY94" s="67"/>
      <c r="JOZ94" s="67"/>
      <c r="JPA94" s="67"/>
      <c r="JPB94" s="67"/>
      <c r="JPC94" s="67"/>
      <c r="JPD94" s="67"/>
      <c r="JPE94" s="67"/>
      <c r="JPF94" s="67"/>
      <c r="JPG94" s="67"/>
      <c r="JPH94" s="67"/>
      <c r="JPI94" s="67"/>
      <c r="JPJ94" s="67"/>
      <c r="JPK94" s="67"/>
      <c r="JPL94" s="67"/>
      <c r="JPM94" s="67"/>
      <c r="JPN94" s="67"/>
      <c r="JPO94" s="67"/>
      <c r="JPP94" s="67"/>
      <c r="JPQ94" s="67"/>
      <c r="JPR94" s="67"/>
      <c r="JPS94" s="67"/>
      <c r="JPT94" s="67"/>
      <c r="JPU94" s="67"/>
      <c r="JPV94" s="67"/>
      <c r="JPW94" s="67"/>
      <c r="JPX94" s="67"/>
      <c r="JPY94" s="67"/>
      <c r="JPZ94" s="67"/>
      <c r="JQA94" s="67"/>
      <c r="JQB94" s="67"/>
      <c r="JQC94" s="67"/>
      <c r="JQD94" s="67"/>
      <c r="JQE94" s="67"/>
      <c r="JQF94" s="67"/>
      <c r="JQG94" s="67"/>
      <c r="JQH94" s="67"/>
      <c r="JQI94" s="67"/>
      <c r="JQJ94" s="67"/>
      <c r="JQK94" s="67"/>
      <c r="JQL94" s="67"/>
      <c r="JQM94" s="67"/>
      <c r="JQN94" s="67"/>
      <c r="JQO94" s="67"/>
      <c r="JQP94" s="67"/>
      <c r="JQQ94" s="67"/>
      <c r="JQR94" s="67"/>
      <c r="JQS94" s="67"/>
      <c r="JQT94" s="67"/>
      <c r="JQU94" s="67"/>
      <c r="JQV94" s="67"/>
      <c r="JQW94" s="67"/>
      <c r="JQX94" s="67"/>
      <c r="JQY94" s="67"/>
      <c r="JQZ94" s="67"/>
      <c r="JRA94" s="67"/>
      <c r="JRB94" s="67"/>
      <c r="JRC94" s="67"/>
      <c r="JRD94" s="67"/>
      <c r="JRE94" s="67"/>
      <c r="JRF94" s="67"/>
      <c r="JRG94" s="67"/>
      <c r="JRH94" s="67"/>
      <c r="JRI94" s="67"/>
      <c r="JRJ94" s="67"/>
      <c r="JRK94" s="67"/>
      <c r="JRL94" s="67"/>
      <c r="JRM94" s="67"/>
      <c r="JRN94" s="67"/>
      <c r="JRO94" s="67"/>
      <c r="JRP94" s="67"/>
      <c r="JRQ94" s="67"/>
      <c r="JRR94" s="67"/>
      <c r="JRS94" s="67"/>
      <c r="JRT94" s="67"/>
      <c r="JRU94" s="67"/>
      <c r="JRV94" s="67"/>
      <c r="JRW94" s="67"/>
      <c r="JRX94" s="67"/>
      <c r="JRY94" s="67"/>
      <c r="JRZ94" s="67"/>
      <c r="JSA94" s="67"/>
      <c r="JSB94" s="67"/>
      <c r="JSC94" s="67"/>
      <c r="JSD94" s="67"/>
      <c r="JSE94" s="67"/>
      <c r="JSF94" s="67"/>
      <c r="JSG94" s="67"/>
      <c r="JSH94" s="67"/>
      <c r="JSI94" s="67"/>
      <c r="JSJ94" s="67"/>
      <c r="JSK94" s="67"/>
      <c r="JSL94" s="67"/>
      <c r="JSM94" s="67"/>
      <c r="JSN94" s="67"/>
      <c r="JSO94" s="67"/>
      <c r="JSP94" s="67"/>
      <c r="JSQ94" s="67"/>
      <c r="JSR94" s="67"/>
      <c r="JSS94" s="67"/>
      <c r="JST94" s="67"/>
      <c r="JSU94" s="67"/>
      <c r="JSV94" s="67"/>
      <c r="JSW94" s="67"/>
      <c r="JSX94" s="67"/>
      <c r="JSY94" s="67"/>
      <c r="JSZ94" s="67"/>
      <c r="JTA94" s="67"/>
      <c r="JTB94" s="67"/>
      <c r="JTC94" s="67"/>
      <c r="JTD94" s="67"/>
      <c r="JTE94" s="67"/>
      <c r="JTF94" s="67"/>
      <c r="JTG94" s="67"/>
      <c r="JTH94" s="67"/>
      <c r="JTI94" s="67"/>
      <c r="JTJ94" s="67"/>
      <c r="JTK94" s="67"/>
      <c r="JTL94" s="67"/>
      <c r="JTM94" s="67"/>
      <c r="JTN94" s="67"/>
      <c r="JTO94" s="67"/>
      <c r="JTP94" s="67"/>
      <c r="JTQ94" s="67"/>
      <c r="JTR94" s="67"/>
      <c r="JTS94" s="67"/>
      <c r="JTT94" s="67"/>
      <c r="JTU94" s="67"/>
      <c r="JTV94" s="67"/>
      <c r="JTW94" s="67"/>
      <c r="JTX94" s="67"/>
      <c r="JTY94" s="67"/>
      <c r="JTZ94" s="67"/>
      <c r="JUA94" s="67"/>
      <c r="JUB94" s="67"/>
      <c r="JUC94" s="67"/>
      <c r="JUD94" s="67"/>
      <c r="JUE94" s="67"/>
      <c r="JUF94" s="67"/>
      <c r="JUG94" s="67"/>
      <c r="JUH94" s="67"/>
      <c r="JUI94" s="67"/>
      <c r="JUJ94" s="67"/>
      <c r="JUK94" s="67"/>
      <c r="JUL94" s="67"/>
      <c r="JUM94" s="67"/>
      <c r="JUN94" s="67"/>
      <c r="JUO94" s="67"/>
      <c r="JUP94" s="67"/>
      <c r="JUQ94" s="67"/>
      <c r="JUR94" s="67"/>
      <c r="JUS94" s="67"/>
      <c r="JUT94" s="67"/>
      <c r="JUU94" s="67"/>
      <c r="JUV94" s="67"/>
      <c r="JUW94" s="67"/>
      <c r="JUX94" s="67"/>
      <c r="JUY94" s="67"/>
      <c r="JUZ94" s="67"/>
      <c r="JVA94" s="67"/>
      <c r="JVB94" s="67"/>
      <c r="JVC94" s="67"/>
      <c r="JVD94" s="67"/>
      <c r="JVE94" s="67"/>
      <c r="JVF94" s="67"/>
      <c r="JVG94" s="67"/>
      <c r="JVH94" s="67"/>
      <c r="JVI94" s="67"/>
      <c r="JVJ94" s="67"/>
      <c r="JVK94" s="67"/>
      <c r="JVL94" s="67"/>
      <c r="JVM94" s="67"/>
      <c r="JVN94" s="67"/>
      <c r="JVO94" s="67"/>
      <c r="JVP94" s="67"/>
      <c r="JVQ94" s="67"/>
      <c r="JVR94" s="67"/>
      <c r="JVS94" s="67"/>
      <c r="JVT94" s="67"/>
      <c r="JVU94" s="67"/>
      <c r="JVV94" s="67"/>
      <c r="JVW94" s="67"/>
      <c r="JVX94" s="67"/>
      <c r="JVY94" s="67"/>
      <c r="JVZ94" s="67"/>
      <c r="JWA94" s="67"/>
      <c r="JWB94" s="67"/>
      <c r="JWC94" s="67"/>
      <c r="JWD94" s="67"/>
      <c r="JWE94" s="67"/>
      <c r="JWF94" s="67"/>
      <c r="JWG94" s="67"/>
      <c r="JWH94" s="67"/>
      <c r="JWI94" s="67"/>
      <c r="JWJ94" s="67"/>
      <c r="JWK94" s="67"/>
      <c r="JWL94" s="67"/>
      <c r="JWM94" s="67"/>
      <c r="JWN94" s="67"/>
      <c r="JWO94" s="67"/>
      <c r="JWP94" s="67"/>
      <c r="JWQ94" s="67"/>
      <c r="JWR94" s="67"/>
      <c r="JWS94" s="67"/>
      <c r="JWT94" s="67"/>
      <c r="JWU94" s="67"/>
      <c r="JWV94" s="67"/>
      <c r="JWW94" s="67"/>
      <c r="JWX94" s="67"/>
      <c r="JWY94" s="67"/>
      <c r="JWZ94" s="67"/>
      <c r="JXA94" s="67"/>
      <c r="JXB94" s="67"/>
      <c r="JXC94" s="67"/>
      <c r="JXD94" s="67"/>
      <c r="JXE94" s="67"/>
      <c r="JXF94" s="67"/>
      <c r="JXG94" s="67"/>
      <c r="JXH94" s="67"/>
      <c r="JXI94" s="67"/>
      <c r="JXJ94" s="67"/>
      <c r="JXK94" s="67"/>
      <c r="JXL94" s="67"/>
      <c r="JXM94" s="67"/>
      <c r="JXN94" s="67"/>
      <c r="JXO94" s="67"/>
      <c r="JXP94" s="67"/>
      <c r="JXQ94" s="67"/>
      <c r="JXR94" s="67"/>
      <c r="JXS94" s="67"/>
      <c r="JXT94" s="67"/>
      <c r="JXU94" s="67"/>
      <c r="JXV94" s="67"/>
      <c r="JXW94" s="67"/>
      <c r="JXX94" s="67"/>
      <c r="JXY94" s="67"/>
      <c r="JXZ94" s="67"/>
      <c r="JYA94" s="67"/>
      <c r="JYB94" s="67"/>
      <c r="JYC94" s="67"/>
      <c r="JYD94" s="67"/>
      <c r="JYE94" s="67"/>
      <c r="JYF94" s="67"/>
      <c r="JYG94" s="67"/>
      <c r="JYH94" s="67"/>
      <c r="JYI94" s="67"/>
      <c r="JYJ94" s="67"/>
      <c r="JYK94" s="67"/>
      <c r="JYL94" s="67"/>
      <c r="JYM94" s="67"/>
      <c r="JYN94" s="67"/>
      <c r="JYO94" s="67"/>
      <c r="JYP94" s="67"/>
      <c r="JYQ94" s="67"/>
      <c r="JYR94" s="67"/>
      <c r="JYS94" s="67"/>
      <c r="JYT94" s="67"/>
      <c r="JYU94" s="67"/>
      <c r="JYV94" s="67"/>
      <c r="JYW94" s="67"/>
      <c r="JYX94" s="67"/>
      <c r="JYY94" s="67"/>
      <c r="JYZ94" s="67"/>
      <c r="JZA94" s="67"/>
      <c r="JZB94" s="67"/>
      <c r="JZC94" s="67"/>
      <c r="JZD94" s="67"/>
      <c r="JZE94" s="67"/>
      <c r="JZF94" s="67"/>
      <c r="JZG94" s="67"/>
      <c r="JZH94" s="67"/>
      <c r="JZI94" s="67"/>
      <c r="JZJ94" s="67"/>
      <c r="JZK94" s="67"/>
      <c r="JZL94" s="67"/>
      <c r="JZM94" s="67"/>
      <c r="JZN94" s="67"/>
      <c r="JZO94" s="67"/>
      <c r="JZP94" s="67"/>
      <c r="JZQ94" s="67"/>
      <c r="JZR94" s="67"/>
      <c r="JZS94" s="67"/>
      <c r="JZT94" s="67"/>
      <c r="JZU94" s="67"/>
      <c r="JZV94" s="67"/>
      <c r="JZW94" s="67"/>
      <c r="JZX94" s="67"/>
      <c r="JZY94" s="67"/>
      <c r="JZZ94" s="67"/>
      <c r="KAA94" s="67"/>
      <c r="KAB94" s="67"/>
      <c r="KAC94" s="67"/>
      <c r="KAD94" s="67"/>
      <c r="KAE94" s="67"/>
      <c r="KAF94" s="67"/>
      <c r="KAG94" s="67"/>
      <c r="KAH94" s="67"/>
      <c r="KAI94" s="67"/>
      <c r="KAJ94" s="67"/>
      <c r="KAK94" s="67"/>
      <c r="KAL94" s="67"/>
      <c r="KAM94" s="67"/>
      <c r="KAN94" s="67"/>
      <c r="KAO94" s="67"/>
      <c r="KAP94" s="67"/>
      <c r="KAQ94" s="67"/>
      <c r="KAR94" s="67"/>
      <c r="KAS94" s="67"/>
      <c r="KAT94" s="67"/>
      <c r="KAU94" s="67"/>
      <c r="KAV94" s="67"/>
      <c r="KAW94" s="67"/>
      <c r="KAX94" s="67"/>
      <c r="KAY94" s="67"/>
      <c r="KAZ94" s="67"/>
      <c r="KBA94" s="67"/>
      <c r="KBB94" s="67"/>
      <c r="KBC94" s="67"/>
      <c r="KBD94" s="67"/>
      <c r="KBE94" s="67"/>
      <c r="KBF94" s="67"/>
      <c r="KBG94" s="67"/>
      <c r="KBH94" s="67"/>
      <c r="KBI94" s="67"/>
      <c r="KBJ94" s="67"/>
      <c r="KBK94" s="67"/>
      <c r="KBL94" s="67"/>
      <c r="KBM94" s="67"/>
      <c r="KBN94" s="67"/>
      <c r="KBO94" s="67"/>
      <c r="KBP94" s="67"/>
      <c r="KBQ94" s="67"/>
      <c r="KBR94" s="67"/>
      <c r="KBS94" s="67"/>
      <c r="KBT94" s="67"/>
      <c r="KBU94" s="67"/>
      <c r="KBV94" s="67"/>
      <c r="KBW94" s="67"/>
      <c r="KBX94" s="67"/>
      <c r="KBY94" s="67"/>
      <c r="KBZ94" s="67"/>
      <c r="KCA94" s="67"/>
      <c r="KCB94" s="67"/>
      <c r="KCC94" s="67"/>
      <c r="KCD94" s="67"/>
      <c r="KCE94" s="67"/>
      <c r="KCF94" s="67"/>
      <c r="KCG94" s="67"/>
      <c r="KCH94" s="67"/>
      <c r="KCI94" s="67"/>
      <c r="KCJ94" s="67"/>
      <c r="KCK94" s="67"/>
      <c r="KCL94" s="67"/>
      <c r="KCM94" s="67"/>
      <c r="KCN94" s="67"/>
      <c r="KCO94" s="67"/>
      <c r="KCP94" s="67"/>
      <c r="KCQ94" s="67"/>
      <c r="KCR94" s="67"/>
      <c r="KCS94" s="67"/>
      <c r="KCT94" s="67"/>
      <c r="KCU94" s="67"/>
      <c r="KCV94" s="67"/>
      <c r="KCW94" s="67"/>
      <c r="KCX94" s="67"/>
      <c r="KCY94" s="67"/>
      <c r="KCZ94" s="67"/>
      <c r="KDA94" s="67"/>
      <c r="KDB94" s="67"/>
      <c r="KDC94" s="67"/>
      <c r="KDD94" s="67"/>
      <c r="KDE94" s="67"/>
      <c r="KDF94" s="67"/>
      <c r="KDG94" s="67"/>
      <c r="KDH94" s="67"/>
      <c r="KDI94" s="67"/>
      <c r="KDJ94" s="67"/>
      <c r="KDK94" s="67"/>
      <c r="KDL94" s="67"/>
      <c r="KDM94" s="67"/>
      <c r="KDN94" s="67"/>
      <c r="KDO94" s="67"/>
      <c r="KDP94" s="67"/>
      <c r="KDQ94" s="67"/>
      <c r="KDR94" s="67"/>
      <c r="KDS94" s="67"/>
      <c r="KDT94" s="67"/>
      <c r="KDU94" s="67"/>
      <c r="KDV94" s="67"/>
      <c r="KDW94" s="67"/>
      <c r="KDX94" s="67"/>
      <c r="KDY94" s="67"/>
      <c r="KDZ94" s="67"/>
      <c r="KEA94" s="67"/>
      <c r="KEB94" s="67"/>
      <c r="KEC94" s="67"/>
      <c r="KED94" s="67"/>
      <c r="KEE94" s="67"/>
      <c r="KEF94" s="67"/>
      <c r="KEG94" s="67"/>
      <c r="KEH94" s="67"/>
      <c r="KEI94" s="67"/>
      <c r="KEJ94" s="67"/>
      <c r="KEK94" s="67"/>
      <c r="KEL94" s="67"/>
      <c r="KEM94" s="67"/>
      <c r="KEN94" s="67"/>
      <c r="KEO94" s="67"/>
      <c r="KEP94" s="67"/>
      <c r="KEQ94" s="67"/>
      <c r="KER94" s="67"/>
      <c r="KES94" s="67"/>
      <c r="KET94" s="67"/>
      <c r="KEU94" s="67"/>
      <c r="KEV94" s="67"/>
      <c r="KEW94" s="67"/>
      <c r="KEX94" s="67"/>
      <c r="KEY94" s="67"/>
      <c r="KEZ94" s="67"/>
      <c r="KFA94" s="67"/>
      <c r="KFB94" s="67"/>
      <c r="KFC94" s="67"/>
      <c r="KFD94" s="67"/>
      <c r="KFE94" s="67"/>
      <c r="KFF94" s="67"/>
      <c r="KFG94" s="67"/>
      <c r="KFH94" s="67"/>
      <c r="KFI94" s="67"/>
      <c r="KFJ94" s="67"/>
      <c r="KFK94" s="67"/>
      <c r="KFL94" s="67"/>
      <c r="KFM94" s="67"/>
      <c r="KFN94" s="67"/>
      <c r="KFO94" s="67"/>
      <c r="KFP94" s="67"/>
      <c r="KFQ94" s="67"/>
      <c r="KFR94" s="67"/>
      <c r="KFS94" s="67"/>
      <c r="KFT94" s="67"/>
      <c r="KFU94" s="67"/>
      <c r="KFV94" s="67"/>
      <c r="KFW94" s="67"/>
      <c r="KFX94" s="67"/>
      <c r="KFY94" s="67"/>
      <c r="KFZ94" s="67"/>
      <c r="KGA94" s="67"/>
      <c r="KGB94" s="67"/>
      <c r="KGC94" s="67"/>
      <c r="KGD94" s="67"/>
      <c r="KGE94" s="67"/>
      <c r="KGF94" s="67"/>
      <c r="KGG94" s="67"/>
      <c r="KGH94" s="67"/>
      <c r="KGI94" s="67"/>
      <c r="KGJ94" s="67"/>
      <c r="KGK94" s="67"/>
      <c r="KGL94" s="67"/>
      <c r="KGM94" s="67"/>
      <c r="KGN94" s="67"/>
      <c r="KGO94" s="67"/>
      <c r="KGP94" s="67"/>
      <c r="KGQ94" s="67"/>
      <c r="KGR94" s="67"/>
      <c r="KGS94" s="67"/>
      <c r="KGT94" s="67"/>
      <c r="KGU94" s="67"/>
      <c r="KGV94" s="67"/>
      <c r="KGW94" s="67"/>
      <c r="KGX94" s="67"/>
      <c r="KGY94" s="67"/>
      <c r="KGZ94" s="67"/>
      <c r="KHA94" s="67"/>
      <c r="KHB94" s="67"/>
      <c r="KHC94" s="67"/>
      <c r="KHD94" s="67"/>
      <c r="KHE94" s="67"/>
      <c r="KHF94" s="67"/>
      <c r="KHG94" s="67"/>
      <c r="KHH94" s="67"/>
      <c r="KHI94" s="67"/>
      <c r="KHJ94" s="67"/>
      <c r="KHK94" s="67"/>
      <c r="KHL94" s="67"/>
      <c r="KHM94" s="67"/>
      <c r="KHN94" s="67"/>
      <c r="KHO94" s="67"/>
      <c r="KHP94" s="67"/>
      <c r="KHQ94" s="67"/>
      <c r="KHR94" s="67"/>
      <c r="KHS94" s="67"/>
      <c r="KHT94" s="67"/>
      <c r="KHU94" s="67"/>
      <c r="KHV94" s="67"/>
      <c r="KHW94" s="67"/>
      <c r="KHX94" s="67"/>
      <c r="KHY94" s="67"/>
      <c r="KHZ94" s="67"/>
      <c r="KIA94" s="67"/>
      <c r="KIB94" s="67"/>
      <c r="KIC94" s="67"/>
      <c r="KID94" s="67"/>
      <c r="KIE94" s="67"/>
      <c r="KIF94" s="67"/>
      <c r="KIG94" s="67"/>
      <c r="KIH94" s="67"/>
      <c r="KII94" s="67"/>
      <c r="KIJ94" s="67"/>
      <c r="KIK94" s="67"/>
      <c r="KIL94" s="67"/>
      <c r="KIM94" s="67"/>
      <c r="KIN94" s="67"/>
      <c r="KIO94" s="67"/>
      <c r="KIP94" s="67"/>
      <c r="KIQ94" s="67"/>
      <c r="KIR94" s="67"/>
      <c r="KIS94" s="67"/>
      <c r="KIT94" s="67"/>
      <c r="KIU94" s="67"/>
      <c r="KIV94" s="67"/>
      <c r="KIW94" s="67"/>
      <c r="KIX94" s="67"/>
      <c r="KIY94" s="67"/>
      <c r="KIZ94" s="67"/>
      <c r="KJA94" s="67"/>
      <c r="KJB94" s="67"/>
      <c r="KJC94" s="67"/>
      <c r="KJD94" s="67"/>
      <c r="KJE94" s="67"/>
      <c r="KJF94" s="67"/>
      <c r="KJG94" s="67"/>
      <c r="KJH94" s="67"/>
      <c r="KJI94" s="67"/>
      <c r="KJJ94" s="67"/>
      <c r="KJK94" s="67"/>
      <c r="KJL94" s="67"/>
      <c r="KJM94" s="67"/>
      <c r="KJN94" s="67"/>
      <c r="KJO94" s="67"/>
      <c r="KJP94" s="67"/>
      <c r="KJQ94" s="67"/>
      <c r="KJR94" s="67"/>
      <c r="KJS94" s="67"/>
      <c r="KJT94" s="67"/>
      <c r="KJU94" s="67"/>
      <c r="KJV94" s="67"/>
      <c r="KJW94" s="67"/>
      <c r="KJX94" s="67"/>
      <c r="KJY94" s="67"/>
      <c r="KJZ94" s="67"/>
      <c r="KKA94" s="67"/>
      <c r="KKB94" s="67"/>
      <c r="KKC94" s="67"/>
      <c r="KKD94" s="67"/>
      <c r="KKE94" s="67"/>
      <c r="KKF94" s="67"/>
      <c r="KKG94" s="67"/>
      <c r="KKH94" s="67"/>
      <c r="KKI94" s="67"/>
      <c r="KKJ94" s="67"/>
      <c r="KKK94" s="67"/>
      <c r="KKL94" s="67"/>
      <c r="KKM94" s="67"/>
      <c r="KKN94" s="67"/>
      <c r="KKO94" s="67"/>
      <c r="KKP94" s="67"/>
      <c r="KKQ94" s="67"/>
      <c r="KKR94" s="67"/>
      <c r="KKS94" s="67"/>
      <c r="KKT94" s="67"/>
      <c r="KKU94" s="67"/>
      <c r="KKV94" s="67"/>
      <c r="KKW94" s="67"/>
      <c r="KKX94" s="67"/>
      <c r="KKY94" s="67"/>
      <c r="KKZ94" s="67"/>
      <c r="KLA94" s="67"/>
      <c r="KLB94" s="67"/>
      <c r="KLC94" s="67"/>
      <c r="KLD94" s="67"/>
      <c r="KLE94" s="67"/>
      <c r="KLF94" s="67"/>
      <c r="KLG94" s="67"/>
      <c r="KLH94" s="67"/>
      <c r="KLI94" s="67"/>
      <c r="KLJ94" s="67"/>
      <c r="KLK94" s="67"/>
      <c r="KLL94" s="67"/>
      <c r="KLM94" s="67"/>
      <c r="KLN94" s="67"/>
      <c r="KLO94" s="67"/>
      <c r="KLP94" s="67"/>
      <c r="KLQ94" s="67"/>
      <c r="KLR94" s="67"/>
      <c r="KLS94" s="67"/>
      <c r="KLT94" s="67"/>
      <c r="KLU94" s="67"/>
      <c r="KLV94" s="67"/>
      <c r="KLW94" s="67"/>
      <c r="KLX94" s="67"/>
      <c r="KLY94" s="67"/>
      <c r="KLZ94" s="67"/>
      <c r="KMA94" s="67"/>
      <c r="KMB94" s="67"/>
      <c r="KMC94" s="67"/>
      <c r="KMD94" s="67"/>
      <c r="KME94" s="67"/>
      <c r="KMF94" s="67"/>
      <c r="KMG94" s="67"/>
      <c r="KMH94" s="67"/>
      <c r="KMI94" s="67"/>
      <c r="KMJ94" s="67"/>
      <c r="KMK94" s="67"/>
      <c r="KML94" s="67"/>
      <c r="KMM94" s="67"/>
      <c r="KMN94" s="67"/>
      <c r="KMO94" s="67"/>
      <c r="KMP94" s="67"/>
      <c r="KMQ94" s="67"/>
      <c r="KMR94" s="67"/>
      <c r="KMS94" s="67"/>
      <c r="KMT94" s="67"/>
      <c r="KMU94" s="67"/>
      <c r="KMV94" s="67"/>
      <c r="KMW94" s="67"/>
      <c r="KMX94" s="67"/>
      <c r="KMY94" s="67"/>
      <c r="KMZ94" s="67"/>
      <c r="KNA94" s="67"/>
      <c r="KNB94" s="67"/>
      <c r="KNC94" s="67"/>
      <c r="KND94" s="67"/>
      <c r="KNE94" s="67"/>
      <c r="KNF94" s="67"/>
      <c r="KNG94" s="67"/>
      <c r="KNH94" s="67"/>
      <c r="KNI94" s="67"/>
      <c r="KNJ94" s="67"/>
      <c r="KNK94" s="67"/>
      <c r="KNL94" s="67"/>
      <c r="KNM94" s="67"/>
      <c r="KNN94" s="67"/>
      <c r="KNO94" s="67"/>
      <c r="KNP94" s="67"/>
      <c r="KNQ94" s="67"/>
      <c r="KNR94" s="67"/>
      <c r="KNS94" s="67"/>
      <c r="KNT94" s="67"/>
      <c r="KNU94" s="67"/>
      <c r="KNV94" s="67"/>
      <c r="KNW94" s="67"/>
      <c r="KNX94" s="67"/>
      <c r="KNY94" s="67"/>
      <c r="KNZ94" s="67"/>
      <c r="KOA94" s="67"/>
      <c r="KOB94" s="67"/>
      <c r="KOC94" s="67"/>
      <c r="KOD94" s="67"/>
      <c r="KOE94" s="67"/>
      <c r="KOF94" s="67"/>
      <c r="KOG94" s="67"/>
      <c r="KOH94" s="67"/>
      <c r="KOI94" s="67"/>
      <c r="KOJ94" s="67"/>
      <c r="KOK94" s="67"/>
      <c r="KOL94" s="67"/>
      <c r="KOM94" s="67"/>
      <c r="KON94" s="67"/>
      <c r="KOO94" s="67"/>
      <c r="KOP94" s="67"/>
      <c r="KOQ94" s="67"/>
      <c r="KOR94" s="67"/>
      <c r="KOS94" s="67"/>
      <c r="KOT94" s="67"/>
      <c r="KOU94" s="67"/>
      <c r="KOV94" s="67"/>
      <c r="KOW94" s="67"/>
      <c r="KOX94" s="67"/>
      <c r="KOY94" s="67"/>
      <c r="KOZ94" s="67"/>
      <c r="KPA94" s="67"/>
      <c r="KPB94" s="67"/>
      <c r="KPC94" s="67"/>
      <c r="KPD94" s="67"/>
      <c r="KPE94" s="67"/>
      <c r="KPF94" s="67"/>
      <c r="KPG94" s="67"/>
      <c r="KPH94" s="67"/>
      <c r="KPI94" s="67"/>
      <c r="KPJ94" s="67"/>
      <c r="KPK94" s="67"/>
      <c r="KPL94" s="67"/>
      <c r="KPM94" s="67"/>
      <c r="KPN94" s="67"/>
      <c r="KPO94" s="67"/>
      <c r="KPP94" s="67"/>
      <c r="KPQ94" s="67"/>
      <c r="KPR94" s="67"/>
      <c r="KPS94" s="67"/>
      <c r="KPT94" s="67"/>
      <c r="KPU94" s="67"/>
      <c r="KPV94" s="67"/>
      <c r="KPW94" s="67"/>
      <c r="KPX94" s="67"/>
      <c r="KPY94" s="67"/>
      <c r="KPZ94" s="67"/>
      <c r="KQA94" s="67"/>
      <c r="KQB94" s="67"/>
      <c r="KQC94" s="67"/>
      <c r="KQD94" s="67"/>
      <c r="KQE94" s="67"/>
      <c r="KQF94" s="67"/>
      <c r="KQG94" s="67"/>
      <c r="KQH94" s="67"/>
      <c r="KQI94" s="67"/>
      <c r="KQJ94" s="67"/>
      <c r="KQK94" s="67"/>
      <c r="KQL94" s="67"/>
      <c r="KQM94" s="67"/>
      <c r="KQN94" s="67"/>
      <c r="KQO94" s="67"/>
      <c r="KQP94" s="67"/>
      <c r="KQQ94" s="67"/>
      <c r="KQR94" s="67"/>
      <c r="KQS94" s="67"/>
      <c r="KQT94" s="67"/>
      <c r="KQU94" s="67"/>
      <c r="KQV94" s="67"/>
      <c r="KQW94" s="67"/>
      <c r="KQX94" s="67"/>
      <c r="KQY94" s="67"/>
      <c r="KQZ94" s="67"/>
      <c r="KRA94" s="67"/>
      <c r="KRB94" s="67"/>
      <c r="KRC94" s="67"/>
      <c r="KRD94" s="67"/>
      <c r="KRE94" s="67"/>
      <c r="KRF94" s="67"/>
      <c r="KRG94" s="67"/>
      <c r="KRH94" s="67"/>
      <c r="KRI94" s="67"/>
      <c r="KRJ94" s="67"/>
      <c r="KRK94" s="67"/>
      <c r="KRL94" s="67"/>
      <c r="KRM94" s="67"/>
      <c r="KRN94" s="67"/>
      <c r="KRO94" s="67"/>
      <c r="KRP94" s="67"/>
      <c r="KRQ94" s="67"/>
      <c r="KRR94" s="67"/>
      <c r="KRS94" s="67"/>
      <c r="KRT94" s="67"/>
      <c r="KRU94" s="67"/>
      <c r="KRV94" s="67"/>
      <c r="KRW94" s="67"/>
      <c r="KRX94" s="67"/>
      <c r="KRY94" s="67"/>
      <c r="KRZ94" s="67"/>
      <c r="KSA94" s="67"/>
      <c r="KSB94" s="67"/>
      <c r="KSC94" s="67"/>
      <c r="KSD94" s="67"/>
      <c r="KSE94" s="67"/>
      <c r="KSF94" s="67"/>
      <c r="KSG94" s="67"/>
      <c r="KSH94" s="67"/>
      <c r="KSI94" s="67"/>
      <c r="KSJ94" s="67"/>
      <c r="KSK94" s="67"/>
      <c r="KSL94" s="67"/>
      <c r="KSM94" s="67"/>
      <c r="KSN94" s="67"/>
      <c r="KSO94" s="67"/>
      <c r="KSP94" s="67"/>
      <c r="KSQ94" s="67"/>
      <c r="KSR94" s="67"/>
      <c r="KSS94" s="67"/>
      <c r="KST94" s="67"/>
      <c r="KSU94" s="67"/>
      <c r="KSV94" s="67"/>
      <c r="KSW94" s="67"/>
      <c r="KSX94" s="67"/>
      <c r="KSY94" s="67"/>
      <c r="KSZ94" s="67"/>
      <c r="KTA94" s="67"/>
      <c r="KTB94" s="67"/>
      <c r="KTC94" s="67"/>
      <c r="KTD94" s="67"/>
      <c r="KTE94" s="67"/>
      <c r="KTF94" s="67"/>
      <c r="KTG94" s="67"/>
      <c r="KTH94" s="67"/>
      <c r="KTI94" s="67"/>
      <c r="KTJ94" s="67"/>
      <c r="KTK94" s="67"/>
      <c r="KTL94" s="67"/>
      <c r="KTM94" s="67"/>
      <c r="KTN94" s="67"/>
      <c r="KTO94" s="67"/>
      <c r="KTP94" s="67"/>
      <c r="KTQ94" s="67"/>
      <c r="KTR94" s="67"/>
      <c r="KTS94" s="67"/>
      <c r="KTT94" s="67"/>
      <c r="KTU94" s="67"/>
      <c r="KTV94" s="67"/>
      <c r="KTW94" s="67"/>
      <c r="KTX94" s="67"/>
      <c r="KTY94" s="67"/>
      <c r="KTZ94" s="67"/>
      <c r="KUA94" s="67"/>
      <c r="KUB94" s="67"/>
      <c r="KUC94" s="67"/>
      <c r="KUD94" s="67"/>
      <c r="KUE94" s="67"/>
      <c r="KUF94" s="67"/>
      <c r="KUG94" s="67"/>
      <c r="KUH94" s="67"/>
      <c r="KUI94" s="67"/>
      <c r="KUJ94" s="67"/>
      <c r="KUK94" s="67"/>
      <c r="KUL94" s="67"/>
      <c r="KUM94" s="67"/>
      <c r="KUN94" s="67"/>
      <c r="KUO94" s="67"/>
      <c r="KUP94" s="67"/>
      <c r="KUQ94" s="67"/>
      <c r="KUR94" s="67"/>
      <c r="KUS94" s="67"/>
      <c r="KUT94" s="67"/>
      <c r="KUU94" s="67"/>
      <c r="KUV94" s="67"/>
      <c r="KUW94" s="67"/>
      <c r="KUX94" s="67"/>
      <c r="KUY94" s="67"/>
      <c r="KUZ94" s="67"/>
      <c r="KVA94" s="67"/>
      <c r="KVB94" s="67"/>
      <c r="KVC94" s="67"/>
      <c r="KVD94" s="67"/>
      <c r="KVE94" s="67"/>
      <c r="KVF94" s="67"/>
      <c r="KVG94" s="67"/>
      <c r="KVH94" s="67"/>
      <c r="KVI94" s="67"/>
      <c r="KVJ94" s="67"/>
      <c r="KVK94" s="67"/>
      <c r="KVL94" s="67"/>
      <c r="KVM94" s="67"/>
      <c r="KVN94" s="67"/>
      <c r="KVO94" s="67"/>
      <c r="KVP94" s="67"/>
      <c r="KVQ94" s="67"/>
      <c r="KVR94" s="67"/>
      <c r="KVS94" s="67"/>
      <c r="KVT94" s="67"/>
      <c r="KVU94" s="67"/>
      <c r="KVV94" s="67"/>
      <c r="KVW94" s="67"/>
      <c r="KVX94" s="67"/>
      <c r="KVY94" s="67"/>
      <c r="KVZ94" s="67"/>
      <c r="KWA94" s="67"/>
      <c r="KWB94" s="67"/>
      <c r="KWC94" s="67"/>
      <c r="KWD94" s="67"/>
      <c r="KWE94" s="67"/>
      <c r="KWF94" s="67"/>
      <c r="KWG94" s="67"/>
      <c r="KWH94" s="67"/>
      <c r="KWI94" s="67"/>
      <c r="KWJ94" s="67"/>
      <c r="KWK94" s="67"/>
      <c r="KWL94" s="67"/>
      <c r="KWM94" s="67"/>
      <c r="KWN94" s="67"/>
      <c r="KWO94" s="67"/>
      <c r="KWP94" s="67"/>
      <c r="KWQ94" s="67"/>
      <c r="KWR94" s="67"/>
      <c r="KWS94" s="67"/>
      <c r="KWT94" s="67"/>
      <c r="KWU94" s="67"/>
      <c r="KWV94" s="67"/>
      <c r="KWW94" s="67"/>
      <c r="KWX94" s="67"/>
      <c r="KWY94" s="67"/>
      <c r="KWZ94" s="67"/>
      <c r="KXA94" s="67"/>
      <c r="KXB94" s="67"/>
      <c r="KXC94" s="67"/>
      <c r="KXD94" s="67"/>
      <c r="KXE94" s="67"/>
      <c r="KXF94" s="67"/>
      <c r="KXG94" s="67"/>
      <c r="KXH94" s="67"/>
      <c r="KXI94" s="67"/>
      <c r="KXJ94" s="67"/>
      <c r="KXK94" s="67"/>
      <c r="KXL94" s="67"/>
      <c r="KXM94" s="67"/>
      <c r="KXN94" s="67"/>
      <c r="KXO94" s="67"/>
      <c r="KXP94" s="67"/>
      <c r="KXQ94" s="67"/>
      <c r="KXR94" s="67"/>
      <c r="KXS94" s="67"/>
      <c r="KXT94" s="67"/>
      <c r="KXU94" s="67"/>
      <c r="KXV94" s="67"/>
      <c r="KXW94" s="67"/>
      <c r="KXX94" s="67"/>
      <c r="KXY94" s="67"/>
      <c r="KXZ94" s="67"/>
      <c r="KYA94" s="67"/>
      <c r="KYB94" s="67"/>
      <c r="KYC94" s="67"/>
      <c r="KYD94" s="67"/>
      <c r="KYE94" s="67"/>
      <c r="KYF94" s="67"/>
      <c r="KYG94" s="67"/>
      <c r="KYH94" s="67"/>
      <c r="KYI94" s="67"/>
      <c r="KYJ94" s="67"/>
      <c r="KYK94" s="67"/>
      <c r="KYL94" s="67"/>
      <c r="KYM94" s="67"/>
      <c r="KYN94" s="67"/>
      <c r="KYO94" s="67"/>
      <c r="KYP94" s="67"/>
      <c r="KYQ94" s="67"/>
      <c r="KYR94" s="67"/>
      <c r="KYS94" s="67"/>
      <c r="KYT94" s="67"/>
      <c r="KYU94" s="67"/>
      <c r="KYV94" s="67"/>
      <c r="KYW94" s="67"/>
      <c r="KYX94" s="67"/>
      <c r="KYY94" s="67"/>
      <c r="KYZ94" s="67"/>
      <c r="KZA94" s="67"/>
      <c r="KZB94" s="67"/>
      <c r="KZC94" s="67"/>
      <c r="KZD94" s="67"/>
      <c r="KZE94" s="67"/>
      <c r="KZF94" s="67"/>
      <c r="KZG94" s="67"/>
      <c r="KZH94" s="67"/>
      <c r="KZI94" s="67"/>
      <c r="KZJ94" s="67"/>
      <c r="KZK94" s="67"/>
      <c r="KZL94" s="67"/>
      <c r="KZM94" s="67"/>
      <c r="KZN94" s="67"/>
      <c r="KZO94" s="67"/>
      <c r="KZP94" s="67"/>
      <c r="KZQ94" s="67"/>
      <c r="KZR94" s="67"/>
      <c r="KZS94" s="67"/>
      <c r="KZT94" s="67"/>
      <c r="KZU94" s="67"/>
      <c r="KZV94" s="67"/>
      <c r="KZW94" s="67"/>
      <c r="KZX94" s="67"/>
      <c r="KZY94" s="67"/>
      <c r="KZZ94" s="67"/>
      <c r="LAA94" s="67"/>
      <c r="LAB94" s="67"/>
      <c r="LAC94" s="67"/>
      <c r="LAD94" s="67"/>
      <c r="LAE94" s="67"/>
      <c r="LAF94" s="67"/>
      <c r="LAG94" s="67"/>
      <c r="LAH94" s="67"/>
      <c r="LAI94" s="67"/>
      <c r="LAJ94" s="67"/>
      <c r="LAK94" s="67"/>
      <c r="LAL94" s="67"/>
      <c r="LAM94" s="67"/>
      <c r="LAN94" s="67"/>
      <c r="LAO94" s="67"/>
      <c r="LAP94" s="67"/>
      <c r="LAQ94" s="67"/>
      <c r="LAR94" s="67"/>
      <c r="LAS94" s="67"/>
      <c r="LAT94" s="67"/>
      <c r="LAU94" s="67"/>
      <c r="LAV94" s="67"/>
      <c r="LAW94" s="67"/>
      <c r="LAX94" s="67"/>
      <c r="LAY94" s="67"/>
      <c r="LAZ94" s="67"/>
      <c r="LBA94" s="67"/>
      <c r="LBB94" s="67"/>
      <c r="LBC94" s="67"/>
      <c r="LBD94" s="67"/>
      <c r="LBE94" s="67"/>
      <c r="LBF94" s="67"/>
      <c r="LBG94" s="67"/>
      <c r="LBH94" s="67"/>
      <c r="LBI94" s="67"/>
      <c r="LBJ94" s="67"/>
      <c r="LBK94" s="67"/>
      <c r="LBL94" s="67"/>
      <c r="LBM94" s="67"/>
      <c r="LBN94" s="67"/>
      <c r="LBO94" s="67"/>
      <c r="LBP94" s="67"/>
      <c r="LBQ94" s="67"/>
      <c r="LBR94" s="67"/>
      <c r="LBS94" s="67"/>
      <c r="LBT94" s="67"/>
      <c r="LBU94" s="67"/>
      <c r="LBV94" s="67"/>
      <c r="LBW94" s="67"/>
      <c r="LBX94" s="67"/>
      <c r="LBY94" s="67"/>
      <c r="LBZ94" s="67"/>
      <c r="LCA94" s="67"/>
      <c r="LCB94" s="67"/>
      <c r="LCC94" s="67"/>
      <c r="LCD94" s="67"/>
      <c r="LCE94" s="67"/>
      <c r="LCF94" s="67"/>
      <c r="LCG94" s="67"/>
      <c r="LCH94" s="67"/>
      <c r="LCI94" s="67"/>
      <c r="LCJ94" s="67"/>
      <c r="LCK94" s="67"/>
      <c r="LCL94" s="67"/>
      <c r="LCM94" s="67"/>
      <c r="LCN94" s="67"/>
      <c r="LCO94" s="67"/>
      <c r="LCP94" s="67"/>
      <c r="LCQ94" s="67"/>
      <c r="LCR94" s="67"/>
      <c r="LCS94" s="67"/>
      <c r="LCT94" s="67"/>
      <c r="LCU94" s="67"/>
      <c r="LCV94" s="67"/>
      <c r="LCW94" s="67"/>
      <c r="LCX94" s="67"/>
      <c r="LCY94" s="67"/>
      <c r="LCZ94" s="67"/>
      <c r="LDA94" s="67"/>
      <c r="LDB94" s="67"/>
      <c r="LDC94" s="67"/>
      <c r="LDD94" s="67"/>
      <c r="LDE94" s="67"/>
      <c r="LDF94" s="67"/>
      <c r="LDG94" s="67"/>
      <c r="LDH94" s="67"/>
      <c r="LDI94" s="67"/>
      <c r="LDJ94" s="67"/>
      <c r="LDK94" s="67"/>
      <c r="LDL94" s="67"/>
      <c r="LDM94" s="67"/>
      <c r="LDN94" s="67"/>
      <c r="LDO94" s="67"/>
      <c r="LDP94" s="67"/>
      <c r="LDQ94" s="67"/>
      <c r="LDR94" s="67"/>
      <c r="LDS94" s="67"/>
      <c r="LDT94" s="67"/>
      <c r="LDU94" s="67"/>
      <c r="LDV94" s="67"/>
      <c r="LDW94" s="67"/>
      <c r="LDX94" s="67"/>
      <c r="LDY94" s="67"/>
      <c r="LDZ94" s="67"/>
      <c r="LEA94" s="67"/>
      <c r="LEB94" s="67"/>
      <c r="LEC94" s="67"/>
      <c r="LED94" s="67"/>
      <c r="LEE94" s="67"/>
      <c r="LEF94" s="67"/>
      <c r="LEG94" s="67"/>
      <c r="LEH94" s="67"/>
      <c r="LEI94" s="67"/>
      <c r="LEJ94" s="67"/>
      <c r="LEK94" s="67"/>
      <c r="LEL94" s="67"/>
      <c r="LEM94" s="67"/>
      <c r="LEN94" s="67"/>
      <c r="LEO94" s="67"/>
      <c r="LEP94" s="67"/>
      <c r="LEQ94" s="67"/>
      <c r="LER94" s="67"/>
      <c r="LES94" s="67"/>
      <c r="LET94" s="67"/>
      <c r="LEU94" s="67"/>
      <c r="LEV94" s="67"/>
      <c r="LEW94" s="67"/>
      <c r="LEX94" s="67"/>
      <c r="LEY94" s="67"/>
      <c r="LEZ94" s="67"/>
      <c r="LFA94" s="67"/>
      <c r="LFB94" s="67"/>
      <c r="LFC94" s="67"/>
      <c r="LFD94" s="67"/>
      <c r="LFE94" s="67"/>
      <c r="LFF94" s="67"/>
      <c r="LFG94" s="67"/>
      <c r="LFH94" s="67"/>
      <c r="LFI94" s="67"/>
      <c r="LFJ94" s="67"/>
      <c r="LFK94" s="67"/>
      <c r="LFL94" s="67"/>
      <c r="LFM94" s="67"/>
      <c r="LFN94" s="67"/>
      <c r="LFO94" s="67"/>
      <c r="LFP94" s="67"/>
      <c r="LFQ94" s="67"/>
      <c r="LFR94" s="67"/>
      <c r="LFS94" s="67"/>
      <c r="LFT94" s="67"/>
      <c r="LFU94" s="67"/>
      <c r="LFV94" s="67"/>
      <c r="LFW94" s="67"/>
      <c r="LFX94" s="67"/>
      <c r="LFY94" s="67"/>
      <c r="LFZ94" s="67"/>
      <c r="LGA94" s="67"/>
      <c r="LGB94" s="67"/>
      <c r="LGC94" s="67"/>
      <c r="LGD94" s="67"/>
      <c r="LGE94" s="67"/>
      <c r="LGF94" s="67"/>
      <c r="LGG94" s="67"/>
      <c r="LGH94" s="67"/>
      <c r="LGI94" s="67"/>
      <c r="LGJ94" s="67"/>
      <c r="LGK94" s="67"/>
      <c r="LGL94" s="67"/>
      <c r="LGM94" s="67"/>
      <c r="LGN94" s="67"/>
      <c r="LGO94" s="67"/>
      <c r="LGP94" s="67"/>
      <c r="LGQ94" s="67"/>
      <c r="LGR94" s="67"/>
      <c r="LGS94" s="67"/>
      <c r="LGT94" s="67"/>
      <c r="LGU94" s="67"/>
      <c r="LGV94" s="67"/>
      <c r="LGW94" s="67"/>
      <c r="LGX94" s="67"/>
      <c r="LGY94" s="67"/>
      <c r="LGZ94" s="67"/>
      <c r="LHA94" s="67"/>
      <c r="LHB94" s="67"/>
      <c r="LHC94" s="67"/>
      <c r="LHD94" s="67"/>
      <c r="LHE94" s="67"/>
      <c r="LHF94" s="67"/>
      <c r="LHG94" s="67"/>
      <c r="LHH94" s="67"/>
      <c r="LHI94" s="67"/>
      <c r="LHJ94" s="67"/>
      <c r="LHK94" s="67"/>
      <c r="LHL94" s="67"/>
      <c r="LHM94" s="67"/>
      <c r="LHN94" s="67"/>
      <c r="LHO94" s="67"/>
      <c r="LHP94" s="67"/>
      <c r="LHQ94" s="67"/>
      <c r="LHR94" s="67"/>
      <c r="LHS94" s="67"/>
      <c r="LHT94" s="67"/>
      <c r="LHU94" s="67"/>
      <c r="LHV94" s="67"/>
      <c r="LHW94" s="67"/>
      <c r="LHX94" s="67"/>
      <c r="LHY94" s="67"/>
      <c r="LHZ94" s="67"/>
      <c r="LIA94" s="67"/>
      <c r="LIB94" s="67"/>
      <c r="LIC94" s="67"/>
      <c r="LID94" s="67"/>
      <c r="LIE94" s="67"/>
      <c r="LIF94" s="67"/>
      <c r="LIG94" s="67"/>
      <c r="LIH94" s="67"/>
      <c r="LII94" s="67"/>
      <c r="LIJ94" s="67"/>
      <c r="LIK94" s="67"/>
      <c r="LIL94" s="67"/>
      <c r="LIM94" s="67"/>
      <c r="LIN94" s="67"/>
      <c r="LIO94" s="67"/>
      <c r="LIP94" s="67"/>
      <c r="LIQ94" s="67"/>
      <c r="LIR94" s="67"/>
      <c r="LIS94" s="67"/>
      <c r="LIT94" s="67"/>
      <c r="LIU94" s="67"/>
      <c r="LIV94" s="67"/>
      <c r="LIW94" s="67"/>
      <c r="LIX94" s="67"/>
      <c r="LIY94" s="67"/>
      <c r="LIZ94" s="67"/>
      <c r="LJA94" s="67"/>
      <c r="LJB94" s="67"/>
      <c r="LJC94" s="67"/>
      <c r="LJD94" s="67"/>
      <c r="LJE94" s="67"/>
      <c r="LJF94" s="67"/>
      <c r="LJG94" s="67"/>
      <c r="LJH94" s="67"/>
      <c r="LJI94" s="67"/>
      <c r="LJJ94" s="67"/>
      <c r="LJK94" s="67"/>
      <c r="LJL94" s="67"/>
      <c r="LJM94" s="67"/>
      <c r="LJN94" s="67"/>
      <c r="LJO94" s="67"/>
      <c r="LJP94" s="67"/>
      <c r="LJQ94" s="67"/>
      <c r="LJR94" s="67"/>
      <c r="LJS94" s="67"/>
      <c r="LJT94" s="67"/>
      <c r="LJU94" s="67"/>
      <c r="LJV94" s="67"/>
      <c r="LJW94" s="67"/>
      <c r="LJX94" s="67"/>
      <c r="LJY94" s="67"/>
      <c r="LJZ94" s="67"/>
      <c r="LKA94" s="67"/>
      <c r="LKB94" s="67"/>
      <c r="LKC94" s="67"/>
      <c r="LKD94" s="67"/>
      <c r="LKE94" s="67"/>
      <c r="LKF94" s="67"/>
      <c r="LKG94" s="67"/>
      <c r="LKH94" s="67"/>
      <c r="LKI94" s="67"/>
      <c r="LKJ94" s="67"/>
      <c r="LKK94" s="67"/>
      <c r="LKL94" s="67"/>
      <c r="LKM94" s="67"/>
      <c r="LKN94" s="67"/>
      <c r="LKO94" s="67"/>
      <c r="LKP94" s="67"/>
      <c r="LKQ94" s="67"/>
      <c r="LKR94" s="67"/>
      <c r="LKS94" s="67"/>
      <c r="LKT94" s="67"/>
      <c r="LKU94" s="67"/>
      <c r="LKV94" s="67"/>
      <c r="LKW94" s="67"/>
      <c r="LKX94" s="67"/>
      <c r="LKY94" s="67"/>
      <c r="LKZ94" s="67"/>
      <c r="LLA94" s="67"/>
      <c r="LLB94" s="67"/>
      <c r="LLC94" s="67"/>
      <c r="LLD94" s="67"/>
      <c r="LLE94" s="67"/>
      <c r="LLF94" s="67"/>
      <c r="LLG94" s="67"/>
      <c r="LLH94" s="67"/>
      <c r="LLI94" s="67"/>
      <c r="LLJ94" s="67"/>
      <c r="LLK94" s="67"/>
      <c r="LLL94" s="67"/>
      <c r="LLM94" s="67"/>
      <c r="LLN94" s="67"/>
      <c r="LLO94" s="67"/>
      <c r="LLP94" s="67"/>
      <c r="LLQ94" s="67"/>
      <c r="LLR94" s="67"/>
      <c r="LLS94" s="67"/>
      <c r="LLT94" s="67"/>
      <c r="LLU94" s="67"/>
      <c r="LLV94" s="67"/>
      <c r="LLW94" s="67"/>
      <c r="LLX94" s="67"/>
      <c r="LLY94" s="67"/>
      <c r="LLZ94" s="67"/>
      <c r="LMA94" s="67"/>
      <c r="LMB94" s="67"/>
      <c r="LMC94" s="67"/>
      <c r="LMD94" s="67"/>
      <c r="LME94" s="67"/>
      <c r="LMF94" s="67"/>
      <c r="LMG94" s="67"/>
      <c r="LMH94" s="67"/>
      <c r="LMI94" s="67"/>
      <c r="LMJ94" s="67"/>
      <c r="LMK94" s="67"/>
      <c r="LML94" s="67"/>
      <c r="LMM94" s="67"/>
      <c r="LMN94" s="67"/>
      <c r="LMO94" s="67"/>
      <c r="LMP94" s="67"/>
      <c r="LMQ94" s="67"/>
      <c r="LMR94" s="67"/>
      <c r="LMS94" s="67"/>
      <c r="LMT94" s="67"/>
      <c r="LMU94" s="67"/>
      <c r="LMV94" s="67"/>
      <c r="LMW94" s="67"/>
      <c r="LMX94" s="67"/>
      <c r="LMY94" s="67"/>
      <c r="LMZ94" s="67"/>
      <c r="LNA94" s="67"/>
      <c r="LNB94" s="67"/>
      <c r="LNC94" s="67"/>
      <c r="LND94" s="67"/>
      <c r="LNE94" s="67"/>
      <c r="LNF94" s="67"/>
      <c r="LNG94" s="67"/>
      <c r="LNH94" s="67"/>
      <c r="LNI94" s="67"/>
      <c r="LNJ94" s="67"/>
      <c r="LNK94" s="67"/>
      <c r="LNL94" s="67"/>
      <c r="LNM94" s="67"/>
      <c r="LNN94" s="67"/>
      <c r="LNO94" s="67"/>
      <c r="LNP94" s="67"/>
      <c r="LNQ94" s="67"/>
      <c r="LNR94" s="67"/>
      <c r="LNS94" s="67"/>
      <c r="LNT94" s="67"/>
      <c r="LNU94" s="67"/>
      <c r="LNV94" s="67"/>
      <c r="LNW94" s="67"/>
      <c r="LNX94" s="67"/>
      <c r="LNY94" s="67"/>
      <c r="LNZ94" s="67"/>
      <c r="LOA94" s="67"/>
      <c r="LOB94" s="67"/>
      <c r="LOC94" s="67"/>
      <c r="LOD94" s="67"/>
      <c r="LOE94" s="67"/>
      <c r="LOF94" s="67"/>
      <c r="LOG94" s="67"/>
      <c r="LOH94" s="67"/>
      <c r="LOI94" s="67"/>
      <c r="LOJ94" s="67"/>
      <c r="LOK94" s="67"/>
      <c r="LOL94" s="67"/>
      <c r="LOM94" s="67"/>
      <c r="LON94" s="67"/>
      <c r="LOO94" s="67"/>
      <c r="LOP94" s="67"/>
      <c r="LOQ94" s="67"/>
      <c r="LOR94" s="67"/>
      <c r="LOS94" s="67"/>
      <c r="LOT94" s="67"/>
      <c r="LOU94" s="67"/>
      <c r="LOV94" s="67"/>
      <c r="LOW94" s="67"/>
      <c r="LOX94" s="67"/>
      <c r="LOY94" s="67"/>
      <c r="LOZ94" s="67"/>
      <c r="LPA94" s="67"/>
      <c r="LPB94" s="67"/>
      <c r="LPC94" s="67"/>
      <c r="LPD94" s="67"/>
      <c r="LPE94" s="67"/>
      <c r="LPF94" s="67"/>
      <c r="LPG94" s="67"/>
      <c r="LPH94" s="67"/>
      <c r="LPI94" s="67"/>
      <c r="LPJ94" s="67"/>
      <c r="LPK94" s="67"/>
      <c r="LPL94" s="67"/>
      <c r="LPM94" s="67"/>
      <c r="LPN94" s="67"/>
      <c r="LPO94" s="67"/>
      <c r="LPP94" s="67"/>
      <c r="LPQ94" s="67"/>
      <c r="LPR94" s="67"/>
      <c r="LPS94" s="67"/>
      <c r="LPT94" s="67"/>
      <c r="LPU94" s="67"/>
      <c r="LPV94" s="67"/>
      <c r="LPW94" s="67"/>
      <c r="LPX94" s="67"/>
      <c r="LPY94" s="67"/>
      <c r="LPZ94" s="67"/>
      <c r="LQA94" s="67"/>
      <c r="LQB94" s="67"/>
      <c r="LQC94" s="67"/>
      <c r="LQD94" s="67"/>
      <c r="LQE94" s="67"/>
      <c r="LQF94" s="67"/>
      <c r="LQG94" s="67"/>
      <c r="LQH94" s="67"/>
      <c r="LQI94" s="67"/>
      <c r="LQJ94" s="67"/>
      <c r="LQK94" s="67"/>
      <c r="LQL94" s="67"/>
      <c r="LQM94" s="67"/>
      <c r="LQN94" s="67"/>
      <c r="LQO94" s="67"/>
      <c r="LQP94" s="67"/>
      <c r="LQQ94" s="67"/>
      <c r="LQR94" s="67"/>
      <c r="LQS94" s="67"/>
      <c r="LQT94" s="67"/>
      <c r="LQU94" s="67"/>
      <c r="LQV94" s="67"/>
      <c r="LQW94" s="67"/>
      <c r="LQX94" s="67"/>
      <c r="LQY94" s="67"/>
      <c r="LQZ94" s="67"/>
      <c r="LRA94" s="67"/>
      <c r="LRB94" s="67"/>
      <c r="LRC94" s="67"/>
      <c r="LRD94" s="67"/>
      <c r="LRE94" s="67"/>
      <c r="LRF94" s="67"/>
      <c r="LRG94" s="67"/>
      <c r="LRH94" s="67"/>
      <c r="LRI94" s="67"/>
      <c r="LRJ94" s="67"/>
      <c r="LRK94" s="67"/>
      <c r="LRL94" s="67"/>
      <c r="LRM94" s="67"/>
      <c r="LRN94" s="67"/>
      <c r="LRO94" s="67"/>
      <c r="LRP94" s="67"/>
      <c r="LRQ94" s="67"/>
      <c r="LRR94" s="67"/>
      <c r="LRS94" s="67"/>
      <c r="LRT94" s="67"/>
      <c r="LRU94" s="67"/>
      <c r="LRV94" s="67"/>
      <c r="LRW94" s="67"/>
      <c r="LRX94" s="67"/>
      <c r="LRY94" s="67"/>
      <c r="LRZ94" s="67"/>
      <c r="LSA94" s="67"/>
      <c r="LSB94" s="67"/>
      <c r="LSC94" s="67"/>
      <c r="LSD94" s="67"/>
      <c r="LSE94" s="67"/>
      <c r="LSF94" s="67"/>
      <c r="LSG94" s="67"/>
      <c r="LSH94" s="67"/>
      <c r="LSI94" s="67"/>
      <c r="LSJ94" s="67"/>
      <c r="LSK94" s="67"/>
      <c r="LSL94" s="67"/>
      <c r="LSM94" s="67"/>
      <c r="LSN94" s="67"/>
      <c r="LSO94" s="67"/>
      <c r="LSP94" s="67"/>
      <c r="LSQ94" s="67"/>
      <c r="LSR94" s="67"/>
      <c r="LSS94" s="67"/>
      <c r="LST94" s="67"/>
      <c r="LSU94" s="67"/>
      <c r="LSV94" s="67"/>
      <c r="LSW94" s="67"/>
      <c r="LSX94" s="67"/>
      <c r="LSY94" s="67"/>
      <c r="LSZ94" s="67"/>
      <c r="LTA94" s="67"/>
      <c r="LTB94" s="67"/>
      <c r="LTC94" s="67"/>
      <c r="LTD94" s="67"/>
      <c r="LTE94" s="67"/>
      <c r="LTF94" s="67"/>
      <c r="LTG94" s="67"/>
      <c r="LTH94" s="67"/>
      <c r="LTI94" s="67"/>
      <c r="LTJ94" s="67"/>
      <c r="LTK94" s="67"/>
      <c r="LTL94" s="67"/>
      <c r="LTM94" s="67"/>
      <c r="LTN94" s="67"/>
      <c r="LTO94" s="67"/>
      <c r="LTP94" s="67"/>
      <c r="LTQ94" s="67"/>
      <c r="LTR94" s="67"/>
      <c r="LTS94" s="67"/>
      <c r="LTT94" s="67"/>
      <c r="LTU94" s="67"/>
      <c r="LTV94" s="67"/>
      <c r="LTW94" s="67"/>
      <c r="LTX94" s="67"/>
      <c r="LTY94" s="67"/>
      <c r="LTZ94" s="67"/>
      <c r="LUA94" s="67"/>
      <c r="LUB94" s="67"/>
      <c r="LUC94" s="67"/>
      <c r="LUD94" s="67"/>
      <c r="LUE94" s="67"/>
      <c r="LUF94" s="67"/>
      <c r="LUG94" s="67"/>
      <c r="LUH94" s="67"/>
      <c r="LUI94" s="67"/>
      <c r="LUJ94" s="67"/>
      <c r="LUK94" s="67"/>
      <c r="LUL94" s="67"/>
      <c r="LUM94" s="67"/>
      <c r="LUN94" s="67"/>
      <c r="LUO94" s="67"/>
      <c r="LUP94" s="67"/>
      <c r="LUQ94" s="67"/>
      <c r="LUR94" s="67"/>
      <c r="LUS94" s="67"/>
      <c r="LUT94" s="67"/>
      <c r="LUU94" s="67"/>
      <c r="LUV94" s="67"/>
      <c r="LUW94" s="67"/>
      <c r="LUX94" s="67"/>
      <c r="LUY94" s="67"/>
      <c r="LUZ94" s="67"/>
      <c r="LVA94" s="67"/>
      <c r="LVB94" s="67"/>
      <c r="LVC94" s="67"/>
      <c r="LVD94" s="67"/>
      <c r="LVE94" s="67"/>
      <c r="LVF94" s="67"/>
      <c r="LVG94" s="67"/>
      <c r="LVH94" s="67"/>
      <c r="LVI94" s="67"/>
      <c r="LVJ94" s="67"/>
      <c r="LVK94" s="67"/>
      <c r="LVL94" s="67"/>
      <c r="LVM94" s="67"/>
      <c r="LVN94" s="67"/>
      <c r="LVO94" s="67"/>
      <c r="LVP94" s="67"/>
      <c r="LVQ94" s="67"/>
      <c r="LVR94" s="67"/>
      <c r="LVS94" s="67"/>
      <c r="LVT94" s="67"/>
      <c r="LVU94" s="67"/>
      <c r="LVV94" s="67"/>
      <c r="LVW94" s="67"/>
      <c r="LVX94" s="67"/>
      <c r="LVY94" s="67"/>
      <c r="LVZ94" s="67"/>
      <c r="LWA94" s="67"/>
      <c r="LWB94" s="67"/>
      <c r="LWC94" s="67"/>
      <c r="LWD94" s="67"/>
      <c r="LWE94" s="67"/>
      <c r="LWF94" s="67"/>
      <c r="LWG94" s="67"/>
      <c r="LWH94" s="67"/>
      <c r="LWI94" s="67"/>
      <c r="LWJ94" s="67"/>
      <c r="LWK94" s="67"/>
      <c r="LWL94" s="67"/>
      <c r="LWM94" s="67"/>
      <c r="LWN94" s="67"/>
      <c r="LWO94" s="67"/>
      <c r="LWP94" s="67"/>
      <c r="LWQ94" s="67"/>
      <c r="LWR94" s="67"/>
      <c r="LWS94" s="67"/>
      <c r="LWT94" s="67"/>
      <c r="LWU94" s="67"/>
      <c r="LWV94" s="67"/>
      <c r="LWW94" s="67"/>
      <c r="LWX94" s="67"/>
      <c r="LWY94" s="67"/>
      <c r="LWZ94" s="67"/>
      <c r="LXA94" s="67"/>
      <c r="LXB94" s="67"/>
      <c r="LXC94" s="67"/>
      <c r="LXD94" s="67"/>
      <c r="LXE94" s="67"/>
      <c r="LXF94" s="67"/>
      <c r="LXG94" s="67"/>
      <c r="LXH94" s="67"/>
      <c r="LXI94" s="67"/>
      <c r="LXJ94" s="67"/>
      <c r="LXK94" s="67"/>
      <c r="LXL94" s="67"/>
      <c r="LXM94" s="67"/>
      <c r="LXN94" s="67"/>
      <c r="LXO94" s="67"/>
      <c r="LXP94" s="67"/>
      <c r="LXQ94" s="67"/>
      <c r="LXR94" s="67"/>
      <c r="LXS94" s="67"/>
      <c r="LXT94" s="67"/>
      <c r="LXU94" s="67"/>
      <c r="LXV94" s="67"/>
      <c r="LXW94" s="67"/>
      <c r="LXX94" s="67"/>
      <c r="LXY94" s="67"/>
      <c r="LXZ94" s="67"/>
      <c r="LYA94" s="67"/>
      <c r="LYB94" s="67"/>
      <c r="LYC94" s="67"/>
      <c r="LYD94" s="67"/>
      <c r="LYE94" s="67"/>
      <c r="LYF94" s="67"/>
      <c r="LYG94" s="67"/>
      <c r="LYH94" s="67"/>
      <c r="LYI94" s="67"/>
      <c r="LYJ94" s="67"/>
      <c r="LYK94" s="67"/>
      <c r="LYL94" s="67"/>
      <c r="LYM94" s="67"/>
      <c r="LYN94" s="67"/>
      <c r="LYO94" s="67"/>
      <c r="LYP94" s="67"/>
      <c r="LYQ94" s="67"/>
      <c r="LYR94" s="67"/>
      <c r="LYS94" s="67"/>
      <c r="LYT94" s="67"/>
      <c r="LYU94" s="67"/>
      <c r="LYV94" s="67"/>
      <c r="LYW94" s="67"/>
      <c r="LYX94" s="67"/>
      <c r="LYY94" s="67"/>
      <c r="LYZ94" s="67"/>
      <c r="LZA94" s="67"/>
      <c r="LZB94" s="67"/>
      <c r="LZC94" s="67"/>
      <c r="LZD94" s="67"/>
      <c r="LZE94" s="67"/>
      <c r="LZF94" s="67"/>
      <c r="LZG94" s="67"/>
      <c r="LZH94" s="67"/>
      <c r="LZI94" s="67"/>
      <c r="LZJ94" s="67"/>
      <c r="LZK94" s="67"/>
      <c r="LZL94" s="67"/>
      <c r="LZM94" s="67"/>
      <c r="LZN94" s="67"/>
      <c r="LZO94" s="67"/>
      <c r="LZP94" s="67"/>
      <c r="LZQ94" s="67"/>
      <c r="LZR94" s="67"/>
      <c r="LZS94" s="67"/>
      <c r="LZT94" s="67"/>
      <c r="LZU94" s="67"/>
      <c r="LZV94" s="67"/>
      <c r="LZW94" s="67"/>
      <c r="LZX94" s="67"/>
      <c r="LZY94" s="67"/>
      <c r="LZZ94" s="67"/>
      <c r="MAA94" s="67"/>
      <c r="MAB94" s="67"/>
      <c r="MAC94" s="67"/>
      <c r="MAD94" s="67"/>
      <c r="MAE94" s="67"/>
      <c r="MAF94" s="67"/>
      <c r="MAG94" s="67"/>
      <c r="MAH94" s="67"/>
      <c r="MAI94" s="67"/>
      <c r="MAJ94" s="67"/>
      <c r="MAK94" s="67"/>
      <c r="MAL94" s="67"/>
      <c r="MAM94" s="67"/>
      <c r="MAN94" s="67"/>
      <c r="MAO94" s="67"/>
      <c r="MAP94" s="67"/>
      <c r="MAQ94" s="67"/>
      <c r="MAR94" s="67"/>
      <c r="MAS94" s="67"/>
      <c r="MAT94" s="67"/>
      <c r="MAU94" s="67"/>
      <c r="MAV94" s="67"/>
      <c r="MAW94" s="67"/>
      <c r="MAX94" s="67"/>
      <c r="MAY94" s="67"/>
      <c r="MAZ94" s="67"/>
      <c r="MBA94" s="67"/>
      <c r="MBB94" s="67"/>
      <c r="MBC94" s="67"/>
      <c r="MBD94" s="67"/>
      <c r="MBE94" s="67"/>
      <c r="MBF94" s="67"/>
      <c r="MBG94" s="67"/>
      <c r="MBH94" s="67"/>
      <c r="MBI94" s="67"/>
      <c r="MBJ94" s="67"/>
      <c r="MBK94" s="67"/>
      <c r="MBL94" s="67"/>
      <c r="MBM94" s="67"/>
      <c r="MBN94" s="67"/>
      <c r="MBO94" s="67"/>
      <c r="MBP94" s="67"/>
      <c r="MBQ94" s="67"/>
      <c r="MBR94" s="67"/>
      <c r="MBS94" s="67"/>
      <c r="MBT94" s="67"/>
      <c r="MBU94" s="67"/>
      <c r="MBV94" s="67"/>
      <c r="MBW94" s="67"/>
      <c r="MBX94" s="67"/>
      <c r="MBY94" s="67"/>
      <c r="MBZ94" s="67"/>
      <c r="MCA94" s="67"/>
      <c r="MCB94" s="67"/>
      <c r="MCC94" s="67"/>
      <c r="MCD94" s="67"/>
      <c r="MCE94" s="67"/>
      <c r="MCF94" s="67"/>
      <c r="MCG94" s="67"/>
      <c r="MCH94" s="67"/>
      <c r="MCI94" s="67"/>
      <c r="MCJ94" s="67"/>
      <c r="MCK94" s="67"/>
      <c r="MCL94" s="67"/>
      <c r="MCM94" s="67"/>
      <c r="MCN94" s="67"/>
      <c r="MCO94" s="67"/>
      <c r="MCP94" s="67"/>
      <c r="MCQ94" s="67"/>
      <c r="MCR94" s="67"/>
      <c r="MCS94" s="67"/>
      <c r="MCT94" s="67"/>
      <c r="MCU94" s="67"/>
      <c r="MCV94" s="67"/>
      <c r="MCW94" s="67"/>
      <c r="MCX94" s="67"/>
      <c r="MCY94" s="67"/>
      <c r="MCZ94" s="67"/>
      <c r="MDA94" s="67"/>
      <c r="MDB94" s="67"/>
      <c r="MDC94" s="67"/>
      <c r="MDD94" s="67"/>
      <c r="MDE94" s="67"/>
      <c r="MDF94" s="67"/>
      <c r="MDG94" s="67"/>
      <c r="MDH94" s="67"/>
      <c r="MDI94" s="67"/>
      <c r="MDJ94" s="67"/>
      <c r="MDK94" s="67"/>
      <c r="MDL94" s="67"/>
      <c r="MDM94" s="67"/>
      <c r="MDN94" s="67"/>
      <c r="MDO94" s="67"/>
      <c r="MDP94" s="67"/>
      <c r="MDQ94" s="67"/>
      <c r="MDR94" s="67"/>
      <c r="MDS94" s="67"/>
      <c r="MDT94" s="67"/>
      <c r="MDU94" s="67"/>
      <c r="MDV94" s="67"/>
      <c r="MDW94" s="67"/>
      <c r="MDX94" s="67"/>
      <c r="MDY94" s="67"/>
      <c r="MDZ94" s="67"/>
      <c r="MEA94" s="67"/>
      <c r="MEB94" s="67"/>
      <c r="MEC94" s="67"/>
      <c r="MED94" s="67"/>
      <c r="MEE94" s="67"/>
      <c r="MEF94" s="67"/>
      <c r="MEG94" s="67"/>
      <c r="MEH94" s="67"/>
      <c r="MEI94" s="67"/>
      <c r="MEJ94" s="67"/>
      <c r="MEK94" s="67"/>
      <c r="MEL94" s="67"/>
      <c r="MEM94" s="67"/>
      <c r="MEN94" s="67"/>
      <c r="MEO94" s="67"/>
      <c r="MEP94" s="67"/>
      <c r="MEQ94" s="67"/>
      <c r="MER94" s="67"/>
      <c r="MES94" s="67"/>
      <c r="MET94" s="67"/>
      <c r="MEU94" s="67"/>
      <c r="MEV94" s="67"/>
      <c r="MEW94" s="67"/>
      <c r="MEX94" s="67"/>
      <c r="MEY94" s="67"/>
      <c r="MEZ94" s="67"/>
      <c r="MFA94" s="67"/>
      <c r="MFB94" s="67"/>
      <c r="MFC94" s="67"/>
      <c r="MFD94" s="67"/>
      <c r="MFE94" s="67"/>
      <c r="MFF94" s="67"/>
      <c r="MFG94" s="67"/>
      <c r="MFH94" s="67"/>
      <c r="MFI94" s="67"/>
      <c r="MFJ94" s="67"/>
      <c r="MFK94" s="67"/>
      <c r="MFL94" s="67"/>
      <c r="MFM94" s="67"/>
      <c r="MFN94" s="67"/>
      <c r="MFO94" s="67"/>
      <c r="MFP94" s="67"/>
      <c r="MFQ94" s="67"/>
      <c r="MFR94" s="67"/>
      <c r="MFS94" s="67"/>
      <c r="MFT94" s="67"/>
      <c r="MFU94" s="67"/>
      <c r="MFV94" s="67"/>
      <c r="MFW94" s="67"/>
      <c r="MFX94" s="67"/>
      <c r="MFY94" s="67"/>
      <c r="MFZ94" s="67"/>
      <c r="MGA94" s="67"/>
      <c r="MGB94" s="67"/>
      <c r="MGC94" s="67"/>
      <c r="MGD94" s="67"/>
      <c r="MGE94" s="67"/>
      <c r="MGF94" s="67"/>
      <c r="MGG94" s="67"/>
      <c r="MGH94" s="67"/>
      <c r="MGI94" s="67"/>
      <c r="MGJ94" s="67"/>
      <c r="MGK94" s="67"/>
      <c r="MGL94" s="67"/>
      <c r="MGM94" s="67"/>
      <c r="MGN94" s="67"/>
      <c r="MGO94" s="67"/>
      <c r="MGP94" s="67"/>
      <c r="MGQ94" s="67"/>
      <c r="MGR94" s="67"/>
      <c r="MGS94" s="67"/>
      <c r="MGT94" s="67"/>
      <c r="MGU94" s="67"/>
      <c r="MGV94" s="67"/>
      <c r="MGW94" s="67"/>
      <c r="MGX94" s="67"/>
      <c r="MGY94" s="67"/>
      <c r="MGZ94" s="67"/>
      <c r="MHA94" s="67"/>
      <c r="MHB94" s="67"/>
      <c r="MHC94" s="67"/>
      <c r="MHD94" s="67"/>
      <c r="MHE94" s="67"/>
      <c r="MHF94" s="67"/>
      <c r="MHG94" s="67"/>
      <c r="MHH94" s="67"/>
      <c r="MHI94" s="67"/>
      <c r="MHJ94" s="67"/>
      <c r="MHK94" s="67"/>
      <c r="MHL94" s="67"/>
      <c r="MHM94" s="67"/>
      <c r="MHN94" s="67"/>
      <c r="MHO94" s="67"/>
      <c r="MHP94" s="67"/>
      <c r="MHQ94" s="67"/>
      <c r="MHR94" s="67"/>
      <c r="MHS94" s="67"/>
      <c r="MHT94" s="67"/>
      <c r="MHU94" s="67"/>
      <c r="MHV94" s="67"/>
      <c r="MHW94" s="67"/>
      <c r="MHX94" s="67"/>
      <c r="MHY94" s="67"/>
      <c r="MHZ94" s="67"/>
      <c r="MIA94" s="67"/>
      <c r="MIB94" s="67"/>
      <c r="MIC94" s="67"/>
      <c r="MID94" s="67"/>
      <c r="MIE94" s="67"/>
      <c r="MIF94" s="67"/>
      <c r="MIG94" s="67"/>
      <c r="MIH94" s="67"/>
      <c r="MII94" s="67"/>
      <c r="MIJ94" s="67"/>
      <c r="MIK94" s="67"/>
      <c r="MIL94" s="67"/>
      <c r="MIM94" s="67"/>
      <c r="MIN94" s="67"/>
      <c r="MIO94" s="67"/>
      <c r="MIP94" s="67"/>
      <c r="MIQ94" s="67"/>
      <c r="MIR94" s="67"/>
      <c r="MIS94" s="67"/>
      <c r="MIT94" s="67"/>
      <c r="MIU94" s="67"/>
      <c r="MIV94" s="67"/>
      <c r="MIW94" s="67"/>
      <c r="MIX94" s="67"/>
      <c r="MIY94" s="67"/>
      <c r="MIZ94" s="67"/>
      <c r="MJA94" s="67"/>
      <c r="MJB94" s="67"/>
      <c r="MJC94" s="67"/>
      <c r="MJD94" s="67"/>
      <c r="MJE94" s="67"/>
      <c r="MJF94" s="67"/>
      <c r="MJG94" s="67"/>
      <c r="MJH94" s="67"/>
      <c r="MJI94" s="67"/>
      <c r="MJJ94" s="67"/>
      <c r="MJK94" s="67"/>
      <c r="MJL94" s="67"/>
      <c r="MJM94" s="67"/>
      <c r="MJN94" s="67"/>
      <c r="MJO94" s="67"/>
      <c r="MJP94" s="67"/>
      <c r="MJQ94" s="67"/>
      <c r="MJR94" s="67"/>
      <c r="MJS94" s="67"/>
      <c r="MJT94" s="67"/>
      <c r="MJU94" s="67"/>
      <c r="MJV94" s="67"/>
      <c r="MJW94" s="67"/>
      <c r="MJX94" s="67"/>
      <c r="MJY94" s="67"/>
      <c r="MJZ94" s="67"/>
      <c r="MKA94" s="67"/>
      <c r="MKB94" s="67"/>
      <c r="MKC94" s="67"/>
      <c r="MKD94" s="67"/>
      <c r="MKE94" s="67"/>
      <c r="MKF94" s="67"/>
      <c r="MKG94" s="67"/>
      <c r="MKH94" s="67"/>
      <c r="MKI94" s="67"/>
      <c r="MKJ94" s="67"/>
      <c r="MKK94" s="67"/>
      <c r="MKL94" s="67"/>
      <c r="MKM94" s="67"/>
      <c r="MKN94" s="67"/>
      <c r="MKO94" s="67"/>
      <c r="MKP94" s="67"/>
      <c r="MKQ94" s="67"/>
      <c r="MKR94" s="67"/>
      <c r="MKS94" s="67"/>
      <c r="MKT94" s="67"/>
      <c r="MKU94" s="67"/>
      <c r="MKV94" s="67"/>
      <c r="MKW94" s="67"/>
      <c r="MKX94" s="67"/>
      <c r="MKY94" s="67"/>
      <c r="MKZ94" s="67"/>
      <c r="MLA94" s="67"/>
      <c r="MLB94" s="67"/>
      <c r="MLC94" s="67"/>
      <c r="MLD94" s="67"/>
      <c r="MLE94" s="67"/>
      <c r="MLF94" s="67"/>
      <c r="MLG94" s="67"/>
      <c r="MLH94" s="67"/>
      <c r="MLI94" s="67"/>
      <c r="MLJ94" s="67"/>
      <c r="MLK94" s="67"/>
      <c r="MLL94" s="67"/>
      <c r="MLM94" s="67"/>
      <c r="MLN94" s="67"/>
      <c r="MLO94" s="67"/>
      <c r="MLP94" s="67"/>
      <c r="MLQ94" s="67"/>
      <c r="MLR94" s="67"/>
      <c r="MLS94" s="67"/>
      <c r="MLT94" s="67"/>
      <c r="MLU94" s="67"/>
      <c r="MLV94" s="67"/>
      <c r="MLW94" s="67"/>
      <c r="MLX94" s="67"/>
      <c r="MLY94" s="67"/>
      <c r="MLZ94" s="67"/>
      <c r="MMA94" s="67"/>
      <c r="MMB94" s="67"/>
      <c r="MMC94" s="67"/>
      <c r="MMD94" s="67"/>
      <c r="MME94" s="67"/>
      <c r="MMF94" s="67"/>
      <c r="MMG94" s="67"/>
      <c r="MMH94" s="67"/>
      <c r="MMI94" s="67"/>
      <c r="MMJ94" s="67"/>
      <c r="MMK94" s="67"/>
      <c r="MML94" s="67"/>
      <c r="MMM94" s="67"/>
      <c r="MMN94" s="67"/>
      <c r="MMO94" s="67"/>
      <c r="MMP94" s="67"/>
      <c r="MMQ94" s="67"/>
      <c r="MMR94" s="67"/>
      <c r="MMS94" s="67"/>
      <c r="MMT94" s="67"/>
      <c r="MMU94" s="67"/>
      <c r="MMV94" s="67"/>
      <c r="MMW94" s="67"/>
      <c r="MMX94" s="67"/>
      <c r="MMY94" s="67"/>
      <c r="MMZ94" s="67"/>
      <c r="MNA94" s="67"/>
      <c r="MNB94" s="67"/>
      <c r="MNC94" s="67"/>
      <c r="MND94" s="67"/>
      <c r="MNE94" s="67"/>
      <c r="MNF94" s="67"/>
      <c r="MNG94" s="67"/>
      <c r="MNH94" s="67"/>
      <c r="MNI94" s="67"/>
      <c r="MNJ94" s="67"/>
      <c r="MNK94" s="67"/>
      <c r="MNL94" s="67"/>
      <c r="MNM94" s="67"/>
      <c r="MNN94" s="67"/>
      <c r="MNO94" s="67"/>
      <c r="MNP94" s="67"/>
      <c r="MNQ94" s="67"/>
      <c r="MNR94" s="67"/>
      <c r="MNS94" s="67"/>
      <c r="MNT94" s="67"/>
      <c r="MNU94" s="67"/>
      <c r="MNV94" s="67"/>
      <c r="MNW94" s="67"/>
      <c r="MNX94" s="67"/>
      <c r="MNY94" s="67"/>
      <c r="MNZ94" s="67"/>
      <c r="MOA94" s="67"/>
      <c r="MOB94" s="67"/>
      <c r="MOC94" s="67"/>
      <c r="MOD94" s="67"/>
      <c r="MOE94" s="67"/>
      <c r="MOF94" s="67"/>
      <c r="MOG94" s="67"/>
      <c r="MOH94" s="67"/>
      <c r="MOI94" s="67"/>
      <c r="MOJ94" s="67"/>
      <c r="MOK94" s="67"/>
      <c r="MOL94" s="67"/>
      <c r="MOM94" s="67"/>
      <c r="MON94" s="67"/>
      <c r="MOO94" s="67"/>
      <c r="MOP94" s="67"/>
      <c r="MOQ94" s="67"/>
      <c r="MOR94" s="67"/>
      <c r="MOS94" s="67"/>
      <c r="MOT94" s="67"/>
      <c r="MOU94" s="67"/>
      <c r="MOV94" s="67"/>
      <c r="MOW94" s="67"/>
      <c r="MOX94" s="67"/>
      <c r="MOY94" s="67"/>
      <c r="MOZ94" s="67"/>
      <c r="MPA94" s="67"/>
      <c r="MPB94" s="67"/>
      <c r="MPC94" s="67"/>
      <c r="MPD94" s="67"/>
      <c r="MPE94" s="67"/>
      <c r="MPF94" s="67"/>
      <c r="MPG94" s="67"/>
      <c r="MPH94" s="67"/>
      <c r="MPI94" s="67"/>
      <c r="MPJ94" s="67"/>
      <c r="MPK94" s="67"/>
      <c r="MPL94" s="67"/>
      <c r="MPM94" s="67"/>
      <c r="MPN94" s="67"/>
      <c r="MPO94" s="67"/>
      <c r="MPP94" s="67"/>
      <c r="MPQ94" s="67"/>
      <c r="MPR94" s="67"/>
      <c r="MPS94" s="67"/>
      <c r="MPT94" s="67"/>
      <c r="MPU94" s="67"/>
      <c r="MPV94" s="67"/>
      <c r="MPW94" s="67"/>
      <c r="MPX94" s="67"/>
      <c r="MPY94" s="67"/>
      <c r="MPZ94" s="67"/>
      <c r="MQA94" s="67"/>
      <c r="MQB94" s="67"/>
      <c r="MQC94" s="67"/>
      <c r="MQD94" s="67"/>
      <c r="MQE94" s="67"/>
      <c r="MQF94" s="67"/>
      <c r="MQG94" s="67"/>
      <c r="MQH94" s="67"/>
      <c r="MQI94" s="67"/>
      <c r="MQJ94" s="67"/>
      <c r="MQK94" s="67"/>
      <c r="MQL94" s="67"/>
      <c r="MQM94" s="67"/>
      <c r="MQN94" s="67"/>
      <c r="MQO94" s="67"/>
      <c r="MQP94" s="67"/>
      <c r="MQQ94" s="67"/>
      <c r="MQR94" s="67"/>
      <c r="MQS94" s="67"/>
      <c r="MQT94" s="67"/>
      <c r="MQU94" s="67"/>
      <c r="MQV94" s="67"/>
      <c r="MQW94" s="67"/>
      <c r="MQX94" s="67"/>
      <c r="MQY94" s="67"/>
      <c r="MQZ94" s="67"/>
      <c r="MRA94" s="67"/>
      <c r="MRB94" s="67"/>
      <c r="MRC94" s="67"/>
      <c r="MRD94" s="67"/>
      <c r="MRE94" s="67"/>
      <c r="MRF94" s="67"/>
      <c r="MRG94" s="67"/>
      <c r="MRH94" s="67"/>
      <c r="MRI94" s="67"/>
      <c r="MRJ94" s="67"/>
      <c r="MRK94" s="67"/>
      <c r="MRL94" s="67"/>
      <c r="MRM94" s="67"/>
      <c r="MRN94" s="67"/>
      <c r="MRO94" s="67"/>
      <c r="MRP94" s="67"/>
      <c r="MRQ94" s="67"/>
      <c r="MRR94" s="67"/>
      <c r="MRS94" s="67"/>
      <c r="MRT94" s="67"/>
      <c r="MRU94" s="67"/>
      <c r="MRV94" s="67"/>
      <c r="MRW94" s="67"/>
      <c r="MRX94" s="67"/>
      <c r="MRY94" s="67"/>
      <c r="MRZ94" s="67"/>
      <c r="MSA94" s="67"/>
      <c r="MSB94" s="67"/>
      <c r="MSC94" s="67"/>
      <c r="MSD94" s="67"/>
      <c r="MSE94" s="67"/>
      <c r="MSF94" s="67"/>
      <c r="MSG94" s="67"/>
      <c r="MSH94" s="67"/>
      <c r="MSI94" s="67"/>
      <c r="MSJ94" s="67"/>
      <c r="MSK94" s="67"/>
      <c r="MSL94" s="67"/>
      <c r="MSM94" s="67"/>
      <c r="MSN94" s="67"/>
      <c r="MSO94" s="67"/>
      <c r="MSP94" s="67"/>
      <c r="MSQ94" s="67"/>
      <c r="MSR94" s="67"/>
      <c r="MSS94" s="67"/>
      <c r="MST94" s="67"/>
      <c r="MSU94" s="67"/>
      <c r="MSV94" s="67"/>
      <c r="MSW94" s="67"/>
      <c r="MSX94" s="67"/>
      <c r="MSY94" s="67"/>
      <c r="MSZ94" s="67"/>
      <c r="MTA94" s="67"/>
      <c r="MTB94" s="67"/>
      <c r="MTC94" s="67"/>
      <c r="MTD94" s="67"/>
      <c r="MTE94" s="67"/>
      <c r="MTF94" s="67"/>
      <c r="MTG94" s="67"/>
      <c r="MTH94" s="67"/>
      <c r="MTI94" s="67"/>
      <c r="MTJ94" s="67"/>
      <c r="MTK94" s="67"/>
      <c r="MTL94" s="67"/>
      <c r="MTM94" s="67"/>
      <c r="MTN94" s="67"/>
      <c r="MTO94" s="67"/>
      <c r="MTP94" s="67"/>
      <c r="MTQ94" s="67"/>
      <c r="MTR94" s="67"/>
      <c r="MTS94" s="67"/>
      <c r="MTT94" s="67"/>
      <c r="MTU94" s="67"/>
      <c r="MTV94" s="67"/>
      <c r="MTW94" s="67"/>
      <c r="MTX94" s="67"/>
      <c r="MTY94" s="67"/>
      <c r="MTZ94" s="67"/>
      <c r="MUA94" s="67"/>
      <c r="MUB94" s="67"/>
      <c r="MUC94" s="67"/>
      <c r="MUD94" s="67"/>
      <c r="MUE94" s="67"/>
      <c r="MUF94" s="67"/>
      <c r="MUG94" s="67"/>
      <c r="MUH94" s="67"/>
      <c r="MUI94" s="67"/>
      <c r="MUJ94" s="67"/>
      <c r="MUK94" s="67"/>
      <c r="MUL94" s="67"/>
      <c r="MUM94" s="67"/>
      <c r="MUN94" s="67"/>
      <c r="MUO94" s="67"/>
      <c r="MUP94" s="67"/>
      <c r="MUQ94" s="67"/>
      <c r="MUR94" s="67"/>
      <c r="MUS94" s="67"/>
      <c r="MUT94" s="67"/>
      <c r="MUU94" s="67"/>
      <c r="MUV94" s="67"/>
      <c r="MUW94" s="67"/>
      <c r="MUX94" s="67"/>
      <c r="MUY94" s="67"/>
      <c r="MUZ94" s="67"/>
      <c r="MVA94" s="67"/>
      <c r="MVB94" s="67"/>
      <c r="MVC94" s="67"/>
      <c r="MVD94" s="67"/>
      <c r="MVE94" s="67"/>
      <c r="MVF94" s="67"/>
      <c r="MVG94" s="67"/>
      <c r="MVH94" s="67"/>
      <c r="MVI94" s="67"/>
      <c r="MVJ94" s="67"/>
      <c r="MVK94" s="67"/>
      <c r="MVL94" s="67"/>
      <c r="MVM94" s="67"/>
      <c r="MVN94" s="67"/>
      <c r="MVO94" s="67"/>
      <c r="MVP94" s="67"/>
      <c r="MVQ94" s="67"/>
      <c r="MVR94" s="67"/>
      <c r="MVS94" s="67"/>
      <c r="MVT94" s="67"/>
      <c r="MVU94" s="67"/>
      <c r="MVV94" s="67"/>
      <c r="MVW94" s="67"/>
      <c r="MVX94" s="67"/>
      <c r="MVY94" s="67"/>
      <c r="MVZ94" s="67"/>
      <c r="MWA94" s="67"/>
      <c r="MWB94" s="67"/>
      <c r="MWC94" s="67"/>
      <c r="MWD94" s="67"/>
      <c r="MWE94" s="67"/>
      <c r="MWF94" s="67"/>
      <c r="MWG94" s="67"/>
      <c r="MWH94" s="67"/>
      <c r="MWI94" s="67"/>
      <c r="MWJ94" s="67"/>
      <c r="MWK94" s="67"/>
      <c r="MWL94" s="67"/>
      <c r="MWM94" s="67"/>
      <c r="MWN94" s="67"/>
      <c r="MWO94" s="67"/>
      <c r="MWP94" s="67"/>
      <c r="MWQ94" s="67"/>
      <c r="MWR94" s="67"/>
      <c r="MWS94" s="67"/>
      <c r="MWT94" s="67"/>
      <c r="MWU94" s="67"/>
      <c r="MWV94" s="67"/>
      <c r="MWW94" s="67"/>
      <c r="MWX94" s="67"/>
      <c r="MWY94" s="67"/>
      <c r="MWZ94" s="67"/>
      <c r="MXA94" s="67"/>
      <c r="MXB94" s="67"/>
      <c r="MXC94" s="67"/>
      <c r="MXD94" s="67"/>
      <c r="MXE94" s="67"/>
      <c r="MXF94" s="67"/>
      <c r="MXG94" s="67"/>
      <c r="MXH94" s="67"/>
      <c r="MXI94" s="67"/>
      <c r="MXJ94" s="67"/>
      <c r="MXK94" s="67"/>
      <c r="MXL94" s="67"/>
      <c r="MXM94" s="67"/>
      <c r="MXN94" s="67"/>
      <c r="MXO94" s="67"/>
      <c r="MXP94" s="67"/>
      <c r="MXQ94" s="67"/>
      <c r="MXR94" s="67"/>
      <c r="MXS94" s="67"/>
      <c r="MXT94" s="67"/>
      <c r="MXU94" s="67"/>
      <c r="MXV94" s="67"/>
      <c r="MXW94" s="67"/>
      <c r="MXX94" s="67"/>
      <c r="MXY94" s="67"/>
      <c r="MXZ94" s="67"/>
      <c r="MYA94" s="67"/>
      <c r="MYB94" s="67"/>
      <c r="MYC94" s="67"/>
      <c r="MYD94" s="67"/>
      <c r="MYE94" s="67"/>
      <c r="MYF94" s="67"/>
      <c r="MYG94" s="67"/>
      <c r="MYH94" s="67"/>
      <c r="MYI94" s="67"/>
      <c r="MYJ94" s="67"/>
      <c r="MYK94" s="67"/>
      <c r="MYL94" s="67"/>
      <c r="MYM94" s="67"/>
      <c r="MYN94" s="67"/>
      <c r="MYO94" s="67"/>
      <c r="MYP94" s="67"/>
      <c r="MYQ94" s="67"/>
      <c r="MYR94" s="67"/>
      <c r="MYS94" s="67"/>
      <c r="MYT94" s="67"/>
      <c r="MYU94" s="67"/>
      <c r="MYV94" s="67"/>
      <c r="MYW94" s="67"/>
      <c r="MYX94" s="67"/>
      <c r="MYY94" s="67"/>
      <c r="MYZ94" s="67"/>
      <c r="MZA94" s="67"/>
      <c r="MZB94" s="67"/>
      <c r="MZC94" s="67"/>
      <c r="MZD94" s="67"/>
      <c r="MZE94" s="67"/>
      <c r="MZF94" s="67"/>
      <c r="MZG94" s="67"/>
      <c r="MZH94" s="67"/>
      <c r="MZI94" s="67"/>
      <c r="MZJ94" s="67"/>
      <c r="MZK94" s="67"/>
      <c r="MZL94" s="67"/>
      <c r="MZM94" s="67"/>
      <c r="MZN94" s="67"/>
      <c r="MZO94" s="67"/>
      <c r="MZP94" s="67"/>
      <c r="MZQ94" s="67"/>
      <c r="MZR94" s="67"/>
      <c r="MZS94" s="67"/>
      <c r="MZT94" s="67"/>
      <c r="MZU94" s="67"/>
      <c r="MZV94" s="67"/>
      <c r="MZW94" s="67"/>
      <c r="MZX94" s="67"/>
      <c r="MZY94" s="67"/>
      <c r="MZZ94" s="67"/>
      <c r="NAA94" s="67"/>
      <c r="NAB94" s="67"/>
      <c r="NAC94" s="67"/>
      <c r="NAD94" s="67"/>
      <c r="NAE94" s="67"/>
      <c r="NAF94" s="67"/>
      <c r="NAG94" s="67"/>
      <c r="NAH94" s="67"/>
      <c r="NAI94" s="67"/>
      <c r="NAJ94" s="67"/>
      <c r="NAK94" s="67"/>
      <c r="NAL94" s="67"/>
      <c r="NAM94" s="67"/>
      <c r="NAN94" s="67"/>
      <c r="NAO94" s="67"/>
      <c r="NAP94" s="67"/>
      <c r="NAQ94" s="67"/>
      <c r="NAR94" s="67"/>
      <c r="NAS94" s="67"/>
      <c r="NAT94" s="67"/>
      <c r="NAU94" s="67"/>
      <c r="NAV94" s="67"/>
      <c r="NAW94" s="67"/>
      <c r="NAX94" s="67"/>
      <c r="NAY94" s="67"/>
      <c r="NAZ94" s="67"/>
      <c r="NBA94" s="67"/>
      <c r="NBB94" s="67"/>
      <c r="NBC94" s="67"/>
      <c r="NBD94" s="67"/>
      <c r="NBE94" s="67"/>
      <c r="NBF94" s="67"/>
      <c r="NBG94" s="67"/>
      <c r="NBH94" s="67"/>
      <c r="NBI94" s="67"/>
      <c r="NBJ94" s="67"/>
      <c r="NBK94" s="67"/>
      <c r="NBL94" s="67"/>
      <c r="NBM94" s="67"/>
      <c r="NBN94" s="67"/>
      <c r="NBO94" s="67"/>
      <c r="NBP94" s="67"/>
      <c r="NBQ94" s="67"/>
      <c r="NBR94" s="67"/>
      <c r="NBS94" s="67"/>
      <c r="NBT94" s="67"/>
      <c r="NBU94" s="67"/>
      <c r="NBV94" s="67"/>
      <c r="NBW94" s="67"/>
      <c r="NBX94" s="67"/>
      <c r="NBY94" s="67"/>
      <c r="NBZ94" s="67"/>
      <c r="NCA94" s="67"/>
      <c r="NCB94" s="67"/>
      <c r="NCC94" s="67"/>
      <c r="NCD94" s="67"/>
      <c r="NCE94" s="67"/>
      <c r="NCF94" s="67"/>
      <c r="NCG94" s="67"/>
      <c r="NCH94" s="67"/>
      <c r="NCI94" s="67"/>
      <c r="NCJ94" s="67"/>
      <c r="NCK94" s="67"/>
      <c r="NCL94" s="67"/>
      <c r="NCM94" s="67"/>
      <c r="NCN94" s="67"/>
      <c r="NCO94" s="67"/>
      <c r="NCP94" s="67"/>
      <c r="NCQ94" s="67"/>
      <c r="NCR94" s="67"/>
      <c r="NCS94" s="67"/>
      <c r="NCT94" s="67"/>
      <c r="NCU94" s="67"/>
      <c r="NCV94" s="67"/>
      <c r="NCW94" s="67"/>
      <c r="NCX94" s="67"/>
      <c r="NCY94" s="67"/>
      <c r="NCZ94" s="67"/>
      <c r="NDA94" s="67"/>
      <c r="NDB94" s="67"/>
      <c r="NDC94" s="67"/>
      <c r="NDD94" s="67"/>
      <c r="NDE94" s="67"/>
      <c r="NDF94" s="67"/>
      <c r="NDG94" s="67"/>
      <c r="NDH94" s="67"/>
      <c r="NDI94" s="67"/>
      <c r="NDJ94" s="67"/>
      <c r="NDK94" s="67"/>
      <c r="NDL94" s="67"/>
      <c r="NDM94" s="67"/>
      <c r="NDN94" s="67"/>
      <c r="NDO94" s="67"/>
      <c r="NDP94" s="67"/>
      <c r="NDQ94" s="67"/>
      <c r="NDR94" s="67"/>
      <c r="NDS94" s="67"/>
      <c r="NDT94" s="67"/>
      <c r="NDU94" s="67"/>
      <c r="NDV94" s="67"/>
      <c r="NDW94" s="67"/>
      <c r="NDX94" s="67"/>
      <c r="NDY94" s="67"/>
      <c r="NDZ94" s="67"/>
      <c r="NEA94" s="67"/>
      <c r="NEB94" s="67"/>
      <c r="NEC94" s="67"/>
      <c r="NED94" s="67"/>
      <c r="NEE94" s="67"/>
      <c r="NEF94" s="67"/>
      <c r="NEG94" s="67"/>
      <c r="NEH94" s="67"/>
      <c r="NEI94" s="67"/>
      <c r="NEJ94" s="67"/>
      <c r="NEK94" s="67"/>
      <c r="NEL94" s="67"/>
      <c r="NEM94" s="67"/>
      <c r="NEN94" s="67"/>
      <c r="NEO94" s="67"/>
      <c r="NEP94" s="67"/>
      <c r="NEQ94" s="67"/>
      <c r="NER94" s="67"/>
      <c r="NES94" s="67"/>
      <c r="NET94" s="67"/>
      <c r="NEU94" s="67"/>
      <c r="NEV94" s="67"/>
      <c r="NEW94" s="67"/>
      <c r="NEX94" s="67"/>
      <c r="NEY94" s="67"/>
      <c r="NEZ94" s="67"/>
      <c r="NFA94" s="67"/>
      <c r="NFB94" s="67"/>
      <c r="NFC94" s="67"/>
      <c r="NFD94" s="67"/>
      <c r="NFE94" s="67"/>
      <c r="NFF94" s="67"/>
      <c r="NFG94" s="67"/>
      <c r="NFH94" s="67"/>
      <c r="NFI94" s="67"/>
      <c r="NFJ94" s="67"/>
      <c r="NFK94" s="67"/>
      <c r="NFL94" s="67"/>
      <c r="NFM94" s="67"/>
      <c r="NFN94" s="67"/>
      <c r="NFO94" s="67"/>
      <c r="NFP94" s="67"/>
      <c r="NFQ94" s="67"/>
      <c r="NFR94" s="67"/>
      <c r="NFS94" s="67"/>
      <c r="NFT94" s="67"/>
      <c r="NFU94" s="67"/>
      <c r="NFV94" s="67"/>
      <c r="NFW94" s="67"/>
      <c r="NFX94" s="67"/>
      <c r="NFY94" s="67"/>
      <c r="NFZ94" s="67"/>
      <c r="NGA94" s="67"/>
      <c r="NGB94" s="67"/>
      <c r="NGC94" s="67"/>
      <c r="NGD94" s="67"/>
      <c r="NGE94" s="67"/>
      <c r="NGF94" s="67"/>
      <c r="NGG94" s="67"/>
      <c r="NGH94" s="67"/>
      <c r="NGI94" s="67"/>
      <c r="NGJ94" s="67"/>
      <c r="NGK94" s="67"/>
      <c r="NGL94" s="67"/>
      <c r="NGM94" s="67"/>
      <c r="NGN94" s="67"/>
      <c r="NGO94" s="67"/>
      <c r="NGP94" s="67"/>
      <c r="NGQ94" s="67"/>
      <c r="NGR94" s="67"/>
      <c r="NGS94" s="67"/>
      <c r="NGT94" s="67"/>
      <c r="NGU94" s="67"/>
      <c r="NGV94" s="67"/>
      <c r="NGW94" s="67"/>
      <c r="NGX94" s="67"/>
      <c r="NGY94" s="67"/>
      <c r="NGZ94" s="67"/>
      <c r="NHA94" s="67"/>
      <c r="NHB94" s="67"/>
      <c r="NHC94" s="67"/>
      <c r="NHD94" s="67"/>
      <c r="NHE94" s="67"/>
      <c r="NHF94" s="67"/>
      <c r="NHG94" s="67"/>
      <c r="NHH94" s="67"/>
      <c r="NHI94" s="67"/>
      <c r="NHJ94" s="67"/>
      <c r="NHK94" s="67"/>
      <c r="NHL94" s="67"/>
      <c r="NHM94" s="67"/>
      <c r="NHN94" s="67"/>
      <c r="NHO94" s="67"/>
      <c r="NHP94" s="67"/>
      <c r="NHQ94" s="67"/>
      <c r="NHR94" s="67"/>
      <c r="NHS94" s="67"/>
      <c r="NHT94" s="67"/>
      <c r="NHU94" s="67"/>
      <c r="NHV94" s="67"/>
      <c r="NHW94" s="67"/>
      <c r="NHX94" s="67"/>
      <c r="NHY94" s="67"/>
      <c r="NHZ94" s="67"/>
      <c r="NIA94" s="67"/>
      <c r="NIB94" s="67"/>
      <c r="NIC94" s="67"/>
      <c r="NID94" s="67"/>
      <c r="NIE94" s="67"/>
      <c r="NIF94" s="67"/>
      <c r="NIG94" s="67"/>
      <c r="NIH94" s="67"/>
      <c r="NII94" s="67"/>
      <c r="NIJ94" s="67"/>
      <c r="NIK94" s="67"/>
      <c r="NIL94" s="67"/>
      <c r="NIM94" s="67"/>
      <c r="NIN94" s="67"/>
      <c r="NIO94" s="67"/>
      <c r="NIP94" s="67"/>
      <c r="NIQ94" s="67"/>
      <c r="NIR94" s="67"/>
      <c r="NIS94" s="67"/>
      <c r="NIT94" s="67"/>
      <c r="NIU94" s="67"/>
      <c r="NIV94" s="67"/>
      <c r="NIW94" s="67"/>
      <c r="NIX94" s="67"/>
      <c r="NIY94" s="67"/>
      <c r="NIZ94" s="67"/>
      <c r="NJA94" s="67"/>
      <c r="NJB94" s="67"/>
      <c r="NJC94" s="67"/>
      <c r="NJD94" s="67"/>
      <c r="NJE94" s="67"/>
      <c r="NJF94" s="67"/>
      <c r="NJG94" s="67"/>
      <c r="NJH94" s="67"/>
      <c r="NJI94" s="67"/>
      <c r="NJJ94" s="67"/>
      <c r="NJK94" s="67"/>
      <c r="NJL94" s="67"/>
      <c r="NJM94" s="67"/>
      <c r="NJN94" s="67"/>
      <c r="NJO94" s="67"/>
      <c r="NJP94" s="67"/>
      <c r="NJQ94" s="67"/>
      <c r="NJR94" s="67"/>
      <c r="NJS94" s="67"/>
      <c r="NJT94" s="67"/>
      <c r="NJU94" s="67"/>
      <c r="NJV94" s="67"/>
      <c r="NJW94" s="67"/>
      <c r="NJX94" s="67"/>
      <c r="NJY94" s="67"/>
      <c r="NJZ94" s="67"/>
      <c r="NKA94" s="67"/>
      <c r="NKB94" s="67"/>
      <c r="NKC94" s="67"/>
      <c r="NKD94" s="67"/>
      <c r="NKE94" s="67"/>
      <c r="NKF94" s="67"/>
      <c r="NKG94" s="67"/>
      <c r="NKH94" s="67"/>
      <c r="NKI94" s="67"/>
      <c r="NKJ94" s="67"/>
      <c r="NKK94" s="67"/>
      <c r="NKL94" s="67"/>
      <c r="NKM94" s="67"/>
      <c r="NKN94" s="67"/>
      <c r="NKO94" s="67"/>
      <c r="NKP94" s="67"/>
      <c r="NKQ94" s="67"/>
      <c r="NKR94" s="67"/>
      <c r="NKS94" s="67"/>
      <c r="NKT94" s="67"/>
      <c r="NKU94" s="67"/>
      <c r="NKV94" s="67"/>
      <c r="NKW94" s="67"/>
      <c r="NKX94" s="67"/>
      <c r="NKY94" s="67"/>
      <c r="NKZ94" s="67"/>
      <c r="NLA94" s="67"/>
      <c r="NLB94" s="67"/>
      <c r="NLC94" s="67"/>
      <c r="NLD94" s="67"/>
      <c r="NLE94" s="67"/>
      <c r="NLF94" s="67"/>
      <c r="NLG94" s="67"/>
      <c r="NLH94" s="67"/>
      <c r="NLI94" s="67"/>
      <c r="NLJ94" s="67"/>
      <c r="NLK94" s="67"/>
      <c r="NLL94" s="67"/>
      <c r="NLM94" s="67"/>
      <c r="NLN94" s="67"/>
      <c r="NLO94" s="67"/>
      <c r="NLP94" s="67"/>
      <c r="NLQ94" s="67"/>
      <c r="NLR94" s="67"/>
      <c r="NLS94" s="67"/>
      <c r="NLT94" s="67"/>
      <c r="NLU94" s="67"/>
      <c r="NLV94" s="67"/>
      <c r="NLW94" s="67"/>
      <c r="NLX94" s="67"/>
      <c r="NLY94" s="67"/>
      <c r="NLZ94" s="67"/>
      <c r="NMA94" s="67"/>
      <c r="NMB94" s="67"/>
      <c r="NMC94" s="67"/>
      <c r="NMD94" s="67"/>
      <c r="NME94" s="67"/>
      <c r="NMF94" s="67"/>
      <c r="NMG94" s="67"/>
      <c r="NMH94" s="67"/>
      <c r="NMI94" s="67"/>
      <c r="NMJ94" s="67"/>
      <c r="NMK94" s="67"/>
      <c r="NML94" s="67"/>
      <c r="NMM94" s="67"/>
      <c r="NMN94" s="67"/>
      <c r="NMO94" s="67"/>
      <c r="NMP94" s="67"/>
      <c r="NMQ94" s="67"/>
      <c r="NMR94" s="67"/>
      <c r="NMS94" s="67"/>
      <c r="NMT94" s="67"/>
      <c r="NMU94" s="67"/>
      <c r="NMV94" s="67"/>
      <c r="NMW94" s="67"/>
      <c r="NMX94" s="67"/>
      <c r="NMY94" s="67"/>
      <c r="NMZ94" s="67"/>
      <c r="NNA94" s="67"/>
      <c r="NNB94" s="67"/>
      <c r="NNC94" s="67"/>
      <c r="NND94" s="67"/>
      <c r="NNE94" s="67"/>
      <c r="NNF94" s="67"/>
      <c r="NNG94" s="67"/>
      <c r="NNH94" s="67"/>
      <c r="NNI94" s="67"/>
      <c r="NNJ94" s="67"/>
      <c r="NNK94" s="67"/>
      <c r="NNL94" s="67"/>
      <c r="NNM94" s="67"/>
      <c r="NNN94" s="67"/>
      <c r="NNO94" s="67"/>
      <c r="NNP94" s="67"/>
      <c r="NNQ94" s="67"/>
      <c r="NNR94" s="67"/>
      <c r="NNS94" s="67"/>
      <c r="NNT94" s="67"/>
      <c r="NNU94" s="67"/>
      <c r="NNV94" s="67"/>
      <c r="NNW94" s="67"/>
      <c r="NNX94" s="67"/>
      <c r="NNY94" s="67"/>
      <c r="NNZ94" s="67"/>
      <c r="NOA94" s="67"/>
      <c r="NOB94" s="67"/>
      <c r="NOC94" s="67"/>
      <c r="NOD94" s="67"/>
      <c r="NOE94" s="67"/>
      <c r="NOF94" s="67"/>
      <c r="NOG94" s="67"/>
      <c r="NOH94" s="67"/>
      <c r="NOI94" s="67"/>
      <c r="NOJ94" s="67"/>
      <c r="NOK94" s="67"/>
      <c r="NOL94" s="67"/>
      <c r="NOM94" s="67"/>
      <c r="NON94" s="67"/>
      <c r="NOO94" s="67"/>
      <c r="NOP94" s="67"/>
      <c r="NOQ94" s="67"/>
      <c r="NOR94" s="67"/>
      <c r="NOS94" s="67"/>
      <c r="NOT94" s="67"/>
      <c r="NOU94" s="67"/>
      <c r="NOV94" s="67"/>
      <c r="NOW94" s="67"/>
      <c r="NOX94" s="67"/>
      <c r="NOY94" s="67"/>
      <c r="NOZ94" s="67"/>
      <c r="NPA94" s="67"/>
      <c r="NPB94" s="67"/>
      <c r="NPC94" s="67"/>
      <c r="NPD94" s="67"/>
      <c r="NPE94" s="67"/>
      <c r="NPF94" s="67"/>
      <c r="NPG94" s="67"/>
      <c r="NPH94" s="67"/>
      <c r="NPI94" s="67"/>
      <c r="NPJ94" s="67"/>
      <c r="NPK94" s="67"/>
      <c r="NPL94" s="67"/>
      <c r="NPM94" s="67"/>
      <c r="NPN94" s="67"/>
      <c r="NPO94" s="67"/>
      <c r="NPP94" s="67"/>
      <c r="NPQ94" s="67"/>
      <c r="NPR94" s="67"/>
      <c r="NPS94" s="67"/>
      <c r="NPT94" s="67"/>
      <c r="NPU94" s="67"/>
      <c r="NPV94" s="67"/>
      <c r="NPW94" s="67"/>
      <c r="NPX94" s="67"/>
      <c r="NPY94" s="67"/>
      <c r="NPZ94" s="67"/>
      <c r="NQA94" s="67"/>
      <c r="NQB94" s="67"/>
      <c r="NQC94" s="67"/>
      <c r="NQD94" s="67"/>
      <c r="NQE94" s="67"/>
      <c r="NQF94" s="67"/>
      <c r="NQG94" s="67"/>
      <c r="NQH94" s="67"/>
      <c r="NQI94" s="67"/>
      <c r="NQJ94" s="67"/>
      <c r="NQK94" s="67"/>
      <c r="NQL94" s="67"/>
      <c r="NQM94" s="67"/>
      <c r="NQN94" s="67"/>
      <c r="NQO94" s="67"/>
      <c r="NQP94" s="67"/>
      <c r="NQQ94" s="67"/>
      <c r="NQR94" s="67"/>
      <c r="NQS94" s="67"/>
      <c r="NQT94" s="67"/>
      <c r="NQU94" s="67"/>
      <c r="NQV94" s="67"/>
      <c r="NQW94" s="67"/>
      <c r="NQX94" s="67"/>
      <c r="NQY94" s="67"/>
      <c r="NQZ94" s="67"/>
      <c r="NRA94" s="67"/>
      <c r="NRB94" s="67"/>
      <c r="NRC94" s="67"/>
      <c r="NRD94" s="67"/>
      <c r="NRE94" s="67"/>
      <c r="NRF94" s="67"/>
      <c r="NRG94" s="67"/>
      <c r="NRH94" s="67"/>
      <c r="NRI94" s="67"/>
      <c r="NRJ94" s="67"/>
      <c r="NRK94" s="67"/>
      <c r="NRL94" s="67"/>
      <c r="NRM94" s="67"/>
      <c r="NRN94" s="67"/>
      <c r="NRO94" s="67"/>
      <c r="NRP94" s="67"/>
      <c r="NRQ94" s="67"/>
      <c r="NRR94" s="67"/>
      <c r="NRS94" s="67"/>
      <c r="NRT94" s="67"/>
      <c r="NRU94" s="67"/>
      <c r="NRV94" s="67"/>
      <c r="NRW94" s="67"/>
      <c r="NRX94" s="67"/>
      <c r="NRY94" s="67"/>
      <c r="NRZ94" s="67"/>
      <c r="NSA94" s="67"/>
      <c r="NSB94" s="67"/>
      <c r="NSC94" s="67"/>
      <c r="NSD94" s="67"/>
      <c r="NSE94" s="67"/>
      <c r="NSF94" s="67"/>
      <c r="NSG94" s="67"/>
      <c r="NSH94" s="67"/>
      <c r="NSI94" s="67"/>
      <c r="NSJ94" s="67"/>
      <c r="NSK94" s="67"/>
      <c r="NSL94" s="67"/>
      <c r="NSM94" s="67"/>
      <c r="NSN94" s="67"/>
      <c r="NSO94" s="67"/>
      <c r="NSP94" s="67"/>
      <c r="NSQ94" s="67"/>
      <c r="NSR94" s="67"/>
      <c r="NSS94" s="67"/>
      <c r="NST94" s="67"/>
      <c r="NSU94" s="67"/>
      <c r="NSV94" s="67"/>
      <c r="NSW94" s="67"/>
      <c r="NSX94" s="67"/>
      <c r="NSY94" s="67"/>
      <c r="NSZ94" s="67"/>
      <c r="NTA94" s="67"/>
      <c r="NTB94" s="67"/>
      <c r="NTC94" s="67"/>
      <c r="NTD94" s="67"/>
      <c r="NTE94" s="67"/>
      <c r="NTF94" s="67"/>
      <c r="NTG94" s="67"/>
      <c r="NTH94" s="67"/>
      <c r="NTI94" s="67"/>
      <c r="NTJ94" s="67"/>
      <c r="NTK94" s="67"/>
      <c r="NTL94" s="67"/>
      <c r="NTM94" s="67"/>
      <c r="NTN94" s="67"/>
      <c r="NTO94" s="67"/>
      <c r="NTP94" s="67"/>
      <c r="NTQ94" s="67"/>
      <c r="NTR94" s="67"/>
      <c r="NTS94" s="67"/>
      <c r="NTT94" s="67"/>
      <c r="NTU94" s="67"/>
      <c r="NTV94" s="67"/>
      <c r="NTW94" s="67"/>
      <c r="NTX94" s="67"/>
      <c r="NTY94" s="67"/>
      <c r="NTZ94" s="67"/>
      <c r="NUA94" s="67"/>
      <c r="NUB94" s="67"/>
      <c r="NUC94" s="67"/>
      <c r="NUD94" s="67"/>
      <c r="NUE94" s="67"/>
      <c r="NUF94" s="67"/>
      <c r="NUG94" s="67"/>
      <c r="NUH94" s="67"/>
      <c r="NUI94" s="67"/>
      <c r="NUJ94" s="67"/>
      <c r="NUK94" s="67"/>
      <c r="NUL94" s="67"/>
      <c r="NUM94" s="67"/>
      <c r="NUN94" s="67"/>
      <c r="NUO94" s="67"/>
      <c r="NUP94" s="67"/>
      <c r="NUQ94" s="67"/>
      <c r="NUR94" s="67"/>
      <c r="NUS94" s="67"/>
      <c r="NUT94" s="67"/>
      <c r="NUU94" s="67"/>
      <c r="NUV94" s="67"/>
      <c r="NUW94" s="67"/>
      <c r="NUX94" s="67"/>
      <c r="NUY94" s="67"/>
      <c r="NUZ94" s="67"/>
      <c r="NVA94" s="67"/>
      <c r="NVB94" s="67"/>
      <c r="NVC94" s="67"/>
      <c r="NVD94" s="67"/>
      <c r="NVE94" s="67"/>
      <c r="NVF94" s="67"/>
      <c r="NVG94" s="67"/>
      <c r="NVH94" s="67"/>
      <c r="NVI94" s="67"/>
      <c r="NVJ94" s="67"/>
      <c r="NVK94" s="67"/>
      <c r="NVL94" s="67"/>
      <c r="NVM94" s="67"/>
      <c r="NVN94" s="67"/>
      <c r="NVO94" s="67"/>
      <c r="NVP94" s="67"/>
      <c r="NVQ94" s="67"/>
      <c r="NVR94" s="67"/>
      <c r="NVS94" s="67"/>
      <c r="NVT94" s="67"/>
      <c r="NVU94" s="67"/>
      <c r="NVV94" s="67"/>
      <c r="NVW94" s="67"/>
      <c r="NVX94" s="67"/>
      <c r="NVY94" s="67"/>
      <c r="NVZ94" s="67"/>
      <c r="NWA94" s="67"/>
      <c r="NWB94" s="67"/>
      <c r="NWC94" s="67"/>
      <c r="NWD94" s="67"/>
      <c r="NWE94" s="67"/>
      <c r="NWF94" s="67"/>
      <c r="NWG94" s="67"/>
      <c r="NWH94" s="67"/>
      <c r="NWI94" s="67"/>
      <c r="NWJ94" s="67"/>
      <c r="NWK94" s="67"/>
      <c r="NWL94" s="67"/>
      <c r="NWM94" s="67"/>
      <c r="NWN94" s="67"/>
      <c r="NWO94" s="67"/>
      <c r="NWP94" s="67"/>
      <c r="NWQ94" s="67"/>
      <c r="NWR94" s="67"/>
      <c r="NWS94" s="67"/>
      <c r="NWT94" s="67"/>
      <c r="NWU94" s="67"/>
      <c r="NWV94" s="67"/>
      <c r="NWW94" s="67"/>
      <c r="NWX94" s="67"/>
      <c r="NWY94" s="67"/>
      <c r="NWZ94" s="67"/>
      <c r="NXA94" s="67"/>
      <c r="NXB94" s="67"/>
      <c r="NXC94" s="67"/>
      <c r="NXD94" s="67"/>
      <c r="NXE94" s="67"/>
      <c r="NXF94" s="67"/>
      <c r="NXG94" s="67"/>
      <c r="NXH94" s="67"/>
      <c r="NXI94" s="67"/>
      <c r="NXJ94" s="67"/>
      <c r="NXK94" s="67"/>
      <c r="NXL94" s="67"/>
      <c r="NXM94" s="67"/>
      <c r="NXN94" s="67"/>
      <c r="NXO94" s="67"/>
      <c r="NXP94" s="67"/>
      <c r="NXQ94" s="67"/>
      <c r="NXR94" s="67"/>
      <c r="NXS94" s="67"/>
      <c r="NXT94" s="67"/>
      <c r="NXU94" s="67"/>
      <c r="NXV94" s="67"/>
      <c r="NXW94" s="67"/>
      <c r="NXX94" s="67"/>
      <c r="NXY94" s="67"/>
      <c r="NXZ94" s="67"/>
      <c r="NYA94" s="67"/>
      <c r="NYB94" s="67"/>
      <c r="NYC94" s="67"/>
      <c r="NYD94" s="67"/>
      <c r="NYE94" s="67"/>
      <c r="NYF94" s="67"/>
      <c r="NYG94" s="67"/>
      <c r="NYH94" s="67"/>
      <c r="NYI94" s="67"/>
      <c r="NYJ94" s="67"/>
      <c r="NYK94" s="67"/>
      <c r="NYL94" s="67"/>
      <c r="NYM94" s="67"/>
      <c r="NYN94" s="67"/>
      <c r="NYO94" s="67"/>
      <c r="NYP94" s="67"/>
      <c r="NYQ94" s="67"/>
      <c r="NYR94" s="67"/>
      <c r="NYS94" s="67"/>
      <c r="NYT94" s="67"/>
      <c r="NYU94" s="67"/>
      <c r="NYV94" s="67"/>
      <c r="NYW94" s="67"/>
      <c r="NYX94" s="67"/>
      <c r="NYY94" s="67"/>
      <c r="NYZ94" s="67"/>
      <c r="NZA94" s="67"/>
      <c r="NZB94" s="67"/>
      <c r="NZC94" s="67"/>
      <c r="NZD94" s="67"/>
      <c r="NZE94" s="67"/>
      <c r="NZF94" s="67"/>
      <c r="NZG94" s="67"/>
      <c r="NZH94" s="67"/>
      <c r="NZI94" s="67"/>
      <c r="NZJ94" s="67"/>
      <c r="NZK94" s="67"/>
      <c r="NZL94" s="67"/>
      <c r="NZM94" s="67"/>
      <c r="NZN94" s="67"/>
      <c r="NZO94" s="67"/>
      <c r="NZP94" s="67"/>
      <c r="NZQ94" s="67"/>
      <c r="NZR94" s="67"/>
      <c r="NZS94" s="67"/>
      <c r="NZT94" s="67"/>
      <c r="NZU94" s="67"/>
      <c r="NZV94" s="67"/>
      <c r="NZW94" s="67"/>
      <c r="NZX94" s="67"/>
      <c r="NZY94" s="67"/>
      <c r="NZZ94" s="67"/>
      <c r="OAA94" s="67"/>
      <c r="OAB94" s="67"/>
      <c r="OAC94" s="67"/>
      <c r="OAD94" s="67"/>
      <c r="OAE94" s="67"/>
      <c r="OAF94" s="67"/>
      <c r="OAG94" s="67"/>
      <c r="OAH94" s="67"/>
      <c r="OAI94" s="67"/>
      <c r="OAJ94" s="67"/>
      <c r="OAK94" s="67"/>
      <c r="OAL94" s="67"/>
      <c r="OAM94" s="67"/>
      <c r="OAN94" s="67"/>
      <c r="OAO94" s="67"/>
      <c r="OAP94" s="67"/>
      <c r="OAQ94" s="67"/>
      <c r="OAR94" s="67"/>
      <c r="OAS94" s="67"/>
      <c r="OAT94" s="67"/>
      <c r="OAU94" s="67"/>
      <c r="OAV94" s="67"/>
      <c r="OAW94" s="67"/>
      <c r="OAX94" s="67"/>
      <c r="OAY94" s="67"/>
      <c r="OAZ94" s="67"/>
      <c r="OBA94" s="67"/>
      <c r="OBB94" s="67"/>
      <c r="OBC94" s="67"/>
      <c r="OBD94" s="67"/>
      <c r="OBE94" s="67"/>
      <c r="OBF94" s="67"/>
      <c r="OBG94" s="67"/>
      <c r="OBH94" s="67"/>
      <c r="OBI94" s="67"/>
      <c r="OBJ94" s="67"/>
      <c r="OBK94" s="67"/>
      <c r="OBL94" s="67"/>
      <c r="OBM94" s="67"/>
      <c r="OBN94" s="67"/>
      <c r="OBO94" s="67"/>
      <c r="OBP94" s="67"/>
      <c r="OBQ94" s="67"/>
      <c r="OBR94" s="67"/>
      <c r="OBS94" s="67"/>
      <c r="OBT94" s="67"/>
      <c r="OBU94" s="67"/>
      <c r="OBV94" s="67"/>
      <c r="OBW94" s="67"/>
      <c r="OBX94" s="67"/>
      <c r="OBY94" s="67"/>
      <c r="OBZ94" s="67"/>
      <c r="OCA94" s="67"/>
      <c r="OCB94" s="67"/>
      <c r="OCC94" s="67"/>
      <c r="OCD94" s="67"/>
      <c r="OCE94" s="67"/>
      <c r="OCF94" s="67"/>
      <c r="OCG94" s="67"/>
      <c r="OCH94" s="67"/>
      <c r="OCI94" s="67"/>
      <c r="OCJ94" s="67"/>
      <c r="OCK94" s="67"/>
      <c r="OCL94" s="67"/>
      <c r="OCM94" s="67"/>
      <c r="OCN94" s="67"/>
      <c r="OCO94" s="67"/>
      <c r="OCP94" s="67"/>
      <c r="OCQ94" s="67"/>
      <c r="OCR94" s="67"/>
      <c r="OCS94" s="67"/>
      <c r="OCT94" s="67"/>
      <c r="OCU94" s="67"/>
      <c r="OCV94" s="67"/>
      <c r="OCW94" s="67"/>
      <c r="OCX94" s="67"/>
      <c r="OCY94" s="67"/>
      <c r="OCZ94" s="67"/>
      <c r="ODA94" s="67"/>
      <c r="ODB94" s="67"/>
      <c r="ODC94" s="67"/>
      <c r="ODD94" s="67"/>
      <c r="ODE94" s="67"/>
      <c r="ODF94" s="67"/>
      <c r="ODG94" s="67"/>
      <c r="ODH94" s="67"/>
      <c r="ODI94" s="67"/>
      <c r="ODJ94" s="67"/>
      <c r="ODK94" s="67"/>
      <c r="ODL94" s="67"/>
      <c r="ODM94" s="67"/>
      <c r="ODN94" s="67"/>
      <c r="ODO94" s="67"/>
      <c r="ODP94" s="67"/>
      <c r="ODQ94" s="67"/>
      <c r="ODR94" s="67"/>
      <c r="ODS94" s="67"/>
      <c r="ODT94" s="67"/>
      <c r="ODU94" s="67"/>
      <c r="ODV94" s="67"/>
      <c r="ODW94" s="67"/>
      <c r="ODX94" s="67"/>
      <c r="ODY94" s="67"/>
      <c r="ODZ94" s="67"/>
      <c r="OEA94" s="67"/>
      <c r="OEB94" s="67"/>
      <c r="OEC94" s="67"/>
      <c r="OED94" s="67"/>
      <c r="OEE94" s="67"/>
      <c r="OEF94" s="67"/>
      <c r="OEG94" s="67"/>
      <c r="OEH94" s="67"/>
      <c r="OEI94" s="67"/>
      <c r="OEJ94" s="67"/>
      <c r="OEK94" s="67"/>
      <c r="OEL94" s="67"/>
      <c r="OEM94" s="67"/>
      <c r="OEN94" s="67"/>
      <c r="OEO94" s="67"/>
      <c r="OEP94" s="67"/>
      <c r="OEQ94" s="67"/>
      <c r="OER94" s="67"/>
      <c r="OES94" s="67"/>
      <c r="OET94" s="67"/>
      <c r="OEU94" s="67"/>
      <c r="OEV94" s="67"/>
      <c r="OEW94" s="67"/>
      <c r="OEX94" s="67"/>
      <c r="OEY94" s="67"/>
      <c r="OEZ94" s="67"/>
      <c r="OFA94" s="67"/>
      <c r="OFB94" s="67"/>
      <c r="OFC94" s="67"/>
      <c r="OFD94" s="67"/>
      <c r="OFE94" s="67"/>
      <c r="OFF94" s="67"/>
      <c r="OFG94" s="67"/>
      <c r="OFH94" s="67"/>
      <c r="OFI94" s="67"/>
      <c r="OFJ94" s="67"/>
      <c r="OFK94" s="67"/>
      <c r="OFL94" s="67"/>
      <c r="OFM94" s="67"/>
      <c r="OFN94" s="67"/>
      <c r="OFO94" s="67"/>
      <c r="OFP94" s="67"/>
      <c r="OFQ94" s="67"/>
      <c r="OFR94" s="67"/>
      <c r="OFS94" s="67"/>
      <c r="OFT94" s="67"/>
      <c r="OFU94" s="67"/>
      <c r="OFV94" s="67"/>
      <c r="OFW94" s="67"/>
      <c r="OFX94" s="67"/>
      <c r="OFY94" s="67"/>
      <c r="OFZ94" s="67"/>
      <c r="OGA94" s="67"/>
      <c r="OGB94" s="67"/>
      <c r="OGC94" s="67"/>
      <c r="OGD94" s="67"/>
      <c r="OGE94" s="67"/>
      <c r="OGF94" s="67"/>
      <c r="OGG94" s="67"/>
      <c r="OGH94" s="67"/>
      <c r="OGI94" s="67"/>
      <c r="OGJ94" s="67"/>
      <c r="OGK94" s="67"/>
      <c r="OGL94" s="67"/>
      <c r="OGM94" s="67"/>
      <c r="OGN94" s="67"/>
      <c r="OGO94" s="67"/>
      <c r="OGP94" s="67"/>
      <c r="OGQ94" s="67"/>
      <c r="OGR94" s="67"/>
      <c r="OGS94" s="67"/>
      <c r="OGT94" s="67"/>
      <c r="OGU94" s="67"/>
      <c r="OGV94" s="67"/>
      <c r="OGW94" s="67"/>
      <c r="OGX94" s="67"/>
      <c r="OGY94" s="67"/>
      <c r="OGZ94" s="67"/>
      <c r="OHA94" s="67"/>
      <c r="OHB94" s="67"/>
      <c r="OHC94" s="67"/>
      <c r="OHD94" s="67"/>
      <c r="OHE94" s="67"/>
      <c r="OHF94" s="67"/>
      <c r="OHG94" s="67"/>
      <c r="OHH94" s="67"/>
      <c r="OHI94" s="67"/>
      <c r="OHJ94" s="67"/>
      <c r="OHK94" s="67"/>
      <c r="OHL94" s="67"/>
      <c r="OHM94" s="67"/>
      <c r="OHN94" s="67"/>
      <c r="OHO94" s="67"/>
      <c r="OHP94" s="67"/>
      <c r="OHQ94" s="67"/>
      <c r="OHR94" s="67"/>
      <c r="OHS94" s="67"/>
      <c r="OHT94" s="67"/>
      <c r="OHU94" s="67"/>
      <c r="OHV94" s="67"/>
      <c r="OHW94" s="67"/>
      <c r="OHX94" s="67"/>
      <c r="OHY94" s="67"/>
      <c r="OHZ94" s="67"/>
      <c r="OIA94" s="67"/>
      <c r="OIB94" s="67"/>
      <c r="OIC94" s="67"/>
      <c r="OID94" s="67"/>
      <c r="OIE94" s="67"/>
      <c r="OIF94" s="67"/>
      <c r="OIG94" s="67"/>
      <c r="OIH94" s="67"/>
      <c r="OII94" s="67"/>
      <c r="OIJ94" s="67"/>
      <c r="OIK94" s="67"/>
      <c r="OIL94" s="67"/>
      <c r="OIM94" s="67"/>
      <c r="OIN94" s="67"/>
      <c r="OIO94" s="67"/>
      <c r="OIP94" s="67"/>
      <c r="OIQ94" s="67"/>
      <c r="OIR94" s="67"/>
      <c r="OIS94" s="67"/>
      <c r="OIT94" s="67"/>
      <c r="OIU94" s="67"/>
      <c r="OIV94" s="67"/>
      <c r="OIW94" s="67"/>
      <c r="OIX94" s="67"/>
      <c r="OIY94" s="67"/>
      <c r="OIZ94" s="67"/>
      <c r="OJA94" s="67"/>
      <c r="OJB94" s="67"/>
      <c r="OJC94" s="67"/>
      <c r="OJD94" s="67"/>
      <c r="OJE94" s="67"/>
      <c r="OJF94" s="67"/>
      <c r="OJG94" s="67"/>
      <c r="OJH94" s="67"/>
      <c r="OJI94" s="67"/>
      <c r="OJJ94" s="67"/>
      <c r="OJK94" s="67"/>
      <c r="OJL94" s="67"/>
      <c r="OJM94" s="67"/>
      <c r="OJN94" s="67"/>
      <c r="OJO94" s="67"/>
      <c r="OJP94" s="67"/>
      <c r="OJQ94" s="67"/>
      <c r="OJR94" s="67"/>
      <c r="OJS94" s="67"/>
      <c r="OJT94" s="67"/>
      <c r="OJU94" s="67"/>
      <c r="OJV94" s="67"/>
      <c r="OJW94" s="67"/>
      <c r="OJX94" s="67"/>
      <c r="OJY94" s="67"/>
      <c r="OJZ94" s="67"/>
      <c r="OKA94" s="67"/>
      <c r="OKB94" s="67"/>
      <c r="OKC94" s="67"/>
      <c r="OKD94" s="67"/>
      <c r="OKE94" s="67"/>
      <c r="OKF94" s="67"/>
      <c r="OKG94" s="67"/>
      <c r="OKH94" s="67"/>
      <c r="OKI94" s="67"/>
      <c r="OKJ94" s="67"/>
      <c r="OKK94" s="67"/>
      <c r="OKL94" s="67"/>
      <c r="OKM94" s="67"/>
      <c r="OKN94" s="67"/>
      <c r="OKO94" s="67"/>
      <c r="OKP94" s="67"/>
      <c r="OKQ94" s="67"/>
      <c r="OKR94" s="67"/>
      <c r="OKS94" s="67"/>
      <c r="OKT94" s="67"/>
      <c r="OKU94" s="67"/>
      <c r="OKV94" s="67"/>
      <c r="OKW94" s="67"/>
      <c r="OKX94" s="67"/>
      <c r="OKY94" s="67"/>
      <c r="OKZ94" s="67"/>
      <c r="OLA94" s="67"/>
      <c r="OLB94" s="67"/>
      <c r="OLC94" s="67"/>
      <c r="OLD94" s="67"/>
      <c r="OLE94" s="67"/>
      <c r="OLF94" s="67"/>
      <c r="OLG94" s="67"/>
      <c r="OLH94" s="67"/>
      <c r="OLI94" s="67"/>
      <c r="OLJ94" s="67"/>
      <c r="OLK94" s="67"/>
      <c r="OLL94" s="67"/>
      <c r="OLM94" s="67"/>
      <c r="OLN94" s="67"/>
      <c r="OLO94" s="67"/>
      <c r="OLP94" s="67"/>
      <c r="OLQ94" s="67"/>
      <c r="OLR94" s="67"/>
      <c r="OLS94" s="67"/>
      <c r="OLT94" s="67"/>
      <c r="OLU94" s="67"/>
      <c r="OLV94" s="67"/>
      <c r="OLW94" s="67"/>
      <c r="OLX94" s="67"/>
      <c r="OLY94" s="67"/>
      <c r="OLZ94" s="67"/>
      <c r="OMA94" s="67"/>
      <c r="OMB94" s="67"/>
      <c r="OMC94" s="67"/>
      <c r="OMD94" s="67"/>
      <c r="OME94" s="67"/>
      <c r="OMF94" s="67"/>
      <c r="OMG94" s="67"/>
      <c r="OMH94" s="67"/>
      <c r="OMI94" s="67"/>
      <c r="OMJ94" s="67"/>
      <c r="OMK94" s="67"/>
      <c r="OML94" s="67"/>
      <c r="OMM94" s="67"/>
      <c r="OMN94" s="67"/>
      <c r="OMO94" s="67"/>
      <c r="OMP94" s="67"/>
      <c r="OMQ94" s="67"/>
      <c r="OMR94" s="67"/>
      <c r="OMS94" s="67"/>
      <c r="OMT94" s="67"/>
      <c r="OMU94" s="67"/>
      <c r="OMV94" s="67"/>
      <c r="OMW94" s="67"/>
      <c r="OMX94" s="67"/>
      <c r="OMY94" s="67"/>
      <c r="OMZ94" s="67"/>
      <c r="ONA94" s="67"/>
      <c r="ONB94" s="67"/>
      <c r="ONC94" s="67"/>
      <c r="OND94" s="67"/>
      <c r="ONE94" s="67"/>
      <c r="ONF94" s="67"/>
      <c r="ONG94" s="67"/>
      <c r="ONH94" s="67"/>
      <c r="ONI94" s="67"/>
      <c r="ONJ94" s="67"/>
      <c r="ONK94" s="67"/>
      <c r="ONL94" s="67"/>
      <c r="ONM94" s="67"/>
      <c r="ONN94" s="67"/>
      <c r="ONO94" s="67"/>
      <c r="ONP94" s="67"/>
      <c r="ONQ94" s="67"/>
      <c r="ONR94" s="67"/>
      <c r="ONS94" s="67"/>
      <c r="ONT94" s="67"/>
      <c r="ONU94" s="67"/>
      <c r="ONV94" s="67"/>
      <c r="ONW94" s="67"/>
      <c r="ONX94" s="67"/>
      <c r="ONY94" s="67"/>
      <c r="ONZ94" s="67"/>
      <c r="OOA94" s="67"/>
      <c r="OOB94" s="67"/>
      <c r="OOC94" s="67"/>
      <c r="OOD94" s="67"/>
      <c r="OOE94" s="67"/>
      <c r="OOF94" s="67"/>
      <c r="OOG94" s="67"/>
      <c r="OOH94" s="67"/>
      <c r="OOI94" s="67"/>
      <c r="OOJ94" s="67"/>
      <c r="OOK94" s="67"/>
      <c r="OOL94" s="67"/>
      <c r="OOM94" s="67"/>
      <c r="OON94" s="67"/>
      <c r="OOO94" s="67"/>
      <c r="OOP94" s="67"/>
      <c r="OOQ94" s="67"/>
      <c r="OOR94" s="67"/>
      <c r="OOS94" s="67"/>
      <c r="OOT94" s="67"/>
      <c r="OOU94" s="67"/>
      <c r="OOV94" s="67"/>
      <c r="OOW94" s="67"/>
      <c r="OOX94" s="67"/>
      <c r="OOY94" s="67"/>
      <c r="OOZ94" s="67"/>
      <c r="OPA94" s="67"/>
      <c r="OPB94" s="67"/>
      <c r="OPC94" s="67"/>
      <c r="OPD94" s="67"/>
      <c r="OPE94" s="67"/>
      <c r="OPF94" s="67"/>
      <c r="OPG94" s="67"/>
      <c r="OPH94" s="67"/>
      <c r="OPI94" s="67"/>
      <c r="OPJ94" s="67"/>
      <c r="OPK94" s="67"/>
      <c r="OPL94" s="67"/>
      <c r="OPM94" s="67"/>
      <c r="OPN94" s="67"/>
      <c r="OPO94" s="67"/>
      <c r="OPP94" s="67"/>
      <c r="OPQ94" s="67"/>
      <c r="OPR94" s="67"/>
      <c r="OPS94" s="67"/>
      <c r="OPT94" s="67"/>
      <c r="OPU94" s="67"/>
      <c r="OPV94" s="67"/>
      <c r="OPW94" s="67"/>
      <c r="OPX94" s="67"/>
      <c r="OPY94" s="67"/>
      <c r="OPZ94" s="67"/>
      <c r="OQA94" s="67"/>
      <c r="OQB94" s="67"/>
      <c r="OQC94" s="67"/>
      <c r="OQD94" s="67"/>
      <c r="OQE94" s="67"/>
      <c r="OQF94" s="67"/>
      <c r="OQG94" s="67"/>
      <c r="OQH94" s="67"/>
      <c r="OQI94" s="67"/>
      <c r="OQJ94" s="67"/>
      <c r="OQK94" s="67"/>
      <c r="OQL94" s="67"/>
      <c r="OQM94" s="67"/>
      <c r="OQN94" s="67"/>
      <c r="OQO94" s="67"/>
      <c r="OQP94" s="67"/>
      <c r="OQQ94" s="67"/>
      <c r="OQR94" s="67"/>
      <c r="OQS94" s="67"/>
      <c r="OQT94" s="67"/>
      <c r="OQU94" s="67"/>
      <c r="OQV94" s="67"/>
      <c r="OQW94" s="67"/>
      <c r="OQX94" s="67"/>
      <c r="OQY94" s="67"/>
      <c r="OQZ94" s="67"/>
      <c r="ORA94" s="67"/>
      <c r="ORB94" s="67"/>
      <c r="ORC94" s="67"/>
      <c r="ORD94" s="67"/>
      <c r="ORE94" s="67"/>
      <c r="ORF94" s="67"/>
      <c r="ORG94" s="67"/>
      <c r="ORH94" s="67"/>
      <c r="ORI94" s="67"/>
      <c r="ORJ94" s="67"/>
      <c r="ORK94" s="67"/>
      <c r="ORL94" s="67"/>
      <c r="ORM94" s="67"/>
      <c r="ORN94" s="67"/>
      <c r="ORO94" s="67"/>
      <c r="ORP94" s="67"/>
      <c r="ORQ94" s="67"/>
      <c r="ORR94" s="67"/>
      <c r="ORS94" s="67"/>
      <c r="ORT94" s="67"/>
      <c r="ORU94" s="67"/>
      <c r="ORV94" s="67"/>
      <c r="ORW94" s="67"/>
      <c r="ORX94" s="67"/>
      <c r="ORY94" s="67"/>
      <c r="ORZ94" s="67"/>
      <c r="OSA94" s="67"/>
      <c r="OSB94" s="67"/>
      <c r="OSC94" s="67"/>
      <c r="OSD94" s="67"/>
      <c r="OSE94" s="67"/>
      <c r="OSF94" s="67"/>
      <c r="OSG94" s="67"/>
      <c r="OSH94" s="67"/>
      <c r="OSI94" s="67"/>
      <c r="OSJ94" s="67"/>
      <c r="OSK94" s="67"/>
      <c r="OSL94" s="67"/>
      <c r="OSM94" s="67"/>
      <c r="OSN94" s="67"/>
      <c r="OSO94" s="67"/>
      <c r="OSP94" s="67"/>
      <c r="OSQ94" s="67"/>
      <c r="OSR94" s="67"/>
      <c r="OSS94" s="67"/>
      <c r="OST94" s="67"/>
      <c r="OSU94" s="67"/>
      <c r="OSV94" s="67"/>
      <c r="OSW94" s="67"/>
      <c r="OSX94" s="67"/>
      <c r="OSY94" s="67"/>
      <c r="OSZ94" s="67"/>
      <c r="OTA94" s="67"/>
      <c r="OTB94" s="67"/>
      <c r="OTC94" s="67"/>
      <c r="OTD94" s="67"/>
      <c r="OTE94" s="67"/>
      <c r="OTF94" s="67"/>
      <c r="OTG94" s="67"/>
      <c r="OTH94" s="67"/>
      <c r="OTI94" s="67"/>
      <c r="OTJ94" s="67"/>
      <c r="OTK94" s="67"/>
      <c r="OTL94" s="67"/>
      <c r="OTM94" s="67"/>
      <c r="OTN94" s="67"/>
      <c r="OTO94" s="67"/>
      <c r="OTP94" s="67"/>
      <c r="OTQ94" s="67"/>
      <c r="OTR94" s="67"/>
      <c r="OTS94" s="67"/>
      <c r="OTT94" s="67"/>
      <c r="OTU94" s="67"/>
      <c r="OTV94" s="67"/>
      <c r="OTW94" s="67"/>
      <c r="OTX94" s="67"/>
      <c r="OTY94" s="67"/>
      <c r="OTZ94" s="67"/>
      <c r="OUA94" s="67"/>
      <c r="OUB94" s="67"/>
      <c r="OUC94" s="67"/>
      <c r="OUD94" s="67"/>
      <c r="OUE94" s="67"/>
      <c r="OUF94" s="67"/>
      <c r="OUG94" s="67"/>
      <c r="OUH94" s="67"/>
      <c r="OUI94" s="67"/>
      <c r="OUJ94" s="67"/>
      <c r="OUK94" s="67"/>
      <c r="OUL94" s="67"/>
      <c r="OUM94" s="67"/>
      <c r="OUN94" s="67"/>
      <c r="OUO94" s="67"/>
      <c r="OUP94" s="67"/>
      <c r="OUQ94" s="67"/>
      <c r="OUR94" s="67"/>
      <c r="OUS94" s="67"/>
      <c r="OUT94" s="67"/>
      <c r="OUU94" s="67"/>
      <c r="OUV94" s="67"/>
      <c r="OUW94" s="67"/>
      <c r="OUX94" s="67"/>
      <c r="OUY94" s="67"/>
      <c r="OUZ94" s="67"/>
      <c r="OVA94" s="67"/>
      <c r="OVB94" s="67"/>
      <c r="OVC94" s="67"/>
      <c r="OVD94" s="67"/>
      <c r="OVE94" s="67"/>
      <c r="OVF94" s="67"/>
      <c r="OVG94" s="67"/>
      <c r="OVH94" s="67"/>
      <c r="OVI94" s="67"/>
      <c r="OVJ94" s="67"/>
      <c r="OVK94" s="67"/>
      <c r="OVL94" s="67"/>
      <c r="OVM94" s="67"/>
      <c r="OVN94" s="67"/>
      <c r="OVO94" s="67"/>
      <c r="OVP94" s="67"/>
      <c r="OVQ94" s="67"/>
      <c r="OVR94" s="67"/>
      <c r="OVS94" s="67"/>
      <c r="OVT94" s="67"/>
      <c r="OVU94" s="67"/>
      <c r="OVV94" s="67"/>
      <c r="OVW94" s="67"/>
      <c r="OVX94" s="67"/>
      <c r="OVY94" s="67"/>
      <c r="OVZ94" s="67"/>
      <c r="OWA94" s="67"/>
      <c r="OWB94" s="67"/>
      <c r="OWC94" s="67"/>
      <c r="OWD94" s="67"/>
      <c r="OWE94" s="67"/>
      <c r="OWF94" s="67"/>
      <c r="OWG94" s="67"/>
      <c r="OWH94" s="67"/>
      <c r="OWI94" s="67"/>
      <c r="OWJ94" s="67"/>
      <c r="OWK94" s="67"/>
      <c r="OWL94" s="67"/>
      <c r="OWM94" s="67"/>
      <c r="OWN94" s="67"/>
      <c r="OWO94" s="67"/>
      <c r="OWP94" s="67"/>
      <c r="OWQ94" s="67"/>
      <c r="OWR94" s="67"/>
      <c r="OWS94" s="67"/>
      <c r="OWT94" s="67"/>
      <c r="OWU94" s="67"/>
      <c r="OWV94" s="67"/>
      <c r="OWW94" s="67"/>
      <c r="OWX94" s="67"/>
      <c r="OWY94" s="67"/>
      <c r="OWZ94" s="67"/>
      <c r="OXA94" s="67"/>
      <c r="OXB94" s="67"/>
      <c r="OXC94" s="67"/>
      <c r="OXD94" s="67"/>
      <c r="OXE94" s="67"/>
      <c r="OXF94" s="67"/>
      <c r="OXG94" s="67"/>
      <c r="OXH94" s="67"/>
      <c r="OXI94" s="67"/>
      <c r="OXJ94" s="67"/>
      <c r="OXK94" s="67"/>
      <c r="OXL94" s="67"/>
      <c r="OXM94" s="67"/>
      <c r="OXN94" s="67"/>
      <c r="OXO94" s="67"/>
      <c r="OXP94" s="67"/>
      <c r="OXQ94" s="67"/>
      <c r="OXR94" s="67"/>
      <c r="OXS94" s="67"/>
      <c r="OXT94" s="67"/>
      <c r="OXU94" s="67"/>
      <c r="OXV94" s="67"/>
      <c r="OXW94" s="67"/>
      <c r="OXX94" s="67"/>
      <c r="OXY94" s="67"/>
      <c r="OXZ94" s="67"/>
      <c r="OYA94" s="67"/>
      <c r="OYB94" s="67"/>
      <c r="OYC94" s="67"/>
      <c r="OYD94" s="67"/>
      <c r="OYE94" s="67"/>
      <c r="OYF94" s="67"/>
      <c r="OYG94" s="67"/>
      <c r="OYH94" s="67"/>
      <c r="OYI94" s="67"/>
      <c r="OYJ94" s="67"/>
      <c r="OYK94" s="67"/>
      <c r="OYL94" s="67"/>
      <c r="OYM94" s="67"/>
      <c r="OYN94" s="67"/>
      <c r="OYO94" s="67"/>
      <c r="OYP94" s="67"/>
      <c r="OYQ94" s="67"/>
      <c r="OYR94" s="67"/>
      <c r="OYS94" s="67"/>
      <c r="OYT94" s="67"/>
      <c r="OYU94" s="67"/>
      <c r="OYV94" s="67"/>
      <c r="OYW94" s="67"/>
      <c r="OYX94" s="67"/>
      <c r="OYY94" s="67"/>
      <c r="OYZ94" s="67"/>
      <c r="OZA94" s="67"/>
      <c r="OZB94" s="67"/>
      <c r="OZC94" s="67"/>
      <c r="OZD94" s="67"/>
      <c r="OZE94" s="67"/>
      <c r="OZF94" s="67"/>
      <c r="OZG94" s="67"/>
      <c r="OZH94" s="67"/>
      <c r="OZI94" s="67"/>
      <c r="OZJ94" s="67"/>
      <c r="OZK94" s="67"/>
      <c r="OZL94" s="67"/>
      <c r="OZM94" s="67"/>
      <c r="OZN94" s="67"/>
      <c r="OZO94" s="67"/>
      <c r="OZP94" s="67"/>
      <c r="OZQ94" s="67"/>
      <c r="OZR94" s="67"/>
      <c r="OZS94" s="67"/>
      <c r="OZT94" s="67"/>
      <c r="OZU94" s="67"/>
      <c r="OZV94" s="67"/>
      <c r="OZW94" s="67"/>
      <c r="OZX94" s="67"/>
      <c r="OZY94" s="67"/>
      <c r="OZZ94" s="67"/>
      <c r="PAA94" s="67"/>
      <c r="PAB94" s="67"/>
      <c r="PAC94" s="67"/>
      <c r="PAD94" s="67"/>
      <c r="PAE94" s="67"/>
      <c r="PAF94" s="67"/>
      <c r="PAG94" s="67"/>
      <c r="PAH94" s="67"/>
      <c r="PAI94" s="67"/>
      <c r="PAJ94" s="67"/>
      <c r="PAK94" s="67"/>
      <c r="PAL94" s="67"/>
      <c r="PAM94" s="67"/>
      <c r="PAN94" s="67"/>
      <c r="PAO94" s="67"/>
      <c r="PAP94" s="67"/>
      <c r="PAQ94" s="67"/>
      <c r="PAR94" s="67"/>
      <c r="PAS94" s="67"/>
      <c r="PAT94" s="67"/>
      <c r="PAU94" s="67"/>
      <c r="PAV94" s="67"/>
      <c r="PAW94" s="67"/>
      <c r="PAX94" s="67"/>
      <c r="PAY94" s="67"/>
      <c r="PAZ94" s="67"/>
      <c r="PBA94" s="67"/>
      <c r="PBB94" s="67"/>
      <c r="PBC94" s="67"/>
      <c r="PBD94" s="67"/>
      <c r="PBE94" s="67"/>
      <c r="PBF94" s="67"/>
      <c r="PBG94" s="67"/>
      <c r="PBH94" s="67"/>
      <c r="PBI94" s="67"/>
      <c r="PBJ94" s="67"/>
      <c r="PBK94" s="67"/>
      <c r="PBL94" s="67"/>
      <c r="PBM94" s="67"/>
      <c r="PBN94" s="67"/>
      <c r="PBO94" s="67"/>
      <c r="PBP94" s="67"/>
      <c r="PBQ94" s="67"/>
      <c r="PBR94" s="67"/>
      <c r="PBS94" s="67"/>
      <c r="PBT94" s="67"/>
      <c r="PBU94" s="67"/>
      <c r="PBV94" s="67"/>
      <c r="PBW94" s="67"/>
      <c r="PBX94" s="67"/>
      <c r="PBY94" s="67"/>
      <c r="PBZ94" s="67"/>
      <c r="PCA94" s="67"/>
      <c r="PCB94" s="67"/>
      <c r="PCC94" s="67"/>
      <c r="PCD94" s="67"/>
      <c r="PCE94" s="67"/>
      <c r="PCF94" s="67"/>
      <c r="PCG94" s="67"/>
      <c r="PCH94" s="67"/>
      <c r="PCI94" s="67"/>
      <c r="PCJ94" s="67"/>
      <c r="PCK94" s="67"/>
      <c r="PCL94" s="67"/>
      <c r="PCM94" s="67"/>
      <c r="PCN94" s="67"/>
      <c r="PCO94" s="67"/>
      <c r="PCP94" s="67"/>
      <c r="PCQ94" s="67"/>
      <c r="PCR94" s="67"/>
      <c r="PCS94" s="67"/>
      <c r="PCT94" s="67"/>
      <c r="PCU94" s="67"/>
      <c r="PCV94" s="67"/>
      <c r="PCW94" s="67"/>
      <c r="PCX94" s="67"/>
      <c r="PCY94" s="67"/>
      <c r="PCZ94" s="67"/>
      <c r="PDA94" s="67"/>
      <c r="PDB94" s="67"/>
      <c r="PDC94" s="67"/>
      <c r="PDD94" s="67"/>
      <c r="PDE94" s="67"/>
      <c r="PDF94" s="67"/>
      <c r="PDG94" s="67"/>
      <c r="PDH94" s="67"/>
      <c r="PDI94" s="67"/>
      <c r="PDJ94" s="67"/>
      <c r="PDK94" s="67"/>
      <c r="PDL94" s="67"/>
      <c r="PDM94" s="67"/>
      <c r="PDN94" s="67"/>
      <c r="PDO94" s="67"/>
      <c r="PDP94" s="67"/>
      <c r="PDQ94" s="67"/>
      <c r="PDR94" s="67"/>
      <c r="PDS94" s="67"/>
      <c r="PDT94" s="67"/>
      <c r="PDU94" s="67"/>
      <c r="PDV94" s="67"/>
      <c r="PDW94" s="67"/>
      <c r="PDX94" s="67"/>
      <c r="PDY94" s="67"/>
      <c r="PDZ94" s="67"/>
      <c r="PEA94" s="67"/>
      <c r="PEB94" s="67"/>
      <c r="PEC94" s="67"/>
      <c r="PED94" s="67"/>
      <c r="PEE94" s="67"/>
      <c r="PEF94" s="67"/>
      <c r="PEG94" s="67"/>
      <c r="PEH94" s="67"/>
      <c r="PEI94" s="67"/>
      <c r="PEJ94" s="67"/>
      <c r="PEK94" s="67"/>
      <c r="PEL94" s="67"/>
      <c r="PEM94" s="67"/>
      <c r="PEN94" s="67"/>
      <c r="PEO94" s="67"/>
      <c r="PEP94" s="67"/>
      <c r="PEQ94" s="67"/>
      <c r="PER94" s="67"/>
      <c r="PES94" s="67"/>
      <c r="PET94" s="67"/>
      <c r="PEU94" s="67"/>
      <c r="PEV94" s="67"/>
      <c r="PEW94" s="67"/>
      <c r="PEX94" s="67"/>
      <c r="PEY94" s="67"/>
      <c r="PEZ94" s="67"/>
      <c r="PFA94" s="67"/>
      <c r="PFB94" s="67"/>
      <c r="PFC94" s="67"/>
      <c r="PFD94" s="67"/>
      <c r="PFE94" s="67"/>
      <c r="PFF94" s="67"/>
      <c r="PFG94" s="67"/>
      <c r="PFH94" s="67"/>
      <c r="PFI94" s="67"/>
      <c r="PFJ94" s="67"/>
      <c r="PFK94" s="67"/>
      <c r="PFL94" s="67"/>
      <c r="PFM94" s="67"/>
      <c r="PFN94" s="67"/>
      <c r="PFO94" s="67"/>
      <c r="PFP94" s="67"/>
      <c r="PFQ94" s="67"/>
      <c r="PFR94" s="67"/>
      <c r="PFS94" s="67"/>
      <c r="PFT94" s="67"/>
      <c r="PFU94" s="67"/>
      <c r="PFV94" s="67"/>
      <c r="PFW94" s="67"/>
      <c r="PFX94" s="67"/>
      <c r="PFY94" s="67"/>
      <c r="PFZ94" s="67"/>
      <c r="PGA94" s="67"/>
      <c r="PGB94" s="67"/>
      <c r="PGC94" s="67"/>
      <c r="PGD94" s="67"/>
      <c r="PGE94" s="67"/>
      <c r="PGF94" s="67"/>
      <c r="PGG94" s="67"/>
      <c r="PGH94" s="67"/>
      <c r="PGI94" s="67"/>
      <c r="PGJ94" s="67"/>
      <c r="PGK94" s="67"/>
      <c r="PGL94" s="67"/>
      <c r="PGM94" s="67"/>
      <c r="PGN94" s="67"/>
      <c r="PGO94" s="67"/>
      <c r="PGP94" s="67"/>
      <c r="PGQ94" s="67"/>
      <c r="PGR94" s="67"/>
      <c r="PGS94" s="67"/>
      <c r="PGT94" s="67"/>
      <c r="PGU94" s="67"/>
      <c r="PGV94" s="67"/>
      <c r="PGW94" s="67"/>
      <c r="PGX94" s="67"/>
      <c r="PGY94" s="67"/>
      <c r="PGZ94" s="67"/>
      <c r="PHA94" s="67"/>
      <c r="PHB94" s="67"/>
      <c r="PHC94" s="67"/>
      <c r="PHD94" s="67"/>
      <c r="PHE94" s="67"/>
      <c r="PHF94" s="67"/>
      <c r="PHG94" s="67"/>
      <c r="PHH94" s="67"/>
      <c r="PHI94" s="67"/>
      <c r="PHJ94" s="67"/>
      <c r="PHK94" s="67"/>
      <c r="PHL94" s="67"/>
      <c r="PHM94" s="67"/>
      <c r="PHN94" s="67"/>
      <c r="PHO94" s="67"/>
      <c r="PHP94" s="67"/>
      <c r="PHQ94" s="67"/>
      <c r="PHR94" s="67"/>
      <c r="PHS94" s="67"/>
      <c r="PHT94" s="67"/>
      <c r="PHU94" s="67"/>
      <c r="PHV94" s="67"/>
      <c r="PHW94" s="67"/>
      <c r="PHX94" s="67"/>
      <c r="PHY94" s="67"/>
      <c r="PHZ94" s="67"/>
      <c r="PIA94" s="67"/>
      <c r="PIB94" s="67"/>
      <c r="PIC94" s="67"/>
      <c r="PID94" s="67"/>
      <c r="PIE94" s="67"/>
      <c r="PIF94" s="67"/>
      <c r="PIG94" s="67"/>
      <c r="PIH94" s="67"/>
      <c r="PII94" s="67"/>
      <c r="PIJ94" s="67"/>
      <c r="PIK94" s="67"/>
      <c r="PIL94" s="67"/>
      <c r="PIM94" s="67"/>
      <c r="PIN94" s="67"/>
      <c r="PIO94" s="67"/>
      <c r="PIP94" s="67"/>
      <c r="PIQ94" s="67"/>
      <c r="PIR94" s="67"/>
      <c r="PIS94" s="67"/>
      <c r="PIT94" s="67"/>
      <c r="PIU94" s="67"/>
      <c r="PIV94" s="67"/>
      <c r="PIW94" s="67"/>
      <c r="PIX94" s="67"/>
      <c r="PIY94" s="67"/>
      <c r="PIZ94" s="67"/>
      <c r="PJA94" s="67"/>
      <c r="PJB94" s="67"/>
      <c r="PJC94" s="67"/>
      <c r="PJD94" s="67"/>
      <c r="PJE94" s="67"/>
      <c r="PJF94" s="67"/>
      <c r="PJG94" s="67"/>
      <c r="PJH94" s="67"/>
      <c r="PJI94" s="67"/>
      <c r="PJJ94" s="67"/>
      <c r="PJK94" s="67"/>
      <c r="PJL94" s="67"/>
      <c r="PJM94" s="67"/>
      <c r="PJN94" s="67"/>
      <c r="PJO94" s="67"/>
      <c r="PJP94" s="67"/>
      <c r="PJQ94" s="67"/>
      <c r="PJR94" s="67"/>
      <c r="PJS94" s="67"/>
      <c r="PJT94" s="67"/>
      <c r="PJU94" s="67"/>
      <c r="PJV94" s="67"/>
      <c r="PJW94" s="67"/>
      <c r="PJX94" s="67"/>
      <c r="PJY94" s="67"/>
      <c r="PJZ94" s="67"/>
      <c r="PKA94" s="67"/>
      <c r="PKB94" s="67"/>
      <c r="PKC94" s="67"/>
      <c r="PKD94" s="67"/>
      <c r="PKE94" s="67"/>
      <c r="PKF94" s="67"/>
      <c r="PKG94" s="67"/>
      <c r="PKH94" s="67"/>
      <c r="PKI94" s="67"/>
      <c r="PKJ94" s="67"/>
      <c r="PKK94" s="67"/>
      <c r="PKL94" s="67"/>
      <c r="PKM94" s="67"/>
      <c r="PKN94" s="67"/>
      <c r="PKO94" s="67"/>
      <c r="PKP94" s="67"/>
      <c r="PKQ94" s="67"/>
      <c r="PKR94" s="67"/>
      <c r="PKS94" s="67"/>
      <c r="PKT94" s="67"/>
      <c r="PKU94" s="67"/>
      <c r="PKV94" s="67"/>
      <c r="PKW94" s="67"/>
      <c r="PKX94" s="67"/>
      <c r="PKY94" s="67"/>
      <c r="PKZ94" s="67"/>
      <c r="PLA94" s="67"/>
      <c r="PLB94" s="67"/>
      <c r="PLC94" s="67"/>
      <c r="PLD94" s="67"/>
      <c r="PLE94" s="67"/>
      <c r="PLF94" s="67"/>
      <c r="PLG94" s="67"/>
      <c r="PLH94" s="67"/>
      <c r="PLI94" s="67"/>
      <c r="PLJ94" s="67"/>
      <c r="PLK94" s="67"/>
      <c r="PLL94" s="67"/>
      <c r="PLM94" s="67"/>
      <c r="PLN94" s="67"/>
      <c r="PLO94" s="67"/>
      <c r="PLP94" s="67"/>
      <c r="PLQ94" s="67"/>
      <c r="PLR94" s="67"/>
      <c r="PLS94" s="67"/>
      <c r="PLT94" s="67"/>
      <c r="PLU94" s="67"/>
      <c r="PLV94" s="67"/>
      <c r="PLW94" s="67"/>
      <c r="PLX94" s="67"/>
      <c r="PLY94" s="67"/>
      <c r="PLZ94" s="67"/>
      <c r="PMA94" s="67"/>
      <c r="PMB94" s="67"/>
      <c r="PMC94" s="67"/>
      <c r="PMD94" s="67"/>
      <c r="PME94" s="67"/>
      <c r="PMF94" s="67"/>
      <c r="PMG94" s="67"/>
      <c r="PMH94" s="67"/>
      <c r="PMI94" s="67"/>
      <c r="PMJ94" s="67"/>
      <c r="PMK94" s="67"/>
      <c r="PML94" s="67"/>
      <c r="PMM94" s="67"/>
      <c r="PMN94" s="67"/>
      <c r="PMO94" s="67"/>
      <c r="PMP94" s="67"/>
      <c r="PMQ94" s="67"/>
      <c r="PMR94" s="67"/>
      <c r="PMS94" s="67"/>
      <c r="PMT94" s="67"/>
      <c r="PMU94" s="67"/>
      <c r="PMV94" s="67"/>
      <c r="PMW94" s="67"/>
      <c r="PMX94" s="67"/>
      <c r="PMY94" s="67"/>
      <c r="PMZ94" s="67"/>
      <c r="PNA94" s="67"/>
      <c r="PNB94" s="67"/>
      <c r="PNC94" s="67"/>
      <c r="PND94" s="67"/>
      <c r="PNE94" s="67"/>
      <c r="PNF94" s="67"/>
      <c r="PNG94" s="67"/>
      <c r="PNH94" s="67"/>
      <c r="PNI94" s="67"/>
      <c r="PNJ94" s="67"/>
      <c r="PNK94" s="67"/>
      <c r="PNL94" s="67"/>
      <c r="PNM94" s="67"/>
      <c r="PNN94" s="67"/>
      <c r="PNO94" s="67"/>
      <c r="PNP94" s="67"/>
      <c r="PNQ94" s="67"/>
      <c r="PNR94" s="67"/>
      <c r="PNS94" s="67"/>
      <c r="PNT94" s="67"/>
      <c r="PNU94" s="67"/>
      <c r="PNV94" s="67"/>
      <c r="PNW94" s="67"/>
      <c r="PNX94" s="67"/>
      <c r="PNY94" s="67"/>
      <c r="PNZ94" s="67"/>
      <c r="POA94" s="67"/>
      <c r="POB94" s="67"/>
      <c r="POC94" s="67"/>
      <c r="POD94" s="67"/>
      <c r="POE94" s="67"/>
      <c r="POF94" s="67"/>
      <c r="POG94" s="67"/>
      <c r="POH94" s="67"/>
      <c r="POI94" s="67"/>
      <c r="POJ94" s="67"/>
      <c r="POK94" s="67"/>
      <c r="POL94" s="67"/>
      <c r="POM94" s="67"/>
      <c r="PON94" s="67"/>
      <c r="POO94" s="67"/>
      <c r="POP94" s="67"/>
      <c r="POQ94" s="67"/>
      <c r="POR94" s="67"/>
      <c r="POS94" s="67"/>
      <c r="POT94" s="67"/>
      <c r="POU94" s="67"/>
      <c r="POV94" s="67"/>
      <c r="POW94" s="67"/>
      <c r="POX94" s="67"/>
      <c r="POY94" s="67"/>
      <c r="POZ94" s="67"/>
      <c r="PPA94" s="67"/>
      <c r="PPB94" s="67"/>
      <c r="PPC94" s="67"/>
      <c r="PPD94" s="67"/>
      <c r="PPE94" s="67"/>
      <c r="PPF94" s="67"/>
      <c r="PPG94" s="67"/>
      <c r="PPH94" s="67"/>
      <c r="PPI94" s="67"/>
      <c r="PPJ94" s="67"/>
      <c r="PPK94" s="67"/>
      <c r="PPL94" s="67"/>
      <c r="PPM94" s="67"/>
      <c r="PPN94" s="67"/>
      <c r="PPO94" s="67"/>
      <c r="PPP94" s="67"/>
      <c r="PPQ94" s="67"/>
      <c r="PPR94" s="67"/>
      <c r="PPS94" s="67"/>
      <c r="PPT94" s="67"/>
      <c r="PPU94" s="67"/>
      <c r="PPV94" s="67"/>
      <c r="PPW94" s="67"/>
      <c r="PPX94" s="67"/>
      <c r="PPY94" s="67"/>
      <c r="PPZ94" s="67"/>
      <c r="PQA94" s="67"/>
      <c r="PQB94" s="67"/>
      <c r="PQC94" s="67"/>
      <c r="PQD94" s="67"/>
      <c r="PQE94" s="67"/>
      <c r="PQF94" s="67"/>
      <c r="PQG94" s="67"/>
      <c r="PQH94" s="67"/>
      <c r="PQI94" s="67"/>
      <c r="PQJ94" s="67"/>
      <c r="PQK94" s="67"/>
      <c r="PQL94" s="67"/>
      <c r="PQM94" s="67"/>
      <c r="PQN94" s="67"/>
      <c r="PQO94" s="67"/>
      <c r="PQP94" s="67"/>
      <c r="PQQ94" s="67"/>
      <c r="PQR94" s="67"/>
      <c r="PQS94" s="67"/>
      <c r="PQT94" s="67"/>
      <c r="PQU94" s="67"/>
      <c r="PQV94" s="67"/>
      <c r="PQW94" s="67"/>
      <c r="PQX94" s="67"/>
      <c r="PQY94" s="67"/>
      <c r="PQZ94" s="67"/>
      <c r="PRA94" s="67"/>
      <c r="PRB94" s="67"/>
      <c r="PRC94" s="67"/>
      <c r="PRD94" s="67"/>
      <c r="PRE94" s="67"/>
      <c r="PRF94" s="67"/>
      <c r="PRG94" s="67"/>
      <c r="PRH94" s="67"/>
      <c r="PRI94" s="67"/>
      <c r="PRJ94" s="67"/>
      <c r="PRK94" s="67"/>
      <c r="PRL94" s="67"/>
      <c r="PRM94" s="67"/>
      <c r="PRN94" s="67"/>
      <c r="PRO94" s="67"/>
      <c r="PRP94" s="67"/>
      <c r="PRQ94" s="67"/>
      <c r="PRR94" s="67"/>
      <c r="PRS94" s="67"/>
      <c r="PRT94" s="67"/>
      <c r="PRU94" s="67"/>
      <c r="PRV94" s="67"/>
      <c r="PRW94" s="67"/>
      <c r="PRX94" s="67"/>
      <c r="PRY94" s="67"/>
      <c r="PRZ94" s="67"/>
      <c r="PSA94" s="67"/>
      <c r="PSB94" s="67"/>
      <c r="PSC94" s="67"/>
      <c r="PSD94" s="67"/>
      <c r="PSE94" s="67"/>
      <c r="PSF94" s="67"/>
      <c r="PSG94" s="67"/>
      <c r="PSH94" s="67"/>
      <c r="PSI94" s="67"/>
      <c r="PSJ94" s="67"/>
      <c r="PSK94" s="67"/>
      <c r="PSL94" s="67"/>
      <c r="PSM94" s="67"/>
      <c r="PSN94" s="67"/>
      <c r="PSO94" s="67"/>
      <c r="PSP94" s="67"/>
      <c r="PSQ94" s="67"/>
      <c r="PSR94" s="67"/>
      <c r="PSS94" s="67"/>
      <c r="PST94" s="67"/>
      <c r="PSU94" s="67"/>
      <c r="PSV94" s="67"/>
      <c r="PSW94" s="67"/>
      <c r="PSX94" s="67"/>
      <c r="PSY94" s="67"/>
      <c r="PSZ94" s="67"/>
      <c r="PTA94" s="67"/>
      <c r="PTB94" s="67"/>
      <c r="PTC94" s="67"/>
      <c r="PTD94" s="67"/>
      <c r="PTE94" s="67"/>
      <c r="PTF94" s="67"/>
      <c r="PTG94" s="67"/>
      <c r="PTH94" s="67"/>
      <c r="PTI94" s="67"/>
      <c r="PTJ94" s="67"/>
      <c r="PTK94" s="67"/>
      <c r="PTL94" s="67"/>
      <c r="PTM94" s="67"/>
      <c r="PTN94" s="67"/>
      <c r="PTO94" s="67"/>
      <c r="PTP94" s="67"/>
      <c r="PTQ94" s="67"/>
      <c r="PTR94" s="67"/>
      <c r="PTS94" s="67"/>
      <c r="PTT94" s="67"/>
      <c r="PTU94" s="67"/>
      <c r="PTV94" s="67"/>
      <c r="PTW94" s="67"/>
      <c r="PTX94" s="67"/>
      <c r="PTY94" s="67"/>
      <c r="PTZ94" s="67"/>
      <c r="PUA94" s="67"/>
      <c r="PUB94" s="67"/>
      <c r="PUC94" s="67"/>
      <c r="PUD94" s="67"/>
      <c r="PUE94" s="67"/>
      <c r="PUF94" s="67"/>
      <c r="PUG94" s="67"/>
      <c r="PUH94" s="67"/>
      <c r="PUI94" s="67"/>
      <c r="PUJ94" s="67"/>
      <c r="PUK94" s="67"/>
      <c r="PUL94" s="67"/>
      <c r="PUM94" s="67"/>
      <c r="PUN94" s="67"/>
      <c r="PUO94" s="67"/>
      <c r="PUP94" s="67"/>
      <c r="PUQ94" s="67"/>
      <c r="PUR94" s="67"/>
      <c r="PUS94" s="67"/>
      <c r="PUT94" s="67"/>
      <c r="PUU94" s="67"/>
      <c r="PUV94" s="67"/>
      <c r="PUW94" s="67"/>
      <c r="PUX94" s="67"/>
      <c r="PUY94" s="67"/>
      <c r="PUZ94" s="67"/>
      <c r="PVA94" s="67"/>
      <c r="PVB94" s="67"/>
      <c r="PVC94" s="67"/>
      <c r="PVD94" s="67"/>
      <c r="PVE94" s="67"/>
      <c r="PVF94" s="67"/>
      <c r="PVG94" s="67"/>
      <c r="PVH94" s="67"/>
      <c r="PVI94" s="67"/>
      <c r="PVJ94" s="67"/>
      <c r="PVK94" s="67"/>
      <c r="PVL94" s="67"/>
      <c r="PVM94" s="67"/>
      <c r="PVN94" s="67"/>
      <c r="PVO94" s="67"/>
      <c r="PVP94" s="67"/>
      <c r="PVQ94" s="67"/>
      <c r="PVR94" s="67"/>
      <c r="PVS94" s="67"/>
      <c r="PVT94" s="67"/>
      <c r="PVU94" s="67"/>
      <c r="PVV94" s="67"/>
      <c r="PVW94" s="67"/>
      <c r="PVX94" s="67"/>
      <c r="PVY94" s="67"/>
      <c r="PVZ94" s="67"/>
      <c r="PWA94" s="67"/>
      <c r="PWB94" s="67"/>
      <c r="PWC94" s="67"/>
      <c r="PWD94" s="67"/>
      <c r="PWE94" s="67"/>
      <c r="PWF94" s="67"/>
      <c r="PWG94" s="67"/>
      <c r="PWH94" s="67"/>
      <c r="PWI94" s="67"/>
      <c r="PWJ94" s="67"/>
      <c r="PWK94" s="67"/>
      <c r="PWL94" s="67"/>
      <c r="PWM94" s="67"/>
      <c r="PWN94" s="67"/>
      <c r="PWO94" s="67"/>
      <c r="PWP94" s="67"/>
      <c r="PWQ94" s="67"/>
      <c r="PWR94" s="67"/>
      <c r="PWS94" s="67"/>
      <c r="PWT94" s="67"/>
      <c r="PWU94" s="67"/>
      <c r="PWV94" s="67"/>
      <c r="PWW94" s="67"/>
      <c r="PWX94" s="67"/>
      <c r="PWY94" s="67"/>
      <c r="PWZ94" s="67"/>
      <c r="PXA94" s="67"/>
      <c r="PXB94" s="67"/>
      <c r="PXC94" s="67"/>
      <c r="PXD94" s="67"/>
      <c r="PXE94" s="67"/>
      <c r="PXF94" s="67"/>
      <c r="PXG94" s="67"/>
      <c r="PXH94" s="67"/>
      <c r="PXI94" s="67"/>
      <c r="PXJ94" s="67"/>
      <c r="PXK94" s="67"/>
      <c r="PXL94" s="67"/>
      <c r="PXM94" s="67"/>
      <c r="PXN94" s="67"/>
      <c r="PXO94" s="67"/>
      <c r="PXP94" s="67"/>
      <c r="PXQ94" s="67"/>
      <c r="PXR94" s="67"/>
      <c r="PXS94" s="67"/>
      <c r="PXT94" s="67"/>
      <c r="PXU94" s="67"/>
      <c r="PXV94" s="67"/>
      <c r="PXW94" s="67"/>
      <c r="PXX94" s="67"/>
      <c r="PXY94" s="67"/>
      <c r="PXZ94" s="67"/>
      <c r="PYA94" s="67"/>
      <c r="PYB94" s="67"/>
      <c r="PYC94" s="67"/>
      <c r="PYD94" s="67"/>
      <c r="PYE94" s="67"/>
      <c r="PYF94" s="67"/>
      <c r="PYG94" s="67"/>
      <c r="PYH94" s="67"/>
      <c r="PYI94" s="67"/>
      <c r="PYJ94" s="67"/>
      <c r="PYK94" s="67"/>
      <c r="PYL94" s="67"/>
      <c r="PYM94" s="67"/>
      <c r="PYN94" s="67"/>
      <c r="PYO94" s="67"/>
      <c r="PYP94" s="67"/>
      <c r="PYQ94" s="67"/>
      <c r="PYR94" s="67"/>
      <c r="PYS94" s="67"/>
      <c r="PYT94" s="67"/>
      <c r="PYU94" s="67"/>
      <c r="PYV94" s="67"/>
      <c r="PYW94" s="67"/>
      <c r="PYX94" s="67"/>
      <c r="PYY94" s="67"/>
      <c r="PYZ94" s="67"/>
      <c r="PZA94" s="67"/>
      <c r="PZB94" s="67"/>
      <c r="PZC94" s="67"/>
      <c r="PZD94" s="67"/>
      <c r="PZE94" s="67"/>
      <c r="PZF94" s="67"/>
      <c r="PZG94" s="67"/>
      <c r="PZH94" s="67"/>
      <c r="PZI94" s="67"/>
      <c r="PZJ94" s="67"/>
      <c r="PZK94" s="67"/>
      <c r="PZL94" s="67"/>
      <c r="PZM94" s="67"/>
      <c r="PZN94" s="67"/>
      <c r="PZO94" s="67"/>
      <c r="PZP94" s="67"/>
      <c r="PZQ94" s="67"/>
      <c r="PZR94" s="67"/>
      <c r="PZS94" s="67"/>
      <c r="PZT94" s="67"/>
      <c r="PZU94" s="67"/>
      <c r="PZV94" s="67"/>
      <c r="PZW94" s="67"/>
      <c r="PZX94" s="67"/>
      <c r="PZY94" s="67"/>
      <c r="PZZ94" s="67"/>
      <c r="QAA94" s="67"/>
      <c r="QAB94" s="67"/>
      <c r="QAC94" s="67"/>
      <c r="QAD94" s="67"/>
      <c r="QAE94" s="67"/>
      <c r="QAF94" s="67"/>
      <c r="QAG94" s="67"/>
      <c r="QAH94" s="67"/>
      <c r="QAI94" s="67"/>
      <c r="QAJ94" s="67"/>
      <c r="QAK94" s="67"/>
      <c r="QAL94" s="67"/>
      <c r="QAM94" s="67"/>
      <c r="QAN94" s="67"/>
      <c r="QAO94" s="67"/>
      <c r="QAP94" s="67"/>
      <c r="QAQ94" s="67"/>
      <c r="QAR94" s="67"/>
      <c r="QAS94" s="67"/>
      <c r="QAT94" s="67"/>
      <c r="QAU94" s="67"/>
      <c r="QAV94" s="67"/>
      <c r="QAW94" s="67"/>
      <c r="QAX94" s="67"/>
      <c r="QAY94" s="67"/>
      <c r="QAZ94" s="67"/>
      <c r="QBA94" s="67"/>
      <c r="QBB94" s="67"/>
      <c r="QBC94" s="67"/>
      <c r="QBD94" s="67"/>
      <c r="QBE94" s="67"/>
      <c r="QBF94" s="67"/>
      <c r="QBG94" s="67"/>
      <c r="QBH94" s="67"/>
      <c r="QBI94" s="67"/>
      <c r="QBJ94" s="67"/>
      <c r="QBK94" s="67"/>
      <c r="QBL94" s="67"/>
      <c r="QBM94" s="67"/>
      <c r="QBN94" s="67"/>
      <c r="QBO94" s="67"/>
      <c r="QBP94" s="67"/>
      <c r="QBQ94" s="67"/>
      <c r="QBR94" s="67"/>
      <c r="QBS94" s="67"/>
      <c r="QBT94" s="67"/>
      <c r="QBU94" s="67"/>
      <c r="QBV94" s="67"/>
      <c r="QBW94" s="67"/>
      <c r="QBX94" s="67"/>
      <c r="QBY94" s="67"/>
      <c r="QBZ94" s="67"/>
      <c r="QCA94" s="67"/>
      <c r="QCB94" s="67"/>
      <c r="QCC94" s="67"/>
      <c r="QCD94" s="67"/>
      <c r="QCE94" s="67"/>
      <c r="QCF94" s="67"/>
      <c r="QCG94" s="67"/>
      <c r="QCH94" s="67"/>
      <c r="QCI94" s="67"/>
      <c r="QCJ94" s="67"/>
      <c r="QCK94" s="67"/>
      <c r="QCL94" s="67"/>
      <c r="QCM94" s="67"/>
      <c r="QCN94" s="67"/>
      <c r="QCO94" s="67"/>
      <c r="QCP94" s="67"/>
      <c r="QCQ94" s="67"/>
      <c r="QCR94" s="67"/>
      <c r="QCS94" s="67"/>
      <c r="QCT94" s="67"/>
      <c r="QCU94" s="67"/>
      <c r="QCV94" s="67"/>
      <c r="QCW94" s="67"/>
      <c r="QCX94" s="67"/>
      <c r="QCY94" s="67"/>
      <c r="QCZ94" s="67"/>
      <c r="QDA94" s="67"/>
      <c r="QDB94" s="67"/>
      <c r="QDC94" s="67"/>
      <c r="QDD94" s="67"/>
      <c r="QDE94" s="67"/>
      <c r="QDF94" s="67"/>
      <c r="QDG94" s="67"/>
      <c r="QDH94" s="67"/>
      <c r="QDI94" s="67"/>
      <c r="QDJ94" s="67"/>
      <c r="QDK94" s="67"/>
      <c r="QDL94" s="67"/>
      <c r="QDM94" s="67"/>
      <c r="QDN94" s="67"/>
      <c r="QDO94" s="67"/>
      <c r="QDP94" s="67"/>
      <c r="QDQ94" s="67"/>
      <c r="QDR94" s="67"/>
      <c r="QDS94" s="67"/>
      <c r="QDT94" s="67"/>
      <c r="QDU94" s="67"/>
      <c r="QDV94" s="67"/>
      <c r="QDW94" s="67"/>
      <c r="QDX94" s="67"/>
      <c r="QDY94" s="67"/>
      <c r="QDZ94" s="67"/>
      <c r="QEA94" s="67"/>
      <c r="QEB94" s="67"/>
      <c r="QEC94" s="67"/>
      <c r="QED94" s="67"/>
      <c r="QEE94" s="67"/>
      <c r="QEF94" s="67"/>
      <c r="QEG94" s="67"/>
      <c r="QEH94" s="67"/>
      <c r="QEI94" s="67"/>
      <c r="QEJ94" s="67"/>
      <c r="QEK94" s="67"/>
      <c r="QEL94" s="67"/>
      <c r="QEM94" s="67"/>
      <c r="QEN94" s="67"/>
      <c r="QEO94" s="67"/>
      <c r="QEP94" s="67"/>
      <c r="QEQ94" s="67"/>
      <c r="QER94" s="67"/>
      <c r="QES94" s="67"/>
      <c r="QET94" s="67"/>
      <c r="QEU94" s="67"/>
      <c r="QEV94" s="67"/>
      <c r="QEW94" s="67"/>
      <c r="QEX94" s="67"/>
      <c r="QEY94" s="67"/>
      <c r="QEZ94" s="67"/>
      <c r="QFA94" s="67"/>
      <c r="QFB94" s="67"/>
      <c r="QFC94" s="67"/>
      <c r="QFD94" s="67"/>
      <c r="QFE94" s="67"/>
      <c r="QFF94" s="67"/>
      <c r="QFG94" s="67"/>
      <c r="QFH94" s="67"/>
      <c r="QFI94" s="67"/>
      <c r="QFJ94" s="67"/>
      <c r="QFK94" s="67"/>
      <c r="QFL94" s="67"/>
      <c r="QFM94" s="67"/>
      <c r="QFN94" s="67"/>
      <c r="QFO94" s="67"/>
      <c r="QFP94" s="67"/>
      <c r="QFQ94" s="67"/>
      <c r="QFR94" s="67"/>
      <c r="QFS94" s="67"/>
      <c r="QFT94" s="67"/>
      <c r="QFU94" s="67"/>
      <c r="QFV94" s="67"/>
      <c r="QFW94" s="67"/>
      <c r="QFX94" s="67"/>
      <c r="QFY94" s="67"/>
      <c r="QFZ94" s="67"/>
      <c r="QGA94" s="67"/>
      <c r="QGB94" s="67"/>
      <c r="QGC94" s="67"/>
      <c r="QGD94" s="67"/>
      <c r="QGE94" s="67"/>
      <c r="QGF94" s="67"/>
      <c r="QGG94" s="67"/>
      <c r="QGH94" s="67"/>
      <c r="QGI94" s="67"/>
      <c r="QGJ94" s="67"/>
      <c r="QGK94" s="67"/>
      <c r="QGL94" s="67"/>
      <c r="QGM94" s="67"/>
      <c r="QGN94" s="67"/>
      <c r="QGO94" s="67"/>
      <c r="QGP94" s="67"/>
      <c r="QGQ94" s="67"/>
      <c r="QGR94" s="67"/>
      <c r="QGS94" s="67"/>
      <c r="QGT94" s="67"/>
      <c r="QGU94" s="67"/>
      <c r="QGV94" s="67"/>
      <c r="QGW94" s="67"/>
      <c r="QGX94" s="67"/>
      <c r="QGY94" s="67"/>
      <c r="QGZ94" s="67"/>
      <c r="QHA94" s="67"/>
      <c r="QHB94" s="67"/>
      <c r="QHC94" s="67"/>
      <c r="QHD94" s="67"/>
      <c r="QHE94" s="67"/>
      <c r="QHF94" s="67"/>
      <c r="QHG94" s="67"/>
      <c r="QHH94" s="67"/>
      <c r="QHI94" s="67"/>
      <c r="QHJ94" s="67"/>
      <c r="QHK94" s="67"/>
      <c r="QHL94" s="67"/>
      <c r="QHM94" s="67"/>
      <c r="QHN94" s="67"/>
      <c r="QHO94" s="67"/>
      <c r="QHP94" s="67"/>
      <c r="QHQ94" s="67"/>
      <c r="QHR94" s="67"/>
      <c r="QHS94" s="67"/>
      <c r="QHT94" s="67"/>
      <c r="QHU94" s="67"/>
      <c r="QHV94" s="67"/>
      <c r="QHW94" s="67"/>
      <c r="QHX94" s="67"/>
      <c r="QHY94" s="67"/>
      <c r="QHZ94" s="67"/>
      <c r="QIA94" s="67"/>
      <c r="QIB94" s="67"/>
      <c r="QIC94" s="67"/>
      <c r="QID94" s="67"/>
      <c r="QIE94" s="67"/>
      <c r="QIF94" s="67"/>
      <c r="QIG94" s="67"/>
      <c r="QIH94" s="67"/>
      <c r="QII94" s="67"/>
      <c r="QIJ94" s="67"/>
      <c r="QIK94" s="67"/>
      <c r="QIL94" s="67"/>
      <c r="QIM94" s="67"/>
      <c r="QIN94" s="67"/>
      <c r="QIO94" s="67"/>
      <c r="QIP94" s="67"/>
      <c r="QIQ94" s="67"/>
      <c r="QIR94" s="67"/>
      <c r="QIS94" s="67"/>
      <c r="QIT94" s="67"/>
      <c r="QIU94" s="67"/>
      <c r="QIV94" s="67"/>
      <c r="QIW94" s="67"/>
      <c r="QIX94" s="67"/>
      <c r="QIY94" s="67"/>
      <c r="QIZ94" s="67"/>
      <c r="QJA94" s="67"/>
      <c r="QJB94" s="67"/>
      <c r="QJC94" s="67"/>
      <c r="QJD94" s="67"/>
      <c r="QJE94" s="67"/>
      <c r="QJF94" s="67"/>
      <c r="QJG94" s="67"/>
      <c r="QJH94" s="67"/>
      <c r="QJI94" s="67"/>
      <c r="QJJ94" s="67"/>
      <c r="QJK94" s="67"/>
      <c r="QJL94" s="67"/>
      <c r="QJM94" s="67"/>
      <c r="QJN94" s="67"/>
      <c r="QJO94" s="67"/>
      <c r="QJP94" s="67"/>
      <c r="QJQ94" s="67"/>
      <c r="QJR94" s="67"/>
      <c r="QJS94" s="67"/>
      <c r="QJT94" s="67"/>
      <c r="QJU94" s="67"/>
      <c r="QJV94" s="67"/>
      <c r="QJW94" s="67"/>
      <c r="QJX94" s="67"/>
      <c r="QJY94" s="67"/>
      <c r="QJZ94" s="67"/>
      <c r="QKA94" s="67"/>
      <c r="QKB94" s="67"/>
      <c r="QKC94" s="67"/>
      <c r="QKD94" s="67"/>
      <c r="QKE94" s="67"/>
      <c r="QKF94" s="67"/>
      <c r="QKG94" s="67"/>
      <c r="QKH94" s="67"/>
      <c r="QKI94" s="67"/>
      <c r="QKJ94" s="67"/>
      <c r="QKK94" s="67"/>
      <c r="QKL94" s="67"/>
      <c r="QKM94" s="67"/>
      <c r="QKN94" s="67"/>
      <c r="QKO94" s="67"/>
      <c r="QKP94" s="67"/>
      <c r="QKQ94" s="67"/>
      <c r="QKR94" s="67"/>
      <c r="QKS94" s="67"/>
      <c r="QKT94" s="67"/>
      <c r="QKU94" s="67"/>
      <c r="QKV94" s="67"/>
      <c r="QKW94" s="67"/>
      <c r="QKX94" s="67"/>
      <c r="QKY94" s="67"/>
      <c r="QKZ94" s="67"/>
      <c r="QLA94" s="67"/>
      <c r="QLB94" s="67"/>
      <c r="QLC94" s="67"/>
      <c r="QLD94" s="67"/>
      <c r="QLE94" s="67"/>
      <c r="QLF94" s="67"/>
      <c r="QLG94" s="67"/>
      <c r="QLH94" s="67"/>
      <c r="QLI94" s="67"/>
      <c r="QLJ94" s="67"/>
      <c r="QLK94" s="67"/>
      <c r="QLL94" s="67"/>
      <c r="QLM94" s="67"/>
      <c r="QLN94" s="67"/>
      <c r="QLO94" s="67"/>
      <c r="QLP94" s="67"/>
      <c r="QLQ94" s="67"/>
      <c r="QLR94" s="67"/>
      <c r="QLS94" s="67"/>
      <c r="QLT94" s="67"/>
      <c r="QLU94" s="67"/>
      <c r="QLV94" s="67"/>
      <c r="QLW94" s="67"/>
      <c r="QLX94" s="67"/>
      <c r="QLY94" s="67"/>
      <c r="QLZ94" s="67"/>
      <c r="QMA94" s="67"/>
      <c r="QMB94" s="67"/>
      <c r="QMC94" s="67"/>
      <c r="QMD94" s="67"/>
      <c r="QME94" s="67"/>
      <c r="QMF94" s="67"/>
      <c r="QMG94" s="67"/>
      <c r="QMH94" s="67"/>
      <c r="QMI94" s="67"/>
      <c r="QMJ94" s="67"/>
      <c r="QMK94" s="67"/>
      <c r="QML94" s="67"/>
      <c r="QMM94" s="67"/>
      <c r="QMN94" s="67"/>
      <c r="QMO94" s="67"/>
      <c r="QMP94" s="67"/>
      <c r="QMQ94" s="67"/>
      <c r="QMR94" s="67"/>
      <c r="QMS94" s="67"/>
      <c r="QMT94" s="67"/>
      <c r="QMU94" s="67"/>
      <c r="QMV94" s="67"/>
      <c r="QMW94" s="67"/>
      <c r="QMX94" s="67"/>
      <c r="QMY94" s="67"/>
      <c r="QMZ94" s="67"/>
      <c r="QNA94" s="67"/>
      <c r="QNB94" s="67"/>
      <c r="QNC94" s="67"/>
      <c r="QND94" s="67"/>
      <c r="QNE94" s="67"/>
      <c r="QNF94" s="67"/>
      <c r="QNG94" s="67"/>
      <c r="QNH94" s="67"/>
      <c r="QNI94" s="67"/>
      <c r="QNJ94" s="67"/>
      <c r="QNK94" s="67"/>
      <c r="QNL94" s="67"/>
      <c r="QNM94" s="67"/>
      <c r="QNN94" s="67"/>
      <c r="QNO94" s="67"/>
      <c r="QNP94" s="67"/>
      <c r="QNQ94" s="67"/>
      <c r="QNR94" s="67"/>
      <c r="QNS94" s="67"/>
      <c r="QNT94" s="67"/>
      <c r="QNU94" s="67"/>
      <c r="QNV94" s="67"/>
      <c r="QNW94" s="67"/>
      <c r="QNX94" s="67"/>
      <c r="QNY94" s="67"/>
      <c r="QNZ94" s="67"/>
      <c r="QOA94" s="67"/>
      <c r="QOB94" s="67"/>
      <c r="QOC94" s="67"/>
      <c r="QOD94" s="67"/>
      <c r="QOE94" s="67"/>
      <c r="QOF94" s="67"/>
      <c r="QOG94" s="67"/>
      <c r="QOH94" s="67"/>
      <c r="QOI94" s="67"/>
      <c r="QOJ94" s="67"/>
      <c r="QOK94" s="67"/>
      <c r="QOL94" s="67"/>
      <c r="QOM94" s="67"/>
      <c r="QON94" s="67"/>
      <c r="QOO94" s="67"/>
      <c r="QOP94" s="67"/>
      <c r="QOQ94" s="67"/>
      <c r="QOR94" s="67"/>
      <c r="QOS94" s="67"/>
      <c r="QOT94" s="67"/>
      <c r="QOU94" s="67"/>
      <c r="QOV94" s="67"/>
      <c r="QOW94" s="67"/>
      <c r="QOX94" s="67"/>
      <c r="QOY94" s="67"/>
      <c r="QOZ94" s="67"/>
      <c r="QPA94" s="67"/>
      <c r="QPB94" s="67"/>
      <c r="QPC94" s="67"/>
      <c r="QPD94" s="67"/>
      <c r="QPE94" s="67"/>
      <c r="QPF94" s="67"/>
      <c r="QPG94" s="67"/>
      <c r="QPH94" s="67"/>
      <c r="QPI94" s="67"/>
      <c r="QPJ94" s="67"/>
      <c r="QPK94" s="67"/>
      <c r="QPL94" s="67"/>
      <c r="QPM94" s="67"/>
      <c r="QPN94" s="67"/>
      <c r="QPO94" s="67"/>
      <c r="QPP94" s="67"/>
      <c r="QPQ94" s="67"/>
      <c r="QPR94" s="67"/>
      <c r="QPS94" s="67"/>
      <c r="QPT94" s="67"/>
      <c r="QPU94" s="67"/>
      <c r="QPV94" s="67"/>
      <c r="QPW94" s="67"/>
      <c r="QPX94" s="67"/>
      <c r="QPY94" s="67"/>
      <c r="QPZ94" s="67"/>
      <c r="QQA94" s="67"/>
      <c r="QQB94" s="67"/>
      <c r="QQC94" s="67"/>
      <c r="QQD94" s="67"/>
      <c r="QQE94" s="67"/>
      <c r="QQF94" s="67"/>
      <c r="QQG94" s="67"/>
      <c r="QQH94" s="67"/>
      <c r="QQI94" s="67"/>
      <c r="QQJ94" s="67"/>
      <c r="QQK94" s="67"/>
      <c r="QQL94" s="67"/>
      <c r="QQM94" s="67"/>
      <c r="QQN94" s="67"/>
      <c r="QQO94" s="67"/>
      <c r="QQP94" s="67"/>
      <c r="QQQ94" s="67"/>
      <c r="QQR94" s="67"/>
      <c r="QQS94" s="67"/>
      <c r="QQT94" s="67"/>
      <c r="QQU94" s="67"/>
      <c r="QQV94" s="67"/>
      <c r="QQW94" s="67"/>
      <c r="QQX94" s="67"/>
      <c r="QQY94" s="67"/>
      <c r="QQZ94" s="67"/>
      <c r="QRA94" s="67"/>
      <c r="QRB94" s="67"/>
      <c r="QRC94" s="67"/>
      <c r="QRD94" s="67"/>
      <c r="QRE94" s="67"/>
      <c r="QRF94" s="67"/>
      <c r="QRG94" s="67"/>
      <c r="QRH94" s="67"/>
      <c r="QRI94" s="67"/>
      <c r="QRJ94" s="67"/>
      <c r="QRK94" s="67"/>
      <c r="QRL94" s="67"/>
      <c r="QRM94" s="67"/>
      <c r="QRN94" s="67"/>
      <c r="QRO94" s="67"/>
      <c r="QRP94" s="67"/>
      <c r="QRQ94" s="67"/>
      <c r="QRR94" s="67"/>
      <c r="QRS94" s="67"/>
      <c r="QRT94" s="67"/>
      <c r="QRU94" s="67"/>
      <c r="QRV94" s="67"/>
      <c r="QRW94" s="67"/>
      <c r="QRX94" s="67"/>
      <c r="QRY94" s="67"/>
      <c r="QRZ94" s="67"/>
      <c r="QSA94" s="67"/>
      <c r="QSB94" s="67"/>
      <c r="QSC94" s="67"/>
      <c r="QSD94" s="67"/>
      <c r="QSE94" s="67"/>
      <c r="QSF94" s="67"/>
      <c r="QSG94" s="67"/>
      <c r="QSH94" s="67"/>
      <c r="QSI94" s="67"/>
      <c r="QSJ94" s="67"/>
      <c r="QSK94" s="67"/>
      <c r="QSL94" s="67"/>
      <c r="QSM94" s="67"/>
      <c r="QSN94" s="67"/>
      <c r="QSO94" s="67"/>
      <c r="QSP94" s="67"/>
      <c r="QSQ94" s="67"/>
      <c r="QSR94" s="67"/>
      <c r="QSS94" s="67"/>
      <c r="QST94" s="67"/>
      <c r="QSU94" s="67"/>
      <c r="QSV94" s="67"/>
      <c r="QSW94" s="67"/>
      <c r="QSX94" s="67"/>
      <c r="QSY94" s="67"/>
      <c r="QSZ94" s="67"/>
      <c r="QTA94" s="67"/>
      <c r="QTB94" s="67"/>
      <c r="QTC94" s="67"/>
      <c r="QTD94" s="67"/>
      <c r="QTE94" s="67"/>
      <c r="QTF94" s="67"/>
      <c r="QTG94" s="67"/>
      <c r="QTH94" s="67"/>
      <c r="QTI94" s="67"/>
      <c r="QTJ94" s="67"/>
      <c r="QTK94" s="67"/>
      <c r="QTL94" s="67"/>
      <c r="QTM94" s="67"/>
      <c r="QTN94" s="67"/>
      <c r="QTO94" s="67"/>
      <c r="QTP94" s="67"/>
      <c r="QTQ94" s="67"/>
      <c r="QTR94" s="67"/>
      <c r="QTS94" s="67"/>
      <c r="QTT94" s="67"/>
      <c r="QTU94" s="67"/>
      <c r="QTV94" s="67"/>
      <c r="QTW94" s="67"/>
      <c r="QTX94" s="67"/>
      <c r="QTY94" s="67"/>
      <c r="QTZ94" s="67"/>
      <c r="QUA94" s="67"/>
      <c r="QUB94" s="67"/>
      <c r="QUC94" s="67"/>
      <c r="QUD94" s="67"/>
      <c r="QUE94" s="67"/>
      <c r="QUF94" s="67"/>
      <c r="QUG94" s="67"/>
      <c r="QUH94" s="67"/>
      <c r="QUI94" s="67"/>
      <c r="QUJ94" s="67"/>
      <c r="QUK94" s="67"/>
      <c r="QUL94" s="67"/>
      <c r="QUM94" s="67"/>
      <c r="QUN94" s="67"/>
      <c r="QUO94" s="67"/>
      <c r="QUP94" s="67"/>
      <c r="QUQ94" s="67"/>
      <c r="QUR94" s="67"/>
      <c r="QUS94" s="67"/>
      <c r="QUT94" s="67"/>
      <c r="QUU94" s="67"/>
      <c r="QUV94" s="67"/>
      <c r="QUW94" s="67"/>
      <c r="QUX94" s="67"/>
      <c r="QUY94" s="67"/>
      <c r="QUZ94" s="67"/>
      <c r="QVA94" s="67"/>
      <c r="QVB94" s="67"/>
      <c r="QVC94" s="67"/>
      <c r="QVD94" s="67"/>
      <c r="QVE94" s="67"/>
      <c r="QVF94" s="67"/>
      <c r="QVG94" s="67"/>
      <c r="QVH94" s="67"/>
      <c r="QVI94" s="67"/>
      <c r="QVJ94" s="67"/>
      <c r="QVK94" s="67"/>
      <c r="QVL94" s="67"/>
      <c r="QVM94" s="67"/>
      <c r="QVN94" s="67"/>
      <c r="QVO94" s="67"/>
      <c r="QVP94" s="67"/>
      <c r="QVQ94" s="67"/>
      <c r="QVR94" s="67"/>
      <c r="QVS94" s="67"/>
      <c r="QVT94" s="67"/>
      <c r="QVU94" s="67"/>
      <c r="QVV94" s="67"/>
      <c r="QVW94" s="67"/>
      <c r="QVX94" s="67"/>
      <c r="QVY94" s="67"/>
      <c r="QVZ94" s="67"/>
      <c r="QWA94" s="67"/>
      <c r="QWB94" s="67"/>
      <c r="QWC94" s="67"/>
      <c r="QWD94" s="67"/>
      <c r="QWE94" s="67"/>
      <c r="QWF94" s="67"/>
      <c r="QWG94" s="67"/>
      <c r="QWH94" s="67"/>
      <c r="QWI94" s="67"/>
      <c r="QWJ94" s="67"/>
      <c r="QWK94" s="67"/>
      <c r="QWL94" s="67"/>
      <c r="QWM94" s="67"/>
      <c r="QWN94" s="67"/>
      <c r="QWO94" s="67"/>
      <c r="QWP94" s="67"/>
      <c r="QWQ94" s="67"/>
      <c r="QWR94" s="67"/>
      <c r="QWS94" s="67"/>
      <c r="QWT94" s="67"/>
      <c r="QWU94" s="67"/>
      <c r="QWV94" s="67"/>
      <c r="QWW94" s="67"/>
      <c r="QWX94" s="67"/>
      <c r="QWY94" s="67"/>
      <c r="QWZ94" s="67"/>
      <c r="QXA94" s="67"/>
      <c r="QXB94" s="67"/>
      <c r="QXC94" s="67"/>
      <c r="QXD94" s="67"/>
      <c r="QXE94" s="67"/>
      <c r="QXF94" s="67"/>
      <c r="QXG94" s="67"/>
      <c r="QXH94" s="67"/>
      <c r="QXI94" s="67"/>
      <c r="QXJ94" s="67"/>
      <c r="QXK94" s="67"/>
      <c r="QXL94" s="67"/>
      <c r="QXM94" s="67"/>
      <c r="QXN94" s="67"/>
      <c r="QXO94" s="67"/>
      <c r="QXP94" s="67"/>
      <c r="QXQ94" s="67"/>
      <c r="QXR94" s="67"/>
      <c r="QXS94" s="67"/>
      <c r="QXT94" s="67"/>
      <c r="QXU94" s="67"/>
      <c r="QXV94" s="67"/>
      <c r="QXW94" s="67"/>
      <c r="QXX94" s="67"/>
      <c r="QXY94" s="67"/>
      <c r="QXZ94" s="67"/>
      <c r="QYA94" s="67"/>
      <c r="QYB94" s="67"/>
      <c r="QYC94" s="67"/>
      <c r="QYD94" s="67"/>
      <c r="QYE94" s="67"/>
      <c r="QYF94" s="67"/>
      <c r="QYG94" s="67"/>
      <c r="QYH94" s="67"/>
      <c r="QYI94" s="67"/>
      <c r="QYJ94" s="67"/>
      <c r="QYK94" s="67"/>
      <c r="QYL94" s="67"/>
      <c r="QYM94" s="67"/>
      <c r="QYN94" s="67"/>
      <c r="QYO94" s="67"/>
      <c r="QYP94" s="67"/>
      <c r="QYQ94" s="67"/>
      <c r="QYR94" s="67"/>
      <c r="QYS94" s="67"/>
      <c r="QYT94" s="67"/>
      <c r="QYU94" s="67"/>
      <c r="QYV94" s="67"/>
      <c r="QYW94" s="67"/>
      <c r="QYX94" s="67"/>
      <c r="QYY94" s="67"/>
      <c r="QYZ94" s="67"/>
      <c r="QZA94" s="67"/>
      <c r="QZB94" s="67"/>
      <c r="QZC94" s="67"/>
      <c r="QZD94" s="67"/>
      <c r="QZE94" s="67"/>
      <c r="QZF94" s="67"/>
      <c r="QZG94" s="67"/>
      <c r="QZH94" s="67"/>
      <c r="QZI94" s="67"/>
      <c r="QZJ94" s="67"/>
      <c r="QZK94" s="67"/>
      <c r="QZL94" s="67"/>
      <c r="QZM94" s="67"/>
      <c r="QZN94" s="67"/>
      <c r="QZO94" s="67"/>
      <c r="QZP94" s="67"/>
      <c r="QZQ94" s="67"/>
      <c r="QZR94" s="67"/>
      <c r="QZS94" s="67"/>
      <c r="QZT94" s="67"/>
      <c r="QZU94" s="67"/>
      <c r="QZV94" s="67"/>
      <c r="QZW94" s="67"/>
      <c r="QZX94" s="67"/>
      <c r="QZY94" s="67"/>
      <c r="QZZ94" s="67"/>
      <c r="RAA94" s="67"/>
      <c r="RAB94" s="67"/>
      <c r="RAC94" s="67"/>
      <c r="RAD94" s="67"/>
      <c r="RAE94" s="67"/>
      <c r="RAF94" s="67"/>
      <c r="RAG94" s="67"/>
      <c r="RAH94" s="67"/>
      <c r="RAI94" s="67"/>
      <c r="RAJ94" s="67"/>
      <c r="RAK94" s="67"/>
      <c r="RAL94" s="67"/>
      <c r="RAM94" s="67"/>
      <c r="RAN94" s="67"/>
      <c r="RAO94" s="67"/>
      <c r="RAP94" s="67"/>
      <c r="RAQ94" s="67"/>
      <c r="RAR94" s="67"/>
      <c r="RAS94" s="67"/>
      <c r="RAT94" s="67"/>
      <c r="RAU94" s="67"/>
      <c r="RAV94" s="67"/>
      <c r="RAW94" s="67"/>
      <c r="RAX94" s="67"/>
      <c r="RAY94" s="67"/>
      <c r="RAZ94" s="67"/>
      <c r="RBA94" s="67"/>
      <c r="RBB94" s="67"/>
      <c r="RBC94" s="67"/>
      <c r="RBD94" s="67"/>
      <c r="RBE94" s="67"/>
      <c r="RBF94" s="67"/>
      <c r="RBG94" s="67"/>
      <c r="RBH94" s="67"/>
      <c r="RBI94" s="67"/>
      <c r="RBJ94" s="67"/>
      <c r="RBK94" s="67"/>
      <c r="RBL94" s="67"/>
      <c r="RBM94" s="67"/>
      <c r="RBN94" s="67"/>
      <c r="RBO94" s="67"/>
      <c r="RBP94" s="67"/>
      <c r="RBQ94" s="67"/>
      <c r="RBR94" s="67"/>
      <c r="RBS94" s="67"/>
      <c r="RBT94" s="67"/>
      <c r="RBU94" s="67"/>
      <c r="RBV94" s="67"/>
      <c r="RBW94" s="67"/>
      <c r="RBX94" s="67"/>
      <c r="RBY94" s="67"/>
      <c r="RBZ94" s="67"/>
      <c r="RCA94" s="67"/>
      <c r="RCB94" s="67"/>
      <c r="RCC94" s="67"/>
      <c r="RCD94" s="67"/>
      <c r="RCE94" s="67"/>
      <c r="RCF94" s="67"/>
      <c r="RCG94" s="67"/>
      <c r="RCH94" s="67"/>
      <c r="RCI94" s="67"/>
      <c r="RCJ94" s="67"/>
      <c r="RCK94" s="67"/>
      <c r="RCL94" s="67"/>
      <c r="RCM94" s="67"/>
      <c r="RCN94" s="67"/>
      <c r="RCO94" s="67"/>
      <c r="RCP94" s="67"/>
      <c r="RCQ94" s="67"/>
      <c r="RCR94" s="67"/>
      <c r="RCS94" s="67"/>
      <c r="RCT94" s="67"/>
      <c r="RCU94" s="67"/>
      <c r="RCV94" s="67"/>
      <c r="RCW94" s="67"/>
      <c r="RCX94" s="67"/>
      <c r="RCY94" s="67"/>
      <c r="RCZ94" s="67"/>
      <c r="RDA94" s="67"/>
      <c r="RDB94" s="67"/>
      <c r="RDC94" s="67"/>
      <c r="RDD94" s="67"/>
      <c r="RDE94" s="67"/>
      <c r="RDF94" s="67"/>
      <c r="RDG94" s="67"/>
      <c r="RDH94" s="67"/>
      <c r="RDI94" s="67"/>
      <c r="RDJ94" s="67"/>
      <c r="RDK94" s="67"/>
      <c r="RDL94" s="67"/>
      <c r="RDM94" s="67"/>
      <c r="RDN94" s="67"/>
      <c r="RDO94" s="67"/>
      <c r="RDP94" s="67"/>
      <c r="RDQ94" s="67"/>
      <c r="RDR94" s="67"/>
      <c r="RDS94" s="67"/>
      <c r="RDT94" s="67"/>
      <c r="RDU94" s="67"/>
      <c r="RDV94" s="67"/>
      <c r="RDW94" s="67"/>
      <c r="RDX94" s="67"/>
      <c r="RDY94" s="67"/>
      <c r="RDZ94" s="67"/>
      <c r="REA94" s="67"/>
      <c r="REB94" s="67"/>
      <c r="REC94" s="67"/>
      <c r="RED94" s="67"/>
      <c r="REE94" s="67"/>
      <c r="REF94" s="67"/>
      <c r="REG94" s="67"/>
      <c r="REH94" s="67"/>
      <c r="REI94" s="67"/>
      <c r="REJ94" s="67"/>
      <c r="REK94" s="67"/>
      <c r="REL94" s="67"/>
      <c r="REM94" s="67"/>
      <c r="REN94" s="67"/>
      <c r="REO94" s="67"/>
      <c r="REP94" s="67"/>
      <c r="REQ94" s="67"/>
      <c r="RER94" s="67"/>
      <c r="RES94" s="67"/>
      <c r="RET94" s="67"/>
      <c r="REU94" s="67"/>
      <c r="REV94" s="67"/>
      <c r="REW94" s="67"/>
      <c r="REX94" s="67"/>
      <c r="REY94" s="67"/>
      <c r="REZ94" s="67"/>
      <c r="RFA94" s="67"/>
      <c r="RFB94" s="67"/>
      <c r="RFC94" s="67"/>
      <c r="RFD94" s="67"/>
      <c r="RFE94" s="67"/>
      <c r="RFF94" s="67"/>
      <c r="RFG94" s="67"/>
      <c r="RFH94" s="67"/>
      <c r="RFI94" s="67"/>
      <c r="RFJ94" s="67"/>
      <c r="RFK94" s="67"/>
      <c r="RFL94" s="67"/>
      <c r="RFM94" s="67"/>
      <c r="RFN94" s="67"/>
      <c r="RFO94" s="67"/>
      <c r="RFP94" s="67"/>
      <c r="RFQ94" s="67"/>
      <c r="RFR94" s="67"/>
      <c r="RFS94" s="67"/>
      <c r="RFT94" s="67"/>
      <c r="RFU94" s="67"/>
      <c r="RFV94" s="67"/>
      <c r="RFW94" s="67"/>
      <c r="RFX94" s="67"/>
      <c r="RFY94" s="67"/>
      <c r="RFZ94" s="67"/>
      <c r="RGA94" s="67"/>
      <c r="RGB94" s="67"/>
      <c r="RGC94" s="67"/>
      <c r="RGD94" s="67"/>
      <c r="RGE94" s="67"/>
      <c r="RGF94" s="67"/>
      <c r="RGG94" s="67"/>
      <c r="RGH94" s="67"/>
      <c r="RGI94" s="67"/>
      <c r="RGJ94" s="67"/>
      <c r="RGK94" s="67"/>
      <c r="RGL94" s="67"/>
      <c r="RGM94" s="67"/>
      <c r="RGN94" s="67"/>
      <c r="RGO94" s="67"/>
      <c r="RGP94" s="67"/>
      <c r="RGQ94" s="67"/>
      <c r="RGR94" s="67"/>
      <c r="RGS94" s="67"/>
      <c r="RGT94" s="67"/>
      <c r="RGU94" s="67"/>
      <c r="RGV94" s="67"/>
      <c r="RGW94" s="67"/>
      <c r="RGX94" s="67"/>
      <c r="RGY94" s="67"/>
      <c r="RGZ94" s="67"/>
      <c r="RHA94" s="67"/>
      <c r="RHB94" s="67"/>
      <c r="RHC94" s="67"/>
      <c r="RHD94" s="67"/>
      <c r="RHE94" s="67"/>
      <c r="RHF94" s="67"/>
      <c r="RHG94" s="67"/>
      <c r="RHH94" s="67"/>
      <c r="RHI94" s="67"/>
      <c r="RHJ94" s="67"/>
      <c r="RHK94" s="67"/>
      <c r="RHL94" s="67"/>
      <c r="RHM94" s="67"/>
      <c r="RHN94" s="67"/>
      <c r="RHO94" s="67"/>
      <c r="RHP94" s="67"/>
      <c r="RHQ94" s="67"/>
      <c r="RHR94" s="67"/>
      <c r="RHS94" s="67"/>
      <c r="RHT94" s="67"/>
      <c r="RHU94" s="67"/>
      <c r="RHV94" s="67"/>
      <c r="RHW94" s="67"/>
      <c r="RHX94" s="67"/>
      <c r="RHY94" s="67"/>
      <c r="RHZ94" s="67"/>
      <c r="RIA94" s="67"/>
      <c r="RIB94" s="67"/>
      <c r="RIC94" s="67"/>
      <c r="RID94" s="67"/>
      <c r="RIE94" s="67"/>
      <c r="RIF94" s="67"/>
      <c r="RIG94" s="67"/>
      <c r="RIH94" s="67"/>
      <c r="RII94" s="67"/>
      <c r="RIJ94" s="67"/>
      <c r="RIK94" s="67"/>
      <c r="RIL94" s="67"/>
      <c r="RIM94" s="67"/>
      <c r="RIN94" s="67"/>
      <c r="RIO94" s="67"/>
      <c r="RIP94" s="67"/>
      <c r="RIQ94" s="67"/>
      <c r="RIR94" s="67"/>
      <c r="RIS94" s="67"/>
      <c r="RIT94" s="67"/>
      <c r="RIU94" s="67"/>
      <c r="RIV94" s="67"/>
      <c r="RIW94" s="67"/>
      <c r="RIX94" s="67"/>
      <c r="RIY94" s="67"/>
      <c r="RIZ94" s="67"/>
      <c r="RJA94" s="67"/>
      <c r="RJB94" s="67"/>
      <c r="RJC94" s="67"/>
      <c r="RJD94" s="67"/>
      <c r="RJE94" s="67"/>
      <c r="RJF94" s="67"/>
      <c r="RJG94" s="67"/>
      <c r="RJH94" s="67"/>
      <c r="RJI94" s="67"/>
      <c r="RJJ94" s="67"/>
      <c r="RJK94" s="67"/>
      <c r="RJL94" s="67"/>
      <c r="RJM94" s="67"/>
      <c r="RJN94" s="67"/>
      <c r="RJO94" s="67"/>
      <c r="RJP94" s="67"/>
      <c r="RJQ94" s="67"/>
      <c r="RJR94" s="67"/>
      <c r="RJS94" s="67"/>
      <c r="RJT94" s="67"/>
      <c r="RJU94" s="67"/>
      <c r="RJV94" s="67"/>
      <c r="RJW94" s="67"/>
      <c r="RJX94" s="67"/>
      <c r="RJY94" s="67"/>
      <c r="RJZ94" s="67"/>
      <c r="RKA94" s="67"/>
      <c r="RKB94" s="67"/>
      <c r="RKC94" s="67"/>
      <c r="RKD94" s="67"/>
      <c r="RKE94" s="67"/>
      <c r="RKF94" s="67"/>
      <c r="RKG94" s="67"/>
      <c r="RKH94" s="67"/>
      <c r="RKI94" s="67"/>
      <c r="RKJ94" s="67"/>
      <c r="RKK94" s="67"/>
      <c r="RKL94" s="67"/>
      <c r="RKM94" s="67"/>
      <c r="RKN94" s="67"/>
      <c r="RKO94" s="67"/>
      <c r="RKP94" s="67"/>
      <c r="RKQ94" s="67"/>
      <c r="RKR94" s="67"/>
      <c r="RKS94" s="67"/>
      <c r="RKT94" s="67"/>
      <c r="RKU94" s="67"/>
      <c r="RKV94" s="67"/>
      <c r="RKW94" s="67"/>
      <c r="RKX94" s="67"/>
      <c r="RKY94" s="67"/>
      <c r="RKZ94" s="67"/>
      <c r="RLA94" s="67"/>
      <c r="RLB94" s="67"/>
      <c r="RLC94" s="67"/>
      <c r="RLD94" s="67"/>
      <c r="RLE94" s="67"/>
      <c r="RLF94" s="67"/>
      <c r="RLG94" s="67"/>
      <c r="RLH94" s="67"/>
      <c r="RLI94" s="67"/>
      <c r="RLJ94" s="67"/>
      <c r="RLK94" s="67"/>
      <c r="RLL94" s="67"/>
      <c r="RLM94" s="67"/>
      <c r="RLN94" s="67"/>
      <c r="RLO94" s="67"/>
      <c r="RLP94" s="67"/>
      <c r="RLQ94" s="67"/>
      <c r="RLR94" s="67"/>
      <c r="RLS94" s="67"/>
      <c r="RLT94" s="67"/>
      <c r="RLU94" s="67"/>
      <c r="RLV94" s="67"/>
      <c r="RLW94" s="67"/>
      <c r="RLX94" s="67"/>
      <c r="RLY94" s="67"/>
      <c r="RLZ94" s="67"/>
      <c r="RMA94" s="67"/>
      <c r="RMB94" s="67"/>
      <c r="RMC94" s="67"/>
      <c r="RMD94" s="67"/>
      <c r="RME94" s="67"/>
      <c r="RMF94" s="67"/>
      <c r="RMG94" s="67"/>
      <c r="RMH94" s="67"/>
      <c r="RMI94" s="67"/>
      <c r="RMJ94" s="67"/>
      <c r="RMK94" s="67"/>
      <c r="RML94" s="67"/>
      <c r="RMM94" s="67"/>
      <c r="RMN94" s="67"/>
      <c r="RMO94" s="67"/>
      <c r="RMP94" s="67"/>
      <c r="RMQ94" s="67"/>
      <c r="RMR94" s="67"/>
      <c r="RMS94" s="67"/>
      <c r="RMT94" s="67"/>
      <c r="RMU94" s="67"/>
      <c r="RMV94" s="67"/>
      <c r="RMW94" s="67"/>
      <c r="RMX94" s="67"/>
      <c r="RMY94" s="67"/>
      <c r="RMZ94" s="67"/>
      <c r="RNA94" s="67"/>
      <c r="RNB94" s="67"/>
      <c r="RNC94" s="67"/>
      <c r="RND94" s="67"/>
      <c r="RNE94" s="67"/>
      <c r="RNF94" s="67"/>
      <c r="RNG94" s="67"/>
      <c r="RNH94" s="67"/>
      <c r="RNI94" s="67"/>
      <c r="RNJ94" s="67"/>
      <c r="RNK94" s="67"/>
      <c r="RNL94" s="67"/>
      <c r="RNM94" s="67"/>
      <c r="RNN94" s="67"/>
      <c r="RNO94" s="67"/>
      <c r="RNP94" s="67"/>
      <c r="RNQ94" s="67"/>
      <c r="RNR94" s="67"/>
      <c r="RNS94" s="67"/>
      <c r="RNT94" s="67"/>
      <c r="RNU94" s="67"/>
      <c r="RNV94" s="67"/>
      <c r="RNW94" s="67"/>
      <c r="RNX94" s="67"/>
      <c r="RNY94" s="67"/>
      <c r="RNZ94" s="67"/>
      <c r="ROA94" s="67"/>
      <c r="ROB94" s="67"/>
      <c r="ROC94" s="67"/>
      <c r="ROD94" s="67"/>
      <c r="ROE94" s="67"/>
      <c r="ROF94" s="67"/>
      <c r="ROG94" s="67"/>
      <c r="ROH94" s="67"/>
      <c r="ROI94" s="67"/>
      <c r="ROJ94" s="67"/>
      <c r="ROK94" s="67"/>
      <c r="ROL94" s="67"/>
      <c r="ROM94" s="67"/>
      <c r="RON94" s="67"/>
      <c r="ROO94" s="67"/>
      <c r="ROP94" s="67"/>
      <c r="ROQ94" s="67"/>
      <c r="ROR94" s="67"/>
      <c r="ROS94" s="67"/>
      <c r="ROT94" s="67"/>
      <c r="ROU94" s="67"/>
      <c r="ROV94" s="67"/>
      <c r="ROW94" s="67"/>
      <c r="ROX94" s="67"/>
      <c r="ROY94" s="67"/>
      <c r="ROZ94" s="67"/>
      <c r="RPA94" s="67"/>
      <c r="RPB94" s="67"/>
      <c r="RPC94" s="67"/>
      <c r="RPD94" s="67"/>
      <c r="RPE94" s="67"/>
      <c r="RPF94" s="67"/>
      <c r="RPG94" s="67"/>
      <c r="RPH94" s="67"/>
      <c r="RPI94" s="67"/>
      <c r="RPJ94" s="67"/>
      <c r="RPK94" s="67"/>
      <c r="RPL94" s="67"/>
      <c r="RPM94" s="67"/>
      <c r="RPN94" s="67"/>
      <c r="RPO94" s="67"/>
      <c r="RPP94" s="67"/>
      <c r="RPQ94" s="67"/>
      <c r="RPR94" s="67"/>
      <c r="RPS94" s="67"/>
      <c r="RPT94" s="67"/>
      <c r="RPU94" s="67"/>
      <c r="RPV94" s="67"/>
      <c r="RPW94" s="67"/>
      <c r="RPX94" s="67"/>
      <c r="RPY94" s="67"/>
      <c r="RPZ94" s="67"/>
      <c r="RQA94" s="67"/>
      <c r="RQB94" s="67"/>
      <c r="RQC94" s="67"/>
      <c r="RQD94" s="67"/>
      <c r="RQE94" s="67"/>
      <c r="RQF94" s="67"/>
      <c r="RQG94" s="67"/>
      <c r="RQH94" s="67"/>
      <c r="RQI94" s="67"/>
      <c r="RQJ94" s="67"/>
      <c r="RQK94" s="67"/>
      <c r="RQL94" s="67"/>
      <c r="RQM94" s="67"/>
      <c r="RQN94" s="67"/>
      <c r="RQO94" s="67"/>
      <c r="RQP94" s="67"/>
      <c r="RQQ94" s="67"/>
      <c r="RQR94" s="67"/>
      <c r="RQS94" s="67"/>
      <c r="RQT94" s="67"/>
      <c r="RQU94" s="67"/>
      <c r="RQV94" s="67"/>
      <c r="RQW94" s="67"/>
      <c r="RQX94" s="67"/>
      <c r="RQY94" s="67"/>
      <c r="RQZ94" s="67"/>
      <c r="RRA94" s="67"/>
      <c r="RRB94" s="67"/>
      <c r="RRC94" s="67"/>
      <c r="RRD94" s="67"/>
      <c r="RRE94" s="67"/>
      <c r="RRF94" s="67"/>
      <c r="RRG94" s="67"/>
      <c r="RRH94" s="67"/>
      <c r="RRI94" s="67"/>
      <c r="RRJ94" s="67"/>
      <c r="RRK94" s="67"/>
      <c r="RRL94" s="67"/>
      <c r="RRM94" s="67"/>
      <c r="RRN94" s="67"/>
      <c r="RRO94" s="67"/>
      <c r="RRP94" s="67"/>
      <c r="RRQ94" s="67"/>
      <c r="RRR94" s="67"/>
      <c r="RRS94" s="67"/>
      <c r="RRT94" s="67"/>
      <c r="RRU94" s="67"/>
      <c r="RRV94" s="67"/>
      <c r="RRW94" s="67"/>
      <c r="RRX94" s="67"/>
      <c r="RRY94" s="67"/>
      <c r="RRZ94" s="67"/>
      <c r="RSA94" s="67"/>
      <c r="RSB94" s="67"/>
      <c r="RSC94" s="67"/>
      <c r="RSD94" s="67"/>
      <c r="RSE94" s="67"/>
      <c r="RSF94" s="67"/>
      <c r="RSG94" s="67"/>
      <c r="RSH94" s="67"/>
      <c r="RSI94" s="67"/>
      <c r="RSJ94" s="67"/>
      <c r="RSK94" s="67"/>
      <c r="RSL94" s="67"/>
      <c r="RSM94" s="67"/>
      <c r="RSN94" s="67"/>
      <c r="RSO94" s="67"/>
      <c r="RSP94" s="67"/>
      <c r="RSQ94" s="67"/>
      <c r="RSR94" s="67"/>
      <c r="RSS94" s="67"/>
      <c r="RST94" s="67"/>
      <c r="RSU94" s="67"/>
      <c r="RSV94" s="67"/>
      <c r="RSW94" s="67"/>
      <c r="RSX94" s="67"/>
      <c r="RSY94" s="67"/>
      <c r="RSZ94" s="67"/>
      <c r="RTA94" s="67"/>
      <c r="RTB94" s="67"/>
      <c r="RTC94" s="67"/>
      <c r="RTD94" s="67"/>
      <c r="RTE94" s="67"/>
      <c r="RTF94" s="67"/>
      <c r="RTG94" s="67"/>
      <c r="RTH94" s="67"/>
      <c r="RTI94" s="67"/>
      <c r="RTJ94" s="67"/>
      <c r="RTK94" s="67"/>
      <c r="RTL94" s="67"/>
      <c r="RTM94" s="67"/>
      <c r="RTN94" s="67"/>
      <c r="RTO94" s="67"/>
      <c r="RTP94" s="67"/>
      <c r="RTQ94" s="67"/>
      <c r="RTR94" s="67"/>
      <c r="RTS94" s="67"/>
      <c r="RTT94" s="67"/>
      <c r="RTU94" s="67"/>
      <c r="RTV94" s="67"/>
      <c r="RTW94" s="67"/>
      <c r="RTX94" s="67"/>
      <c r="RTY94" s="67"/>
      <c r="RTZ94" s="67"/>
      <c r="RUA94" s="67"/>
      <c r="RUB94" s="67"/>
      <c r="RUC94" s="67"/>
      <c r="RUD94" s="67"/>
      <c r="RUE94" s="67"/>
      <c r="RUF94" s="67"/>
      <c r="RUG94" s="67"/>
      <c r="RUH94" s="67"/>
      <c r="RUI94" s="67"/>
      <c r="RUJ94" s="67"/>
      <c r="RUK94" s="67"/>
      <c r="RUL94" s="67"/>
      <c r="RUM94" s="67"/>
      <c r="RUN94" s="67"/>
      <c r="RUO94" s="67"/>
      <c r="RUP94" s="67"/>
      <c r="RUQ94" s="67"/>
      <c r="RUR94" s="67"/>
      <c r="RUS94" s="67"/>
      <c r="RUT94" s="67"/>
      <c r="RUU94" s="67"/>
      <c r="RUV94" s="67"/>
      <c r="RUW94" s="67"/>
      <c r="RUX94" s="67"/>
      <c r="RUY94" s="67"/>
      <c r="RUZ94" s="67"/>
      <c r="RVA94" s="67"/>
      <c r="RVB94" s="67"/>
      <c r="RVC94" s="67"/>
      <c r="RVD94" s="67"/>
      <c r="RVE94" s="67"/>
      <c r="RVF94" s="67"/>
      <c r="RVG94" s="67"/>
      <c r="RVH94" s="67"/>
      <c r="RVI94" s="67"/>
      <c r="RVJ94" s="67"/>
      <c r="RVK94" s="67"/>
      <c r="RVL94" s="67"/>
      <c r="RVM94" s="67"/>
      <c r="RVN94" s="67"/>
      <c r="RVO94" s="67"/>
      <c r="RVP94" s="67"/>
      <c r="RVQ94" s="67"/>
      <c r="RVR94" s="67"/>
      <c r="RVS94" s="67"/>
      <c r="RVT94" s="67"/>
      <c r="RVU94" s="67"/>
      <c r="RVV94" s="67"/>
      <c r="RVW94" s="67"/>
      <c r="RVX94" s="67"/>
      <c r="RVY94" s="67"/>
      <c r="RVZ94" s="67"/>
      <c r="RWA94" s="67"/>
      <c r="RWB94" s="67"/>
      <c r="RWC94" s="67"/>
      <c r="RWD94" s="67"/>
      <c r="RWE94" s="67"/>
      <c r="RWF94" s="67"/>
      <c r="RWG94" s="67"/>
      <c r="RWH94" s="67"/>
      <c r="RWI94" s="67"/>
      <c r="RWJ94" s="67"/>
      <c r="RWK94" s="67"/>
      <c r="RWL94" s="67"/>
      <c r="RWM94" s="67"/>
      <c r="RWN94" s="67"/>
      <c r="RWO94" s="67"/>
      <c r="RWP94" s="67"/>
      <c r="RWQ94" s="67"/>
      <c r="RWR94" s="67"/>
      <c r="RWS94" s="67"/>
      <c r="RWT94" s="67"/>
      <c r="RWU94" s="67"/>
      <c r="RWV94" s="67"/>
      <c r="RWW94" s="67"/>
      <c r="RWX94" s="67"/>
      <c r="RWY94" s="67"/>
      <c r="RWZ94" s="67"/>
      <c r="RXA94" s="67"/>
      <c r="RXB94" s="67"/>
      <c r="RXC94" s="67"/>
      <c r="RXD94" s="67"/>
      <c r="RXE94" s="67"/>
      <c r="RXF94" s="67"/>
      <c r="RXG94" s="67"/>
      <c r="RXH94" s="67"/>
      <c r="RXI94" s="67"/>
      <c r="RXJ94" s="67"/>
      <c r="RXK94" s="67"/>
      <c r="RXL94" s="67"/>
      <c r="RXM94" s="67"/>
      <c r="RXN94" s="67"/>
      <c r="RXO94" s="67"/>
      <c r="RXP94" s="67"/>
      <c r="RXQ94" s="67"/>
      <c r="RXR94" s="67"/>
      <c r="RXS94" s="67"/>
      <c r="RXT94" s="67"/>
      <c r="RXU94" s="67"/>
      <c r="RXV94" s="67"/>
      <c r="RXW94" s="67"/>
      <c r="RXX94" s="67"/>
      <c r="RXY94" s="67"/>
      <c r="RXZ94" s="67"/>
      <c r="RYA94" s="67"/>
      <c r="RYB94" s="67"/>
      <c r="RYC94" s="67"/>
      <c r="RYD94" s="67"/>
      <c r="RYE94" s="67"/>
      <c r="RYF94" s="67"/>
      <c r="RYG94" s="67"/>
      <c r="RYH94" s="67"/>
      <c r="RYI94" s="67"/>
      <c r="RYJ94" s="67"/>
      <c r="RYK94" s="67"/>
      <c r="RYL94" s="67"/>
      <c r="RYM94" s="67"/>
      <c r="RYN94" s="67"/>
      <c r="RYO94" s="67"/>
      <c r="RYP94" s="67"/>
      <c r="RYQ94" s="67"/>
      <c r="RYR94" s="67"/>
      <c r="RYS94" s="67"/>
      <c r="RYT94" s="67"/>
      <c r="RYU94" s="67"/>
      <c r="RYV94" s="67"/>
      <c r="RYW94" s="67"/>
      <c r="RYX94" s="67"/>
      <c r="RYY94" s="67"/>
      <c r="RYZ94" s="67"/>
      <c r="RZA94" s="67"/>
      <c r="RZB94" s="67"/>
      <c r="RZC94" s="67"/>
      <c r="RZD94" s="67"/>
      <c r="RZE94" s="67"/>
      <c r="RZF94" s="67"/>
      <c r="RZG94" s="67"/>
      <c r="RZH94" s="67"/>
      <c r="RZI94" s="67"/>
      <c r="RZJ94" s="67"/>
      <c r="RZK94" s="67"/>
      <c r="RZL94" s="67"/>
      <c r="RZM94" s="67"/>
      <c r="RZN94" s="67"/>
      <c r="RZO94" s="67"/>
      <c r="RZP94" s="67"/>
      <c r="RZQ94" s="67"/>
      <c r="RZR94" s="67"/>
      <c r="RZS94" s="67"/>
      <c r="RZT94" s="67"/>
      <c r="RZU94" s="67"/>
      <c r="RZV94" s="67"/>
      <c r="RZW94" s="67"/>
      <c r="RZX94" s="67"/>
      <c r="RZY94" s="67"/>
      <c r="RZZ94" s="67"/>
      <c r="SAA94" s="67"/>
      <c r="SAB94" s="67"/>
      <c r="SAC94" s="67"/>
      <c r="SAD94" s="67"/>
      <c r="SAE94" s="67"/>
      <c r="SAF94" s="67"/>
      <c r="SAG94" s="67"/>
      <c r="SAH94" s="67"/>
      <c r="SAI94" s="67"/>
      <c r="SAJ94" s="67"/>
      <c r="SAK94" s="67"/>
      <c r="SAL94" s="67"/>
      <c r="SAM94" s="67"/>
      <c r="SAN94" s="67"/>
      <c r="SAO94" s="67"/>
      <c r="SAP94" s="67"/>
      <c r="SAQ94" s="67"/>
      <c r="SAR94" s="67"/>
      <c r="SAS94" s="67"/>
      <c r="SAT94" s="67"/>
      <c r="SAU94" s="67"/>
      <c r="SAV94" s="67"/>
      <c r="SAW94" s="67"/>
      <c r="SAX94" s="67"/>
      <c r="SAY94" s="67"/>
      <c r="SAZ94" s="67"/>
      <c r="SBA94" s="67"/>
      <c r="SBB94" s="67"/>
      <c r="SBC94" s="67"/>
      <c r="SBD94" s="67"/>
      <c r="SBE94" s="67"/>
      <c r="SBF94" s="67"/>
      <c r="SBG94" s="67"/>
      <c r="SBH94" s="67"/>
      <c r="SBI94" s="67"/>
      <c r="SBJ94" s="67"/>
      <c r="SBK94" s="67"/>
      <c r="SBL94" s="67"/>
      <c r="SBM94" s="67"/>
      <c r="SBN94" s="67"/>
      <c r="SBO94" s="67"/>
      <c r="SBP94" s="67"/>
      <c r="SBQ94" s="67"/>
      <c r="SBR94" s="67"/>
      <c r="SBS94" s="67"/>
      <c r="SBT94" s="67"/>
      <c r="SBU94" s="67"/>
      <c r="SBV94" s="67"/>
      <c r="SBW94" s="67"/>
      <c r="SBX94" s="67"/>
      <c r="SBY94" s="67"/>
      <c r="SBZ94" s="67"/>
      <c r="SCA94" s="67"/>
      <c r="SCB94" s="67"/>
      <c r="SCC94" s="67"/>
      <c r="SCD94" s="67"/>
      <c r="SCE94" s="67"/>
      <c r="SCF94" s="67"/>
      <c r="SCG94" s="67"/>
      <c r="SCH94" s="67"/>
      <c r="SCI94" s="67"/>
      <c r="SCJ94" s="67"/>
      <c r="SCK94" s="67"/>
      <c r="SCL94" s="67"/>
      <c r="SCM94" s="67"/>
      <c r="SCN94" s="67"/>
      <c r="SCO94" s="67"/>
      <c r="SCP94" s="67"/>
      <c r="SCQ94" s="67"/>
      <c r="SCR94" s="67"/>
      <c r="SCS94" s="67"/>
      <c r="SCT94" s="67"/>
      <c r="SCU94" s="67"/>
      <c r="SCV94" s="67"/>
      <c r="SCW94" s="67"/>
      <c r="SCX94" s="67"/>
      <c r="SCY94" s="67"/>
      <c r="SCZ94" s="67"/>
      <c r="SDA94" s="67"/>
      <c r="SDB94" s="67"/>
      <c r="SDC94" s="67"/>
      <c r="SDD94" s="67"/>
      <c r="SDE94" s="67"/>
      <c r="SDF94" s="67"/>
      <c r="SDG94" s="67"/>
      <c r="SDH94" s="67"/>
      <c r="SDI94" s="67"/>
      <c r="SDJ94" s="67"/>
      <c r="SDK94" s="67"/>
      <c r="SDL94" s="67"/>
      <c r="SDM94" s="67"/>
      <c r="SDN94" s="67"/>
      <c r="SDO94" s="67"/>
      <c r="SDP94" s="67"/>
      <c r="SDQ94" s="67"/>
      <c r="SDR94" s="67"/>
      <c r="SDS94" s="67"/>
      <c r="SDT94" s="67"/>
      <c r="SDU94" s="67"/>
      <c r="SDV94" s="67"/>
      <c r="SDW94" s="67"/>
      <c r="SDX94" s="67"/>
      <c r="SDY94" s="67"/>
      <c r="SDZ94" s="67"/>
      <c r="SEA94" s="67"/>
      <c r="SEB94" s="67"/>
      <c r="SEC94" s="67"/>
      <c r="SED94" s="67"/>
      <c r="SEE94" s="67"/>
      <c r="SEF94" s="67"/>
      <c r="SEG94" s="67"/>
      <c r="SEH94" s="67"/>
      <c r="SEI94" s="67"/>
      <c r="SEJ94" s="67"/>
      <c r="SEK94" s="67"/>
      <c r="SEL94" s="67"/>
      <c r="SEM94" s="67"/>
      <c r="SEN94" s="67"/>
      <c r="SEO94" s="67"/>
      <c r="SEP94" s="67"/>
      <c r="SEQ94" s="67"/>
      <c r="SER94" s="67"/>
      <c r="SES94" s="67"/>
      <c r="SET94" s="67"/>
      <c r="SEU94" s="67"/>
      <c r="SEV94" s="67"/>
      <c r="SEW94" s="67"/>
      <c r="SEX94" s="67"/>
      <c r="SEY94" s="67"/>
      <c r="SEZ94" s="67"/>
      <c r="SFA94" s="67"/>
      <c r="SFB94" s="67"/>
      <c r="SFC94" s="67"/>
      <c r="SFD94" s="67"/>
      <c r="SFE94" s="67"/>
      <c r="SFF94" s="67"/>
      <c r="SFG94" s="67"/>
      <c r="SFH94" s="67"/>
      <c r="SFI94" s="67"/>
      <c r="SFJ94" s="67"/>
      <c r="SFK94" s="67"/>
      <c r="SFL94" s="67"/>
      <c r="SFM94" s="67"/>
      <c r="SFN94" s="67"/>
      <c r="SFO94" s="67"/>
      <c r="SFP94" s="67"/>
      <c r="SFQ94" s="67"/>
      <c r="SFR94" s="67"/>
      <c r="SFS94" s="67"/>
      <c r="SFT94" s="67"/>
      <c r="SFU94" s="67"/>
      <c r="SFV94" s="67"/>
      <c r="SFW94" s="67"/>
      <c r="SFX94" s="67"/>
      <c r="SFY94" s="67"/>
      <c r="SFZ94" s="67"/>
      <c r="SGA94" s="67"/>
      <c r="SGB94" s="67"/>
      <c r="SGC94" s="67"/>
      <c r="SGD94" s="67"/>
      <c r="SGE94" s="67"/>
      <c r="SGF94" s="67"/>
      <c r="SGG94" s="67"/>
      <c r="SGH94" s="67"/>
      <c r="SGI94" s="67"/>
      <c r="SGJ94" s="67"/>
      <c r="SGK94" s="67"/>
      <c r="SGL94" s="67"/>
      <c r="SGM94" s="67"/>
      <c r="SGN94" s="67"/>
      <c r="SGO94" s="67"/>
      <c r="SGP94" s="67"/>
      <c r="SGQ94" s="67"/>
      <c r="SGR94" s="67"/>
      <c r="SGS94" s="67"/>
      <c r="SGT94" s="67"/>
      <c r="SGU94" s="67"/>
      <c r="SGV94" s="67"/>
      <c r="SGW94" s="67"/>
      <c r="SGX94" s="67"/>
      <c r="SGY94" s="67"/>
      <c r="SGZ94" s="67"/>
      <c r="SHA94" s="67"/>
      <c r="SHB94" s="67"/>
      <c r="SHC94" s="67"/>
      <c r="SHD94" s="67"/>
      <c r="SHE94" s="67"/>
      <c r="SHF94" s="67"/>
      <c r="SHG94" s="67"/>
      <c r="SHH94" s="67"/>
      <c r="SHI94" s="67"/>
      <c r="SHJ94" s="67"/>
      <c r="SHK94" s="67"/>
      <c r="SHL94" s="67"/>
      <c r="SHM94" s="67"/>
      <c r="SHN94" s="67"/>
      <c r="SHO94" s="67"/>
      <c r="SHP94" s="67"/>
      <c r="SHQ94" s="67"/>
      <c r="SHR94" s="67"/>
      <c r="SHS94" s="67"/>
      <c r="SHT94" s="67"/>
      <c r="SHU94" s="67"/>
      <c r="SHV94" s="67"/>
      <c r="SHW94" s="67"/>
      <c r="SHX94" s="67"/>
      <c r="SHY94" s="67"/>
      <c r="SHZ94" s="67"/>
      <c r="SIA94" s="67"/>
      <c r="SIB94" s="67"/>
      <c r="SIC94" s="67"/>
      <c r="SID94" s="67"/>
      <c r="SIE94" s="67"/>
      <c r="SIF94" s="67"/>
      <c r="SIG94" s="67"/>
      <c r="SIH94" s="67"/>
      <c r="SII94" s="67"/>
      <c r="SIJ94" s="67"/>
      <c r="SIK94" s="67"/>
      <c r="SIL94" s="67"/>
      <c r="SIM94" s="67"/>
      <c r="SIN94" s="67"/>
      <c r="SIO94" s="67"/>
      <c r="SIP94" s="67"/>
      <c r="SIQ94" s="67"/>
      <c r="SIR94" s="67"/>
      <c r="SIS94" s="67"/>
      <c r="SIT94" s="67"/>
      <c r="SIU94" s="67"/>
      <c r="SIV94" s="67"/>
      <c r="SIW94" s="67"/>
      <c r="SIX94" s="67"/>
      <c r="SIY94" s="67"/>
      <c r="SIZ94" s="67"/>
      <c r="SJA94" s="67"/>
      <c r="SJB94" s="67"/>
      <c r="SJC94" s="67"/>
      <c r="SJD94" s="67"/>
      <c r="SJE94" s="67"/>
      <c r="SJF94" s="67"/>
      <c r="SJG94" s="67"/>
      <c r="SJH94" s="67"/>
      <c r="SJI94" s="67"/>
      <c r="SJJ94" s="67"/>
      <c r="SJK94" s="67"/>
      <c r="SJL94" s="67"/>
      <c r="SJM94" s="67"/>
      <c r="SJN94" s="67"/>
      <c r="SJO94" s="67"/>
      <c r="SJP94" s="67"/>
      <c r="SJQ94" s="67"/>
      <c r="SJR94" s="67"/>
      <c r="SJS94" s="67"/>
      <c r="SJT94" s="67"/>
      <c r="SJU94" s="67"/>
      <c r="SJV94" s="67"/>
      <c r="SJW94" s="67"/>
      <c r="SJX94" s="67"/>
      <c r="SJY94" s="67"/>
      <c r="SJZ94" s="67"/>
      <c r="SKA94" s="67"/>
      <c r="SKB94" s="67"/>
      <c r="SKC94" s="67"/>
      <c r="SKD94" s="67"/>
      <c r="SKE94" s="67"/>
      <c r="SKF94" s="67"/>
      <c r="SKG94" s="67"/>
      <c r="SKH94" s="67"/>
      <c r="SKI94" s="67"/>
      <c r="SKJ94" s="67"/>
      <c r="SKK94" s="67"/>
      <c r="SKL94" s="67"/>
      <c r="SKM94" s="67"/>
      <c r="SKN94" s="67"/>
      <c r="SKO94" s="67"/>
      <c r="SKP94" s="67"/>
      <c r="SKQ94" s="67"/>
      <c r="SKR94" s="67"/>
      <c r="SKS94" s="67"/>
      <c r="SKT94" s="67"/>
      <c r="SKU94" s="67"/>
      <c r="SKV94" s="67"/>
      <c r="SKW94" s="67"/>
      <c r="SKX94" s="67"/>
      <c r="SKY94" s="67"/>
      <c r="SKZ94" s="67"/>
      <c r="SLA94" s="67"/>
      <c r="SLB94" s="67"/>
      <c r="SLC94" s="67"/>
      <c r="SLD94" s="67"/>
      <c r="SLE94" s="67"/>
      <c r="SLF94" s="67"/>
      <c r="SLG94" s="67"/>
      <c r="SLH94" s="67"/>
      <c r="SLI94" s="67"/>
      <c r="SLJ94" s="67"/>
      <c r="SLK94" s="67"/>
      <c r="SLL94" s="67"/>
      <c r="SLM94" s="67"/>
      <c r="SLN94" s="67"/>
      <c r="SLO94" s="67"/>
      <c r="SLP94" s="67"/>
      <c r="SLQ94" s="67"/>
      <c r="SLR94" s="67"/>
      <c r="SLS94" s="67"/>
      <c r="SLT94" s="67"/>
      <c r="SLU94" s="67"/>
      <c r="SLV94" s="67"/>
      <c r="SLW94" s="67"/>
      <c r="SLX94" s="67"/>
      <c r="SLY94" s="67"/>
      <c r="SLZ94" s="67"/>
      <c r="SMA94" s="67"/>
      <c r="SMB94" s="67"/>
      <c r="SMC94" s="67"/>
      <c r="SMD94" s="67"/>
      <c r="SME94" s="67"/>
      <c r="SMF94" s="67"/>
      <c r="SMG94" s="67"/>
      <c r="SMH94" s="67"/>
      <c r="SMI94" s="67"/>
      <c r="SMJ94" s="67"/>
      <c r="SMK94" s="67"/>
      <c r="SML94" s="67"/>
      <c r="SMM94" s="67"/>
      <c r="SMN94" s="67"/>
      <c r="SMO94" s="67"/>
      <c r="SMP94" s="67"/>
      <c r="SMQ94" s="67"/>
      <c r="SMR94" s="67"/>
      <c r="SMS94" s="67"/>
      <c r="SMT94" s="67"/>
      <c r="SMU94" s="67"/>
      <c r="SMV94" s="67"/>
      <c r="SMW94" s="67"/>
      <c r="SMX94" s="67"/>
      <c r="SMY94" s="67"/>
      <c r="SMZ94" s="67"/>
      <c r="SNA94" s="67"/>
      <c r="SNB94" s="67"/>
      <c r="SNC94" s="67"/>
      <c r="SND94" s="67"/>
      <c r="SNE94" s="67"/>
      <c r="SNF94" s="67"/>
      <c r="SNG94" s="67"/>
      <c r="SNH94" s="67"/>
      <c r="SNI94" s="67"/>
      <c r="SNJ94" s="67"/>
      <c r="SNK94" s="67"/>
      <c r="SNL94" s="67"/>
      <c r="SNM94" s="67"/>
      <c r="SNN94" s="67"/>
      <c r="SNO94" s="67"/>
      <c r="SNP94" s="67"/>
      <c r="SNQ94" s="67"/>
      <c r="SNR94" s="67"/>
      <c r="SNS94" s="67"/>
      <c r="SNT94" s="67"/>
      <c r="SNU94" s="67"/>
      <c r="SNV94" s="67"/>
      <c r="SNW94" s="67"/>
      <c r="SNX94" s="67"/>
      <c r="SNY94" s="67"/>
      <c r="SNZ94" s="67"/>
      <c r="SOA94" s="67"/>
      <c r="SOB94" s="67"/>
      <c r="SOC94" s="67"/>
      <c r="SOD94" s="67"/>
      <c r="SOE94" s="67"/>
      <c r="SOF94" s="67"/>
      <c r="SOG94" s="67"/>
      <c r="SOH94" s="67"/>
      <c r="SOI94" s="67"/>
      <c r="SOJ94" s="67"/>
      <c r="SOK94" s="67"/>
      <c r="SOL94" s="67"/>
      <c r="SOM94" s="67"/>
      <c r="SON94" s="67"/>
      <c r="SOO94" s="67"/>
      <c r="SOP94" s="67"/>
      <c r="SOQ94" s="67"/>
      <c r="SOR94" s="67"/>
      <c r="SOS94" s="67"/>
      <c r="SOT94" s="67"/>
      <c r="SOU94" s="67"/>
      <c r="SOV94" s="67"/>
      <c r="SOW94" s="67"/>
      <c r="SOX94" s="67"/>
      <c r="SOY94" s="67"/>
      <c r="SOZ94" s="67"/>
      <c r="SPA94" s="67"/>
      <c r="SPB94" s="67"/>
      <c r="SPC94" s="67"/>
      <c r="SPD94" s="67"/>
      <c r="SPE94" s="67"/>
      <c r="SPF94" s="67"/>
      <c r="SPG94" s="67"/>
      <c r="SPH94" s="67"/>
      <c r="SPI94" s="67"/>
      <c r="SPJ94" s="67"/>
      <c r="SPK94" s="67"/>
      <c r="SPL94" s="67"/>
      <c r="SPM94" s="67"/>
      <c r="SPN94" s="67"/>
      <c r="SPO94" s="67"/>
      <c r="SPP94" s="67"/>
      <c r="SPQ94" s="67"/>
      <c r="SPR94" s="67"/>
      <c r="SPS94" s="67"/>
      <c r="SPT94" s="67"/>
      <c r="SPU94" s="67"/>
      <c r="SPV94" s="67"/>
      <c r="SPW94" s="67"/>
      <c r="SPX94" s="67"/>
      <c r="SPY94" s="67"/>
      <c r="SPZ94" s="67"/>
      <c r="SQA94" s="67"/>
      <c r="SQB94" s="67"/>
      <c r="SQC94" s="67"/>
      <c r="SQD94" s="67"/>
      <c r="SQE94" s="67"/>
      <c r="SQF94" s="67"/>
      <c r="SQG94" s="67"/>
      <c r="SQH94" s="67"/>
      <c r="SQI94" s="67"/>
      <c r="SQJ94" s="67"/>
      <c r="SQK94" s="67"/>
      <c r="SQL94" s="67"/>
      <c r="SQM94" s="67"/>
      <c r="SQN94" s="67"/>
      <c r="SQO94" s="67"/>
      <c r="SQP94" s="67"/>
      <c r="SQQ94" s="67"/>
      <c r="SQR94" s="67"/>
      <c r="SQS94" s="67"/>
      <c r="SQT94" s="67"/>
      <c r="SQU94" s="67"/>
      <c r="SQV94" s="67"/>
      <c r="SQW94" s="67"/>
      <c r="SQX94" s="67"/>
      <c r="SQY94" s="67"/>
      <c r="SQZ94" s="67"/>
      <c r="SRA94" s="67"/>
      <c r="SRB94" s="67"/>
      <c r="SRC94" s="67"/>
      <c r="SRD94" s="67"/>
      <c r="SRE94" s="67"/>
      <c r="SRF94" s="67"/>
      <c r="SRG94" s="67"/>
      <c r="SRH94" s="67"/>
      <c r="SRI94" s="67"/>
      <c r="SRJ94" s="67"/>
      <c r="SRK94" s="67"/>
      <c r="SRL94" s="67"/>
      <c r="SRM94" s="67"/>
      <c r="SRN94" s="67"/>
      <c r="SRO94" s="67"/>
      <c r="SRP94" s="67"/>
      <c r="SRQ94" s="67"/>
      <c r="SRR94" s="67"/>
      <c r="SRS94" s="67"/>
      <c r="SRT94" s="67"/>
      <c r="SRU94" s="67"/>
      <c r="SRV94" s="67"/>
      <c r="SRW94" s="67"/>
      <c r="SRX94" s="67"/>
      <c r="SRY94" s="67"/>
      <c r="SRZ94" s="67"/>
      <c r="SSA94" s="67"/>
      <c r="SSB94" s="67"/>
      <c r="SSC94" s="67"/>
      <c r="SSD94" s="67"/>
      <c r="SSE94" s="67"/>
      <c r="SSF94" s="67"/>
      <c r="SSG94" s="67"/>
      <c r="SSH94" s="67"/>
      <c r="SSI94" s="67"/>
      <c r="SSJ94" s="67"/>
      <c r="SSK94" s="67"/>
      <c r="SSL94" s="67"/>
      <c r="SSM94" s="67"/>
      <c r="SSN94" s="67"/>
      <c r="SSO94" s="67"/>
      <c r="SSP94" s="67"/>
      <c r="SSQ94" s="67"/>
      <c r="SSR94" s="67"/>
      <c r="SSS94" s="67"/>
      <c r="SST94" s="67"/>
      <c r="SSU94" s="67"/>
      <c r="SSV94" s="67"/>
      <c r="SSW94" s="67"/>
      <c r="SSX94" s="67"/>
      <c r="SSY94" s="67"/>
      <c r="SSZ94" s="67"/>
      <c r="STA94" s="67"/>
      <c r="STB94" s="67"/>
      <c r="STC94" s="67"/>
      <c r="STD94" s="67"/>
      <c r="STE94" s="67"/>
      <c r="STF94" s="67"/>
      <c r="STG94" s="67"/>
      <c r="STH94" s="67"/>
      <c r="STI94" s="67"/>
      <c r="STJ94" s="67"/>
      <c r="STK94" s="67"/>
      <c r="STL94" s="67"/>
      <c r="STM94" s="67"/>
      <c r="STN94" s="67"/>
      <c r="STO94" s="67"/>
      <c r="STP94" s="67"/>
      <c r="STQ94" s="67"/>
      <c r="STR94" s="67"/>
      <c r="STS94" s="67"/>
      <c r="STT94" s="67"/>
      <c r="STU94" s="67"/>
      <c r="STV94" s="67"/>
      <c r="STW94" s="67"/>
      <c r="STX94" s="67"/>
      <c r="STY94" s="67"/>
      <c r="STZ94" s="67"/>
      <c r="SUA94" s="67"/>
      <c r="SUB94" s="67"/>
      <c r="SUC94" s="67"/>
      <c r="SUD94" s="67"/>
      <c r="SUE94" s="67"/>
      <c r="SUF94" s="67"/>
      <c r="SUG94" s="67"/>
      <c r="SUH94" s="67"/>
      <c r="SUI94" s="67"/>
      <c r="SUJ94" s="67"/>
      <c r="SUK94" s="67"/>
      <c r="SUL94" s="67"/>
      <c r="SUM94" s="67"/>
      <c r="SUN94" s="67"/>
      <c r="SUO94" s="67"/>
      <c r="SUP94" s="67"/>
      <c r="SUQ94" s="67"/>
      <c r="SUR94" s="67"/>
      <c r="SUS94" s="67"/>
      <c r="SUT94" s="67"/>
      <c r="SUU94" s="67"/>
      <c r="SUV94" s="67"/>
      <c r="SUW94" s="67"/>
      <c r="SUX94" s="67"/>
      <c r="SUY94" s="67"/>
      <c r="SUZ94" s="67"/>
      <c r="SVA94" s="67"/>
      <c r="SVB94" s="67"/>
      <c r="SVC94" s="67"/>
      <c r="SVD94" s="67"/>
      <c r="SVE94" s="67"/>
      <c r="SVF94" s="67"/>
      <c r="SVG94" s="67"/>
      <c r="SVH94" s="67"/>
      <c r="SVI94" s="67"/>
      <c r="SVJ94" s="67"/>
      <c r="SVK94" s="67"/>
      <c r="SVL94" s="67"/>
      <c r="SVM94" s="67"/>
      <c r="SVN94" s="67"/>
      <c r="SVO94" s="67"/>
      <c r="SVP94" s="67"/>
      <c r="SVQ94" s="67"/>
      <c r="SVR94" s="67"/>
      <c r="SVS94" s="67"/>
      <c r="SVT94" s="67"/>
      <c r="SVU94" s="67"/>
      <c r="SVV94" s="67"/>
      <c r="SVW94" s="67"/>
      <c r="SVX94" s="67"/>
      <c r="SVY94" s="67"/>
      <c r="SVZ94" s="67"/>
      <c r="SWA94" s="67"/>
      <c r="SWB94" s="67"/>
      <c r="SWC94" s="67"/>
      <c r="SWD94" s="67"/>
      <c r="SWE94" s="67"/>
      <c r="SWF94" s="67"/>
      <c r="SWG94" s="67"/>
      <c r="SWH94" s="67"/>
      <c r="SWI94" s="67"/>
      <c r="SWJ94" s="67"/>
      <c r="SWK94" s="67"/>
      <c r="SWL94" s="67"/>
      <c r="SWM94" s="67"/>
      <c r="SWN94" s="67"/>
      <c r="SWO94" s="67"/>
      <c r="SWP94" s="67"/>
      <c r="SWQ94" s="67"/>
      <c r="SWR94" s="67"/>
      <c r="SWS94" s="67"/>
      <c r="SWT94" s="67"/>
      <c r="SWU94" s="67"/>
      <c r="SWV94" s="67"/>
      <c r="SWW94" s="67"/>
      <c r="SWX94" s="67"/>
      <c r="SWY94" s="67"/>
      <c r="SWZ94" s="67"/>
      <c r="SXA94" s="67"/>
      <c r="SXB94" s="67"/>
      <c r="SXC94" s="67"/>
      <c r="SXD94" s="67"/>
      <c r="SXE94" s="67"/>
      <c r="SXF94" s="67"/>
      <c r="SXG94" s="67"/>
      <c r="SXH94" s="67"/>
      <c r="SXI94" s="67"/>
      <c r="SXJ94" s="67"/>
      <c r="SXK94" s="67"/>
      <c r="SXL94" s="67"/>
      <c r="SXM94" s="67"/>
      <c r="SXN94" s="67"/>
      <c r="SXO94" s="67"/>
      <c r="SXP94" s="67"/>
      <c r="SXQ94" s="67"/>
      <c r="SXR94" s="67"/>
      <c r="SXS94" s="67"/>
      <c r="SXT94" s="67"/>
      <c r="SXU94" s="67"/>
      <c r="SXV94" s="67"/>
      <c r="SXW94" s="67"/>
      <c r="SXX94" s="67"/>
      <c r="SXY94" s="67"/>
      <c r="SXZ94" s="67"/>
      <c r="SYA94" s="67"/>
      <c r="SYB94" s="67"/>
      <c r="SYC94" s="67"/>
      <c r="SYD94" s="67"/>
      <c r="SYE94" s="67"/>
      <c r="SYF94" s="67"/>
      <c r="SYG94" s="67"/>
      <c r="SYH94" s="67"/>
      <c r="SYI94" s="67"/>
      <c r="SYJ94" s="67"/>
      <c r="SYK94" s="67"/>
      <c r="SYL94" s="67"/>
      <c r="SYM94" s="67"/>
      <c r="SYN94" s="67"/>
      <c r="SYO94" s="67"/>
      <c r="SYP94" s="67"/>
      <c r="SYQ94" s="67"/>
      <c r="SYR94" s="67"/>
      <c r="SYS94" s="67"/>
      <c r="SYT94" s="67"/>
      <c r="SYU94" s="67"/>
      <c r="SYV94" s="67"/>
      <c r="SYW94" s="67"/>
      <c r="SYX94" s="67"/>
      <c r="SYY94" s="67"/>
      <c r="SYZ94" s="67"/>
      <c r="SZA94" s="67"/>
      <c r="SZB94" s="67"/>
      <c r="SZC94" s="67"/>
      <c r="SZD94" s="67"/>
      <c r="SZE94" s="67"/>
      <c r="SZF94" s="67"/>
      <c r="SZG94" s="67"/>
      <c r="SZH94" s="67"/>
      <c r="SZI94" s="67"/>
      <c r="SZJ94" s="67"/>
      <c r="SZK94" s="67"/>
      <c r="SZL94" s="67"/>
      <c r="SZM94" s="67"/>
      <c r="SZN94" s="67"/>
      <c r="SZO94" s="67"/>
      <c r="SZP94" s="67"/>
      <c r="SZQ94" s="67"/>
      <c r="SZR94" s="67"/>
      <c r="SZS94" s="67"/>
      <c r="SZT94" s="67"/>
      <c r="SZU94" s="67"/>
      <c r="SZV94" s="67"/>
      <c r="SZW94" s="67"/>
      <c r="SZX94" s="67"/>
      <c r="SZY94" s="67"/>
      <c r="SZZ94" s="67"/>
      <c r="TAA94" s="67"/>
      <c r="TAB94" s="67"/>
      <c r="TAC94" s="67"/>
      <c r="TAD94" s="67"/>
      <c r="TAE94" s="67"/>
      <c r="TAF94" s="67"/>
      <c r="TAG94" s="67"/>
      <c r="TAH94" s="67"/>
      <c r="TAI94" s="67"/>
      <c r="TAJ94" s="67"/>
      <c r="TAK94" s="67"/>
      <c r="TAL94" s="67"/>
      <c r="TAM94" s="67"/>
      <c r="TAN94" s="67"/>
      <c r="TAO94" s="67"/>
      <c r="TAP94" s="67"/>
      <c r="TAQ94" s="67"/>
      <c r="TAR94" s="67"/>
      <c r="TAS94" s="67"/>
      <c r="TAT94" s="67"/>
      <c r="TAU94" s="67"/>
      <c r="TAV94" s="67"/>
      <c r="TAW94" s="67"/>
      <c r="TAX94" s="67"/>
      <c r="TAY94" s="67"/>
      <c r="TAZ94" s="67"/>
      <c r="TBA94" s="67"/>
      <c r="TBB94" s="67"/>
      <c r="TBC94" s="67"/>
      <c r="TBD94" s="67"/>
      <c r="TBE94" s="67"/>
      <c r="TBF94" s="67"/>
      <c r="TBG94" s="67"/>
      <c r="TBH94" s="67"/>
      <c r="TBI94" s="67"/>
      <c r="TBJ94" s="67"/>
      <c r="TBK94" s="67"/>
      <c r="TBL94" s="67"/>
      <c r="TBM94" s="67"/>
      <c r="TBN94" s="67"/>
      <c r="TBO94" s="67"/>
      <c r="TBP94" s="67"/>
      <c r="TBQ94" s="67"/>
      <c r="TBR94" s="67"/>
      <c r="TBS94" s="67"/>
      <c r="TBT94" s="67"/>
      <c r="TBU94" s="67"/>
      <c r="TBV94" s="67"/>
      <c r="TBW94" s="67"/>
      <c r="TBX94" s="67"/>
      <c r="TBY94" s="67"/>
      <c r="TBZ94" s="67"/>
      <c r="TCA94" s="67"/>
      <c r="TCB94" s="67"/>
      <c r="TCC94" s="67"/>
      <c r="TCD94" s="67"/>
      <c r="TCE94" s="67"/>
      <c r="TCF94" s="67"/>
      <c r="TCG94" s="67"/>
      <c r="TCH94" s="67"/>
      <c r="TCI94" s="67"/>
      <c r="TCJ94" s="67"/>
      <c r="TCK94" s="67"/>
      <c r="TCL94" s="67"/>
      <c r="TCM94" s="67"/>
      <c r="TCN94" s="67"/>
      <c r="TCO94" s="67"/>
      <c r="TCP94" s="67"/>
      <c r="TCQ94" s="67"/>
      <c r="TCR94" s="67"/>
      <c r="TCS94" s="67"/>
      <c r="TCT94" s="67"/>
      <c r="TCU94" s="67"/>
      <c r="TCV94" s="67"/>
      <c r="TCW94" s="67"/>
      <c r="TCX94" s="67"/>
      <c r="TCY94" s="67"/>
      <c r="TCZ94" s="67"/>
      <c r="TDA94" s="67"/>
      <c r="TDB94" s="67"/>
      <c r="TDC94" s="67"/>
      <c r="TDD94" s="67"/>
      <c r="TDE94" s="67"/>
      <c r="TDF94" s="67"/>
      <c r="TDG94" s="67"/>
      <c r="TDH94" s="67"/>
      <c r="TDI94" s="67"/>
      <c r="TDJ94" s="67"/>
      <c r="TDK94" s="67"/>
      <c r="TDL94" s="67"/>
      <c r="TDM94" s="67"/>
      <c r="TDN94" s="67"/>
      <c r="TDO94" s="67"/>
      <c r="TDP94" s="67"/>
      <c r="TDQ94" s="67"/>
      <c r="TDR94" s="67"/>
      <c r="TDS94" s="67"/>
      <c r="TDT94" s="67"/>
      <c r="TDU94" s="67"/>
      <c r="TDV94" s="67"/>
      <c r="TDW94" s="67"/>
      <c r="TDX94" s="67"/>
      <c r="TDY94" s="67"/>
      <c r="TDZ94" s="67"/>
      <c r="TEA94" s="67"/>
      <c r="TEB94" s="67"/>
      <c r="TEC94" s="67"/>
      <c r="TED94" s="67"/>
      <c r="TEE94" s="67"/>
      <c r="TEF94" s="67"/>
      <c r="TEG94" s="67"/>
      <c r="TEH94" s="67"/>
      <c r="TEI94" s="67"/>
      <c r="TEJ94" s="67"/>
      <c r="TEK94" s="67"/>
      <c r="TEL94" s="67"/>
      <c r="TEM94" s="67"/>
      <c r="TEN94" s="67"/>
      <c r="TEO94" s="67"/>
      <c r="TEP94" s="67"/>
      <c r="TEQ94" s="67"/>
      <c r="TER94" s="67"/>
      <c r="TES94" s="67"/>
      <c r="TET94" s="67"/>
      <c r="TEU94" s="67"/>
      <c r="TEV94" s="67"/>
      <c r="TEW94" s="67"/>
      <c r="TEX94" s="67"/>
      <c r="TEY94" s="67"/>
      <c r="TEZ94" s="67"/>
      <c r="TFA94" s="67"/>
      <c r="TFB94" s="67"/>
      <c r="TFC94" s="67"/>
      <c r="TFD94" s="67"/>
      <c r="TFE94" s="67"/>
      <c r="TFF94" s="67"/>
      <c r="TFG94" s="67"/>
      <c r="TFH94" s="67"/>
      <c r="TFI94" s="67"/>
      <c r="TFJ94" s="67"/>
      <c r="TFK94" s="67"/>
      <c r="TFL94" s="67"/>
      <c r="TFM94" s="67"/>
      <c r="TFN94" s="67"/>
      <c r="TFO94" s="67"/>
      <c r="TFP94" s="67"/>
      <c r="TFQ94" s="67"/>
      <c r="TFR94" s="67"/>
      <c r="TFS94" s="67"/>
      <c r="TFT94" s="67"/>
      <c r="TFU94" s="67"/>
      <c r="TFV94" s="67"/>
      <c r="TFW94" s="67"/>
      <c r="TFX94" s="67"/>
      <c r="TFY94" s="67"/>
      <c r="TFZ94" s="67"/>
      <c r="TGA94" s="67"/>
      <c r="TGB94" s="67"/>
      <c r="TGC94" s="67"/>
      <c r="TGD94" s="67"/>
      <c r="TGE94" s="67"/>
      <c r="TGF94" s="67"/>
      <c r="TGG94" s="67"/>
      <c r="TGH94" s="67"/>
      <c r="TGI94" s="67"/>
      <c r="TGJ94" s="67"/>
      <c r="TGK94" s="67"/>
      <c r="TGL94" s="67"/>
      <c r="TGM94" s="67"/>
      <c r="TGN94" s="67"/>
      <c r="TGO94" s="67"/>
      <c r="TGP94" s="67"/>
      <c r="TGQ94" s="67"/>
      <c r="TGR94" s="67"/>
      <c r="TGS94" s="67"/>
      <c r="TGT94" s="67"/>
      <c r="TGU94" s="67"/>
      <c r="TGV94" s="67"/>
      <c r="TGW94" s="67"/>
      <c r="TGX94" s="67"/>
      <c r="TGY94" s="67"/>
      <c r="TGZ94" s="67"/>
      <c r="THA94" s="67"/>
      <c r="THB94" s="67"/>
      <c r="THC94" s="67"/>
      <c r="THD94" s="67"/>
      <c r="THE94" s="67"/>
      <c r="THF94" s="67"/>
      <c r="THG94" s="67"/>
      <c r="THH94" s="67"/>
      <c r="THI94" s="67"/>
      <c r="THJ94" s="67"/>
      <c r="THK94" s="67"/>
      <c r="THL94" s="67"/>
      <c r="THM94" s="67"/>
      <c r="THN94" s="67"/>
      <c r="THO94" s="67"/>
      <c r="THP94" s="67"/>
      <c r="THQ94" s="67"/>
      <c r="THR94" s="67"/>
      <c r="THS94" s="67"/>
      <c r="THT94" s="67"/>
      <c r="THU94" s="67"/>
      <c r="THV94" s="67"/>
      <c r="THW94" s="67"/>
      <c r="THX94" s="67"/>
      <c r="THY94" s="67"/>
      <c r="THZ94" s="67"/>
      <c r="TIA94" s="67"/>
      <c r="TIB94" s="67"/>
      <c r="TIC94" s="67"/>
      <c r="TID94" s="67"/>
      <c r="TIE94" s="67"/>
      <c r="TIF94" s="67"/>
      <c r="TIG94" s="67"/>
      <c r="TIH94" s="67"/>
      <c r="TII94" s="67"/>
      <c r="TIJ94" s="67"/>
      <c r="TIK94" s="67"/>
      <c r="TIL94" s="67"/>
      <c r="TIM94" s="67"/>
      <c r="TIN94" s="67"/>
      <c r="TIO94" s="67"/>
      <c r="TIP94" s="67"/>
      <c r="TIQ94" s="67"/>
      <c r="TIR94" s="67"/>
      <c r="TIS94" s="67"/>
      <c r="TIT94" s="67"/>
      <c r="TIU94" s="67"/>
      <c r="TIV94" s="67"/>
      <c r="TIW94" s="67"/>
      <c r="TIX94" s="67"/>
      <c r="TIY94" s="67"/>
      <c r="TIZ94" s="67"/>
      <c r="TJA94" s="67"/>
      <c r="TJB94" s="67"/>
      <c r="TJC94" s="67"/>
      <c r="TJD94" s="67"/>
      <c r="TJE94" s="67"/>
      <c r="TJF94" s="67"/>
      <c r="TJG94" s="67"/>
      <c r="TJH94" s="67"/>
      <c r="TJI94" s="67"/>
      <c r="TJJ94" s="67"/>
      <c r="TJK94" s="67"/>
      <c r="TJL94" s="67"/>
      <c r="TJM94" s="67"/>
      <c r="TJN94" s="67"/>
      <c r="TJO94" s="67"/>
      <c r="TJP94" s="67"/>
      <c r="TJQ94" s="67"/>
      <c r="TJR94" s="67"/>
      <c r="TJS94" s="67"/>
      <c r="TJT94" s="67"/>
      <c r="TJU94" s="67"/>
      <c r="TJV94" s="67"/>
      <c r="TJW94" s="67"/>
      <c r="TJX94" s="67"/>
      <c r="TJY94" s="67"/>
      <c r="TJZ94" s="67"/>
      <c r="TKA94" s="67"/>
      <c r="TKB94" s="67"/>
      <c r="TKC94" s="67"/>
      <c r="TKD94" s="67"/>
      <c r="TKE94" s="67"/>
      <c r="TKF94" s="67"/>
      <c r="TKG94" s="67"/>
      <c r="TKH94" s="67"/>
      <c r="TKI94" s="67"/>
      <c r="TKJ94" s="67"/>
      <c r="TKK94" s="67"/>
      <c r="TKL94" s="67"/>
      <c r="TKM94" s="67"/>
      <c r="TKN94" s="67"/>
      <c r="TKO94" s="67"/>
      <c r="TKP94" s="67"/>
      <c r="TKQ94" s="67"/>
      <c r="TKR94" s="67"/>
      <c r="TKS94" s="67"/>
      <c r="TKT94" s="67"/>
      <c r="TKU94" s="67"/>
      <c r="TKV94" s="67"/>
      <c r="TKW94" s="67"/>
      <c r="TKX94" s="67"/>
      <c r="TKY94" s="67"/>
      <c r="TKZ94" s="67"/>
      <c r="TLA94" s="67"/>
      <c r="TLB94" s="67"/>
      <c r="TLC94" s="67"/>
      <c r="TLD94" s="67"/>
      <c r="TLE94" s="67"/>
      <c r="TLF94" s="67"/>
      <c r="TLG94" s="67"/>
      <c r="TLH94" s="67"/>
      <c r="TLI94" s="67"/>
      <c r="TLJ94" s="67"/>
      <c r="TLK94" s="67"/>
      <c r="TLL94" s="67"/>
      <c r="TLM94" s="67"/>
      <c r="TLN94" s="67"/>
      <c r="TLO94" s="67"/>
      <c r="TLP94" s="67"/>
      <c r="TLQ94" s="67"/>
      <c r="TLR94" s="67"/>
      <c r="TLS94" s="67"/>
      <c r="TLT94" s="67"/>
      <c r="TLU94" s="67"/>
      <c r="TLV94" s="67"/>
      <c r="TLW94" s="67"/>
      <c r="TLX94" s="67"/>
      <c r="TLY94" s="67"/>
      <c r="TLZ94" s="67"/>
      <c r="TMA94" s="67"/>
      <c r="TMB94" s="67"/>
      <c r="TMC94" s="67"/>
      <c r="TMD94" s="67"/>
      <c r="TME94" s="67"/>
      <c r="TMF94" s="67"/>
      <c r="TMG94" s="67"/>
      <c r="TMH94" s="67"/>
      <c r="TMI94" s="67"/>
      <c r="TMJ94" s="67"/>
      <c r="TMK94" s="67"/>
      <c r="TML94" s="67"/>
      <c r="TMM94" s="67"/>
      <c r="TMN94" s="67"/>
      <c r="TMO94" s="67"/>
      <c r="TMP94" s="67"/>
      <c r="TMQ94" s="67"/>
      <c r="TMR94" s="67"/>
      <c r="TMS94" s="67"/>
      <c r="TMT94" s="67"/>
      <c r="TMU94" s="67"/>
      <c r="TMV94" s="67"/>
      <c r="TMW94" s="67"/>
      <c r="TMX94" s="67"/>
      <c r="TMY94" s="67"/>
      <c r="TMZ94" s="67"/>
      <c r="TNA94" s="67"/>
      <c r="TNB94" s="67"/>
      <c r="TNC94" s="67"/>
      <c r="TND94" s="67"/>
      <c r="TNE94" s="67"/>
      <c r="TNF94" s="67"/>
      <c r="TNG94" s="67"/>
      <c r="TNH94" s="67"/>
      <c r="TNI94" s="67"/>
      <c r="TNJ94" s="67"/>
      <c r="TNK94" s="67"/>
      <c r="TNL94" s="67"/>
      <c r="TNM94" s="67"/>
      <c r="TNN94" s="67"/>
      <c r="TNO94" s="67"/>
      <c r="TNP94" s="67"/>
      <c r="TNQ94" s="67"/>
      <c r="TNR94" s="67"/>
      <c r="TNS94" s="67"/>
      <c r="TNT94" s="67"/>
      <c r="TNU94" s="67"/>
      <c r="TNV94" s="67"/>
      <c r="TNW94" s="67"/>
      <c r="TNX94" s="67"/>
      <c r="TNY94" s="67"/>
      <c r="TNZ94" s="67"/>
      <c r="TOA94" s="67"/>
      <c r="TOB94" s="67"/>
      <c r="TOC94" s="67"/>
      <c r="TOD94" s="67"/>
      <c r="TOE94" s="67"/>
      <c r="TOF94" s="67"/>
      <c r="TOG94" s="67"/>
      <c r="TOH94" s="67"/>
      <c r="TOI94" s="67"/>
      <c r="TOJ94" s="67"/>
      <c r="TOK94" s="67"/>
      <c r="TOL94" s="67"/>
      <c r="TOM94" s="67"/>
      <c r="TON94" s="67"/>
      <c r="TOO94" s="67"/>
      <c r="TOP94" s="67"/>
      <c r="TOQ94" s="67"/>
      <c r="TOR94" s="67"/>
      <c r="TOS94" s="67"/>
      <c r="TOT94" s="67"/>
      <c r="TOU94" s="67"/>
      <c r="TOV94" s="67"/>
      <c r="TOW94" s="67"/>
      <c r="TOX94" s="67"/>
      <c r="TOY94" s="67"/>
      <c r="TOZ94" s="67"/>
      <c r="TPA94" s="67"/>
      <c r="TPB94" s="67"/>
      <c r="TPC94" s="67"/>
      <c r="TPD94" s="67"/>
      <c r="TPE94" s="67"/>
      <c r="TPF94" s="67"/>
      <c r="TPG94" s="67"/>
      <c r="TPH94" s="67"/>
      <c r="TPI94" s="67"/>
      <c r="TPJ94" s="67"/>
      <c r="TPK94" s="67"/>
      <c r="TPL94" s="67"/>
      <c r="TPM94" s="67"/>
      <c r="TPN94" s="67"/>
      <c r="TPO94" s="67"/>
      <c r="TPP94" s="67"/>
      <c r="TPQ94" s="67"/>
      <c r="TPR94" s="67"/>
      <c r="TPS94" s="67"/>
      <c r="TPT94" s="67"/>
      <c r="TPU94" s="67"/>
      <c r="TPV94" s="67"/>
      <c r="TPW94" s="67"/>
      <c r="TPX94" s="67"/>
      <c r="TPY94" s="67"/>
      <c r="TPZ94" s="67"/>
      <c r="TQA94" s="67"/>
      <c r="TQB94" s="67"/>
      <c r="TQC94" s="67"/>
      <c r="TQD94" s="67"/>
      <c r="TQE94" s="67"/>
      <c r="TQF94" s="67"/>
      <c r="TQG94" s="67"/>
      <c r="TQH94" s="67"/>
      <c r="TQI94" s="67"/>
      <c r="TQJ94" s="67"/>
      <c r="TQK94" s="67"/>
      <c r="TQL94" s="67"/>
      <c r="TQM94" s="67"/>
      <c r="TQN94" s="67"/>
      <c r="TQO94" s="67"/>
      <c r="TQP94" s="67"/>
      <c r="TQQ94" s="67"/>
      <c r="TQR94" s="67"/>
      <c r="TQS94" s="67"/>
      <c r="TQT94" s="67"/>
      <c r="TQU94" s="67"/>
      <c r="TQV94" s="67"/>
      <c r="TQW94" s="67"/>
      <c r="TQX94" s="67"/>
      <c r="TQY94" s="67"/>
      <c r="TQZ94" s="67"/>
      <c r="TRA94" s="67"/>
      <c r="TRB94" s="67"/>
      <c r="TRC94" s="67"/>
      <c r="TRD94" s="67"/>
      <c r="TRE94" s="67"/>
      <c r="TRF94" s="67"/>
      <c r="TRG94" s="67"/>
      <c r="TRH94" s="67"/>
      <c r="TRI94" s="67"/>
      <c r="TRJ94" s="67"/>
      <c r="TRK94" s="67"/>
      <c r="TRL94" s="67"/>
      <c r="TRM94" s="67"/>
      <c r="TRN94" s="67"/>
      <c r="TRO94" s="67"/>
      <c r="TRP94" s="67"/>
      <c r="TRQ94" s="67"/>
      <c r="TRR94" s="67"/>
      <c r="TRS94" s="67"/>
      <c r="TRT94" s="67"/>
      <c r="TRU94" s="67"/>
      <c r="TRV94" s="67"/>
      <c r="TRW94" s="67"/>
      <c r="TRX94" s="67"/>
      <c r="TRY94" s="67"/>
      <c r="TRZ94" s="67"/>
      <c r="TSA94" s="67"/>
      <c r="TSB94" s="67"/>
      <c r="TSC94" s="67"/>
      <c r="TSD94" s="67"/>
      <c r="TSE94" s="67"/>
      <c r="TSF94" s="67"/>
      <c r="TSG94" s="67"/>
      <c r="TSH94" s="67"/>
      <c r="TSI94" s="67"/>
      <c r="TSJ94" s="67"/>
      <c r="TSK94" s="67"/>
      <c r="TSL94" s="67"/>
      <c r="TSM94" s="67"/>
      <c r="TSN94" s="67"/>
      <c r="TSO94" s="67"/>
      <c r="TSP94" s="67"/>
      <c r="TSQ94" s="67"/>
      <c r="TSR94" s="67"/>
      <c r="TSS94" s="67"/>
      <c r="TST94" s="67"/>
      <c r="TSU94" s="67"/>
      <c r="TSV94" s="67"/>
      <c r="TSW94" s="67"/>
      <c r="TSX94" s="67"/>
      <c r="TSY94" s="67"/>
      <c r="TSZ94" s="67"/>
      <c r="TTA94" s="67"/>
      <c r="TTB94" s="67"/>
      <c r="TTC94" s="67"/>
      <c r="TTD94" s="67"/>
      <c r="TTE94" s="67"/>
      <c r="TTF94" s="67"/>
      <c r="TTG94" s="67"/>
      <c r="TTH94" s="67"/>
      <c r="TTI94" s="67"/>
      <c r="TTJ94" s="67"/>
      <c r="TTK94" s="67"/>
      <c r="TTL94" s="67"/>
      <c r="TTM94" s="67"/>
      <c r="TTN94" s="67"/>
      <c r="TTO94" s="67"/>
      <c r="TTP94" s="67"/>
      <c r="TTQ94" s="67"/>
      <c r="TTR94" s="67"/>
      <c r="TTS94" s="67"/>
      <c r="TTT94" s="67"/>
      <c r="TTU94" s="67"/>
      <c r="TTV94" s="67"/>
      <c r="TTW94" s="67"/>
      <c r="TTX94" s="67"/>
      <c r="TTY94" s="67"/>
      <c r="TTZ94" s="67"/>
      <c r="TUA94" s="67"/>
      <c r="TUB94" s="67"/>
      <c r="TUC94" s="67"/>
      <c r="TUD94" s="67"/>
      <c r="TUE94" s="67"/>
      <c r="TUF94" s="67"/>
      <c r="TUG94" s="67"/>
      <c r="TUH94" s="67"/>
      <c r="TUI94" s="67"/>
      <c r="TUJ94" s="67"/>
      <c r="TUK94" s="67"/>
      <c r="TUL94" s="67"/>
      <c r="TUM94" s="67"/>
      <c r="TUN94" s="67"/>
      <c r="TUO94" s="67"/>
      <c r="TUP94" s="67"/>
      <c r="TUQ94" s="67"/>
      <c r="TUR94" s="67"/>
      <c r="TUS94" s="67"/>
      <c r="TUT94" s="67"/>
      <c r="TUU94" s="67"/>
      <c r="TUV94" s="67"/>
      <c r="TUW94" s="67"/>
      <c r="TUX94" s="67"/>
      <c r="TUY94" s="67"/>
      <c r="TUZ94" s="67"/>
      <c r="TVA94" s="67"/>
      <c r="TVB94" s="67"/>
      <c r="TVC94" s="67"/>
      <c r="TVD94" s="67"/>
      <c r="TVE94" s="67"/>
      <c r="TVF94" s="67"/>
      <c r="TVG94" s="67"/>
      <c r="TVH94" s="67"/>
      <c r="TVI94" s="67"/>
      <c r="TVJ94" s="67"/>
      <c r="TVK94" s="67"/>
      <c r="TVL94" s="67"/>
      <c r="TVM94" s="67"/>
      <c r="TVN94" s="67"/>
      <c r="TVO94" s="67"/>
      <c r="TVP94" s="67"/>
      <c r="TVQ94" s="67"/>
      <c r="TVR94" s="67"/>
      <c r="TVS94" s="67"/>
      <c r="TVT94" s="67"/>
      <c r="TVU94" s="67"/>
      <c r="TVV94" s="67"/>
      <c r="TVW94" s="67"/>
      <c r="TVX94" s="67"/>
      <c r="TVY94" s="67"/>
      <c r="TVZ94" s="67"/>
      <c r="TWA94" s="67"/>
      <c r="TWB94" s="67"/>
      <c r="TWC94" s="67"/>
      <c r="TWD94" s="67"/>
      <c r="TWE94" s="67"/>
      <c r="TWF94" s="67"/>
      <c r="TWG94" s="67"/>
      <c r="TWH94" s="67"/>
      <c r="TWI94" s="67"/>
      <c r="TWJ94" s="67"/>
      <c r="TWK94" s="67"/>
      <c r="TWL94" s="67"/>
      <c r="TWM94" s="67"/>
      <c r="TWN94" s="67"/>
      <c r="TWO94" s="67"/>
      <c r="TWP94" s="67"/>
      <c r="TWQ94" s="67"/>
      <c r="TWR94" s="67"/>
      <c r="TWS94" s="67"/>
      <c r="TWT94" s="67"/>
      <c r="TWU94" s="67"/>
      <c r="TWV94" s="67"/>
      <c r="TWW94" s="67"/>
      <c r="TWX94" s="67"/>
      <c r="TWY94" s="67"/>
      <c r="TWZ94" s="67"/>
      <c r="TXA94" s="67"/>
      <c r="TXB94" s="67"/>
      <c r="TXC94" s="67"/>
      <c r="TXD94" s="67"/>
      <c r="TXE94" s="67"/>
      <c r="TXF94" s="67"/>
      <c r="TXG94" s="67"/>
      <c r="TXH94" s="67"/>
      <c r="TXI94" s="67"/>
      <c r="TXJ94" s="67"/>
      <c r="TXK94" s="67"/>
      <c r="TXL94" s="67"/>
      <c r="TXM94" s="67"/>
      <c r="TXN94" s="67"/>
      <c r="TXO94" s="67"/>
      <c r="TXP94" s="67"/>
      <c r="TXQ94" s="67"/>
      <c r="TXR94" s="67"/>
      <c r="TXS94" s="67"/>
      <c r="TXT94" s="67"/>
      <c r="TXU94" s="67"/>
      <c r="TXV94" s="67"/>
      <c r="TXW94" s="67"/>
      <c r="TXX94" s="67"/>
      <c r="TXY94" s="67"/>
      <c r="TXZ94" s="67"/>
      <c r="TYA94" s="67"/>
      <c r="TYB94" s="67"/>
      <c r="TYC94" s="67"/>
      <c r="TYD94" s="67"/>
      <c r="TYE94" s="67"/>
      <c r="TYF94" s="67"/>
      <c r="TYG94" s="67"/>
      <c r="TYH94" s="67"/>
      <c r="TYI94" s="67"/>
      <c r="TYJ94" s="67"/>
      <c r="TYK94" s="67"/>
      <c r="TYL94" s="67"/>
      <c r="TYM94" s="67"/>
      <c r="TYN94" s="67"/>
      <c r="TYO94" s="67"/>
      <c r="TYP94" s="67"/>
      <c r="TYQ94" s="67"/>
      <c r="TYR94" s="67"/>
      <c r="TYS94" s="67"/>
      <c r="TYT94" s="67"/>
      <c r="TYU94" s="67"/>
      <c r="TYV94" s="67"/>
      <c r="TYW94" s="67"/>
      <c r="TYX94" s="67"/>
      <c r="TYY94" s="67"/>
      <c r="TYZ94" s="67"/>
      <c r="TZA94" s="67"/>
      <c r="TZB94" s="67"/>
      <c r="TZC94" s="67"/>
      <c r="TZD94" s="67"/>
      <c r="TZE94" s="67"/>
      <c r="TZF94" s="67"/>
      <c r="TZG94" s="67"/>
      <c r="TZH94" s="67"/>
      <c r="TZI94" s="67"/>
      <c r="TZJ94" s="67"/>
      <c r="TZK94" s="67"/>
      <c r="TZL94" s="67"/>
      <c r="TZM94" s="67"/>
      <c r="TZN94" s="67"/>
      <c r="TZO94" s="67"/>
      <c r="TZP94" s="67"/>
      <c r="TZQ94" s="67"/>
      <c r="TZR94" s="67"/>
      <c r="TZS94" s="67"/>
      <c r="TZT94" s="67"/>
      <c r="TZU94" s="67"/>
      <c r="TZV94" s="67"/>
      <c r="TZW94" s="67"/>
      <c r="TZX94" s="67"/>
      <c r="TZY94" s="67"/>
      <c r="TZZ94" s="67"/>
      <c r="UAA94" s="67"/>
      <c r="UAB94" s="67"/>
      <c r="UAC94" s="67"/>
      <c r="UAD94" s="67"/>
      <c r="UAE94" s="67"/>
      <c r="UAF94" s="67"/>
      <c r="UAG94" s="67"/>
      <c r="UAH94" s="67"/>
      <c r="UAI94" s="67"/>
      <c r="UAJ94" s="67"/>
      <c r="UAK94" s="67"/>
      <c r="UAL94" s="67"/>
      <c r="UAM94" s="67"/>
      <c r="UAN94" s="67"/>
      <c r="UAO94" s="67"/>
      <c r="UAP94" s="67"/>
      <c r="UAQ94" s="67"/>
      <c r="UAR94" s="67"/>
      <c r="UAS94" s="67"/>
      <c r="UAT94" s="67"/>
      <c r="UAU94" s="67"/>
      <c r="UAV94" s="67"/>
      <c r="UAW94" s="67"/>
      <c r="UAX94" s="67"/>
      <c r="UAY94" s="67"/>
      <c r="UAZ94" s="67"/>
      <c r="UBA94" s="67"/>
      <c r="UBB94" s="67"/>
      <c r="UBC94" s="67"/>
      <c r="UBD94" s="67"/>
      <c r="UBE94" s="67"/>
      <c r="UBF94" s="67"/>
      <c r="UBG94" s="67"/>
      <c r="UBH94" s="67"/>
      <c r="UBI94" s="67"/>
      <c r="UBJ94" s="67"/>
      <c r="UBK94" s="67"/>
      <c r="UBL94" s="67"/>
      <c r="UBM94" s="67"/>
      <c r="UBN94" s="67"/>
      <c r="UBO94" s="67"/>
      <c r="UBP94" s="67"/>
      <c r="UBQ94" s="67"/>
      <c r="UBR94" s="67"/>
      <c r="UBS94" s="67"/>
      <c r="UBT94" s="67"/>
      <c r="UBU94" s="67"/>
      <c r="UBV94" s="67"/>
      <c r="UBW94" s="67"/>
      <c r="UBX94" s="67"/>
      <c r="UBY94" s="67"/>
      <c r="UBZ94" s="67"/>
      <c r="UCA94" s="67"/>
      <c r="UCB94" s="67"/>
      <c r="UCC94" s="67"/>
      <c r="UCD94" s="67"/>
      <c r="UCE94" s="67"/>
      <c r="UCF94" s="67"/>
      <c r="UCG94" s="67"/>
      <c r="UCH94" s="67"/>
      <c r="UCI94" s="67"/>
      <c r="UCJ94" s="67"/>
      <c r="UCK94" s="67"/>
      <c r="UCL94" s="67"/>
      <c r="UCM94" s="67"/>
      <c r="UCN94" s="67"/>
      <c r="UCO94" s="67"/>
      <c r="UCP94" s="67"/>
      <c r="UCQ94" s="67"/>
      <c r="UCR94" s="67"/>
      <c r="UCS94" s="67"/>
      <c r="UCT94" s="67"/>
      <c r="UCU94" s="67"/>
      <c r="UCV94" s="67"/>
      <c r="UCW94" s="67"/>
      <c r="UCX94" s="67"/>
      <c r="UCY94" s="67"/>
      <c r="UCZ94" s="67"/>
      <c r="UDA94" s="67"/>
      <c r="UDB94" s="67"/>
      <c r="UDC94" s="67"/>
      <c r="UDD94" s="67"/>
      <c r="UDE94" s="67"/>
      <c r="UDF94" s="67"/>
      <c r="UDG94" s="67"/>
      <c r="UDH94" s="67"/>
      <c r="UDI94" s="67"/>
      <c r="UDJ94" s="67"/>
      <c r="UDK94" s="67"/>
      <c r="UDL94" s="67"/>
      <c r="UDM94" s="67"/>
      <c r="UDN94" s="67"/>
      <c r="UDO94" s="67"/>
      <c r="UDP94" s="67"/>
      <c r="UDQ94" s="67"/>
      <c r="UDR94" s="67"/>
      <c r="UDS94" s="67"/>
      <c r="UDT94" s="67"/>
      <c r="UDU94" s="67"/>
      <c r="UDV94" s="67"/>
      <c r="UDW94" s="67"/>
      <c r="UDX94" s="67"/>
      <c r="UDY94" s="67"/>
      <c r="UDZ94" s="67"/>
      <c r="UEA94" s="67"/>
      <c r="UEB94" s="67"/>
      <c r="UEC94" s="67"/>
      <c r="UED94" s="67"/>
      <c r="UEE94" s="67"/>
      <c r="UEF94" s="67"/>
      <c r="UEG94" s="67"/>
      <c r="UEH94" s="67"/>
      <c r="UEI94" s="67"/>
      <c r="UEJ94" s="67"/>
      <c r="UEK94" s="67"/>
      <c r="UEL94" s="67"/>
      <c r="UEM94" s="67"/>
      <c r="UEN94" s="67"/>
      <c r="UEO94" s="67"/>
      <c r="UEP94" s="67"/>
      <c r="UEQ94" s="67"/>
      <c r="UER94" s="67"/>
      <c r="UES94" s="67"/>
      <c r="UET94" s="67"/>
      <c r="UEU94" s="67"/>
      <c r="UEV94" s="67"/>
      <c r="UEW94" s="67"/>
      <c r="UEX94" s="67"/>
      <c r="UEY94" s="67"/>
      <c r="UEZ94" s="67"/>
      <c r="UFA94" s="67"/>
      <c r="UFB94" s="67"/>
      <c r="UFC94" s="67"/>
      <c r="UFD94" s="67"/>
      <c r="UFE94" s="67"/>
      <c r="UFF94" s="67"/>
      <c r="UFG94" s="67"/>
      <c r="UFH94" s="67"/>
      <c r="UFI94" s="67"/>
      <c r="UFJ94" s="67"/>
      <c r="UFK94" s="67"/>
      <c r="UFL94" s="67"/>
      <c r="UFM94" s="67"/>
      <c r="UFN94" s="67"/>
      <c r="UFO94" s="67"/>
      <c r="UFP94" s="67"/>
      <c r="UFQ94" s="67"/>
      <c r="UFR94" s="67"/>
      <c r="UFS94" s="67"/>
      <c r="UFT94" s="67"/>
      <c r="UFU94" s="67"/>
      <c r="UFV94" s="67"/>
      <c r="UFW94" s="67"/>
      <c r="UFX94" s="67"/>
      <c r="UFY94" s="67"/>
      <c r="UFZ94" s="67"/>
      <c r="UGA94" s="67"/>
      <c r="UGB94" s="67"/>
      <c r="UGC94" s="67"/>
      <c r="UGD94" s="67"/>
      <c r="UGE94" s="67"/>
      <c r="UGF94" s="67"/>
      <c r="UGG94" s="67"/>
      <c r="UGH94" s="67"/>
      <c r="UGI94" s="67"/>
      <c r="UGJ94" s="67"/>
      <c r="UGK94" s="67"/>
      <c r="UGL94" s="67"/>
      <c r="UGM94" s="67"/>
      <c r="UGN94" s="67"/>
      <c r="UGO94" s="67"/>
      <c r="UGP94" s="67"/>
      <c r="UGQ94" s="67"/>
      <c r="UGR94" s="67"/>
      <c r="UGS94" s="67"/>
      <c r="UGT94" s="67"/>
      <c r="UGU94" s="67"/>
      <c r="UGV94" s="67"/>
      <c r="UGW94" s="67"/>
      <c r="UGX94" s="67"/>
      <c r="UGY94" s="67"/>
      <c r="UGZ94" s="67"/>
      <c r="UHA94" s="67"/>
      <c r="UHB94" s="67"/>
      <c r="UHC94" s="67"/>
      <c r="UHD94" s="67"/>
      <c r="UHE94" s="67"/>
      <c r="UHF94" s="67"/>
      <c r="UHG94" s="67"/>
      <c r="UHH94" s="67"/>
      <c r="UHI94" s="67"/>
      <c r="UHJ94" s="67"/>
      <c r="UHK94" s="67"/>
      <c r="UHL94" s="67"/>
      <c r="UHM94" s="67"/>
      <c r="UHN94" s="67"/>
      <c r="UHO94" s="67"/>
      <c r="UHP94" s="67"/>
      <c r="UHQ94" s="67"/>
      <c r="UHR94" s="67"/>
      <c r="UHS94" s="67"/>
      <c r="UHT94" s="67"/>
      <c r="UHU94" s="67"/>
      <c r="UHV94" s="67"/>
      <c r="UHW94" s="67"/>
      <c r="UHX94" s="67"/>
      <c r="UHY94" s="67"/>
      <c r="UHZ94" s="67"/>
      <c r="UIA94" s="67"/>
      <c r="UIB94" s="67"/>
      <c r="UIC94" s="67"/>
      <c r="UID94" s="67"/>
      <c r="UIE94" s="67"/>
      <c r="UIF94" s="67"/>
      <c r="UIG94" s="67"/>
      <c r="UIH94" s="67"/>
      <c r="UII94" s="67"/>
      <c r="UIJ94" s="67"/>
      <c r="UIK94" s="67"/>
      <c r="UIL94" s="67"/>
      <c r="UIM94" s="67"/>
      <c r="UIN94" s="67"/>
      <c r="UIO94" s="67"/>
      <c r="UIP94" s="67"/>
      <c r="UIQ94" s="67"/>
      <c r="UIR94" s="67"/>
      <c r="UIS94" s="67"/>
      <c r="UIT94" s="67"/>
      <c r="UIU94" s="67"/>
      <c r="UIV94" s="67"/>
      <c r="UIW94" s="67"/>
      <c r="UIX94" s="67"/>
      <c r="UIY94" s="67"/>
      <c r="UIZ94" s="67"/>
      <c r="UJA94" s="67"/>
      <c r="UJB94" s="67"/>
      <c r="UJC94" s="67"/>
      <c r="UJD94" s="67"/>
      <c r="UJE94" s="67"/>
      <c r="UJF94" s="67"/>
      <c r="UJG94" s="67"/>
      <c r="UJH94" s="67"/>
      <c r="UJI94" s="67"/>
      <c r="UJJ94" s="67"/>
      <c r="UJK94" s="67"/>
      <c r="UJL94" s="67"/>
      <c r="UJM94" s="67"/>
      <c r="UJN94" s="67"/>
      <c r="UJO94" s="67"/>
      <c r="UJP94" s="67"/>
      <c r="UJQ94" s="67"/>
      <c r="UJR94" s="67"/>
      <c r="UJS94" s="67"/>
      <c r="UJT94" s="67"/>
      <c r="UJU94" s="67"/>
      <c r="UJV94" s="67"/>
      <c r="UJW94" s="67"/>
      <c r="UJX94" s="67"/>
      <c r="UJY94" s="67"/>
      <c r="UJZ94" s="67"/>
      <c r="UKA94" s="67"/>
      <c r="UKB94" s="67"/>
      <c r="UKC94" s="67"/>
      <c r="UKD94" s="67"/>
      <c r="UKE94" s="67"/>
      <c r="UKF94" s="67"/>
      <c r="UKG94" s="67"/>
      <c r="UKH94" s="67"/>
      <c r="UKI94" s="67"/>
      <c r="UKJ94" s="67"/>
      <c r="UKK94" s="67"/>
      <c r="UKL94" s="67"/>
      <c r="UKM94" s="67"/>
      <c r="UKN94" s="67"/>
      <c r="UKO94" s="67"/>
      <c r="UKP94" s="67"/>
      <c r="UKQ94" s="67"/>
      <c r="UKR94" s="67"/>
      <c r="UKS94" s="67"/>
      <c r="UKT94" s="67"/>
      <c r="UKU94" s="67"/>
      <c r="UKV94" s="67"/>
      <c r="UKW94" s="67"/>
      <c r="UKX94" s="67"/>
      <c r="UKY94" s="67"/>
      <c r="UKZ94" s="67"/>
      <c r="ULA94" s="67"/>
      <c r="ULB94" s="67"/>
      <c r="ULC94" s="67"/>
      <c r="ULD94" s="67"/>
      <c r="ULE94" s="67"/>
      <c r="ULF94" s="67"/>
      <c r="ULG94" s="67"/>
      <c r="ULH94" s="67"/>
      <c r="ULI94" s="67"/>
      <c r="ULJ94" s="67"/>
      <c r="ULK94" s="67"/>
      <c r="ULL94" s="67"/>
      <c r="ULM94" s="67"/>
      <c r="ULN94" s="67"/>
      <c r="ULO94" s="67"/>
      <c r="ULP94" s="67"/>
      <c r="ULQ94" s="67"/>
      <c r="ULR94" s="67"/>
      <c r="ULS94" s="67"/>
      <c r="ULT94" s="67"/>
      <c r="ULU94" s="67"/>
      <c r="ULV94" s="67"/>
      <c r="ULW94" s="67"/>
      <c r="ULX94" s="67"/>
      <c r="ULY94" s="67"/>
      <c r="ULZ94" s="67"/>
      <c r="UMA94" s="67"/>
      <c r="UMB94" s="67"/>
      <c r="UMC94" s="67"/>
      <c r="UMD94" s="67"/>
      <c r="UME94" s="67"/>
      <c r="UMF94" s="67"/>
      <c r="UMG94" s="67"/>
      <c r="UMH94" s="67"/>
      <c r="UMI94" s="67"/>
      <c r="UMJ94" s="67"/>
      <c r="UMK94" s="67"/>
      <c r="UML94" s="67"/>
      <c r="UMM94" s="67"/>
      <c r="UMN94" s="67"/>
      <c r="UMO94" s="67"/>
      <c r="UMP94" s="67"/>
      <c r="UMQ94" s="67"/>
      <c r="UMR94" s="67"/>
      <c r="UMS94" s="67"/>
      <c r="UMT94" s="67"/>
      <c r="UMU94" s="67"/>
      <c r="UMV94" s="67"/>
      <c r="UMW94" s="67"/>
      <c r="UMX94" s="67"/>
      <c r="UMY94" s="67"/>
      <c r="UMZ94" s="67"/>
      <c r="UNA94" s="67"/>
      <c r="UNB94" s="67"/>
      <c r="UNC94" s="67"/>
      <c r="UND94" s="67"/>
      <c r="UNE94" s="67"/>
      <c r="UNF94" s="67"/>
      <c r="UNG94" s="67"/>
      <c r="UNH94" s="67"/>
      <c r="UNI94" s="67"/>
      <c r="UNJ94" s="67"/>
      <c r="UNK94" s="67"/>
      <c r="UNL94" s="67"/>
      <c r="UNM94" s="67"/>
      <c r="UNN94" s="67"/>
      <c r="UNO94" s="67"/>
      <c r="UNP94" s="67"/>
      <c r="UNQ94" s="67"/>
      <c r="UNR94" s="67"/>
      <c r="UNS94" s="67"/>
      <c r="UNT94" s="67"/>
      <c r="UNU94" s="67"/>
      <c r="UNV94" s="67"/>
      <c r="UNW94" s="67"/>
      <c r="UNX94" s="67"/>
      <c r="UNY94" s="67"/>
      <c r="UNZ94" s="67"/>
      <c r="UOA94" s="67"/>
      <c r="UOB94" s="67"/>
      <c r="UOC94" s="67"/>
      <c r="UOD94" s="67"/>
      <c r="UOE94" s="67"/>
      <c r="UOF94" s="67"/>
      <c r="UOG94" s="67"/>
      <c r="UOH94" s="67"/>
      <c r="UOI94" s="67"/>
      <c r="UOJ94" s="67"/>
      <c r="UOK94" s="67"/>
      <c r="UOL94" s="67"/>
      <c r="UOM94" s="67"/>
      <c r="UON94" s="67"/>
      <c r="UOO94" s="67"/>
      <c r="UOP94" s="67"/>
      <c r="UOQ94" s="67"/>
      <c r="UOR94" s="67"/>
      <c r="UOS94" s="67"/>
      <c r="UOT94" s="67"/>
      <c r="UOU94" s="67"/>
      <c r="UOV94" s="67"/>
      <c r="UOW94" s="67"/>
      <c r="UOX94" s="67"/>
      <c r="UOY94" s="67"/>
      <c r="UOZ94" s="67"/>
      <c r="UPA94" s="67"/>
      <c r="UPB94" s="67"/>
      <c r="UPC94" s="67"/>
      <c r="UPD94" s="67"/>
      <c r="UPE94" s="67"/>
      <c r="UPF94" s="67"/>
      <c r="UPG94" s="67"/>
      <c r="UPH94" s="67"/>
      <c r="UPI94" s="67"/>
      <c r="UPJ94" s="67"/>
      <c r="UPK94" s="67"/>
      <c r="UPL94" s="67"/>
      <c r="UPM94" s="67"/>
      <c r="UPN94" s="67"/>
      <c r="UPO94" s="67"/>
      <c r="UPP94" s="67"/>
      <c r="UPQ94" s="67"/>
      <c r="UPR94" s="67"/>
      <c r="UPS94" s="67"/>
      <c r="UPT94" s="67"/>
      <c r="UPU94" s="67"/>
      <c r="UPV94" s="67"/>
      <c r="UPW94" s="67"/>
      <c r="UPX94" s="67"/>
      <c r="UPY94" s="67"/>
      <c r="UPZ94" s="67"/>
      <c r="UQA94" s="67"/>
      <c r="UQB94" s="67"/>
      <c r="UQC94" s="67"/>
      <c r="UQD94" s="67"/>
      <c r="UQE94" s="67"/>
      <c r="UQF94" s="67"/>
      <c r="UQG94" s="67"/>
      <c r="UQH94" s="67"/>
      <c r="UQI94" s="67"/>
      <c r="UQJ94" s="67"/>
      <c r="UQK94" s="67"/>
      <c r="UQL94" s="67"/>
      <c r="UQM94" s="67"/>
      <c r="UQN94" s="67"/>
      <c r="UQO94" s="67"/>
      <c r="UQP94" s="67"/>
      <c r="UQQ94" s="67"/>
      <c r="UQR94" s="67"/>
      <c r="UQS94" s="67"/>
      <c r="UQT94" s="67"/>
      <c r="UQU94" s="67"/>
      <c r="UQV94" s="67"/>
      <c r="UQW94" s="67"/>
      <c r="UQX94" s="67"/>
      <c r="UQY94" s="67"/>
      <c r="UQZ94" s="67"/>
      <c r="URA94" s="67"/>
      <c r="URB94" s="67"/>
      <c r="URC94" s="67"/>
      <c r="URD94" s="67"/>
      <c r="URE94" s="67"/>
      <c r="URF94" s="67"/>
      <c r="URG94" s="67"/>
      <c r="URH94" s="67"/>
      <c r="URI94" s="67"/>
      <c r="URJ94" s="67"/>
      <c r="URK94" s="67"/>
      <c r="URL94" s="67"/>
      <c r="URM94" s="67"/>
      <c r="URN94" s="67"/>
      <c r="URO94" s="67"/>
      <c r="URP94" s="67"/>
      <c r="URQ94" s="67"/>
      <c r="URR94" s="67"/>
      <c r="URS94" s="67"/>
      <c r="URT94" s="67"/>
      <c r="URU94" s="67"/>
      <c r="URV94" s="67"/>
      <c r="URW94" s="67"/>
      <c r="URX94" s="67"/>
      <c r="URY94" s="67"/>
      <c r="URZ94" s="67"/>
      <c r="USA94" s="67"/>
      <c r="USB94" s="67"/>
      <c r="USC94" s="67"/>
      <c r="USD94" s="67"/>
      <c r="USE94" s="67"/>
      <c r="USF94" s="67"/>
      <c r="USG94" s="67"/>
      <c r="USH94" s="67"/>
      <c r="USI94" s="67"/>
      <c r="USJ94" s="67"/>
      <c r="USK94" s="67"/>
      <c r="USL94" s="67"/>
      <c r="USM94" s="67"/>
      <c r="USN94" s="67"/>
      <c r="USO94" s="67"/>
      <c r="USP94" s="67"/>
      <c r="USQ94" s="67"/>
      <c r="USR94" s="67"/>
      <c r="USS94" s="67"/>
      <c r="UST94" s="67"/>
      <c r="USU94" s="67"/>
      <c r="USV94" s="67"/>
      <c r="USW94" s="67"/>
      <c r="USX94" s="67"/>
      <c r="USY94" s="67"/>
      <c r="USZ94" s="67"/>
      <c r="UTA94" s="67"/>
      <c r="UTB94" s="67"/>
      <c r="UTC94" s="67"/>
      <c r="UTD94" s="67"/>
      <c r="UTE94" s="67"/>
      <c r="UTF94" s="67"/>
      <c r="UTG94" s="67"/>
      <c r="UTH94" s="67"/>
      <c r="UTI94" s="67"/>
      <c r="UTJ94" s="67"/>
      <c r="UTK94" s="67"/>
      <c r="UTL94" s="67"/>
      <c r="UTM94" s="67"/>
      <c r="UTN94" s="67"/>
      <c r="UTO94" s="67"/>
      <c r="UTP94" s="67"/>
      <c r="UTQ94" s="67"/>
      <c r="UTR94" s="67"/>
      <c r="UTS94" s="67"/>
      <c r="UTT94" s="67"/>
      <c r="UTU94" s="67"/>
      <c r="UTV94" s="67"/>
      <c r="UTW94" s="67"/>
      <c r="UTX94" s="67"/>
      <c r="UTY94" s="67"/>
      <c r="UTZ94" s="67"/>
      <c r="UUA94" s="67"/>
      <c r="UUB94" s="67"/>
      <c r="UUC94" s="67"/>
      <c r="UUD94" s="67"/>
      <c r="UUE94" s="67"/>
      <c r="UUF94" s="67"/>
      <c r="UUG94" s="67"/>
      <c r="UUH94" s="67"/>
      <c r="UUI94" s="67"/>
      <c r="UUJ94" s="67"/>
      <c r="UUK94" s="67"/>
      <c r="UUL94" s="67"/>
      <c r="UUM94" s="67"/>
      <c r="UUN94" s="67"/>
      <c r="UUO94" s="67"/>
      <c r="UUP94" s="67"/>
      <c r="UUQ94" s="67"/>
      <c r="UUR94" s="67"/>
      <c r="UUS94" s="67"/>
      <c r="UUT94" s="67"/>
      <c r="UUU94" s="67"/>
      <c r="UUV94" s="67"/>
      <c r="UUW94" s="67"/>
      <c r="UUX94" s="67"/>
      <c r="UUY94" s="67"/>
      <c r="UUZ94" s="67"/>
      <c r="UVA94" s="67"/>
      <c r="UVB94" s="67"/>
      <c r="UVC94" s="67"/>
      <c r="UVD94" s="67"/>
      <c r="UVE94" s="67"/>
      <c r="UVF94" s="67"/>
      <c r="UVG94" s="67"/>
      <c r="UVH94" s="67"/>
      <c r="UVI94" s="67"/>
      <c r="UVJ94" s="67"/>
      <c r="UVK94" s="67"/>
      <c r="UVL94" s="67"/>
      <c r="UVM94" s="67"/>
      <c r="UVN94" s="67"/>
      <c r="UVO94" s="67"/>
      <c r="UVP94" s="67"/>
      <c r="UVQ94" s="67"/>
      <c r="UVR94" s="67"/>
      <c r="UVS94" s="67"/>
      <c r="UVT94" s="67"/>
      <c r="UVU94" s="67"/>
      <c r="UVV94" s="67"/>
      <c r="UVW94" s="67"/>
      <c r="UVX94" s="67"/>
      <c r="UVY94" s="67"/>
      <c r="UVZ94" s="67"/>
      <c r="UWA94" s="67"/>
      <c r="UWB94" s="67"/>
      <c r="UWC94" s="67"/>
      <c r="UWD94" s="67"/>
      <c r="UWE94" s="67"/>
      <c r="UWF94" s="67"/>
      <c r="UWG94" s="67"/>
      <c r="UWH94" s="67"/>
      <c r="UWI94" s="67"/>
      <c r="UWJ94" s="67"/>
      <c r="UWK94" s="67"/>
      <c r="UWL94" s="67"/>
      <c r="UWM94" s="67"/>
      <c r="UWN94" s="67"/>
      <c r="UWO94" s="67"/>
      <c r="UWP94" s="67"/>
      <c r="UWQ94" s="67"/>
      <c r="UWR94" s="67"/>
      <c r="UWS94" s="67"/>
      <c r="UWT94" s="67"/>
      <c r="UWU94" s="67"/>
      <c r="UWV94" s="67"/>
      <c r="UWW94" s="67"/>
      <c r="UWX94" s="67"/>
      <c r="UWY94" s="67"/>
      <c r="UWZ94" s="67"/>
      <c r="UXA94" s="67"/>
      <c r="UXB94" s="67"/>
      <c r="UXC94" s="67"/>
      <c r="UXD94" s="67"/>
      <c r="UXE94" s="67"/>
      <c r="UXF94" s="67"/>
      <c r="UXG94" s="67"/>
      <c r="UXH94" s="67"/>
      <c r="UXI94" s="67"/>
      <c r="UXJ94" s="67"/>
      <c r="UXK94" s="67"/>
      <c r="UXL94" s="67"/>
      <c r="UXM94" s="67"/>
      <c r="UXN94" s="67"/>
      <c r="UXO94" s="67"/>
      <c r="UXP94" s="67"/>
      <c r="UXQ94" s="67"/>
      <c r="UXR94" s="67"/>
      <c r="UXS94" s="67"/>
      <c r="UXT94" s="67"/>
      <c r="UXU94" s="67"/>
      <c r="UXV94" s="67"/>
      <c r="UXW94" s="67"/>
      <c r="UXX94" s="67"/>
      <c r="UXY94" s="67"/>
      <c r="UXZ94" s="67"/>
      <c r="UYA94" s="67"/>
      <c r="UYB94" s="67"/>
      <c r="UYC94" s="67"/>
      <c r="UYD94" s="67"/>
      <c r="UYE94" s="67"/>
      <c r="UYF94" s="67"/>
      <c r="UYG94" s="67"/>
      <c r="UYH94" s="67"/>
      <c r="UYI94" s="67"/>
      <c r="UYJ94" s="67"/>
      <c r="UYK94" s="67"/>
      <c r="UYL94" s="67"/>
      <c r="UYM94" s="67"/>
      <c r="UYN94" s="67"/>
      <c r="UYO94" s="67"/>
      <c r="UYP94" s="67"/>
      <c r="UYQ94" s="67"/>
      <c r="UYR94" s="67"/>
      <c r="UYS94" s="67"/>
      <c r="UYT94" s="67"/>
      <c r="UYU94" s="67"/>
      <c r="UYV94" s="67"/>
      <c r="UYW94" s="67"/>
      <c r="UYX94" s="67"/>
      <c r="UYY94" s="67"/>
      <c r="UYZ94" s="67"/>
      <c r="UZA94" s="67"/>
      <c r="UZB94" s="67"/>
      <c r="UZC94" s="67"/>
      <c r="UZD94" s="67"/>
      <c r="UZE94" s="67"/>
      <c r="UZF94" s="67"/>
      <c r="UZG94" s="67"/>
      <c r="UZH94" s="67"/>
      <c r="UZI94" s="67"/>
      <c r="UZJ94" s="67"/>
      <c r="UZK94" s="67"/>
      <c r="UZL94" s="67"/>
      <c r="UZM94" s="67"/>
      <c r="UZN94" s="67"/>
      <c r="UZO94" s="67"/>
      <c r="UZP94" s="67"/>
      <c r="UZQ94" s="67"/>
      <c r="UZR94" s="67"/>
      <c r="UZS94" s="67"/>
      <c r="UZT94" s="67"/>
      <c r="UZU94" s="67"/>
      <c r="UZV94" s="67"/>
      <c r="UZW94" s="67"/>
      <c r="UZX94" s="67"/>
      <c r="UZY94" s="67"/>
      <c r="UZZ94" s="67"/>
      <c r="VAA94" s="67"/>
      <c r="VAB94" s="67"/>
      <c r="VAC94" s="67"/>
      <c r="VAD94" s="67"/>
      <c r="VAE94" s="67"/>
      <c r="VAF94" s="67"/>
      <c r="VAG94" s="67"/>
      <c r="VAH94" s="67"/>
      <c r="VAI94" s="67"/>
      <c r="VAJ94" s="67"/>
      <c r="VAK94" s="67"/>
      <c r="VAL94" s="67"/>
      <c r="VAM94" s="67"/>
      <c r="VAN94" s="67"/>
      <c r="VAO94" s="67"/>
      <c r="VAP94" s="67"/>
      <c r="VAQ94" s="67"/>
      <c r="VAR94" s="67"/>
      <c r="VAS94" s="67"/>
      <c r="VAT94" s="67"/>
      <c r="VAU94" s="67"/>
      <c r="VAV94" s="67"/>
      <c r="VAW94" s="67"/>
      <c r="VAX94" s="67"/>
      <c r="VAY94" s="67"/>
      <c r="VAZ94" s="67"/>
      <c r="VBA94" s="67"/>
      <c r="VBB94" s="67"/>
      <c r="VBC94" s="67"/>
      <c r="VBD94" s="67"/>
      <c r="VBE94" s="67"/>
      <c r="VBF94" s="67"/>
      <c r="VBG94" s="67"/>
      <c r="VBH94" s="67"/>
      <c r="VBI94" s="67"/>
      <c r="VBJ94" s="67"/>
      <c r="VBK94" s="67"/>
      <c r="VBL94" s="67"/>
      <c r="VBM94" s="67"/>
      <c r="VBN94" s="67"/>
      <c r="VBO94" s="67"/>
      <c r="VBP94" s="67"/>
      <c r="VBQ94" s="67"/>
      <c r="VBR94" s="67"/>
      <c r="VBS94" s="67"/>
      <c r="VBT94" s="67"/>
      <c r="VBU94" s="67"/>
      <c r="VBV94" s="67"/>
      <c r="VBW94" s="67"/>
      <c r="VBX94" s="67"/>
      <c r="VBY94" s="67"/>
      <c r="VBZ94" s="67"/>
      <c r="VCA94" s="67"/>
      <c r="VCB94" s="67"/>
      <c r="VCC94" s="67"/>
      <c r="VCD94" s="67"/>
      <c r="VCE94" s="67"/>
      <c r="VCF94" s="67"/>
      <c r="VCG94" s="67"/>
      <c r="VCH94" s="67"/>
      <c r="VCI94" s="67"/>
      <c r="VCJ94" s="67"/>
      <c r="VCK94" s="67"/>
      <c r="VCL94" s="67"/>
      <c r="VCM94" s="67"/>
      <c r="VCN94" s="67"/>
      <c r="VCO94" s="67"/>
      <c r="VCP94" s="67"/>
      <c r="VCQ94" s="67"/>
      <c r="VCR94" s="67"/>
      <c r="VCS94" s="67"/>
      <c r="VCT94" s="67"/>
      <c r="VCU94" s="67"/>
      <c r="VCV94" s="67"/>
      <c r="VCW94" s="67"/>
      <c r="VCX94" s="67"/>
      <c r="VCY94" s="67"/>
      <c r="VCZ94" s="67"/>
      <c r="VDA94" s="67"/>
      <c r="VDB94" s="67"/>
      <c r="VDC94" s="67"/>
      <c r="VDD94" s="67"/>
      <c r="VDE94" s="67"/>
      <c r="VDF94" s="67"/>
      <c r="VDG94" s="67"/>
      <c r="VDH94" s="67"/>
      <c r="VDI94" s="67"/>
      <c r="VDJ94" s="67"/>
      <c r="VDK94" s="67"/>
      <c r="VDL94" s="67"/>
      <c r="VDM94" s="67"/>
      <c r="VDN94" s="67"/>
      <c r="VDO94" s="67"/>
      <c r="VDP94" s="67"/>
      <c r="VDQ94" s="67"/>
      <c r="VDR94" s="67"/>
      <c r="VDS94" s="67"/>
      <c r="VDT94" s="67"/>
      <c r="VDU94" s="67"/>
      <c r="VDV94" s="67"/>
      <c r="VDW94" s="67"/>
      <c r="VDX94" s="67"/>
      <c r="VDY94" s="67"/>
      <c r="VDZ94" s="67"/>
      <c r="VEA94" s="67"/>
      <c r="VEB94" s="67"/>
      <c r="VEC94" s="67"/>
      <c r="VED94" s="67"/>
      <c r="VEE94" s="67"/>
      <c r="VEF94" s="67"/>
      <c r="VEG94" s="67"/>
      <c r="VEH94" s="67"/>
      <c r="VEI94" s="67"/>
      <c r="VEJ94" s="67"/>
      <c r="VEK94" s="67"/>
      <c r="VEL94" s="67"/>
      <c r="VEM94" s="67"/>
      <c r="VEN94" s="67"/>
      <c r="VEO94" s="67"/>
      <c r="VEP94" s="67"/>
      <c r="VEQ94" s="67"/>
      <c r="VER94" s="67"/>
      <c r="VES94" s="67"/>
      <c r="VET94" s="67"/>
      <c r="VEU94" s="67"/>
      <c r="VEV94" s="67"/>
      <c r="VEW94" s="67"/>
      <c r="VEX94" s="67"/>
      <c r="VEY94" s="67"/>
      <c r="VEZ94" s="67"/>
      <c r="VFA94" s="67"/>
      <c r="VFB94" s="67"/>
      <c r="VFC94" s="67"/>
      <c r="VFD94" s="67"/>
      <c r="VFE94" s="67"/>
      <c r="VFF94" s="67"/>
      <c r="VFG94" s="67"/>
      <c r="VFH94" s="67"/>
      <c r="VFI94" s="67"/>
      <c r="VFJ94" s="67"/>
      <c r="VFK94" s="67"/>
      <c r="VFL94" s="67"/>
      <c r="VFM94" s="67"/>
      <c r="VFN94" s="67"/>
      <c r="VFO94" s="67"/>
      <c r="VFP94" s="67"/>
      <c r="VFQ94" s="67"/>
      <c r="VFR94" s="67"/>
      <c r="VFS94" s="67"/>
      <c r="VFT94" s="67"/>
      <c r="VFU94" s="67"/>
      <c r="VFV94" s="67"/>
      <c r="VFW94" s="67"/>
      <c r="VFX94" s="67"/>
      <c r="VFY94" s="67"/>
      <c r="VFZ94" s="67"/>
      <c r="VGA94" s="67"/>
      <c r="VGB94" s="67"/>
      <c r="VGC94" s="67"/>
      <c r="VGD94" s="67"/>
      <c r="VGE94" s="67"/>
      <c r="VGF94" s="67"/>
      <c r="VGG94" s="67"/>
      <c r="VGH94" s="67"/>
      <c r="VGI94" s="67"/>
      <c r="VGJ94" s="67"/>
      <c r="VGK94" s="67"/>
      <c r="VGL94" s="67"/>
      <c r="VGM94" s="67"/>
      <c r="VGN94" s="67"/>
      <c r="VGO94" s="67"/>
      <c r="VGP94" s="67"/>
      <c r="VGQ94" s="67"/>
      <c r="VGR94" s="67"/>
      <c r="VGS94" s="67"/>
      <c r="VGT94" s="67"/>
      <c r="VGU94" s="67"/>
      <c r="VGV94" s="67"/>
      <c r="VGW94" s="67"/>
      <c r="VGX94" s="67"/>
      <c r="VGY94" s="67"/>
      <c r="VGZ94" s="67"/>
      <c r="VHA94" s="67"/>
      <c r="VHB94" s="67"/>
      <c r="VHC94" s="67"/>
      <c r="VHD94" s="67"/>
      <c r="VHE94" s="67"/>
      <c r="VHF94" s="67"/>
      <c r="VHG94" s="67"/>
      <c r="VHH94" s="67"/>
      <c r="VHI94" s="67"/>
      <c r="VHJ94" s="67"/>
      <c r="VHK94" s="67"/>
      <c r="VHL94" s="67"/>
      <c r="VHM94" s="67"/>
      <c r="VHN94" s="67"/>
      <c r="VHO94" s="67"/>
      <c r="VHP94" s="67"/>
      <c r="VHQ94" s="67"/>
      <c r="VHR94" s="67"/>
      <c r="VHS94" s="67"/>
      <c r="VHT94" s="67"/>
      <c r="VHU94" s="67"/>
      <c r="VHV94" s="67"/>
      <c r="VHW94" s="67"/>
      <c r="VHX94" s="67"/>
      <c r="VHY94" s="67"/>
      <c r="VHZ94" s="67"/>
      <c r="VIA94" s="67"/>
      <c r="VIB94" s="67"/>
      <c r="VIC94" s="67"/>
      <c r="VID94" s="67"/>
      <c r="VIE94" s="67"/>
      <c r="VIF94" s="67"/>
      <c r="VIG94" s="67"/>
      <c r="VIH94" s="67"/>
      <c r="VII94" s="67"/>
      <c r="VIJ94" s="67"/>
      <c r="VIK94" s="67"/>
      <c r="VIL94" s="67"/>
      <c r="VIM94" s="67"/>
      <c r="VIN94" s="67"/>
      <c r="VIO94" s="67"/>
      <c r="VIP94" s="67"/>
      <c r="VIQ94" s="67"/>
      <c r="VIR94" s="67"/>
      <c r="VIS94" s="67"/>
      <c r="VIT94" s="67"/>
      <c r="VIU94" s="67"/>
      <c r="VIV94" s="67"/>
      <c r="VIW94" s="67"/>
      <c r="VIX94" s="67"/>
      <c r="VIY94" s="67"/>
      <c r="VIZ94" s="67"/>
      <c r="VJA94" s="67"/>
      <c r="VJB94" s="67"/>
      <c r="VJC94" s="67"/>
      <c r="VJD94" s="67"/>
      <c r="VJE94" s="67"/>
      <c r="VJF94" s="67"/>
      <c r="VJG94" s="67"/>
      <c r="VJH94" s="67"/>
      <c r="VJI94" s="67"/>
      <c r="VJJ94" s="67"/>
      <c r="VJK94" s="67"/>
      <c r="VJL94" s="67"/>
      <c r="VJM94" s="67"/>
      <c r="VJN94" s="67"/>
      <c r="VJO94" s="67"/>
      <c r="VJP94" s="67"/>
      <c r="VJQ94" s="67"/>
      <c r="VJR94" s="67"/>
      <c r="VJS94" s="67"/>
      <c r="VJT94" s="67"/>
      <c r="VJU94" s="67"/>
      <c r="VJV94" s="67"/>
      <c r="VJW94" s="67"/>
      <c r="VJX94" s="67"/>
      <c r="VJY94" s="67"/>
      <c r="VJZ94" s="67"/>
      <c r="VKA94" s="67"/>
      <c r="VKB94" s="67"/>
      <c r="VKC94" s="67"/>
      <c r="VKD94" s="67"/>
      <c r="VKE94" s="67"/>
      <c r="VKF94" s="67"/>
      <c r="VKG94" s="67"/>
      <c r="VKH94" s="67"/>
      <c r="VKI94" s="67"/>
      <c r="VKJ94" s="67"/>
      <c r="VKK94" s="67"/>
      <c r="VKL94" s="67"/>
      <c r="VKM94" s="67"/>
      <c r="VKN94" s="67"/>
      <c r="VKO94" s="67"/>
      <c r="VKP94" s="67"/>
      <c r="VKQ94" s="67"/>
      <c r="VKR94" s="67"/>
      <c r="VKS94" s="67"/>
      <c r="VKT94" s="67"/>
      <c r="VKU94" s="67"/>
      <c r="VKV94" s="67"/>
      <c r="VKW94" s="67"/>
      <c r="VKX94" s="67"/>
      <c r="VKY94" s="67"/>
      <c r="VKZ94" s="67"/>
      <c r="VLA94" s="67"/>
      <c r="VLB94" s="67"/>
      <c r="VLC94" s="67"/>
      <c r="VLD94" s="67"/>
      <c r="VLE94" s="67"/>
      <c r="VLF94" s="67"/>
      <c r="VLG94" s="67"/>
      <c r="VLH94" s="67"/>
      <c r="VLI94" s="67"/>
      <c r="VLJ94" s="67"/>
      <c r="VLK94" s="67"/>
      <c r="VLL94" s="67"/>
      <c r="VLM94" s="67"/>
      <c r="VLN94" s="67"/>
      <c r="VLO94" s="67"/>
      <c r="VLP94" s="67"/>
      <c r="VLQ94" s="67"/>
      <c r="VLR94" s="67"/>
      <c r="VLS94" s="67"/>
      <c r="VLT94" s="67"/>
      <c r="VLU94" s="67"/>
      <c r="VLV94" s="67"/>
      <c r="VLW94" s="67"/>
      <c r="VLX94" s="67"/>
      <c r="VLY94" s="67"/>
      <c r="VLZ94" s="67"/>
      <c r="VMA94" s="67"/>
      <c r="VMB94" s="67"/>
      <c r="VMC94" s="67"/>
      <c r="VMD94" s="67"/>
      <c r="VME94" s="67"/>
      <c r="VMF94" s="67"/>
      <c r="VMG94" s="67"/>
      <c r="VMH94" s="67"/>
      <c r="VMI94" s="67"/>
      <c r="VMJ94" s="67"/>
      <c r="VMK94" s="67"/>
      <c r="VML94" s="67"/>
      <c r="VMM94" s="67"/>
      <c r="VMN94" s="67"/>
      <c r="VMO94" s="67"/>
      <c r="VMP94" s="67"/>
      <c r="VMQ94" s="67"/>
      <c r="VMR94" s="67"/>
      <c r="VMS94" s="67"/>
      <c r="VMT94" s="67"/>
      <c r="VMU94" s="67"/>
      <c r="VMV94" s="67"/>
      <c r="VMW94" s="67"/>
      <c r="VMX94" s="67"/>
      <c r="VMY94" s="67"/>
      <c r="VMZ94" s="67"/>
      <c r="VNA94" s="67"/>
      <c r="VNB94" s="67"/>
      <c r="VNC94" s="67"/>
      <c r="VND94" s="67"/>
      <c r="VNE94" s="67"/>
      <c r="VNF94" s="67"/>
      <c r="VNG94" s="67"/>
      <c r="VNH94" s="67"/>
      <c r="VNI94" s="67"/>
      <c r="VNJ94" s="67"/>
      <c r="VNK94" s="67"/>
      <c r="VNL94" s="67"/>
      <c r="VNM94" s="67"/>
      <c r="VNN94" s="67"/>
      <c r="VNO94" s="67"/>
      <c r="VNP94" s="67"/>
      <c r="VNQ94" s="67"/>
      <c r="VNR94" s="67"/>
      <c r="VNS94" s="67"/>
      <c r="VNT94" s="67"/>
      <c r="VNU94" s="67"/>
      <c r="VNV94" s="67"/>
      <c r="VNW94" s="67"/>
      <c r="VNX94" s="67"/>
      <c r="VNY94" s="67"/>
      <c r="VNZ94" s="67"/>
      <c r="VOA94" s="67"/>
      <c r="VOB94" s="67"/>
      <c r="VOC94" s="67"/>
      <c r="VOD94" s="67"/>
      <c r="VOE94" s="67"/>
      <c r="VOF94" s="67"/>
      <c r="VOG94" s="67"/>
      <c r="VOH94" s="67"/>
      <c r="VOI94" s="67"/>
      <c r="VOJ94" s="67"/>
      <c r="VOK94" s="67"/>
      <c r="VOL94" s="67"/>
      <c r="VOM94" s="67"/>
      <c r="VON94" s="67"/>
      <c r="VOO94" s="67"/>
      <c r="VOP94" s="67"/>
      <c r="VOQ94" s="67"/>
      <c r="VOR94" s="67"/>
      <c r="VOS94" s="67"/>
      <c r="VOT94" s="67"/>
      <c r="VOU94" s="67"/>
      <c r="VOV94" s="67"/>
      <c r="VOW94" s="67"/>
      <c r="VOX94" s="67"/>
      <c r="VOY94" s="67"/>
      <c r="VOZ94" s="67"/>
      <c r="VPA94" s="67"/>
      <c r="VPB94" s="67"/>
      <c r="VPC94" s="67"/>
      <c r="VPD94" s="67"/>
      <c r="VPE94" s="67"/>
      <c r="VPF94" s="67"/>
      <c r="VPG94" s="67"/>
      <c r="VPH94" s="67"/>
      <c r="VPI94" s="67"/>
      <c r="VPJ94" s="67"/>
      <c r="VPK94" s="67"/>
      <c r="VPL94" s="67"/>
      <c r="VPM94" s="67"/>
      <c r="VPN94" s="67"/>
      <c r="VPO94" s="67"/>
      <c r="VPP94" s="67"/>
      <c r="VPQ94" s="67"/>
      <c r="VPR94" s="67"/>
      <c r="VPS94" s="67"/>
      <c r="VPT94" s="67"/>
      <c r="VPU94" s="67"/>
      <c r="VPV94" s="67"/>
      <c r="VPW94" s="67"/>
      <c r="VPX94" s="67"/>
      <c r="VPY94" s="67"/>
      <c r="VPZ94" s="67"/>
      <c r="VQA94" s="67"/>
      <c r="VQB94" s="67"/>
      <c r="VQC94" s="67"/>
      <c r="VQD94" s="67"/>
      <c r="VQE94" s="67"/>
      <c r="VQF94" s="67"/>
      <c r="VQG94" s="67"/>
      <c r="VQH94" s="67"/>
      <c r="VQI94" s="67"/>
      <c r="VQJ94" s="67"/>
      <c r="VQK94" s="67"/>
      <c r="VQL94" s="67"/>
      <c r="VQM94" s="67"/>
      <c r="VQN94" s="67"/>
      <c r="VQO94" s="67"/>
      <c r="VQP94" s="67"/>
      <c r="VQQ94" s="67"/>
      <c r="VQR94" s="67"/>
      <c r="VQS94" s="67"/>
      <c r="VQT94" s="67"/>
      <c r="VQU94" s="67"/>
      <c r="VQV94" s="67"/>
      <c r="VQW94" s="67"/>
      <c r="VQX94" s="67"/>
      <c r="VQY94" s="67"/>
      <c r="VQZ94" s="67"/>
      <c r="VRA94" s="67"/>
      <c r="VRB94" s="67"/>
      <c r="VRC94" s="67"/>
      <c r="VRD94" s="67"/>
      <c r="VRE94" s="67"/>
      <c r="VRF94" s="67"/>
      <c r="VRG94" s="67"/>
      <c r="VRH94" s="67"/>
      <c r="VRI94" s="67"/>
      <c r="VRJ94" s="67"/>
      <c r="VRK94" s="67"/>
      <c r="VRL94" s="67"/>
      <c r="VRM94" s="67"/>
      <c r="VRN94" s="67"/>
      <c r="VRO94" s="67"/>
      <c r="VRP94" s="67"/>
      <c r="VRQ94" s="67"/>
      <c r="VRR94" s="67"/>
      <c r="VRS94" s="67"/>
      <c r="VRT94" s="67"/>
      <c r="VRU94" s="67"/>
      <c r="VRV94" s="67"/>
      <c r="VRW94" s="67"/>
      <c r="VRX94" s="67"/>
      <c r="VRY94" s="67"/>
      <c r="VRZ94" s="67"/>
      <c r="VSA94" s="67"/>
      <c r="VSB94" s="67"/>
      <c r="VSC94" s="67"/>
      <c r="VSD94" s="67"/>
      <c r="VSE94" s="67"/>
      <c r="VSF94" s="67"/>
      <c r="VSG94" s="67"/>
      <c r="VSH94" s="67"/>
      <c r="VSI94" s="67"/>
      <c r="VSJ94" s="67"/>
      <c r="VSK94" s="67"/>
      <c r="VSL94" s="67"/>
      <c r="VSM94" s="67"/>
      <c r="VSN94" s="67"/>
      <c r="VSO94" s="67"/>
      <c r="VSP94" s="67"/>
      <c r="VSQ94" s="67"/>
      <c r="VSR94" s="67"/>
      <c r="VSS94" s="67"/>
      <c r="VST94" s="67"/>
      <c r="VSU94" s="67"/>
      <c r="VSV94" s="67"/>
      <c r="VSW94" s="67"/>
      <c r="VSX94" s="67"/>
      <c r="VSY94" s="67"/>
      <c r="VSZ94" s="67"/>
      <c r="VTA94" s="67"/>
      <c r="VTB94" s="67"/>
      <c r="VTC94" s="67"/>
      <c r="VTD94" s="67"/>
      <c r="VTE94" s="67"/>
      <c r="VTF94" s="67"/>
      <c r="VTG94" s="67"/>
      <c r="VTH94" s="67"/>
      <c r="VTI94" s="67"/>
      <c r="VTJ94" s="67"/>
      <c r="VTK94" s="67"/>
      <c r="VTL94" s="67"/>
      <c r="VTM94" s="67"/>
      <c r="VTN94" s="67"/>
      <c r="VTO94" s="67"/>
      <c r="VTP94" s="67"/>
      <c r="VTQ94" s="67"/>
      <c r="VTR94" s="67"/>
      <c r="VTS94" s="67"/>
      <c r="VTT94" s="67"/>
      <c r="VTU94" s="67"/>
      <c r="VTV94" s="67"/>
      <c r="VTW94" s="67"/>
      <c r="VTX94" s="67"/>
      <c r="VTY94" s="67"/>
      <c r="VTZ94" s="67"/>
      <c r="VUA94" s="67"/>
      <c r="VUB94" s="67"/>
      <c r="VUC94" s="67"/>
      <c r="VUD94" s="67"/>
      <c r="VUE94" s="67"/>
      <c r="VUF94" s="67"/>
      <c r="VUG94" s="67"/>
      <c r="VUH94" s="67"/>
      <c r="VUI94" s="67"/>
      <c r="VUJ94" s="67"/>
      <c r="VUK94" s="67"/>
      <c r="VUL94" s="67"/>
      <c r="VUM94" s="67"/>
      <c r="VUN94" s="67"/>
      <c r="VUO94" s="67"/>
      <c r="VUP94" s="67"/>
      <c r="VUQ94" s="67"/>
      <c r="VUR94" s="67"/>
      <c r="VUS94" s="67"/>
      <c r="VUT94" s="67"/>
      <c r="VUU94" s="67"/>
      <c r="VUV94" s="67"/>
      <c r="VUW94" s="67"/>
      <c r="VUX94" s="67"/>
      <c r="VUY94" s="67"/>
      <c r="VUZ94" s="67"/>
      <c r="VVA94" s="67"/>
      <c r="VVB94" s="67"/>
      <c r="VVC94" s="67"/>
      <c r="VVD94" s="67"/>
      <c r="VVE94" s="67"/>
      <c r="VVF94" s="67"/>
      <c r="VVG94" s="67"/>
      <c r="VVH94" s="67"/>
      <c r="VVI94" s="67"/>
      <c r="VVJ94" s="67"/>
      <c r="VVK94" s="67"/>
      <c r="VVL94" s="67"/>
      <c r="VVM94" s="67"/>
      <c r="VVN94" s="67"/>
      <c r="VVO94" s="67"/>
      <c r="VVP94" s="67"/>
      <c r="VVQ94" s="67"/>
      <c r="VVR94" s="67"/>
      <c r="VVS94" s="67"/>
      <c r="VVT94" s="67"/>
      <c r="VVU94" s="67"/>
      <c r="VVV94" s="67"/>
      <c r="VVW94" s="67"/>
      <c r="VVX94" s="67"/>
      <c r="VVY94" s="67"/>
      <c r="VVZ94" s="67"/>
      <c r="VWA94" s="67"/>
      <c r="VWB94" s="67"/>
      <c r="VWC94" s="67"/>
      <c r="VWD94" s="67"/>
      <c r="VWE94" s="67"/>
      <c r="VWF94" s="67"/>
      <c r="VWG94" s="67"/>
      <c r="VWH94" s="67"/>
      <c r="VWI94" s="67"/>
      <c r="VWJ94" s="67"/>
      <c r="VWK94" s="67"/>
      <c r="VWL94" s="67"/>
      <c r="VWM94" s="67"/>
      <c r="VWN94" s="67"/>
      <c r="VWO94" s="67"/>
      <c r="VWP94" s="67"/>
      <c r="VWQ94" s="67"/>
      <c r="VWR94" s="67"/>
      <c r="VWS94" s="67"/>
      <c r="VWT94" s="67"/>
      <c r="VWU94" s="67"/>
      <c r="VWV94" s="67"/>
      <c r="VWW94" s="67"/>
      <c r="VWX94" s="67"/>
      <c r="VWY94" s="67"/>
      <c r="VWZ94" s="67"/>
      <c r="VXA94" s="67"/>
      <c r="VXB94" s="67"/>
      <c r="VXC94" s="67"/>
      <c r="VXD94" s="67"/>
      <c r="VXE94" s="67"/>
      <c r="VXF94" s="67"/>
      <c r="VXG94" s="67"/>
      <c r="VXH94" s="67"/>
      <c r="VXI94" s="67"/>
      <c r="VXJ94" s="67"/>
      <c r="VXK94" s="67"/>
      <c r="VXL94" s="67"/>
      <c r="VXM94" s="67"/>
      <c r="VXN94" s="67"/>
      <c r="VXO94" s="67"/>
      <c r="VXP94" s="67"/>
      <c r="VXQ94" s="67"/>
      <c r="VXR94" s="67"/>
      <c r="VXS94" s="67"/>
      <c r="VXT94" s="67"/>
      <c r="VXU94" s="67"/>
      <c r="VXV94" s="67"/>
      <c r="VXW94" s="67"/>
      <c r="VXX94" s="67"/>
      <c r="VXY94" s="67"/>
      <c r="VXZ94" s="67"/>
      <c r="VYA94" s="67"/>
      <c r="VYB94" s="67"/>
      <c r="VYC94" s="67"/>
      <c r="VYD94" s="67"/>
      <c r="VYE94" s="67"/>
      <c r="VYF94" s="67"/>
      <c r="VYG94" s="67"/>
      <c r="VYH94" s="67"/>
      <c r="VYI94" s="67"/>
      <c r="VYJ94" s="67"/>
      <c r="VYK94" s="67"/>
      <c r="VYL94" s="67"/>
      <c r="VYM94" s="67"/>
      <c r="VYN94" s="67"/>
      <c r="VYO94" s="67"/>
      <c r="VYP94" s="67"/>
      <c r="VYQ94" s="67"/>
      <c r="VYR94" s="67"/>
      <c r="VYS94" s="67"/>
      <c r="VYT94" s="67"/>
      <c r="VYU94" s="67"/>
      <c r="VYV94" s="67"/>
      <c r="VYW94" s="67"/>
      <c r="VYX94" s="67"/>
      <c r="VYY94" s="67"/>
      <c r="VYZ94" s="67"/>
      <c r="VZA94" s="67"/>
      <c r="VZB94" s="67"/>
      <c r="VZC94" s="67"/>
      <c r="VZD94" s="67"/>
      <c r="VZE94" s="67"/>
      <c r="VZF94" s="67"/>
      <c r="VZG94" s="67"/>
      <c r="VZH94" s="67"/>
      <c r="VZI94" s="67"/>
      <c r="VZJ94" s="67"/>
      <c r="VZK94" s="67"/>
      <c r="VZL94" s="67"/>
      <c r="VZM94" s="67"/>
      <c r="VZN94" s="67"/>
      <c r="VZO94" s="67"/>
      <c r="VZP94" s="67"/>
      <c r="VZQ94" s="67"/>
      <c r="VZR94" s="67"/>
      <c r="VZS94" s="67"/>
      <c r="VZT94" s="67"/>
      <c r="VZU94" s="67"/>
      <c r="VZV94" s="67"/>
      <c r="VZW94" s="67"/>
      <c r="VZX94" s="67"/>
      <c r="VZY94" s="67"/>
      <c r="VZZ94" s="67"/>
      <c r="WAA94" s="67"/>
      <c r="WAB94" s="67"/>
      <c r="WAC94" s="67"/>
      <c r="WAD94" s="67"/>
      <c r="WAE94" s="67"/>
      <c r="WAF94" s="67"/>
      <c r="WAG94" s="67"/>
      <c r="WAH94" s="67"/>
      <c r="WAI94" s="67"/>
      <c r="WAJ94" s="67"/>
      <c r="WAK94" s="67"/>
      <c r="WAL94" s="67"/>
      <c r="WAM94" s="67"/>
      <c r="WAN94" s="67"/>
      <c r="WAO94" s="67"/>
      <c r="WAP94" s="67"/>
      <c r="WAQ94" s="67"/>
      <c r="WAR94" s="67"/>
      <c r="WAS94" s="67"/>
      <c r="WAT94" s="67"/>
      <c r="WAU94" s="67"/>
      <c r="WAV94" s="67"/>
      <c r="WAW94" s="67"/>
      <c r="WAX94" s="67"/>
      <c r="WAY94" s="67"/>
      <c r="WAZ94" s="67"/>
      <c r="WBA94" s="67"/>
      <c r="WBB94" s="67"/>
      <c r="WBC94" s="67"/>
      <c r="WBD94" s="67"/>
      <c r="WBE94" s="67"/>
      <c r="WBF94" s="67"/>
      <c r="WBG94" s="67"/>
      <c r="WBH94" s="67"/>
      <c r="WBI94" s="67"/>
      <c r="WBJ94" s="67"/>
      <c r="WBK94" s="67"/>
      <c r="WBL94" s="67"/>
      <c r="WBM94" s="67"/>
      <c r="WBN94" s="67"/>
      <c r="WBO94" s="67"/>
      <c r="WBP94" s="67"/>
      <c r="WBQ94" s="67"/>
      <c r="WBR94" s="67"/>
      <c r="WBS94" s="67"/>
      <c r="WBT94" s="67"/>
      <c r="WBU94" s="67"/>
      <c r="WBV94" s="67"/>
      <c r="WBW94" s="67"/>
      <c r="WBX94" s="67"/>
      <c r="WBY94" s="67"/>
      <c r="WBZ94" s="67"/>
      <c r="WCA94" s="67"/>
      <c r="WCB94" s="67"/>
      <c r="WCC94" s="67"/>
      <c r="WCD94" s="67"/>
      <c r="WCE94" s="67"/>
      <c r="WCF94" s="67"/>
      <c r="WCG94" s="67"/>
      <c r="WCH94" s="67"/>
      <c r="WCI94" s="67"/>
      <c r="WCJ94" s="67"/>
      <c r="WCK94" s="67"/>
      <c r="WCL94" s="67"/>
      <c r="WCM94" s="67"/>
      <c r="WCN94" s="67"/>
      <c r="WCO94" s="67"/>
      <c r="WCP94" s="67"/>
      <c r="WCQ94" s="67"/>
      <c r="WCR94" s="67"/>
      <c r="WCS94" s="67"/>
      <c r="WCT94" s="67"/>
      <c r="WCU94" s="67"/>
      <c r="WCV94" s="67"/>
      <c r="WCW94" s="67"/>
      <c r="WCX94" s="67"/>
      <c r="WCY94" s="67"/>
      <c r="WCZ94" s="67"/>
      <c r="WDA94" s="67"/>
      <c r="WDB94" s="67"/>
      <c r="WDC94" s="67"/>
      <c r="WDD94" s="67"/>
      <c r="WDE94" s="67"/>
      <c r="WDF94" s="67"/>
      <c r="WDG94" s="67"/>
      <c r="WDH94" s="67"/>
      <c r="WDI94" s="67"/>
      <c r="WDJ94" s="67"/>
      <c r="WDK94" s="67"/>
      <c r="WDL94" s="67"/>
      <c r="WDM94" s="67"/>
      <c r="WDN94" s="67"/>
      <c r="WDO94" s="67"/>
      <c r="WDP94" s="67"/>
      <c r="WDQ94" s="67"/>
      <c r="WDR94" s="67"/>
      <c r="WDS94" s="67"/>
      <c r="WDT94" s="67"/>
      <c r="WDU94" s="67"/>
      <c r="WDV94" s="67"/>
      <c r="WDW94" s="67"/>
      <c r="WDX94" s="67"/>
      <c r="WDY94" s="67"/>
      <c r="WDZ94" s="67"/>
      <c r="WEA94" s="67"/>
      <c r="WEB94" s="67"/>
      <c r="WEC94" s="67"/>
      <c r="WED94" s="67"/>
      <c r="WEE94" s="67"/>
      <c r="WEF94" s="67"/>
      <c r="WEG94" s="67"/>
      <c r="WEH94" s="67"/>
      <c r="WEI94" s="67"/>
      <c r="WEJ94" s="67"/>
      <c r="WEK94" s="67"/>
      <c r="WEL94" s="67"/>
      <c r="WEM94" s="67"/>
      <c r="WEN94" s="67"/>
      <c r="WEO94" s="67"/>
      <c r="WEP94" s="67"/>
      <c r="WEQ94" s="67"/>
      <c r="WER94" s="67"/>
      <c r="WES94" s="67"/>
      <c r="WET94" s="67"/>
      <c r="WEU94" s="67"/>
      <c r="WEV94" s="67"/>
      <c r="WEW94" s="67"/>
      <c r="WEX94" s="67"/>
      <c r="WEY94" s="67"/>
      <c r="WEZ94" s="67"/>
      <c r="WFA94" s="67"/>
      <c r="WFB94" s="67"/>
      <c r="WFC94" s="67"/>
      <c r="WFD94" s="67"/>
      <c r="WFE94" s="67"/>
      <c r="WFF94" s="67"/>
      <c r="WFG94" s="67"/>
      <c r="WFH94" s="67"/>
      <c r="WFI94" s="67"/>
      <c r="WFJ94" s="67"/>
      <c r="WFK94" s="67"/>
      <c r="WFL94" s="67"/>
      <c r="WFM94" s="67"/>
      <c r="WFN94" s="67"/>
      <c r="WFO94" s="67"/>
      <c r="WFP94" s="67"/>
      <c r="WFQ94" s="67"/>
      <c r="WFR94" s="67"/>
      <c r="WFS94" s="67"/>
      <c r="WFT94" s="67"/>
      <c r="WFU94" s="67"/>
      <c r="WFV94" s="67"/>
      <c r="WFW94" s="67"/>
      <c r="WFX94" s="67"/>
      <c r="WFY94" s="67"/>
      <c r="WFZ94" s="67"/>
      <c r="WGA94" s="67"/>
      <c r="WGB94" s="67"/>
      <c r="WGC94" s="67"/>
      <c r="WGD94" s="67"/>
      <c r="WGE94" s="67"/>
      <c r="WGF94" s="67"/>
      <c r="WGG94" s="67"/>
      <c r="WGH94" s="67"/>
      <c r="WGI94" s="67"/>
      <c r="WGJ94" s="67"/>
      <c r="WGK94" s="67"/>
      <c r="WGL94" s="67"/>
      <c r="WGM94" s="67"/>
      <c r="WGN94" s="67"/>
      <c r="WGO94" s="67"/>
      <c r="WGP94" s="67"/>
      <c r="WGQ94" s="67"/>
      <c r="WGR94" s="67"/>
      <c r="WGS94" s="67"/>
      <c r="WGT94" s="67"/>
      <c r="WGU94" s="67"/>
      <c r="WGV94" s="67"/>
      <c r="WGW94" s="67"/>
      <c r="WGX94" s="67"/>
      <c r="WGY94" s="67"/>
      <c r="WGZ94" s="67"/>
      <c r="WHA94" s="67"/>
      <c r="WHB94" s="67"/>
      <c r="WHC94" s="67"/>
      <c r="WHD94" s="67"/>
      <c r="WHE94" s="67"/>
      <c r="WHF94" s="67"/>
      <c r="WHG94" s="67"/>
      <c r="WHH94" s="67"/>
      <c r="WHI94" s="67"/>
      <c r="WHJ94" s="67"/>
      <c r="WHK94" s="67"/>
      <c r="WHL94" s="67"/>
      <c r="WHM94" s="67"/>
      <c r="WHN94" s="67"/>
      <c r="WHO94" s="67"/>
      <c r="WHP94" s="67"/>
      <c r="WHQ94" s="67"/>
      <c r="WHR94" s="67"/>
      <c r="WHS94" s="67"/>
      <c r="WHT94" s="67"/>
      <c r="WHU94" s="67"/>
      <c r="WHV94" s="67"/>
      <c r="WHW94" s="67"/>
      <c r="WHX94" s="67"/>
      <c r="WHY94" s="67"/>
      <c r="WHZ94" s="67"/>
      <c r="WIA94" s="67"/>
      <c r="WIB94" s="67"/>
      <c r="WIC94" s="67"/>
      <c r="WID94" s="67"/>
      <c r="WIE94" s="67"/>
      <c r="WIF94" s="67"/>
      <c r="WIG94" s="67"/>
      <c r="WIH94" s="67"/>
      <c r="WII94" s="67"/>
      <c r="WIJ94" s="67"/>
      <c r="WIK94" s="67"/>
      <c r="WIL94" s="67"/>
      <c r="WIM94" s="67"/>
      <c r="WIN94" s="67"/>
      <c r="WIO94" s="67"/>
      <c r="WIP94" s="67"/>
      <c r="WIQ94" s="67"/>
      <c r="WIR94" s="67"/>
      <c r="WIS94" s="67"/>
      <c r="WIT94" s="67"/>
      <c r="WIU94" s="67"/>
      <c r="WIV94" s="67"/>
      <c r="WIW94" s="67"/>
      <c r="WIX94" s="67"/>
      <c r="WIY94" s="67"/>
      <c r="WIZ94" s="67"/>
      <c r="WJA94" s="67"/>
      <c r="WJB94" s="67"/>
      <c r="WJC94" s="67"/>
      <c r="WJD94" s="67"/>
      <c r="WJE94" s="67"/>
      <c r="WJF94" s="67"/>
      <c r="WJG94" s="67"/>
      <c r="WJH94" s="67"/>
      <c r="WJI94" s="67"/>
      <c r="WJJ94" s="67"/>
      <c r="WJK94" s="67"/>
      <c r="WJL94" s="67"/>
      <c r="WJM94" s="67"/>
      <c r="WJN94" s="67"/>
      <c r="WJO94" s="67"/>
      <c r="WJP94" s="67"/>
      <c r="WJQ94" s="67"/>
      <c r="WJR94" s="67"/>
      <c r="WJS94" s="67"/>
      <c r="WJT94" s="67"/>
      <c r="WJU94" s="67"/>
      <c r="WJV94" s="67"/>
      <c r="WJW94" s="67"/>
      <c r="WJX94" s="67"/>
      <c r="WJY94" s="67"/>
      <c r="WJZ94" s="67"/>
      <c r="WKA94" s="67"/>
      <c r="WKB94" s="67"/>
      <c r="WKC94" s="67"/>
      <c r="WKD94" s="67"/>
      <c r="WKE94" s="67"/>
      <c r="WKF94" s="67"/>
      <c r="WKG94" s="67"/>
      <c r="WKH94" s="67"/>
      <c r="WKI94" s="67"/>
      <c r="WKJ94" s="67"/>
      <c r="WKK94" s="67"/>
      <c r="WKL94" s="67"/>
      <c r="WKM94" s="67"/>
      <c r="WKN94" s="67"/>
      <c r="WKO94" s="67"/>
      <c r="WKP94" s="67"/>
      <c r="WKQ94" s="67"/>
      <c r="WKR94" s="67"/>
      <c r="WKS94" s="67"/>
      <c r="WKT94" s="67"/>
      <c r="WKU94" s="67"/>
      <c r="WKV94" s="67"/>
      <c r="WKW94" s="67"/>
      <c r="WKX94" s="67"/>
      <c r="WKY94" s="67"/>
      <c r="WKZ94" s="67"/>
      <c r="WLA94" s="67"/>
      <c r="WLB94" s="67"/>
      <c r="WLC94" s="67"/>
      <c r="WLD94" s="67"/>
      <c r="WLE94" s="67"/>
      <c r="WLF94" s="67"/>
      <c r="WLG94" s="67"/>
      <c r="WLH94" s="67"/>
      <c r="WLI94" s="67"/>
      <c r="WLJ94" s="67"/>
      <c r="WLK94" s="67"/>
      <c r="WLL94" s="67"/>
      <c r="WLM94" s="67"/>
      <c r="WLN94" s="67"/>
      <c r="WLO94" s="67"/>
      <c r="WLP94" s="67"/>
      <c r="WLQ94" s="67"/>
      <c r="WLR94" s="67"/>
      <c r="WLS94" s="67"/>
      <c r="WLT94" s="67"/>
      <c r="WLU94" s="67"/>
      <c r="WLV94" s="67"/>
      <c r="WLW94" s="67"/>
      <c r="WLX94" s="67"/>
      <c r="WLY94" s="67"/>
      <c r="WLZ94" s="67"/>
      <c r="WMA94" s="67"/>
      <c r="WMB94" s="67"/>
      <c r="WMC94" s="67"/>
      <c r="WMD94" s="67"/>
      <c r="WME94" s="67"/>
      <c r="WMF94" s="67"/>
      <c r="WMG94" s="67"/>
      <c r="WMH94" s="67"/>
      <c r="WMI94" s="67"/>
      <c r="WMJ94" s="67"/>
      <c r="WMK94" s="67"/>
      <c r="WML94" s="67"/>
      <c r="WMM94" s="67"/>
      <c r="WMN94" s="67"/>
      <c r="WMO94" s="67"/>
      <c r="WMP94" s="67"/>
      <c r="WMQ94" s="67"/>
      <c r="WMR94" s="67"/>
      <c r="WMS94" s="67"/>
      <c r="WMT94" s="67"/>
      <c r="WMU94" s="67"/>
      <c r="WMV94" s="67"/>
      <c r="WMW94" s="67"/>
      <c r="WMX94" s="67"/>
      <c r="WMY94" s="67"/>
      <c r="WMZ94" s="67"/>
      <c r="WNA94" s="67"/>
      <c r="WNB94" s="67"/>
      <c r="WNC94" s="67"/>
      <c r="WND94" s="67"/>
      <c r="WNE94" s="67"/>
      <c r="WNF94" s="67"/>
      <c r="WNG94" s="67"/>
      <c r="WNH94" s="67"/>
      <c r="WNI94" s="67"/>
      <c r="WNJ94" s="67"/>
      <c r="WNK94" s="67"/>
      <c r="WNL94" s="67"/>
      <c r="WNM94" s="67"/>
      <c r="WNN94" s="67"/>
      <c r="WNO94" s="67"/>
      <c r="WNP94" s="67"/>
      <c r="WNQ94" s="67"/>
      <c r="WNR94" s="67"/>
      <c r="WNS94" s="67"/>
      <c r="WNT94" s="67"/>
      <c r="WNU94" s="67"/>
      <c r="WNV94" s="67"/>
      <c r="WNW94" s="67"/>
      <c r="WNX94" s="67"/>
      <c r="WNY94" s="67"/>
      <c r="WNZ94" s="67"/>
      <c r="WOA94" s="67"/>
      <c r="WOB94" s="67"/>
      <c r="WOC94" s="67"/>
      <c r="WOD94" s="67"/>
      <c r="WOE94" s="67"/>
      <c r="WOF94" s="67"/>
      <c r="WOG94" s="67"/>
      <c r="WOH94" s="67"/>
      <c r="WOI94" s="67"/>
      <c r="WOJ94" s="67"/>
      <c r="WOK94" s="67"/>
      <c r="WOL94" s="67"/>
      <c r="WOM94" s="67"/>
      <c r="WON94" s="67"/>
      <c r="WOO94" s="67"/>
      <c r="WOP94" s="67"/>
      <c r="WOQ94" s="67"/>
      <c r="WOR94" s="67"/>
      <c r="WOS94" s="67"/>
      <c r="WOT94" s="67"/>
      <c r="WOU94" s="67"/>
      <c r="WOV94" s="67"/>
      <c r="WOW94" s="67"/>
      <c r="WOX94" s="67"/>
      <c r="WOY94" s="67"/>
      <c r="WOZ94" s="67"/>
      <c r="WPA94" s="67"/>
      <c r="WPB94" s="67"/>
      <c r="WPC94" s="67"/>
      <c r="WPD94" s="67"/>
      <c r="WPE94" s="67"/>
      <c r="WPF94" s="67"/>
      <c r="WPG94" s="67"/>
      <c r="WPH94" s="67"/>
      <c r="WPI94" s="67"/>
      <c r="WPJ94" s="67"/>
      <c r="WPK94" s="67"/>
      <c r="WPL94" s="67"/>
      <c r="WPM94" s="67"/>
      <c r="WPN94" s="67"/>
      <c r="WPO94" s="67"/>
      <c r="WPP94" s="67"/>
      <c r="WPQ94" s="67"/>
      <c r="WPR94" s="67"/>
      <c r="WPS94" s="67"/>
      <c r="WPT94" s="67"/>
      <c r="WPU94" s="67"/>
      <c r="WPV94" s="67"/>
      <c r="WPW94" s="67"/>
      <c r="WPX94" s="67"/>
      <c r="WPY94" s="67"/>
      <c r="WPZ94" s="67"/>
      <c r="WQA94" s="67"/>
      <c r="WQB94" s="67"/>
      <c r="WQC94" s="67"/>
      <c r="WQD94" s="67"/>
      <c r="WQE94" s="67"/>
      <c r="WQF94" s="67"/>
      <c r="WQG94" s="67"/>
      <c r="WQH94" s="67"/>
      <c r="WQI94" s="67"/>
      <c r="WQJ94" s="67"/>
      <c r="WQK94" s="67"/>
      <c r="WQL94" s="67"/>
      <c r="WQM94" s="67"/>
      <c r="WQN94" s="67"/>
      <c r="WQO94" s="67"/>
      <c r="WQP94" s="67"/>
      <c r="WQQ94" s="67"/>
      <c r="WQR94" s="67"/>
      <c r="WQS94" s="67"/>
      <c r="WQT94" s="67"/>
      <c r="WQU94" s="67"/>
      <c r="WQV94" s="67"/>
      <c r="WQW94" s="67"/>
      <c r="WQX94" s="67"/>
      <c r="WQY94" s="67"/>
      <c r="WQZ94" s="67"/>
      <c r="WRA94" s="67"/>
      <c r="WRB94" s="67"/>
      <c r="WRC94" s="67"/>
      <c r="WRD94" s="67"/>
      <c r="WRE94" s="67"/>
      <c r="WRF94" s="67"/>
      <c r="WRG94" s="67"/>
      <c r="WRH94" s="67"/>
      <c r="WRI94" s="67"/>
      <c r="WRJ94" s="67"/>
      <c r="WRK94" s="67"/>
      <c r="WRL94" s="67"/>
      <c r="WRM94" s="67"/>
      <c r="WRN94" s="67"/>
      <c r="WRO94" s="67"/>
      <c r="WRP94" s="67"/>
      <c r="WRQ94" s="67"/>
      <c r="WRR94" s="67"/>
      <c r="WRS94" s="67"/>
      <c r="WRT94" s="67"/>
      <c r="WRU94" s="67"/>
      <c r="WRV94" s="67"/>
      <c r="WRW94" s="67"/>
      <c r="WRX94" s="67"/>
      <c r="WRY94" s="67"/>
      <c r="WRZ94" s="67"/>
      <c r="WSA94" s="67"/>
      <c r="WSB94" s="67"/>
      <c r="WSC94" s="67"/>
      <c r="WSD94" s="67"/>
      <c r="WSE94" s="67"/>
      <c r="WSF94" s="67"/>
      <c r="WSG94" s="67"/>
      <c r="WSH94" s="67"/>
      <c r="WSI94" s="67"/>
      <c r="WSJ94" s="67"/>
      <c r="WSK94" s="67"/>
      <c r="WSL94" s="67"/>
      <c r="WSM94" s="67"/>
      <c r="WSN94" s="67"/>
      <c r="WSO94" s="67"/>
      <c r="WSP94" s="67"/>
      <c r="WSQ94" s="67"/>
      <c r="WSR94" s="67"/>
      <c r="WSS94" s="67"/>
      <c r="WST94" s="67"/>
      <c r="WSU94" s="67"/>
      <c r="WSV94" s="67"/>
      <c r="WSW94" s="67"/>
      <c r="WSX94" s="67"/>
      <c r="WSY94" s="67"/>
      <c r="WSZ94" s="67"/>
      <c r="WTA94" s="67"/>
      <c r="WTB94" s="67"/>
      <c r="WTC94" s="67"/>
      <c r="WTD94" s="67"/>
      <c r="WTE94" s="67"/>
      <c r="WTF94" s="67"/>
      <c r="WTG94" s="67"/>
      <c r="WTH94" s="67"/>
      <c r="WTI94" s="67"/>
      <c r="WTJ94" s="67"/>
      <c r="WTK94" s="67"/>
      <c r="WTL94" s="67"/>
      <c r="WTM94" s="67"/>
      <c r="WTN94" s="67"/>
      <c r="WTO94" s="67"/>
      <c r="WTP94" s="67"/>
      <c r="WTQ94" s="67"/>
      <c r="WTR94" s="67"/>
      <c r="WTS94" s="67"/>
      <c r="WTT94" s="67"/>
      <c r="WTU94" s="67"/>
      <c r="WTV94" s="67"/>
      <c r="WTW94" s="67"/>
      <c r="WTX94" s="67"/>
      <c r="WTY94" s="67"/>
      <c r="WTZ94" s="67"/>
      <c r="WUA94" s="67"/>
      <c r="WUB94" s="67"/>
      <c r="WUC94" s="67"/>
      <c r="WUD94" s="67"/>
      <c r="WUE94" s="67"/>
      <c r="WUF94" s="67"/>
      <c r="WUG94" s="67"/>
      <c r="WUH94" s="67"/>
      <c r="WUI94" s="67"/>
      <c r="WUJ94" s="67"/>
      <c r="WUK94" s="67"/>
      <c r="WUL94" s="67"/>
      <c r="WUM94" s="67"/>
      <c r="WUN94" s="67"/>
      <c r="WUO94" s="67"/>
      <c r="WUP94" s="67"/>
      <c r="WUQ94" s="67"/>
      <c r="WUR94" s="67"/>
      <c r="WUS94" s="67"/>
      <c r="WUT94" s="67"/>
      <c r="WUU94" s="67"/>
      <c r="WUV94" s="67"/>
      <c r="WUW94" s="67"/>
      <c r="WUX94" s="67"/>
      <c r="WUY94" s="67"/>
      <c r="WUZ94" s="67"/>
      <c r="WVA94" s="67"/>
      <c r="WVB94" s="67"/>
      <c r="WVC94" s="67"/>
      <c r="WVD94" s="67"/>
      <c r="WVE94" s="67"/>
      <c r="WVF94" s="67"/>
      <c r="WVG94" s="67"/>
      <c r="WVH94" s="67"/>
      <c r="WVI94" s="67"/>
      <c r="WVJ94" s="67"/>
      <c r="WVK94" s="67"/>
      <c r="WVL94" s="67"/>
      <c r="WVM94" s="67"/>
      <c r="WVN94" s="67"/>
      <c r="WVO94" s="67"/>
      <c r="WVP94" s="67"/>
      <c r="WVQ94" s="67"/>
      <c r="WVR94" s="67"/>
      <c r="WVS94" s="67"/>
      <c r="WVT94" s="67"/>
      <c r="WVU94" s="67"/>
      <c r="WVV94" s="67"/>
      <c r="WVW94" s="67"/>
      <c r="WVX94" s="67"/>
      <c r="WVY94" s="67"/>
      <c r="WVZ94" s="67"/>
      <c r="WWA94" s="67"/>
      <c r="WWB94" s="67"/>
      <c r="WWC94" s="67"/>
      <c r="WWD94" s="67"/>
      <c r="WWE94" s="67"/>
      <c r="WWF94" s="67"/>
      <c r="WWG94" s="67"/>
      <c r="WWH94" s="67"/>
      <c r="WWI94" s="67"/>
      <c r="WWJ94" s="67"/>
      <c r="WWK94" s="67"/>
      <c r="WWL94" s="67"/>
      <c r="WWM94" s="67"/>
      <c r="WWN94" s="67"/>
      <c r="WWO94" s="67"/>
      <c r="WWP94" s="67"/>
      <c r="WWQ94" s="67"/>
      <c r="WWR94" s="67"/>
      <c r="WWS94" s="67"/>
      <c r="WWT94" s="67"/>
      <c r="WWU94" s="67"/>
      <c r="WWV94" s="67"/>
      <c r="WWW94" s="67"/>
      <c r="WWX94" s="67"/>
      <c r="WWY94" s="67"/>
      <c r="WWZ94" s="67"/>
      <c r="WXA94" s="67"/>
      <c r="WXB94" s="67"/>
      <c r="WXC94" s="67"/>
      <c r="WXD94" s="67"/>
      <c r="WXE94" s="67"/>
      <c r="WXF94" s="67"/>
      <c r="WXG94" s="67"/>
      <c r="WXH94" s="67"/>
      <c r="WXI94" s="67"/>
      <c r="WXJ94" s="67"/>
      <c r="WXK94" s="67"/>
      <c r="WXL94" s="67"/>
      <c r="WXM94" s="67"/>
      <c r="WXN94" s="67"/>
      <c r="WXO94" s="67"/>
      <c r="WXP94" s="67"/>
      <c r="WXQ94" s="67"/>
      <c r="WXR94" s="67"/>
      <c r="WXS94" s="67"/>
      <c r="WXT94" s="67"/>
      <c r="WXU94" s="67"/>
      <c r="WXV94" s="67"/>
      <c r="WXW94" s="67"/>
      <c r="WXX94" s="67"/>
      <c r="WXY94" s="67"/>
      <c r="WXZ94" s="67"/>
      <c r="WYA94" s="67"/>
      <c r="WYB94" s="67"/>
      <c r="WYC94" s="67"/>
      <c r="WYD94" s="67"/>
      <c r="WYE94" s="67"/>
      <c r="WYF94" s="67"/>
      <c r="WYG94" s="67"/>
      <c r="WYH94" s="67"/>
      <c r="WYI94" s="67"/>
      <c r="WYJ94" s="67"/>
      <c r="WYK94" s="67"/>
      <c r="WYL94" s="67"/>
      <c r="WYM94" s="67"/>
      <c r="WYN94" s="67"/>
      <c r="WYO94" s="67"/>
      <c r="WYP94" s="67"/>
      <c r="WYQ94" s="67"/>
      <c r="WYR94" s="67"/>
      <c r="WYS94" s="67"/>
      <c r="WYT94" s="67"/>
      <c r="WYU94" s="67"/>
      <c r="WYV94" s="67"/>
      <c r="WYW94" s="67"/>
      <c r="WYX94" s="67"/>
      <c r="WYY94" s="67"/>
      <c r="WYZ94" s="67"/>
      <c r="WZA94" s="67"/>
      <c r="WZB94" s="67"/>
      <c r="WZC94" s="67"/>
      <c r="WZD94" s="67"/>
      <c r="WZE94" s="67"/>
      <c r="WZF94" s="67"/>
      <c r="WZG94" s="67"/>
      <c r="WZH94" s="67"/>
      <c r="WZI94" s="67"/>
      <c r="WZJ94" s="67"/>
      <c r="WZK94" s="67"/>
      <c r="WZL94" s="67"/>
      <c r="WZM94" s="67"/>
      <c r="WZN94" s="67"/>
      <c r="WZO94" s="67"/>
      <c r="WZP94" s="67"/>
      <c r="WZQ94" s="67"/>
      <c r="WZR94" s="67"/>
      <c r="WZS94" s="67"/>
      <c r="WZT94" s="67"/>
      <c r="WZU94" s="67"/>
      <c r="WZV94" s="67"/>
      <c r="WZW94" s="67"/>
      <c r="WZX94" s="67"/>
      <c r="WZY94" s="67"/>
      <c r="WZZ94" s="67"/>
      <c r="XAA94" s="67"/>
      <c r="XAB94" s="67"/>
      <c r="XAC94" s="67"/>
      <c r="XAD94" s="67"/>
      <c r="XAE94" s="67"/>
      <c r="XAF94" s="67"/>
      <c r="XAG94" s="67"/>
      <c r="XAH94" s="67"/>
      <c r="XAI94" s="67"/>
      <c r="XAJ94" s="67"/>
      <c r="XAK94" s="67"/>
      <c r="XAL94" s="67"/>
      <c r="XAM94" s="67"/>
      <c r="XAN94" s="67"/>
      <c r="XAO94" s="67"/>
      <c r="XAP94" s="67"/>
      <c r="XAQ94" s="67"/>
      <c r="XAR94" s="67"/>
      <c r="XAS94" s="67"/>
      <c r="XAT94" s="67"/>
      <c r="XAU94" s="67"/>
      <c r="XAV94" s="67"/>
      <c r="XAW94" s="67"/>
      <c r="XAX94" s="67"/>
      <c r="XAY94" s="67"/>
      <c r="XAZ94" s="67"/>
      <c r="XBA94" s="67"/>
      <c r="XBB94" s="67"/>
      <c r="XBC94" s="67"/>
      <c r="XBD94" s="67"/>
      <c r="XBE94" s="67"/>
      <c r="XBF94" s="67"/>
      <c r="XBG94" s="67"/>
      <c r="XBH94" s="67"/>
      <c r="XBI94" s="67"/>
      <c r="XBJ94" s="67"/>
      <c r="XBK94" s="67"/>
      <c r="XBL94" s="67"/>
      <c r="XBM94" s="67"/>
      <c r="XBN94" s="67"/>
      <c r="XBO94" s="67"/>
      <c r="XBP94" s="67"/>
      <c r="XBQ94" s="67"/>
      <c r="XBR94" s="67"/>
      <c r="XBS94" s="67"/>
      <c r="XBT94" s="67"/>
      <c r="XBU94" s="67"/>
      <c r="XBV94" s="67"/>
      <c r="XBW94" s="67"/>
      <c r="XBX94" s="67"/>
      <c r="XBY94" s="67"/>
      <c r="XBZ94" s="67"/>
      <c r="XCA94" s="67"/>
      <c r="XCB94" s="67"/>
      <c r="XCC94" s="67"/>
      <c r="XCD94" s="67"/>
      <c r="XCE94" s="67"/>
      <c r="XCF94" s="67"/>
      <c r="XCG94" s="67"/>
      <c r="XCH94" s="67"/>
      <c r="XCI94" s="67"/>
      <c r="XCJ94" s="67"/>
      <c r="XCK94" s="67"/>
      <c r="XCL94" s="67"/>
      <c r="XCM94" s="67"/>
      <c r="XCN94" s="67"/>
      <c r="XCO94" s="67"/>
      <c r="XCP94" s="67"/>
      <c r="XCQ94" s="67"/>
      <c r="XCR94" s="67"/>
      <c r="XCS94" s="67"/>
      <c r="XCT94" s="67"/>
      <c r="XCU94" s="67"/>
      <c r="XCV94" s="67"/>
      <c r="XCW94" s="67"/>
      <c r="XCX94" s="67"/>
      <c r="XCY94" s="67"/>
      <c r="XCZ94" s="67"/>
      <c r="XDA94" s="67"/>
      <c r="XDB94" s="67"/>
      <c r="XDC94" s="67"/>
      <c r="XDD94" s="67"/>
      <c r="XDE94" s="67"/>
      <c r="XDF94" s="67"/>
      <c r="XDG94" s="67"/>
      <c r="XDH94" s="67"/>
      <c r="XDI94" s="67"/>
      <c r="XDJ94" s="67"/>
      <c r="XDK94" s="67"/>
      <c r="XDL94" s="67"/>
      <c r="XDM94" s="67"/>
      <c r="XDN94" s="67"/>
      <c r="XDO94" s="67"/>
      <c r="XDP94" s="67"/>
      <c r="XDQ94" s="67"/>
      <c r="XDR94" s="67"/>
      <c r="XDS94" s="67"/>
      <c r="XDT94" s="67"/>
      <c r="XDU94" s="67"/>
      <c r="XDV94" s="67"/>
      <c r="XDW94" s="67"/>
      <c r="XDX94" s="67"/>
      <c r="XDY94" s="67"/>
      <c r="XDZ94" s="67"/>
      <c r="XEA94" s="67"/>
      <c r="XEB94" s="67"/>
      <c r="XEC94" s="67"/>
      <c r="XED94" s="67"/>
      <c r="XEE94" s="67"/>
      <c r="XEF94" s="67"/>
      <c r="XEG94" s="67"/>
      <c r="XEH94" s="67"/>
      <c r="XEI94" s="67"/>
      <c r="XEJ94" s="67"/>
      <c r="XEK94" s="67"/>
      <c r="XEL94" s="67"/>
      <c r="XEM94" s="67"/>
      <c r="XEN94" s="67"/>
      <c r="XEO94" s="67"/>
      <c r="XEP94" s="67"/>
      <c r="XEQ94" s="67"/>
      <c r="XER94" s="67"/>
      <c r="XES94" s="67"/>
      <c r="XET94" s="67"/>
      <c r="XEU94" s="67"/>
      <c r="XEV94" s="67"/>
      <c r="XEW94" s="67"/>
      <c r="XEX94" s="67"/>
      <c r="XEY94" s="67"/>
      <c r="XEZ94" s="67"/>
      <c r="XFA94" s="67"/>
      <c r="XFB94" s="67"/>
      <c r="XFC94" s="67"/>
      <c r="XFD94" s="67"/>
    </row>
    <row r="95" spans="1:16384" ht="16.5">
      <c r="A95" s="23">
        <f t="shared" si="18"/>
        <v>92</v>
      </c>
      <c r="B95" s="24" t="s">
        <v>272</v>
      </c>
      <c r="C95" s="24" t="s">
        <v>651</v>
      </c>
      <c r="D95" s="25" t="s">
        <v>273</v>
      </c>
      <c r="E95" s="25" t="s">
        <v>274</v>
      </c>
      <c r="F95" s="16">
        <v>32585.77</v>
      </c>
      <c r="G95" s="16">
        <v>0</v>
      </c>
      <c r="H95" s="16">
        <v>45967.58</v>
      </c>
      <c r="I95" s="16">
        <v>0</v>
      </c>
      <c r="J95" s="31">
        <v>45967.58</v>
      </c>
      <c r="K95" s="31">
        <v>0</v>
      </c>
      <c r="L95" s="31">
        <v>32585.77</v>
      </c>
      <c r="M95" s="31">
        <v>0</v>
      </c>
      <c r="N95" s="31">
        <v>45967.58</v>
      </c>
      <c r="O95" s="31">
        <v>0</v>
      </c>
      <c r="P95" s="31">
        <v>45967.58</v>
      </c>
      <c r="Q95" s="31">
        <v>20000</v>
      </c>
      <c r="R95" s="31">
        <v>25967.58</v>
      </c>
      <c r="S95" s="31">
        <v>23959.11</v>
      </c>
      <c r="T95" s="31">
        <v>25967.58</v>
      </c>
      <c r="U95" s="31">
        <v>0</v>
      </c>
      <c r="V95" s="31">
        <v>49926.69</v>
      </c>
      <c r="W95" s="31">
        <v>0</v>
      </c>
      <c r="X95" s="31">
        <v>25967.58</v>
      </c>
      <c r="Y95" s="31">
        <v>0</v>
      </c>
      <c r="Z95" s="31">
        <v>49926.69</v>
      </c>
      <c r="AA95" s="31">
        <v>13276.01</v>
      </c>
      <c r="AB95" s="31">
        <v>25967.58</v>
      </c>
      <c r="AC95" s="31">
        <v>0</v>
      </c>
      <c r="AD95" s="31">
        <v>63202.7</v>
      </c>
      <c r="AE95" s="31">
        <v>0</v>
      </c>
      <c r="AF95" s="31">
        <v>49926.69</v>
      </c>
      <c r="AG95" s="31">
        <v>0</v>
      </c>
      <c r="AH95" s="31">
        <v>63202.7</v>
      </c>
      <c r="AI95" s="31">
        <v>0</v>
      </c>
      <c r="AJ95" s="31">
        <v>49926.69</v>
      </c>
      <c r="AK95" s="31">
        <v>10000</v>
      </c>
      <c r="AL95" s="31">
        <v>53202.7</v>
      </c>
      <c r="AM95" s="31">
        <v>0</v>
      </c>
      <c r="AN95" s="31">
        <v>53202.7</v>
      </c>
      <c r="AO95" s="31">
        <v>0</v>
      </c>
      <c r="AP95" s="31">
        <v>53202.7</v>
      </c>
      <c r="AQ95" s="42">
        <v>7988.47</v>
      </c>
      <c r="AR95" s="42">
        <v>53202.7</v>
      </c>
      <c r="AS95" s="42">
        <v>15000</v>
      </c>
      <c r="AT95" s="42">
        <v>46191.17</v>
      </c>
      <c r="AU95" s="42">
        <v>0</v>
      </c>
      <c r="AV95" s="42">
        <v>38202.699999999997</v>
      </c>
      <c r="AW95" s="42">
        <v>0</v>
      </c>
      <c r="AX95" s="42">
        <v>46191.17</v>
      </c>
      <c r="AY95" s="42">
        <f>VLOOKUP(B95,[4]应付账款明细表!$A$4:$AW$439,49,0)</f>
        <v>10315.94</v>
      </c>
      <c r="AZ95" s="42">
        <v>38202.699999999997</v>
      </c>
      <c r="BA95" s="50">
        <f>VLOOKUP(B95,[4]应付账款明细表!$A$4:$AY$439,51)</f>
        <v>0</v>
      </c>
      <c r="BB95" s="50">
        <f>VLOOKUP(B95,[4]应付账款明细表!$A$4:$AZ$439,52,0)</f>
        <v>56507.11</v>
      </c>
      <c r="BC95" s="50"/>
      <c r="BD95" s="50">
        <f>VLOOKUP(B95,[4]应付账款明细表!$A$4:$BB$440,54,0)</f>
        <v>46191.17</v>
      </c>
      <c r="BE95" s="50"/>
      <c r="BF95" s="63"/>
      <c r="BG95" s="63">
        <v>10000</v>
      </c>
      <c r="BH95" s="63">
        <v>10000</v>
      </c>
      <c r="BI95" s="54">
        <f t="shared" si="19"/>
        <v>55539.53</v>
      </c>
      <c r="BJ95" s="16">
        <f t="shared" si="20"/>
        <v>5049.0481818181797</v>
      </c>
      <c r="BK95" s="65">
        <f t="shared" si="21"/>
        <v>9.1484906336081693</v>
      </c>
      <c r="BL95" s="54" t="s">
        <v>614</v>
      </c>
      <c r="BM95" s="66">
        <f t="shared" si="15"/>
        <v>0.21649159352317771</v>
      </c>
      <c r="BN95" s="148">
        <f t="shared" si="16"/>
        <v>0.21649159352317771</v>
      </c>
    </row>
    <row r="96" spans="1:16384" ht="16.5">
      <c r="A96" s="23">
        <f t="shared" si="18"/>
        <v>93</v>
      </c>
      <c r="B96" s="24" t="s">
        <v>510</v>
      </c>
      <c r="C96" s="24" t="s">
        <v>652</v>
      </c>
      <c r="D96" s="25" t="s">
        <v>511</v>
      </c>
      <c r="E96" s="25" t="s">
        <v>512</v>
      </c>
      <c r="F96" s="16">
        <v>0</v>
      </c>
      <c r="G96" s="16">
        <v>0</v>
      </c>
      <c r="H96" s="16">
        <v>0</v>
      </c>
      <c r="I96" s="16">
        <v>0</v>
      </c>
      <c r="J96" s="31">
        <v>0</v>
      </c>
      <c r="K96" s="31">
        <v>0</v>
      </c>
      <c r="L96" s="31">
        <v>0</v>
      </c>
      <c r="M96" s="31">
        <v>0</v>
      </c>
      <c r="N96" s="31">
        <v>0</v>
      </c>
      <c r="O96" s="31">
        <v>60180</v>
      </c>
      <c r="P96" s="31">
        <v>0</v>
      </c>
      <c r="Q96" s="31">
        <v>0</v>
      </c>
      <c r="R96" s="31">
        <v>60180</v>
      </c>
      <c r="S96" s="31">
        <v>30600</v>
      </c>
      <c r="T96" s="31">
        <v>60180</v>
      </c>
      <c r="U96" s="31">
        <v>60180</v>
      </c>
      <c r="V96" s="31">
        <v>30600</v>
      </c>
      <c r="W96" s="31">
        <v>0</v>
      </c>
      <c r="X96" s="31">
        <v>30600</v>
      </c>
      <c r="Y96" s="31">
        <v>0</v>
      </c>
      <c r="Z96" s="31">
        <v>30600</v>
      </c>
      <c r="AA96" s="31">
        <v>30600</v>
      </c>
      <c r="AB96" s="31">
        <v>30600</v>
      </c>
      <c r="AC96" s="31">
        <v>0</v>
      </c>
      <c r="AD96" s="31">
        <v>61200</v>
      </c>
      <c r="AE96" s="31">
        <v>0</v>
      </c>
      <c r="AF96" s="31">
        <v>61200</v>
      </c>
      <c r="AG96" s="31">
        <v>61200</v>
      </c>
      <c r="AH96" s="31">
        <v>0</v>
      </c>
      <c r="AI96" s="31">
        <v>0</v>
      </c>
      <c r="AJ96" s="31">
        <v>0</v>
      </c>
      <c r="AK96" s="31">
        <v>0</v>
      </c>
      <c r="AL96" s="31">
        <v>0</v>
      </c>
      <c r="AM96" s="31">
        <v>18360</v>
      </c>
      <c r="AN96" s="31">
        <v>0</v>
      </c>
      <c r="AO96" s="31">
        <v>18360</v>
      </c>
      <c r="AP96" s="31">
        <v>18360</v>
      </c>
      <c r="AQ96" s="42">
        <v>0</v>
      </c>
      <c r="AR96" s="42">
        <v>18360</v>
      </c>
      <c r="AS96" s="42">
        <v>18360</v>
      </c>
      <c r="AT96" s="42">
        <v>0</v>
      </c>
      <c r="AU96" s="42">
        <v>0</v>
      </c>
      <c r="AV96" s="42">
        <v>0</v>
      </c>
      <c r="AW96" s="42">
        <v>0</v>
      </c>
      <c r="AX96" s="42">
        <v>0</v>
      </c>
      <c r="AY96" s="42">
        <f>VLOOKUP(B96,[4]应付账款明细表!$A$4:$AW$439,49,0)</f>
        <v>43456.81</v>
      </c>
      <c r="AZ96" s="42">
        <v>0</v>
      </c>
      <c r="BA96" s="50">
        <f>VLOOKUP(B96,[4]应付账款明细表!$A$4:$AY$439,51)</f>
        <v>0</v>
      </c>
      <c r="BB96" s="50">
        <f>VLOOKUP(B96,[4]应付账款明细表!$A$4:$AZ$439,52,0)</f>
        <v>43456.81</v>
      </c>
      <c r="BC96" s="50"/>
      <c r="BD96" s="50">
        <f>VLOOKUP(B96,[4]应付账款明细表!$A$4:$BB$440,54,0)</f>
        <v>43456.81</v>
      </c>
      <c r="BE96" s="50"/>
      <c r="BF96" s="63"/>
      <c r="BG96" s="63">
        <v>20000</v>
      </c>
      <c r="BH96" s="63">
        <v>20000</v>
      </c>
      <c r="BI96" s="54">
        <f t="shared" si="19"/>
        <v>183196.81</v>
      </c>
      <c r="BJ96" s="16">
        <f t="shared" si="20"/>
        <v>16654.255454545499</v>
      </c>
      <c r="BK96" s="65">
        <f t="shared" si="21"/>
        <v>2.6093517130565802</v>
      </c>
      <c r="BL96" s="54" t="s">
        <v>591</v>
      </c>
      <c r="BM96" s="66">
        <f t="shared" si="15"/>
        <v>0.46022706222569032</v>
      </c>
      <c r="BN96" s="148">
        <f t="shared" si="16"/>
        <v>0.46022706222569032</v>
      </c>
    </row>
    <row r="97" spans="1:66" ht="16.5">
      <c r="A97" s="23">
        <f t="shared" si="18"/>
        <v>94</v>
      </c>
      <c r="B97" s="24" t="s">
        <v>536</v>
      </c>
      <c r="C97" s="24" t="s">
        <v>653</v>
      </c>
      <c r="D97" s="25" t="s">
        <v>537</v>
      </c>
      <c r="E97" s="25" t="s">
        <v>68</v>
      </c>
      <c r="F97" s="16">
        <v>0</v>
      </c>
      <c r="G97" s="16">
        <v>0</v>
      </c>
      <c r="H97" s="16">
        <v>0</v>
      </c>
      <c r="I97" s="16">
        <v>0</v>
      </c>
      <c r="J97" s="31">
        <v>0</v>
      </c>
      <c r="K97" s="31">
        <v>0</v>
      </c>
      <c r="L97" s="31">
        <v>0</v>
      </c>
      <c r="M97" s="31">
        <v>0</v>
      </c>
      <c r="N97" s="31">
        <v>0</v>
      </c>
      <c r="O97" s="31">
        <v>0</v>
      </c>
      <c r="P97" s="31">
        <v>0</v>
      </c>
      <c r="Q97" s="31">
        <v>0</v>
      </c>
      <c r="R97" s="31">
        <v>0</v>
      </c>
      <c r="S97" s="31">
        <v>0</v>
      </c>
      <c r="T97" s="31">
        <v>0</v>
      </c>
      <c r="U97" s="31">
        <v>0</v>
      </c>
      <c r="V97" s="31">
        <v>0</v>
      </c>
      <c r="W97" s="31">
        <v>0</v>
      </c>
      <c r="X97" s="31">
        <v>0</v>
      </c>
      <c r="Y97" s="31">
        <v>0</v>
      </c>
      <c r="Z97" s="31">
        <v>0</v>
      </c>
      <c r="AA97" s="31">
        <v>0</v>
      </c>
      <c r="AB97" s="31">
        <v>0</v>
      </c>
      <c r="AC97" s="31">
        <v>0</v>
      </c>
      <c r="AD97" s="31">
        <v>0</v>
      </c>
      <c r="AE97" s="31">
        <v>0</v>
      </c>
      <c r="AF97" s="31">
        <v>0</v>
      </c>
      <c r="AG97" s="31">
        <v>0</v>
      </c>
      <c r="AH97" s="31">
        <v>0</v>
      </c>
      <c r="AI97" s="31">
        <v>0</v>
      </c>
      <c r="AJ97" s="31">
        <v>0</v>
      </c>
      <c r="AK97" s="31">
        <v>0</v>
      </c>
      <c r="AL97" s="31">
        <v>0</v>
      </c>
      <c r="AM97" s="31">
        <v>31577.62</v>
      </c>
      <c r="AN97" s="31">
        <v>0</v>
      </c>
      <c r="AO97" s="31">
        <v>0</v>
      </c>
      <c r="AP97" s="31">
        <v>31577.62</v>
      </c>
      <c r="AQ97" s="42">
        <v>6321.26</v>
      </c>
      <c r="AR97" s="42">
        <v>0</v>
      </c>
      <c r="AS97" s="42">
        <v>0</v>
      </c>
      <c r="AT97" s="42">
        <v>37898.879999999997</v>
      </c>
      <c r="AU97" s="42">
        <v>7811.63</v>
      </c>
      <c r="AV97" s="42">
        <v>0</v>
      </c>
      <c r="AW97" s="42">
        <v>0</v>
      </c>
      <c r="AX97" s="42">
        <v>45710.51</v>
      </c>
      <c r="AY97" s="42">
        <f>VLOOKUP(B97,[4]应付账款明细表!$A$4:$AW$439,49,0)</f>
        <v>3417.6</v>
      </c>
      <c r="AZ97" s="42">
        <v>31577.62</v>
      </c>
      <c r="BA97" s="50">
        <f>VLOOKUP(B97,[4]应付账款明细表!$A$4:$AY$439,51)</f>
        <v>0</v>
      </c>
      <c r="BB97" s="50">
        <f>VLOOKUP(B97,[4]应付账款明细表!$A$4:$AZ$439,52,0)</f>
        <v>49128.11</v>
      </c>
      <c r="BC97" s="50"/>
      <c r="BD97" s="50">
        <f>VLOOKUP(B97,[4]应付账款明细表!$A$4:$BB$440,54,0)</f>
        <v>37898.879999999997</v>
      </c>
      <c r="BE97" s="50"/>
      <c r="BF97" s="63"/>
      <c r="BG97" s="63">
        <v>10000</v>
      </c>
      <c r="BH97" s="63">
        <v>10000</v>
      </c>
      <c r="BI97" s="54">
        <f t="shared" si="19"/>
        <v>49128.11</v>
      </c>
      <c r="BJ97" s="16">
        <f t="shared" si="20"/>
        <v>4466.1918181818201</v>
      </c>
      <c r="BK97" s="65">
        <f t="shared" si="21"/>
        <v>8.4857259927157802</v>
      </c>
      <c r="BL97" s="54" t="s">
        <v>614</v>
      </c>
      <c r="BM97" s="66">
        <f t="shared" si="15"/>
        <v>0.26386004019116133</v>
      </c>
      <c r="BN97" s="148">
        <f t="shared" si="16"/>
        <v>0.26386004019116133</v>
      </c>
    </row>
    <row r="98" spans="1:66" ht="16.5">
      <c r="A98" s="23">
        <f t="shared" si="18"/>
        <v>95</v>
      </c>
      <c r="B98" s="24" t="s">
        <v>548</v>
      </c>
      <c r="C98" s="24" t="s">
        <v>654</v>
      </c>
      <c r="D98" s="25" t="s">
        <v>549</v>
      </c>
      <c r="E98" s="25" t="s">
        <v>68</v>
      </c>
      <c r="F98" s="16">
        <v>0</v>
      </c>
      <c r="G98" s="16">
        <v>0</v>
      </c>
      <c r="H98" s="16">
        <v>0</v>
      </c>
      <c r="I98" s="16">
        <v>0</v>
      </c>
      <c r="J98" s="31">
        <v>0</v>
      </c>
      <c r="K98" s="31">
        <v>0</v>
      </c>
      <c r="L98" s="31">
        <v>0</v>
      </c>
      <c r="M98" s="31">
        <v>0</v>
      </c>
      <c r="N98" s="31">
        <v>0</v>
      </c>
      <c r="O98" s="31">
        <v>0</v>
      </c>
      <c r="P98" s="31">
        <v>0</v>
      </c>
      <c r="Q98" s="31">
        <v>0</v>
      </c>
      <c r="R98" s="31">
        <v>0</v>
      </c>
      <c r="S98" s="31">
        <v>0</v>
      </c>
      <c r="T98" s="31">
        <v>0</v>
      </c>
      <c r="U98" s="31">
        <v>0</v>
      </c>
      <c r="V98" s="31">
        <v>0</v>
      </c>
      <c r="W98" s="31">
        <v>0</v>
      </c>
      <c r="X98" s="31">
        <v>0</v>
      </c>
      <c r="Y98" s="31">
        <v>0</v>
      </c>
      <c r="Z98" s="31">
        <v>0</v>
      </c>
      <c r="AA98" s="31">
        <v>17534.439999999999</v>
      </c>
      <c r="AB98" s="31">
        <v>0</v>
      </c>
      <c r="AC98" s="31">
        <v>0</v>
      </c>
      <c r="AD98" s="31">
        <v>17534.439999999999</v>
      </c>
      <c r="AE98" s="31">
        <v>0</v>
      </c>
      <c r="AF98" s="31">
        <v>0</v>
      </c>
      <c r="AG98" s="31">
        <v>0</v>
      </c>
      <c r="AH98" s="31">
        <v>17534.439999999999</v>
      </c>
      <c r="AI98" s="31">
        <v>19638.560000000001</v>
      </c>
      <c r="AJ98" s="31">
        <v>0</v>
      </c>
      <c r="AK98" s="31">
        <v>0</v>
      </c>
      <c r="AL98" s="31">
        <v>37173</v>
      </c>
      <c r="AM98" s="31">
        <v>0</v>
      </c>
      <c r="AN98" s="31">
        <v>17534.439999999999</v>
      </c>
      <c r="AO98" s="31">
        <v>0</v>
      </c>
      <c r="AP98" s="31">
        <v>37173</v>
      </c>
      <c r="AQ98" s="42">
        <v>0</v>
      </c>
      <c r="AR98" s="42">
        <v>17534.439999999999</v>
      </c>
      <c r="AS98" s="42">
        <v>0</v>
      </c>
      <c r="AT98" s="42">
        <v>37173</v>
      </c>
      <c r="AU98" s="42">
        <v>0</v>
      </c>
      <c r="AV98" s="42">
        <v>37173</v>
      </c>
      <c r="AW98" s="42">
        <v>0</v>
      </c>
      <c r="AX98" s="42">
        <v>37173</v>
      </c>
      <c r="AY98" s="42">
        <f>VLOOKUP(B98,[4]应付账款明细表!$A$4:$AW$439,49,0)</f>
        <v>0</v>
      </c>
      <c r="AZ98" s="42">
        <v>37173</v>
      </c>
      <c r="BA98" s="50">
        <f>VLOOKUP(B98,[4]应付账款明细表!$A$4:$AY$439,51)</f>
        <v>0</v>
      </c>
      <c r="BB98" s="50">
        <f>VLOOKUP(B98,[4]应付账款明细表!$A$4:$AZ$439,52,0)</f>
        <v>37173</v>
      </c>
      <c r="BC98" s="50"/>
      <c r="BD98" s="50">
        <f>VLOOKUP(B98,[4]应付账款明细表!$A$4:$BB$440,54,0)</f>
        <v>37173</v>
      </c>
      <c r="BE98" s="50"/>
      <c r="BF98" s="63"/>
      <c r="BG98" s="63">
        <v>10000</v>
      </c>
      <c r="BH98" s="63">
        <v>10000</v>
      </c>
      <c r="BI98" s="54">
        <f t="shared" si="19"/>
        <v>37173</v>
      </c>
      <c r="BJ98" s="16">
        <f t="shared" si="20"/>
        <v>3379.3636363636401</v>
      </c>
      <c r="BK98" s="65">
        <f t="shared" si="21"/>
        <v>11</v>
      </c>
      <c r="BL98" s="54" t="s">
        <v>614</v>
      </c>
      <c r="BM98" s="66">
        <f t="shared" si="15"/>
        <v>0.26901245527667933</v>
      </c>
      <c r="BN98" s="148">
        <f t="shared" si="16"/>
        <v>0.26901245527667933</v>
      </c>
    </row>
    <row r="99" spans="1:66" ht="16.5">
      <c r="A99" s="23">
        <f t="shared" si="18"/>
        <v>96</v>
      </c>
      <c r="B99" s="24" t="s">
        <v>552</v>
      </c>
      <c r="C99" s="24"/>
      <c r="D99" s="25" t="s">
        <v>553</v>
      </c>
      <c r="E99" s="25" t="s">
        <v>30</v>
      </c>
      <c r="F99" s="16">
        <v>0</v>
      </c>
      <c r="G99" s="16">
        <v>0</v>
      </c>
      <c r="H99" s="16">
        <v>0</v>
      </c>
      <c r="I99" s="16">
        <v>0</v>
      </c>
      <c r="J99" s="31">
        <v>0</v>
      </c>
      <c r="K99" s="31">
        <v>0</v>
      </c>
      <c r="L99" s="31">
        <v>0</v>
      </c>
      <c r="M99" s="31">
        <v>0</v>
      </c>
      <c r="N99" s="31">
        <v>0</v>
      </c>
      <c r="O99" s="31">
        <v>0</v>
      </c>
      <c r="P99" s="31">
        <v>0</v>
      </c>
      <c r="Q99" s="31">
        <v>0</v>
      </c>
      <c r="R99" s="31">
        <v>0</v>
      </c>
      <c r="S99" s="31">
        <v>0</v>
      </c>
      <c r="T99" s="31">
        <v>0</v>
      </c>
      <c r="U99" s="31">
        <v>0</v>
      </c>
      <c r="V99" s="31">
        <v>0</v>
      </c>
      <c r="W99" s="31">
        <v>0</v>
      </c>
      <c r="X99" s="31">
        <v>0</v>
      </c>
      <c r="Y99" s="31">
        <v>0</v>
      </c>
      <c r="Z99" s="31">
        <v>0</v>
      </c>
      <c r="AA99" s="31">
        <v>230289.99</v>
      </c>
      <c r="AB99" s="31">
        <v>0</v>
      </c>
      <c r="AC99" s="31">
        <v>0</v>
      </c>
      <c r="AD99" s="31">
        <v>230289.99</v>
      </c>
      <c r="AE99" s="31">
        <v>0</v>
      </c>
      <c r="AF99" s="31">
        <v>0</v>
      </c>
      <c r="AG99" s="31">
        <v>120000</v>
      </c>
      <c r="AH99" s="31">
        <v>110289.99</v>
      </c>
      <c r="AI99" s="31">
        <v>0</v>
      </c>
      <c r="AJ99" s="31">
        <v>0</v>
      </c>
      <c r="AK99" s="31">
        <v>0</v>
      </c>
      <c r="AL99" s="31">
        <v>110289.99</v>
      </c>
      <c r="AM99" s="31">
        <v>0</v>
      </c>
      <c r="AN99" s="31">
        <v>110289.99</v>
      </c>
      <c r="AO99" s="31">
        <v>0</v>
      </c>
      <c r="AP99" s="31">
        <v>110289.99</v>
      </c>
      <c r="AQ99" s="42">
        <v>30613.62</v>
      </c>
      <c r="AR99" s="42">
        <v>110289.99</v>
      </c>
      <c r="AS99" s="42">
        <v>50000</v>
      </c>
      <c r="AT99" s="42">
        <v>90903.61</v>
      </c>
      <c r="AU99" s="42">
        <v>0</v>
      </c>
      <c r="AV99" s="42">
        <v>60289.99</v>
      </c>
      <c r="AW99" s="42">
        <v>10000</v>
      </c>
      <c r="AX99" s="42">
        <v>80903.61</v>
      </c>
      <c r="AY99" s="42">
        <f>VLOOKUP(B99,[4]应付账款明细表!$A$4:$AW$439,49,0)</f>
        <v>166243.35999999999</v>
      </c>
      <c r="AZ99" s="42">
        <v>50289.99</v>
      </c>
      <c r="BA99" s="50">
        <f>VLOOKUP(B99,[4]应付账款明细表!$A$4:$AY$439,51)</f>
        <v>38800</v>
      </c>
      <c r="BB99" s="50">
        <f>VLOOKUP(B99,[4]应付账款明细表!$A$4:$AZ$439,52,0)</f>
        <v>208346.97</v>
      </c>
      <c r="BC99" s="50"/>
      <c r="BD99" s="50">
        <f>VLOOKUP(B99,[4]应付账款明细表!$A$4:$BB$440,54,0)</f>
        <v>42103.61</v>
      </c>
      <c r="BE99" s="50"/>
      <c r="BF99" s="63"/>
      <c r="BG99" s="63">
        <v>10000</v>
      </c>
      <c r="BH99" s="63">
        <v>10000</v>
      </c>
      <c r="BI99" s="54">
        <f t="shared" si="19"/>
        <v>427146.97</v>
      </c>
      <c r="BJ99" s="16">
        <f t="shared" si="20"/>
        <v>38831.542727272703</v>
      </c>
      <c r="BK99" s="65">
        <f t="shared" si="21"/>
        <v>1.08426312844968</v>
      </c>
      <c r="BL99" s="54" t="s">
        <v>614</v>
      </c>
      <c r="BM99" s="66">
        <f t="shared" si="15"/>
        <v>0.23750932520988105</v>
      </c>
      <c r="BN99" s="148">
        <f t="shared" si="16"/>
        <v>0.23750932520988105</v>
      </c>
    </row>
    <row r="100" spans="1:66" ht="16.5">
      <c r="A100" s="23">
        <f t="shared" si="18"/>
        <v>97</v>
      </c>
      <c r="B100" s="24" t="s">
        <v>579</v>
      </c>
      <c r="C100" s="24"/>
      <c r="D100" s="25" t="s">
        <v>580</v>
      </c>
      <c r="E100" s="25" t="s">
        <v>581</v>
      </c>
      <c r="F100" s="16">
        <v>0</v>
      </c>
      <c r="G100" s="16"/>
      <c r="H100" s="16"/>
      <c r="I100" s="16"/>
      <c r="J100" s="31"/>
      <c r="K100" s="31"/>
      <c r="L100" s="31">
        <v>0</v>
      </c>
      <c r="M100" s="31"/>
      <c r="N100" s="31"/>
      <c r="O100" s="31">
        <v>0</v>
      </c>
      <c r="P100" s="31">
        <v>0</v>
      </c>
      <c r="Q100" s="31">
        <v>0</v>
      </c>
      <c r="R100" s="31">
        <v>0</v>
      </c>
      <c r="S100" s="31">
        <v>0</v>
      </c>
      <c r="T100" s="31"/>
      <c r="U100" s="31">
        <v>0</v>
      </c>
      <c r="V100" s="31">
        <v>0</v>
      </c>
      <c r="W100" s="31">
        <v>0</v>
      </c>
      <c r="X100" s="31">
        <v>0</v>
      </c>
      <c r="Y100" s="31">
        <v>0</v>
      </c>
      <c r="Z100" s="31">
        <v>0</v>
      </c>
      <c r="AA100" s="31">
        <v>0</v>
      </c>
      <c r="AB100" s="31">
        <v>0</v>
      </c>
      <c r="AC100" s="31">
        <v>0</v>
      </c>
      <c r="AD100" s="31">
        <v>0</v>
      </c>
      <c r="AE100" s="31">
        <v>0</v>
      </c>
      <c r="AF100" s="31">
        <v>0</v>
      </c>
      <c r="AG100" s="31">
        <v>0</v>
      </c>
      <c r="AH100" s="31">
        <v>0</v>
      </c>
      <c r="AI100" s="31">
        <v>0</v>
      </c>
      <c r="AJ100" s="31">
        <v>0</v>
      </c>
      <c r="AK100" s="31">
        <v>0</v>
      </c>
      <c r="AL100" s="31">
        <v>0</v>
      </c>
      <c r="AM100" s="31">
        <v>0</v>
      </c>
      <c r="AN100" s="31">
        <v>0</v>
      </c>
      <c r="AO100" s="31">
        <v>0</v>
      </c>
      <c r="AP100" s="31">
        <v>0</v>
      </c>
      <c r="AQ100" s="42">
        <v>5590</v>
      </c>
      <c r="AR100" s="42">
        <v>0</v>
      </c>
      <c r="AS100" s="42">
        <v>0</v>
      </c>
      <c r="AT100" s="42">
        <v>5590</v>
      </c>
      <c r="AU100" s="42">
        <v>0</v>
      </c>
      <c r="AV100" s="42">
        <v>5590</v>
      </c>
      <c r="AW100" s="42">
        <v>0</v>
      </c>
      <c r="AX100" s="42">
        <v>5590</v>
      </c>
      <c r="AY100" s="42">
        <f>VLOOKUP(B100,[4]应付账款明细表!$A$4:$AW$439,49,0)</f>
        <v>10010</v>
      </c>
      <c r="AZ100" s="42">
        <v>5590</v>
      </c>
      <c r="BA100" s="50">
        <f>VLOOKUP(B100,[4]应付账款明细表!$A$4:$AY$439,51)</f>
        <v>0</v>
      </c>
      <c r="BB100" s="50">
        <f>VLOOKUP(B100,[4]应付账款明细表!$A$4:$AZ$439,52,0)</f>
        <v>15600</v>
      </c>
      <c r="BC100" s="50"/>
      <c r="BD100" s="50">
        <f>VLOOKUP(B100,[4]应付账款明细表!$A$4:$BB$440,54,0)</f>
        <v>15600</v>
      </c>
      <c r="BE100" s="50"/>
      <c r="BF100" s="63"/>
      <c r="BG100" s="63">
        <v>15600</v>
      </c>
      <c r="BH100" s="63">
        <v>15600</v>
      </c>
      <c r="BI100" s="54">
        <f t="shared" si="19"/>
        <v>15600</v>
      </c>
      <c r="BJ100" s="16">
        <f t="shared" si="20"/>
        <v>1418.1818181818201</v>
      </c>
      <c r="BK100" s="65">
        <f t="shared" si="21"/>
        <v>11</v>
      </c>
      <c r="BL100" s="54" t="s">
        <v>374</v>
      </c>
      <c r="BM100" s="66">
        <f t="shared" si="15"/>
        <v>1</v>
      </c>
      <c r="BN100" s="148">
        <f t="shared" si="16"/>
        <v>1</v>
      </c>
    </row>
    <row r="101" spans="1:66" ht="16.5">
      <c r="A101" s="23">
        <f t="shared" si="18"/>
        <v>98</v>
      </c>
      <c r="B101" s="24" t="s">
        <v>367</v>
      </c>
      <c r="C101" s="69" t="s">
        <v>655</v>
      </c>
      <c r="D101" s="25" t="s">
        <v>368</v>
      </c>
      <c r="E101" s="25" t="s">
        <v>138</v>
      </c>
      <c r="F101" s="16">
        <v>2280.34</v>
      </c>
      <c r="G101" s="16">
        <v>0</v>
      </c>
      <c r="H101" s="16">
        <v>2280.34</v>
      </c>
      <c r="I101" s="16">
        <v>0</v>
      </c>
      <c r="J101" s="31">
        <v>13183.21</v>
      </c>
      <c r="K101" s="31">
        <v>9644</v>
      </c>
      <c r="L101" s="31">
        <v>2280.34</v>
      </c>
      <c r="M101" s="31">
        <v>0</v>
      </c>
      <c r="N101" s="31">
        <v>22827.21</v>
      </c>
      <c r="O101" s="31">
        <v>0</v>
      </c>
      <c r="P101" s="31">
        <v>2280.34</v>
      </c>
      <c r="Q101" s="31">
        <v>0</v>
      </c>
      <c r="R101" s="31">
        <v>22827.21</v>
      </c>
      <c r="S101" s="31">
        <v>3134.32</v>
      </c>
      <c r="T101" s="31">
        <v>13183.21</v>
      </c>
      <c r="U101" s="31">
        <v>0</v>
      </c>
      <c r="V101" s="31">
        <v>25961.53</v>
      </c>
      <c r="W101" s="31">
        <v>0</v>
      </c>
      <c r="X101" s="31">
        <v>22827.21</v>
      </c>
      <c r="Y101" s="31">
        <v>0</v>
      </c>
      <c r="Z101" s="31">
        <v>25961.53</v>
      </c>
      <c r="AA101" s="31">
        <v>15230.97</v>
      </c>
      <c r="AB101" s="31">
        <v>22827.21</v>
      </c>
      <c r="AC101" s="31">
        <v>0</v>
      </c>
      <c r="AD101" s="31">
        <v>41192.5</v>
      </c>
      <c r="AE101" s="31">
        <v>0</v>
      </c>
      <c r="AF101" s="31">
        <v>25961.53</v>
      </c>
      <c r="AG101" s="31">
        <v>0</v>
      </c>
      <c r="AH101" s="31">
        <v>41192.5</v>
      </c>
      <c r="AI101" s="31">
        <v>7319.07</v>
      </c>
      <c r="AJ101" s="31">
        <v>25961.53</v>
      </c>
      <c r="AK101" s="31">
        <v>0</v>
      </c>
      <c r="AL101" s="31">
        <v>48511.57</v>
      </c>
      <c r="AM101" s="31">
        <v>8904.2900000000009</v>
      </c>
      <c r="AN101" s="31">
        <v>41192.5</v>
      </c>
      <c r="AO101" s="31">
        <v>0</v>
      </c>
      <c r="AP101" s="31">
        <v>57415.86</v>
      </c>
      <c r="AQ101" s="42">
        <v>0</v>
      </c>
      <c r="AR101" s="42">
        <v>41192.5</v>
      </c>
      <c r="AS101" s="42">
        <v>20000</v>
      </c>
      <c r="AT101" s="42">
        <v>37415.86</v>
      </c>
      <c r="AU101" s="42">
        <v>0</v>
      </c>
      <c r="AV101" s="42">
        <v>28511.57</v>
      </c>
      <c r="AW101" s="42">
        <v>0</v>
      </c>
      <c r="AX101" s="42">
        <v>37415.86</v>
      </c>
      <c r="AY101" s="42">
        <f>VLOOKUP(B101,[4]应付账款明细表!$A$4:$AW$439,49,0)</f>
        <v>10428.42</v>
      </c>
      <c r="AZ101" s="42">
        <v>37415.86</v>
      </c>
      <c r="BA101" s="50">
        <f>VLOOKUP(B101,[4]应付账款明细表!$A$4:$AY$439,51)</f>
        <v>0</v>
      </c>
      <c r="BB101" s="50">
        <f>VLOOKUP(B101,[4]应付账款明细表!$A$4:$AZ$439,52,0)</f>
        <v>47844.28</v>
      </c>
      <c r="BC101" s="50"/>
      <c r="BD101" s="50">
        <f>VLOOKUP(B101,[4]应付账款明细表!$A$4:$BB$440,54,0)</f>
        <v>37415.86</v>
      </c>
      <c r="BE101" s="50"/>
      <c r="BF101" s="63"/>
      <c r="BG101" s="63">
        <v>10000</v>
      </c>
      <c r="BH101" s="63">
        <v>10000</v>
      </c>
      <c r="BI101" s="54">
        <f t="shared" si="19"/>
        <v>54661.07</v>
      </c>
      <c r="BJ101" s="16">
        <f t="shared" si="20"/>
        <v>4969.1881818181801</v>
      </c>
      <c r="BK101" s="65">
        <f t="shared" si="21"/>
        <v>7.5295719604464404</v>
      </c>
      <c r="BL101" s="54" t="s">
        <v>614</v>
      </c>
      <c r="BM101" s="66">
        <f t="shared" si="15"/>
        <v>0.2672663410649922</v>
      </c>
      <c r="BN101" s="148">
        <f t="shared" si="16"/>
        <v>0.2672663410649922</v>
      </c>
    </row>
    <row r="102" spans="1:66" ht="16.5">
      <c r="A102" s="23">
        <f t="shared" si="18"/>
        <v>99</v>
      </c>
      <c r="B102" s="24" t="s">
        <v>513</v>
      </c>
      <c r="C102" s="24">
        <v>1931686</v>
      </c>
      <c r="D102" s="25" t="s">
        <v>514</v>
      </c>
      <c r="E102" s="25" t="s">
        <v>151</v>
      </c>
      <c r="F102" s="16">
        <v>0</v>
      </c>
      <c r="G102" s="16">
        <v>0</v>
      </c>
      <c r="H102" s="16">
        <v>0</v>
      </c>
      <c r="I102" s="16">
        <v>0</v>
      </c>
      <c r="J102" s="31">
        <v>0</v>
      </c>
      <c r="K102" s="31">
        <v>35958.6</v>
      </c>
      <c r="L102" s="31">
        <v>0</v>
      </c>
      <c r="M102" s="31">
        <v>0</v>
      </c>
      <c r="N102" s="31">
        <v>35958.6</v>
      </c>
      <c r="O102" s="31">
        <v>0</v>
      </c>
      <c r="P102" s="31">
        <v>0</v>
      </c>
      <c r="Q102" s="31">
        <v>35958.6</v>
      </c>
      <c r="R102" s="31">
        <v>0</v>
      </c>
      <c r="S102" s="31">
        <v>10036.799999999999</v>
      </c>
      <c r="T102" s="31">
        <v>0</v>
      </c>
      <c r="U102" s="31">
        <v>0</v>
      </c>
      <c r="V102" s="31">
        <v>10036.799999999999</v>
      </c>
      <c r="W102" s="31">
        <v>27479.7</v>
      </c>
      <c r="X102" s="31">
        <v>0</v>
      </c>
      <c r="Y102" s="31">
        <v>10036.799999999999</v>
      </c>
      <c r="Z102" s="31">
        <v>27479.7</v>
      </c>
      <c r="AA102" s="31">
        <v>17379.2</v>
      </c>
      <c r="AB102" s="31">
        <v>0</v>
      </c>
      <c r="AC102" s="31">
        <v>0</v>
      </c>
      <c r="AD102" s="31">
        <v>44858.9</v>
      </c>
      <c r="AE102" s="31">
        <v>8080.4</v>
      </c>
      <c r="AF102" s="31">
        <v>27479.7</v>
      </c>
      <c r="AG102" s="31">
        <v>44858.9</v>
      </c>
      <c r="AH102" s="31">
        <v>8080.4</v>
      </c>
      <c r="AI102" s="31">
        <v>0</v>
      </c>
      <c r="AJ102" s="31">
        <v>0</v>
      </c>
      <c r="AK102" s="31">
        <v>0</v>
      </c>
      <c r="AL102" s="31">
        <v>8080.4</v>
      </c>
      <c r="AM102" s="31">
        <v>16949.54</v>
      </c>
      <c r="AN102" s="31">
        <v>8080.4</v>
      </c>
      <c r="AO102" s="31">
        <v>0</v>
      </c>
      <c r="AP102" s="31">
        <v>8080.4</v>
      </c>
      <c r="AQ102" s="42">
        <v>14724.4</v>
      </c>
      <c r="AR102" s="42">
        <v>8080.4</v>
      </c>
      <c r="AS102" s="42">
        <v>8080.4</v>
      </c>
      <c r="AT102" s="42">
        <v>31673.94</v>
      </c>
      <c r="AU102" s="42">
        <v>0</v>
      </c>
      <c r="AV102" s="42">
        <v>0</v>
      </c>
      <c r="AW102" s="42">
        <v>0</v>
      </c>
      <c r="AX102" s="42">
        <v>31673.94</v>
      </c>
      <c r="AY102" s="42">
        <f>VLOOKUP(B102,[4]应付账款明细表!$A$4:$AW$439,49,0)</f>
        <v>37242.76</v>
      </c>
      <c r="AZ102" s="42">
        <v>31673.94</v>
      </c>
      <c r="BA102" s="50">
        <f>VLOOKUP(B102,[4]应付账款明细表!$A$4:$AY$439,51)</f>
        <v>0</v>
      </c>
      <c r="BB102" s="50">
        <f>VLOOKUP(B102,[4]应付账款明细表!$A$4:$AZ$439,52,0)</f>
        <v>68916.7</v>
      </c>
      <c r="BC102" s="50"/>
      <c r="BD102" s="50">
        <f>VLOOKUP(B102,[4]应付账款明细表!$A$4:$BB$440,54,0)</f>
        <v>31673.94</v>
      </c>
      <c r="BE102" s="50"/>
      <c r="BF102" s="63"/>
      <c r="BG102" s="63">
        <v>10000</v>
      </c>
      <c r="BH102" s="63">
        <v>10000</v>
      </c>
      <c r="BI102" s="54">
        <f t="shared" si="19"/>
        <v>167851.4</v>
      </c>
      <c r="BJ102" s="16">
        <f t="shared" si="20"/>
        <v>15259.2181818182</v>
      </c>
      <c r="BK102" s="65">
        <f t="shared" si="21"/>
        <v>2.0757249567176701</v>
      </c>
      <c r="BL102" s="54" t="s">
        <v>640</v>
      </c>
      <c r="BM102" s="66">
        <f t="shared" si="15"/>
        <v>0.3157169584838514</v>
      </c>
      <c r="BN102" s="148">
        <f t="shared" si="16"/>
        <v>0.3157169584838514</v>
      </c>
    </row>
    <row r="103" spans="1:66" ht="16.5">
      <c r="A103" s="23"/>
      <c r="B103" s="24"/>
      <c r="C103" s="24"/>
      <c r="D103" s="25" t="s">
        <v>656</v>
      </c>
      <c r="E103" s="25"/>
      <c r="F103" s="16"/>
      <c r="G103" s="16"/>
      <c r="H103" s="16"/>
      <c r="I103" s="16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  <c r="AB103" s="31"/>
      <c r="AC103" s="31"/>
      <c r="AD103" s="31"/>
      <c r="AE103" s="31"/>
      <c r="AF103" s="31"/>
      <c r="AG103" s="31"/>
      <c r="AH103" s="31"/>
      <c r="AI103" s="31"/>
      <c r="AJ103" s="31"/>
      <c r="AK103" s="31"/>
      <c r="AL103" s="31"/>
      <c r="AM103" s="31"/>
      <c r="AN103" s="31"/>
      <c r="AO103" s="31"/>
      <c r="AP103" s="31"/>
      <c r="AQ103" s="42"/>
      <c r="AR103" s="42">
        <v>28695</v>
      </c>
      <c r="AS103" s="42"/>
      <c r="AT103" s="42"/>
      <c r="AU103" s="42">
        <v>17500</v>
      </c>
      <c r="AV103" s="42"/>
      <c r="AW103" s="42"/>
      <c r="AX103" s="42"/>
      <c r="AY103" s="42"/>
      <c r="AZ103" s="42"/>
      <c r="BA103" s="50"/>
      <c r="BB103" s="50"/>
      <c r="BC103" s="50"/>
      <c r="BD103" s="42">
        <v>28695</v>
      </c>
      <c r="BE103" s="50"/>
      <c r="BF103" s="63"/>
      <c r="BG103" s="63">
        <v>10000</v>
      </c>
      <c r="BH103" s="63">
        <v>10000</v>
      </c>
      <c r="BI103" s="54"/>
      <c r="BJ103" s="16"/>
      <c r="BK103" s="65"/>
      <c r="BL103" s="54"/>
      <c r="BM103" s="66">
        <f t="shared" si="15"/>
        <v>0.34849276877504792</v>
      </c>
      <c r="BN103" s="148">
        <f t="shared" si="16"/>
        <v>0.34849276877504792</v>
      </c>
    </row>
    <row r="104" spans="1:66" ht="16.5">
      <c r="A104" s="23">
        <f t="shared" ref="A104:A125" si="22">ROW()-3</f>
        <v>101</v>
      </c>
      <c r="B104" s="24" t="s">
        <v>120</v>
      </c>
      <c r="C104" s="24"/>
      <c r="D104" s="25" t="s">
        <v>121</v>
      </c>
      <c r="E104" s="25" t="s">
        <v>122</v>
      </c>
      <c r="F104" s="16">
        <v>7200</v>
      </c>
      <c r="G104" s="16">
        <v>7200</v>
      </c>
      <c r="H104" s="16">
        <v>21600</v>
      </c>
      <c r="I104" s="16">
        <v>0</v>
      </c>
      <c r="J104" s="31">
        <v>21600</v>
      </c>
      <c r="K104" s="31">
        <v>7200</v>
      </c>
      <c r="L104" s="31">
        <v>21600</v>
      </c>
      <c r="M104" s="31">
        <v>21600</v>
      </c>
      <c r="N104" s="31">
        <v>7200</v>
      </c>
      <c r="O104" s="31">
        <v>0</v>
      </c>
      <c r="P104" s="31">
        <v>7200</v>
      </c>
      <c r="Q104" s="31">
        <v>0</v>
      </c>
      <c r="R104" s="31">
        <v>7200</v>
      </c>
      <c r="S104" s="31">
        <v>14400</v>
      </c>
      <c r="T104" s="31">
        <v>7200</v>
      </c>
      <c r="U104" s="31">
        <v>0</v>
      </c>
      <c r="V104" s="31">
        <v>21600</v>
      </c>
      <c r="W104" s="31">
        <v>0</v>
      </c>
      <c r="X104" s="31">
        <v>21600</v>
      </c>
      <c r="Y104" s="31">
        <v>7200</v>
      </c>
      <c r="Z104" s="31">
        <v>14400</v>
      </c>
      <c r="AA104" s="31">
        <v>0</v>
      </c>
      <c r="AB104" s="31">
        <v>14400</v>
      </c>
      <c r="AC104" s="31">
        <v>0</v>
      </c>
      <c r="AD104" s="31">
        <v>14400</v>
      </c>
      <c r="AE104" s="31">
        <v>0</v>
      </c>
      <c r="AF104" s="31">
        <v>14400</v>
      </c>
      <c r="AG104" s="31">
        <v>14400</v>
      </c>
      <c r="AH104" s="31">
        <v>0</v>
      </c>
      <c r="AI104" s="31">
        <v>0</v>
      </c>
      <c r="AJ104" s="31">
        <v>0</v>
      </c>
      <c r="AK104" s="31">
        <v>0</v>
      </c>
      <c r="AL104" s="31">
        <v>0</v>
      </c>
      <c r="AM104" s="31">
        <v>14400</v>
      </c>
      <c r="AN104" s="31">
        <v>0</v>
      </c>
      <c r="AO104" s="31">
        <v>0</v>
      </c>
      <c r="AP104" s="31">
        <v>14400</v>
      </c>
      <c r="AQ104" s="42">
        <v>0</v>
      </c>
      <c r="AR104" s="42">
        <v>14400</v>
      </c>
      <c r="AS104" s="42">
        <v>0</v>
      </c>
      <c r="AT104" s="42">
        <v>14400</v>
      </c>
      <c r="AU104" s="42">
        <v>0</v>
      </c>
      <c r="AV104" s="42">
        <v>14400</v>
      </c>
      <c r="AW104" s="42">
        <v>14400</v>
      </c>
      <c r="AX104" s="42">
        <v>0</v>
      </c>
      <c r="AY104" s="42">
        <f>VLOOKUP(B104,[4]应付账款明细表!$A$4:$AW$439,49,0)</f>
        <v>14400</v>
      </c>
      <c r="AZ104" s="42">
        <v>0</v>
      </c>
      <c r="BA104" s="50">
        <f>VLOOKUP(B104,[4]应付账款明细表!$A$4:$AY$439,51)</f>
        <v>0</v>
      </c>
      <c r="BB104" s="50">
        <f>VLOOKUP(B104,[4]应付账款明细表!$A$4:$AZ$439,52,0)</f>
        <v>14400</v>
      </c>
      <c r="BC104" s="50"/>
      <c r="BD104" s="50">
        <f>VLOOKUP(B104,[4]应付账款明细表!$A$4:$BB$440,54,0)</f>
        <v>14400</v>
      </c>
      <c r="BE104" s="50"/>
      <c r="BF104" s="63"/>
      <c r="BG104" s="63">
        <v>14400</v>
      </c>
      <c r="BH104" s="63">
        <v>14400</v>
      </c>
      <c r="BI104" s="54">
        <f t="shared" ref="BI104:BI137" si="23">K104+O104+S104+W104+AA104+AE104+AI104+AM104+AQ104+AU104+AY104+BC104</f>
        <v>50400</v>
      </c>
      <c r="BJ104" s="16">
        <f t="shared" ref="BJ104:BJ137" si="24">BI104/11</f>
        <v>4581.8181818181802</v>
      </c>
      <c r="BK104" s="65">
        <f t="shared" ref="BK104:BK115" si="25">(BD104-BE104)/BJ104</f>
        <v>3.1428571428571401</v>
      </c>
      <c r="BL104" s="54" t="s">
        <v>374</v>
      </c>
      <c r="BM104" s="66">
        <f t="shared" si="15"/>
        <v>1</v>
      </c>
      <c r="BN104" s="148">
        <f t="shared" si="16"/>
        <v>1</v>
      </c>
    </row>
    <row r="105" spans="1:66" ht="16.5">
      <c r="A105" s="23">
        <f t="shared" si="22"/>
        <v>102</v>
      </c>
      <c r="B105" s="24" t="s">
        <v>44</v>
      </c>
      <c r="C105" s="24">
        <v>1913015</v>
      </c>
      <c r="D105" s="25" t="s">
        <v>45</v>
      </c>
      <c r="E105" s="25" t="s">
        <v>46</v>
      </c>
      <c r="F105" s="16">
        <v>116391.03</v>
      </c>
      <c r="G105" s="16">
        <v>0</v>
      </c>
      <c r="H105" s="16">
        <v>116391.03</v>
      </c>
      <c r="I105" s="16">
        <v>30000</v>
      </c>
      <c r="J105" s="31">
        <v>155268.54999999999</v>
      </c>
      <c r="K105" s="31">
        <v>24648.38</v>
      </c>
      <c r="L105" s="31">
        <v>86391.03</v>
      </c>
      <c r="M105" s="31">
        <v>0</v>
      </c>
      <c r="N105" s="31">
        <v>179916.93</v>
      </c>
      <c r="O105" s="31">
        <v>0</v>
      </c>
      <c r="P105" s="31">
        <v>86391.03</v>
      </c>
      <c r="Q105" s="31">
        <v>30000</v>
      </c>
      <c r="R105" s="31">
        <v>149916.93</v>
      </c>
      <c r="S105" s="31">
        <v>39824.74</v>
      </c>
      <c r="T105" s="31">
        <v>125268.55</v>
      </c>
      <c r="U105" s="31">
        <v>0</v>
      </c>
      <c r="V105" s="31">
        <v>189741.67</v>
      </c>
      <c r="W105" s="31">
        <v>0</v>
      </c>
      <c r="X105" s="31">
        <v>149916.93</v>
      </c>
      <c r="Y105" s="31">
        <v>0</v>
      </c>
      <c r="Z105" s="31">
        <v>189741.67</v>
      </c>
      <c r="AA105" s="31">
        <v>38637.760000000002</v>
      </c>
      <c r="AB105" s="31">
        <v>149916.93</v>
      </c>
      <c r="AC105" s="31">
        <v>0</v>
      </c>
      <c r="AD105" s="31">
        <v>228379.43</v>
      </c>
      <c r="AE105" s="31">
        <v>0</v>
      </c>
      <c r="AF105" s="31">
        <v>189741.67</v>
      </c>
      <c r="AG105" s="31">
        <v>90000</v>
      </c>
      <c r="AH105" s="31">
        <v>138379.43</v>
      </c>
      <c r="AI105" s="31">
        <v>0</v>
      </c>
      <c r="AJ105" s="31">
        <v>99741.67</v>
      </c>
      <c r="AK105" s="31">
        <v>0</v>
      </c>
      <c r="AL105" s="31">
        <v>138379.43</v>
      </c>
      <c r="AM105" s="31">
        <v>57585.93</v>
      </c>
      <c r="AN105" s="31">
        <v>138379.43</v>
      </c>
      <c r="AO105" s="31">
        <v>0</v>
      </c>
      <c r="AP105" s="31">
        <v>195965.36</v>
      </c>
      <c r="AQ105" s="42">
        <v>0</v>
      </c>
      <c r="AR105" s="42">
        <v>138379.43</v>
      </c>
      <c r="AS105" s="42">
        <v>50000</v>
      </c>
      <c r="AT105" s="42">
        <v>145965.35999999999</v>
      </c>
      <c r="AU105" s="42">
        <v>46940.44</v>
      </c>
      <c r="AV105" s="42">
        <v>88379.43</v>
      </c>
      <c r="AW105" s="42">
        <v>0</v>
      </c>
      <c r="AX105" s="42">
        <v>192905.8</v>
      </c>
      <c r="AY105" s="42">
        <f>VLOOKUP(B105,[4]应付账款明细表!$A$4:$AW$439,49,0)</f>
        <v>30121.65</v>
      </c>
      <c r="AZ105" s="42">
        <v>145965.35999999999</v>
      </c>
      <c r="BA105" s="50">
        <f>VLOOKUP(B105,[4]应付账款明细表!$A$4:$AY$439,51)</f>
        <v>0</v>
      </c>
      <c r="BB105" s="50">
        <f>VLOOKUP(B105,[4]应付账款明细表!$A$4:$AZ$439,52,0)</f>
        <v>223027.45</v>
      </c>
      <c r="BC105" s="50"/>
      <c r="BD105" s="50">
        <v>45965.36</v>
      </c>
      <c r="BE105" s="50"/>
      <c r="BF105" s="63"/>
      <c r="BG105" s="63">
        <v>10000</v>
      </c>
      <c r="BH105" s="63">
        <v>10000</v>
      </c>
      <c r="BI105" s="54">
        <f t="shared" si="23"/>
        <v>237758.9</v>
      </c>
      <c r="BJ105" s="16">
        <f t="shared" si="24"/>
        <v>21614.445454545501</v>
      </c>
      <c r="BK105" s="65">
        <f t="shared" si="25"/>
        <v>2.1266037149398</v>
      </c>
      <c r="BL105" s="54" t="s">
        <v>590</v>
      </c>
      <c r="BM105" s="66">
        <f t="shared" si="15"/>
        <v>0.2175551328217597</v>
      </c>
      <c r="BN105" s="148">
        <f t="shared" si="16"/>
        <v>0.2175551328217597</v>
      </c>
    </row>
    <row r="106" spans="1:66" ht="16.5">
      <c r="A106" s="23">
        <f t="shared" si="22"/>
        <v>103</v>
      </c>
      <c r="B106" s="24" t="s">
        <v>91</v>
      </c>
      <c r="C106" s="24" t="s">
        <v>657</v>
      </c>
      <c r="D106" s="25" t="s">
        <v>92</v>
      </c>
      <c r="E106" s="25" t="s">
        <v>46</v>
      </c>
      <c r="F106" s="16">
        <v>36555.94</v>
      </c>
      <c r="G106" s="16">
        <v>0</v>
      </c>
      <c r="H106" s="16">
        <v>40551.71</v>
      </c>
      <c r="I106" s="16">
        <v>10000</v>
      </c>
      <c r="J106" s="31">
        <v>33569.21</v>
      </c>
      <c r="K106" s="31">
        <v>0</v>
      </c>
      <c r="L106" s="31">
        <v>26555.94</v>
      </c>
      <c r="M106" s="31">
        <v>0</v>
      </c>
      <c r="N106" s="31">
        <v>33569.21</v>
      </c>
      <c r="O106" s="31">
        <v>0</v>
      </c>
      <c r="P106" s="31">
        <v>30551.71</v>
      </c>
      <c r="Q106" s="31">
        <v>20000</v>
      </c>
      <c r="R106" s="31">
        <v>13569.21</v>
      </c>
      <c r="S106" s="31">
        <v>8603.9500000000007</v>
      </c>
      <c r="T106" s="31">
        <v>13569.21</v>
      </c>
      <c r="U106" s="31">
        <v>0</v>
      </c>
      <c r="V106" s="31">
        <v>22173.16</v>
      </c>
      <c r="W106" s="31">
        <v>2657.96</v>
      </c>
      <c r="X106" s="31">
        <v>13569.21</v>
      </c>
      <c r="Y106" s="31">
        <v>0</v>
      </c>
      <c r="Z106" s="31">
        <v>24831.119999999999</v>
      </c>
      <c r="AA106" s="31">
        <v>3453.47</v>
      </c>
      <c r="AB106" s="31">
        <v>13569.21</v>
      </c>
      <c r="AC106" s="31">
        <v>0</v>
      </c>
      <c r="AD106" s="31">
        <v>28284.59</v>
      </c>
      <c r="AE106" s="31">
        <v>1283.54</v>
      </c>
      <c r="AF106" s="31">
        <v>22173.16</v>
      </c>
      <c r="AG106" s="31">
        <v>0</v>
      </c>
      <c r="AH106" s="31">
        <v>29568.13</v>
      </c>
      <c r="AI106" s="31">
        <v>2188.11</v>
      </c>
      <c r="AJ106" s="31">
        <v>24831.119999999999</v>
      </c>
      <c r="AK106" s="31">
        <v>0</v>
      </c>
      <c r="AL106" s="31">
        <v>31756.240000000002</v>
      </c>
      <c r="AM106" s="31">
        <v>2973.8</v>
      </c>
      <c r="AN106" s="31">
        <v>28284.59</v>
      </c>
      <c r="AO106" s="31">
        <v>0</v>
      </c>
      <c r="AP106" s="31">
        <v>34730.04</v>
      </c>
      <c r="AQ106" s="42">
        <v>1854.95</v>
      </c>
      <c r="AR106" s="42">
        <v>29568.13</v>
      </c>
      <c r="AS106" s="42">
        <v>10000</v>
      </c>
      <c r="AT106" s="42">
        <v>26584.99</v>
      </c>
      <c r="AU106" s="42">
        <v>3043.67</v>
      </c>
      <c r="AV106" s="42">
        <v>21756.240000000002</v>
      </c>
      <c r="AW106" s="42">
        <v>0</v>
      </c>
      <c r="AX106" s="42">
        <v>29628.66</v>
      </c>
      <c r="AY106" s="42">
        <f>VLOOKUP(B106,[4]应付账款明细表!$A$4:$AW$439,49,0)</f>
        <v>0</v>
      </c>
      <c r="AZ106" s="42">
        <v>24730.04</v>
      </c>
      <c r="BA106" s="50">
        <f>VLOOKUP(B106,[4]应付账款明细表!$A$4:$AY$439,51)</f>
        <v>0</v>
      </c>
      <c r="BB106" s="50">
        <f>VLOOKUP(B106,[4]应付账款明细表!$A$4:$AZ$439,52,0)</f>
        <v>29628.66</v>
      </c>
      <c r="BC106" s="50"/>
      <c r="BD106" s="50">
        <f>VLOOKUP(B106,[4]应付账款明细表!$A$4:$BB$440,54,0)</f>
        <v>26584.99</v>
      </c>
      <c r="BE106" s="50"/>
      <c r="BF106" s="63"/>
      <c r="BG106" s="63">
        <v>10000</v>
      </c>
      <c r="BH106" s="63">
        <v>10000</v>
      </c>
      <c r="BI106" s="54">
        <f t="shared" si="23"/>
        <v>26059.45</v>
      </c>
      <c r="BJ106" s="16">
        <f t="shared" si="24"/>
        <v>2369.0409090909102</v>
      </c>
      <c r="BK106" s="65">
        <f t="shared" si="25"/>
        <v>11.221836608217</v>
      </c>
      <c r="BL106" s="54" t="s">
        <v>590</v>
      </c>
      <c r="BM106" s="66">
        <f t="shared" si="15"/>
        <v>0.37615210688437345</v>
      </c>
      <c r="BN106" s="148">
        <f t="shared" si="16"/>
        <v>0.37615210688437345</v>
      </c>
    </row>
    <row r="107" spans="1:66" ht="16.5">
      <c r="A107" s="23">
        <f t="shared" si="22"/>
        <v>104</v>
      </c>
      <c r="B107" s="24" t="s">
        <v>246</v>
      </c>
      <c r="C107" s="24" t="s">
        <v>658</v>
      </c>
      <c r="D107" s="25" t="s">
        <v>247</v>
      </c>
      <c r="E107" s="25" t="s">
        <v>248</v>
      </c>
      <c r="F107" s="16">
        <v>193716.89</v>
      </c>
      <c r="G107" s="16">
        <v>0</v>
      </c>
      <c r="H107" s="16">
        <v>234704.15</v>
      </c>
      <c r="I107" s="16">
        <v>50000</v>
      </c>
      <c r="J107" s="31">
        <v>191130.64</v>
      </c>
      <c r="K107" s="31">
        <v>8710.98</v>
      </c>
      <c r="L107" s="31">
        <v>143716.89000000001</v>
      </c>
      <c r="M107" s="31">
        <v>0</v>
      </c>
      <c r="N107" s="31">
        <v>199841.62</v>
      </c>
      <c r="O107" s="31">
        <v>7749.61</v>
      </c>
      <c r="P107" s="31">
        <v>184704.15</v>
      </c>
      <c r="Q107" s="31">
        <v>30000</v>
      </c>
      <c r="R107" s="31">
        <v>177591.23</v>
      </c>
      <c r="S107" s="31">
        <v>8153.61</v>
      </c>
      <c r="T107" s="31">
        <v>161130.64000000001</v>
      </c>
      <c r="U107" s="31">
        <v>0</v>
      </c>
      <c r="V107" s="31">
        <v>185744.84</v>
      </c>
      <c r="W107" s="31">
        <v>20379.48</v>
      </c>
      <c r="X107" s="31">
        <v>169841.62</v>
      </c>
      <c r="Y107" s="31">
        <v>50000</v>
      </c>
      <c r="Z107" s="31">
        <v>156124.32</v>
      </c>
      <c r="AA107" s="31">
        <v>9532.58</v>
      </c>
      <c r="AB107" s="31">
        <v>127591.23</v>
      </c>
      <c r="AC107" s="31">
        <v>0</v>
      </c>
      <c r="AD107" s="31">
        <v>165656.9</v>
      </c>
      <c r="AE107" s="31">
        <v>7485.37</v>
      </c>
      <c r="AF107" s="31">
        <v>135744.84</v>
      </c>
      <c r="AG107" s="31">
        <v>50000</v>
      </c>
      <c r="AH107" s="31">
        <v>123142.27</v>
      </c>
      <c r="AI107" s="31">
        <v>5078.72</v>
      </c>
      <c r="AJ107" s="31">
        <v>106124.32</v>
      </c>
      <c r="AK107" s="31">
        <v>0</v>
      </c>
      <c r="AL107" s="31">
        <v>128220.99</v>
      </c>
      <c r="AM107" s="31">
        <v>7172.81</v>
      </c>
      <c r="AN107" s="31">
        <v>115656.9</v>
      </c>
      <c r="AO107" s="31">
        <v>92000</v>
      </c>
      <c r="AP107" s="31">
        <v>43393.8</v>
      </c>
      <c r="AQ107" s="42">
        <v>13762.26</v>
      </c>
      <c r="AR107" s="42">
        <v>31142.27</v>
      </c>
      <c r="AS107" s="42">
        <v>0</v>
      </c>
      <c r="AT107" s="42">
        <v>57156.06</v>
      </c>
      <c r="AU107" s="42">
        <v>12404.65</v>
      </c>
      <c r="AV107" s="42">
        <v>36220.99</v>
      </c>
      <c r="AW107" s="42">
        <v>0</v>
      </c>
      <c r="AX107" s="42">
        <v>69560.710000000006</v>
      </c>
      <c r="AY107" s="42">
        <f>VLOOKUP(B107,[4]应付账款明细表!$A$4:$AW$439,49,0)</f>
        <v>46193.4</v>
      </c>
      <c r="AZ107" s="42">
        <v>43393.8</v>
      </c>
      <c r="BA107" s="50">
        <f>VLOOKUP(B107,[4]应付账款明细表!$A$4:$AY$439,51)</f>
        <v>0</v>
      </c>
      <c r="BB107" s="50">
        <f>VLOOKUP(B107,[4]应付账款明细表!$A$4:$AZ$439,52,0)</f>
        <v>115754.11</v>
      </c>
      <c r="BC107" s="50"/>
      <c r="BD107" s="50">
        <f>VLOOKUP(B107,[4]应付账款明细表!$A$4:$BB$440,54,0)</f>
        <v>57156.06</v>
      </c>
      <c r="BE107" s="50"/>
      <c r="BF107" s="63"/>
      <c r="BG107" s="63">
        <v>10000</v>
      </c>
      <c r="BH107" s="63">
        <v>10000</v>
      </c>
      <c r="BI107" s="54">
        <f t="shared" si="23"/>
        <v>146623.47</v>
      </c>
      <c r="BJ107" s="16">
        <f t="shared" si="24"/>
        <v>13329.406363636401</v>
      </c>
      <c r="BK107" s="65">
        <f t="shared" si="25"/>
        <v>4.2879674038542399</v>
      </c>
      <c r="BL107" s="54" t="s">
        <v>590</v>
      </c>
      <c r="BM107" s="66">
        <f t="shared" si="15"/>
        <v>0.17495957559005992</v>
      </c>
      <c r="BN107" s="148">
        <f t="shared" si="16"/>
        <v>0.17495957559005992</v>
      </c>
    </row>
    <row r="108" spans="1:66" ht="16.5">
      <c r="A108" s="23">
        <f t="shared" si="22"/>
        <v>105</v>
      </c>
      <c r="B108" s="24" t="s">
        <v>289</v>
      </c>
      <c r="C108" s="24" t="s">
        <v>659</v>
      </c>
      <c r="D108" s="25" t="s">
        <v>290</v>
      </c>
      <c r="E108" s="25" t="s">
        <v>291</v>
      </c>
      <c r="F108" s="16">
        <v>0</v>
      </c>
      <c r="G108" s="16">
        <v>0</v>
      </c>
      <c r="H108" s="16">
        <v>12685</v>
      </c>
      <c r="I108" s="16">
        <v>12685</v>
      </c>
      <c r="J108" s="31">
        <v>0</v>
      </c>
      <c r="K108" s="31">
        <v>43566.400000000001</v>
      </c>
      <c r="L108" s="31">
        <v>0</v>
      </c>
      <c r="M108" s="31">
        <v>0</v>
      </c>
      <c r="N108" s="31">
        <v>43566.400000000001</v>
      </c>
      <c r="O108" s="31">
        <v>3806.8</v>
      </c>
      <c r="P108" s="31">
        <v>43566.400000000001</v>
      </c>
      <c r="Q108" s="31">
        <v>0</v>
      </c>
      <c r="R108" s="31">
        <v>47373.2</v>
      </c>
      <c r="S108" s="31">
        <v>5669.28</v>
      </c>
      <c r="T108" s="31">
        <v>47373.2</v>
      </c>
      <c r="U108" s="31">
        <v>0</v>
      </c>
      <c r="V108" s="31">
        <v>53042.48</v>
      </c>
      <c r="W108" s="31">
        <v>13560</v>
      </c>
      <c r="X108" s="31">
        <v>53042.48</v>
      </c>
      <c r="Y108" s="31">
        <v>53042.48</v>
      </c>
      <c r="Z108" s="31">
        <v>13560</v>
      </c>
      <c r="AA108" s="31">
        <v>0</v>
      </c>
      <c r="AB108" s="31">
        <v>13560</v>
      </c>
      <c r="AC108" s="31">
        <v>0</v>
      </c>
      <c r="AD108" s="31">
        <v>13560</v>
      </c>
      <c r="AE108" s="31">
        <v>0</v>
      </c>
      <c r="AF108" s="31">
        <v>13560</v>
      </c>
      <c r="AG108" s="31">
        <v>0</v>
      </c>
      <c r="AH108" s="31">
        <v>13560</v>
      </c>
      <c r="AI108" s="31">
        <v>0</v>
      </c>
      <c r="AJ108" s="31">
        <v>13560</v>
      </c>
      <c r="AK108" s="31">
        <v>13560</v>
      </c>
      <c r="AL108" s="31">
        <v>0</v>
      </c>
      <c r="AM108" s="31">
        <v>40543.199999999997</v>
      </c>
      <c r="AN108" s="31">
        <v>0</v>
      </c>
      <c r="AO108" s="31">
        <v>0</v>
      </c>
      <c r="AP108" s="31">
        <v>40543.199999999997</v>
      </c>
      <c r="AQ108" s="42">
        <v>0</v>
      </c>
      <c r="AR108" s="42">
        <v>40543.199999999997</v>
      </c>
      <c r="AS108" s="42">
        <v>0</v>
      </c>
      <c r="AT108" s="42">
        <v>40543.199999999997</v>
      </c>
      <c r="AU108" s="42">
        <v>12809.85</v>
      </c>
      <c r="AV108" s="42">
        <v>40543.199999999997</v>
      </c>
      <c r="AW108" s="42">
        <v>0</v>
      </c>
      <c r="AX108" s="42">
        <v>53353.05</v>
      </c>
      <c r="AY108" s="42">
        <f>VLOOKUP(B108,[4]应付账款明细表!$A$4:$AW$439,49,0)</f>
        <v>0</v>
      </c>
      <c r="AZ108" s="42">
        <v>53353.05</v>
      </c>
      <c r="BA108" s="50">
        <f>VLOOKUP(B108,[4]应付账款明细表!$A$4:$AY$439,51)</f>
        <v>40000</v>
      </c>
      <c r="BB108" s="50">
        <f>VLOOKUP(B108,[4]应付账款明细表!$A$4:$AZ$439,52,0)</f>
        <v>13353.05</v>
      </c>
      <c r="BC108" s="50"/>
      <c r="BD108" s="50">
        <f>VLOOKUP(B108,[4]应付账款明细表!$A$4:$BB$440,54,0)</f>
        <v>13353.05</v>
      </c>
      <c r="BE108" s="50"/>
      <c r="BF108" s="63"/>
      <c r="BG108" s="63">
        <v>10000</v>
      </c>
      <c r="BH108" s="63">
        <v>10000</v>
      </c>
      <c r="BI108" s="54">
        <f t="shared" si="23"/>
        <v>119955.53</v>
      </c>
      <c r="BJ108" s="16">
        <f t="shared" si="24"/>
        <v>10905.0481818182</v>
      </c>
      <c r="BK108" s="65">
        <f t="shared" si="25"/>
        <v>1.22448335645718</v>
      </c>
      <c r="BL108" s="54" t="s">
        <v>374</v>
      </c>
      <c r="BM108" s="66">
        <f t="shared" si="15"/>
        <v>0.7488925751045642</v>
      </c>
      <c r="BN108" s="148">
        <f t="shared" si="16"/>
        <v>0.7488925751045642</v>
      </c>
    </row>
    <row r="109" spans="1:66" ht="16.5">
      <c r="A109" s="23">
        <f t="shared" si="22"/>
        <v>106</v>
      </c>
      <c r="B109" s="24" t="s">
        <v>401</v>
      </c>
      <c r="C109" s="24" t="s">
        <v>660</v>
      </c>
      <c r="D109" s="25" t="s">
        <v>402</v>
      </c>
      <c r="E109" s="25" t="s">
        <v>403</v>
      </c>
      <c r="F109" s="16">
        <v>56255.74</v>
      </c>
      <c r="G109" s="16">
        <v>0</v>
      </c>
      <c r="H109" s="16">
        <v>72753.259999999995</v>
      </c>
      <c r="I109" s="16">
        <v>0</v>
      </c>
      <c r="J109" s="31">
        <v>102869.18</v>
      </c>
      <c r="K109" s="31">
        <v>0</v>
      </c>
      <c r="L109" s="31">
        <v>56255.74</v>
      </c>
      <c r="M109" s="31">
        <v>56255.74</v>
      </c>
      <c r="N109" s="31">
        <v>46613.440000000002</v>
      </c>
      <c r="O109" s="31">
        <v>0</v>
      </c>
      <c r="P109" s="31">
        <v>16497.52</v>
      </c>
      <c r="Q109" s="31">
        <v>16497.52</v>
      </c>
      <c r="R109" s="31">
        <v>30115.919999999998</v>
      </c>
      <c r="S109" s="31">
        <v>32825.68</v>
      </c>
      <c r="T109" s="31">
        <v>30115.919999999998</v>
      </c>
      <c r="U109" s="31">
        <v>0</v>
      </c>
      <c r="V109" s="31">
        <v>62941.599999999999</v>
      </c>
      <c r="W109" s="31">
        <v>37856.29</v>
      </c>
      <c r="X109" s="31">
        <v>30115.919999999998</v>
      </c>
      <c r="Y109" s="31">
        <v>0</v>
      </c>
      <c r="Z109" s="31">
        <v>100797.89</v>
      </c>
      <c r="AA109" s="31">
        <v>0</v>
      </c>
      <c r="AB109" s="31">
        <v>30115.919999999998</v>
      </c>
      <c r="AC109" s="31">
        <v>0</v>
      </c>
      <c r="AD109" s="31">
        <v>100797.89</v>
      </c>
      <c r="AE109" s="31">
        <v>0</v>
      </c>
      <c r="AF109" s="31">
        <v>62941.599999999999</v>
      </c>
      <c r="AG109" s="31">
        <v>0</v>
      </c>
      <c r="AH109" s="31">
        <v>100797.89</v>
      </c>
      <c r="AI109" s="31">
        <v>0</v>
      </c>
      <c r="AJ109" s="31">
        <v>100797.89</v>
      </c>
      <c r="AK109" s="31">
        <v>50000</v>
      </c>
      <c r="AL109" s="31">
        <v>50797.89</v>
      </c>
      <c r="AM109" s="31">
        <v>19558.04</v>
      </c>
      <c r="AN109" s="31">
        <v>50797.89</v>
      </c>
      <c r="AO109" s="31">
        <v>0</v>
      </c>
      <c r="AP109" s="31">
        <v>70355.929999999993</v>
      </c>
      <c r="AQ109" s="42">
        <v>0</v>
      </c>
      <c r="AR109" s="42">
        <v>50797.89</v>
      </c>
      <c r="AS109" s="42">
        <v>50000</v>
      </c>
      <c r="AT109" s="42">
        <v>20355.93</v>
      </c>
      <c r="AU109" s="42">
        <v>19277.57</v>
      </c>
      <c r="AV109" s="42">
        <v>797.88999999999896</v>
      </c>
      <c r="AW109" s="42">
        <v>0</v>
      </c>
      <c r="AX109" s="42">
        <v>39633.5</v>
      </c>
      <c r="AY109" s="42">
        <f>VLOOKUP(B109,[4]应付账款明细表!$A$4:$AW$439,49,0)</f>
        <v>0</v>
      </c>
      <c r="AZ109" s="42">
        <v>20355.93</v>
      </c>
      <c r="BA109" s="50">
        <f>VLOOKUP(B109,[4]应付账款明细表!$A$4:$AY$439,51)</f>
        <v>0</v>
      </c>
      <c r="BB109" s="50">
        <f>VLOOKUP(B109,[4]应付账款明细表!$A$4:$AZ$439,52,0)</f>
        <v>39633.5</v>
      </c>
      <c r="BC109" s="50"/>
      <c r="BD109" s="50">
        <f>VLOOKUP(B109,[4]应付账款明细表!$A$4:$BB$440,54,0)</f>
        <v>20355.93</v>
      </c>
      <c r="BE109" s="50"/>
      <c r="BF109" s="63"/>
      <c r="BG109" s="63">
        <v>10000</v>
      </c>
      <c r="BH109" s="63">
        <v>10000</v>
      </c>
      <c r="BI109" s="54">
        <f t="shared" si="23"/>
        <v>109517.58</v>
      </c>
      <c r="BJ109" s="16">
        <f t="shared" si="24"/>
        <v>9956.1436363636403</v>
      </c>
      <c r="BK109" s="65">
        <f t="shared" si="25"/>
        <v>2.04455969534754</v>
      </c>
      <c r="BL109" s="54" t="s">
        <v>590</v>
      </c>
      <c r="BM109" s="66">
        <f t="shared" si="15"/>
        <v>0.49125733877056954</v>
      </c>
      <c r="BN109" s="148">
        <f t="shared" si="16"/>
        <v>0.49125733877056954</v>
      </c>
    </row>
    <row r="110" spans="1:66" ht="16.5">
      <c r="A110" s="23">
        <f t="shared" si="22"/>
        <v>107</v>
      </c>
      <c r="B110" s="24" t="s">
        <v>93</v>
      </c>
      <c r="C110" s="24"/>
      <c r="D110" s="25" t="s">
        <v>94</v>
      </c>
      <c r="E110" s="25" t="s">
        <v>30</v>
      </c>
      <c r="F110" s="16">
        <v>0</v>
      </c>
      <c r="G110" s="16">
        <v>0</v>
      </c>
      <c r="H110" s="16">
        <v>8000</v>
      </c>
      <c r="I110" s="16">
        <v>0</v>
      </c>
      <c r="J110" s="31">
        <v>8000</v>
      </c>
      <c r="K110" s="31">
        <v>0</v>
      </c>
      <c r="L110" s="31">
        <v>8000</v>
      </c>
      <c r="M110" s="31">
        <v>0</v>
      </c>
      <c r="N110" s="31">
        <v>8000</v>
      </c>
      <c r="O110" s="31">
        <v>8000</v>
      </c>
      <c r="P110" s="31">
        <v>8000</v>
      </c>
      <c r="Q110" s="31">
        <v>8000</v>
      </c>
      <c r="R110" s="31">
        <v>8000</v>
      </c>
      <c r="S110" s="31">
        <v>0</v>
      </c>
      <c r="T110" s="31">
        <v>8000</v>
      </c>
      <c r="U110" s="31">
        <v>0</v>
      </c>
      <c r="V110" s="31">
        <v>8000</v>
      </c>
      <c r="W110" s="31">
        <v>0</v>
      </c>
      <c r="X110" s="31">
        <v>8000</v>
      </c>
      <c r="Y110" s="31">
        <v>8000</v>
      </c>
      <c r="Z110" s="31">
        <v>0</v>
      </c>
      <c r="AA110" s="31">
        <v>0</v>
      </c>
      <c r="AB110" s="31">
        <v>0</v>
      </c>
      <c r="AC110" s="31">
        <v>0</v>
      </c>
      <c r="AD110" s="31">
        <v>0</v>
      </c>
      <c r="AE110" s="31">
        <v>0</v>
      </c>
      <c r="AF110" s="31">
        <v>0</v>
      </c>
      <c r="AG110" s="31">
        <v>0</v>
      </c>
      <c r="AH110" s="31">
        <v>0</v>
      </c>
      <c r="AI110" s="31">
        <v>8000</v>
      </c>
      <c r="AJ110" s="31">
        <v>0</v>
      </c>
      <c r="AK110" s="31">
        <v>0</v>
      </c>
      <c r="AL110" s="31">
        <v>8000</v>
      </c>
      <c r="AM110" s="31">
        <v>0</v>
      </c>
      <c r="AN110" s="31">
        <v>8000</v>
      </c>
      <c r="AO110" s="31">
        <v>0</v>
      </c>
      <c r="AP110" s="31">
        <v>8000</v>
      </c>
      <c r="AQ110" s="42">
        <v>0</v>
      </c>
      <c r="AR110" s="42">
        <v>8000</v>
      </c>
      <c r="AS110" s="42">
        <v>0</v>
      </c>
      <c r="AT110" s="42">
        <v>8000</v>
      </c>
      <c r="AU110" s="42">
        <v>0</v>
      </c>
      <c r="AV110" s="42">
        <v>8000</v>
      </c>
      <c r="AW110" s="42">
        <v>0</v>
      </c>
      <c r="AX110" s="42">
        <v>8000</v>
      </c>
      <c r="AY110" s="42">
        <f>VLOOKUP(B110,[4]应付账款明细表!$A$4:$AW$439,49,0)</f>
        <v>0</v>
      </c>
      <c r="AZ110" s="42">
        <v>8000</v>
      </c>
      <c r="BA110" s="50">
        <f>VLOOKUP(B110,[4]应付账款明细表!$A$4:$AY$439,51)</f>
        <v>0</v>
      </c>
      <c r="BB110" s="50">
        <f>VLOOKUP(B110,[4]应付账款明细表!$A$4:$AZ$439,52,0)</f>
        <v>8000</v>
      </c>
      <c r="BC110" s="50"/>
      <c r="BD110" s="50">
        <f>VLOOKUP(B110,[4]应付账款明细表!$A$4:$BB$440,54,0)</f>
        <v>8000</v>
      </c>
      <c r="BE110" s="50"/>
      <c r="BF110" s="63"/>
      <c r="BG110" s="63">
        <v>8000</v>
      </c>
      <c r="BH110" s="63">
        <v>8000</v>
      </c>
      <c r="BI110" s="54">
        <f t="shared" si="23"/>
        <v>16000</v>
      </c>
      <c r="BJ110" s="16">
        <f t="shared" si="24"/>
        <v>1454.54545454545</v>
      </c>
      <c r="BK110" s="65">
        <f t="shared" si="25"/>
        <v>5.5</v>
      </c>
      <c r="BL110" s="54" t="s">
        <v>374</v>
      </c>
      <c r="BM110" s="66">
        <f t="shared" si="15"/>
        <v>1</v>
      </c>
      <c r="BN110" s="148">
        <f t="shared" si="16"/>
        <v>1</v>
      </c>
    </row>
    <row r="111" spans="1:66" ht="16.5">
      <c r="A111" s="23">
        <f t="shared" si="22"/>
        <v>108</v>
      </c>
      <c r="B111" s="24" t="s">
        <v>81</v>
      </c>
      <c r="C111" s="24" t="s">
        <v>661</v>
      </c>
      <c r="D111" s="25" t="s">
        <v>82</v>
      </c>
      <c r="E111" s="25" t="s">
        <v>83</v>
      </c>
      <c r="F111" s="16">
        <v>134160.9</v>
      </c>
      <c r="G111" s="16">
        <v>17258.900000000001</v>
      </c>
      <c r="H111" s="16">
        <v>116902</v>
      </c>
      <c r="I111" s="16">
        <v>0</v>
      </c>
      <c r="J111" s="31">
        <v>154591</v>
      </c>
      <c r="K111" s="31">
        <v>49744</v>
      </c>
      <c r="L111" s="31">
        <v>116902</v>
      </c>
      <c r="M111" s="31">
        <v>50000</v>
      </c>
      <c r="N111" s="31">
        <v>154335</v>
      </c>
      <c r="O111" s="31">
        <v>32525</v>
      </c>
      <c r="P111" s="31">
        <v>66902</v>
      </c>
      <c r="Q111" s="31">
        <v>0</v>
      </c>
      <c r="R111" s="31">
        <v>186860</v>
      </c>
      <c r="S111" s="31">
        <v>32822.379999999997</v>
      </c>
      <c r="T111" s="31">
        <v>104591</v>
      </c>
      <c r="U111" s="31">
        <v>0</v>
      </c>
      <c r="V111" s="31">
        <v>219682.38</v>
      </c>
      <c r="W111" s="31">
        <v>0</v>
      </c>
      <c r="X111" s="31">
        <v>154335</v>
      </c>
      <c r="Y111" s="31">
        <v>80000</v>
      </c>
      <c r="Z111" s="31">
        <v>139682.38</v>
      </c>
      <c r="AA111" s="31">
        <v>45846.25</v>
      </c>
      <c r="AB111" s="31">
        <v>106860</v>
      </c>
      <c r="AC111" s="31">
        <v>14515.2</v>
      </c>
      <c r="AD111" s="31">
        <v>171013.43</v>
      </c>
      <c r="AE111" s="31">
        <v>13622.4</v>
      </c>
      <c r="AF111" s="31">
        <v>125167.18</v>
      </c>
      <c r="AG111" s="31">
        <v>50000</v>
      </c>
      <c r="AH111" s="31">
        <v>134635.82999999999</v>
      </c>
      <c r="AI111" s="31">
        <v>13150.15</v>
      </c>
      <c r="AJ111" s="31">
        <v>75167.179999999993</v>
      </c>
      <c r="AK111" s="31">
        <v>0</v>
      </c>
      <c r="AL111" s="31">
        <v>147785.98000000001</v>
      </c>
      <c r="AM111" s="31">
        <v>25956.240000000002</v>
      </c>
      <c r="AN111" s="31">
        <v>121013.43</v>
      </c>
      <c r="AO111" s="31">
        <v>0</v>
      </c>
      <c r="AP111" s="31">
        <v>173742.22</v>
      </c>
      <c r="AQ111" s="42">
        <v>1622.68</v>
      </c>
      <c r="AR111" s="42">
        <v>134635.82999999999</v>
      </c>
      <c r="AS111" s="42">
        <v>50000</v>
      </c>
      <c r="AT111" s="42">
        <v>125364.9</v>
      </c>
      <c r="AU111" s="42">
        <v>19384</v>
      </c>
      <c r="AV111" s="42">
        <v>97785.98</v>
      </c>
      <c r="AW111" s="42">
        <v>50000</v>
      </c>
      <c r="AX111" s="42">
        <v>94748.9</v>
      </c>
      <c r="AY111" s="42">
        <f>VLOOKUP(B111,[4]应付账款明细表!$A$4:$AW$439,49,0)</f>
        <v>12381.76</v>
      </c>
      <c r="AZ111" s="42">
        <v>73742.22</v>
      </c>
      <c r="BA111" s="50">
        <f>VLOOKUP(B111,[4]应付账款明细表!$A$4:$AY$439,51)</f>
        <v>50000</v>
      </c>
      <c r="BB111" s="50">
        <f>VLOOKUP(B111,[4]应付账款明细表!$A$4:$AZ$439,52,0)</f>
        <v>57130.66</v>
      </c>
      <c r="BC111" s="50"/>
      <c r="BD111" s="50">
        <f>VLOOKUP(B111,[4]应付账款明细表!$A$4:$BB$440,54,0)</f>
        <v>25364.9</v>
      </c>
      <c r="BE111" s="50"/>
      <c r="BF111" s="63"/>
      <c r="BG111" s="63">
        <v>10000</v>
      </c>
      <c r="BH111" s="63">
        <v>10000</v>
      </c>
      <c r="BI111" s="54">
        <f t="shared" si="23"/>
        <v>247054.86</v>
      </c>
      <c r="BJ111" s="16">
        <f t="shared" si="24"/>
        <v>22459.532727272701</v>
      </c>
      <c r="BK111" s="65">
        <f t="shared" si="25"/>
        <v>1.1293600943531299</v>
      </c>
      <c r="BL111" s="54" t="s">
        <v>590</v>
      </c>
      <c r="BM111" s="66">
        <f t="shared" si="15"/>
        <v>0.39424559134867471</v>
      </c>
      <c r="BN111" s="148">
        <f t="shared" si="16"/>
        <v>0.39424559134867471</v>
      </c>
    </row>
    <row r="112" spans="1:66" ht="16.5">
      <c r="A112" s="23">
        <f t="shared" si="22"/>
        <v>109</v>
      </c>
      <c r="B112" s="24" t="s">
        <v>86</v>
      </c>
      <c r="C112" s="24">
        <v>1913120</v>
      </c>
      <c r="D112" s="25" t="s">
        <v>87</v>
      </c>
      <c r="E112" s="25" t="s">
        <v>30</v>
      </c>
      <c r="F112" s="16">
        <v>32631.73</v>
      </c>
      <c r="G112" s="16">
        <v>0</v>
      </c>
      <c r="H112" s="16">
        <v>32631.73</v>
      </c>
      <c r="I112" s="16">
        <v>0</v>
      </c>
      <c r="J112" s="31">
        <v>32631.73</v>
      </c>
      <c r="K112" s="31">
        <v>0</v>
      </c>
      <c r="L112" s="31">
        <v>32631.73</v>
      </c>
      <c r="M112" s="31">
        <v>0</v>
      </c>
      <c r="N112" s="31">
        <v>32631.73</v>
      </c>
      <c r="O112" s="31">
        <v>0</v>
      </c>
      <c r="P112" s="31">
        <v>32631.73</v>
      </c>
      <c r="Q112" s="31">
        <v>30000</v>
      </c>
      <c r="R112" s="31">
        <v>2631.73</v>
      </c>
      <c r="S112" s="31">
        <v>0</v>
      </c>
      <c r="T112" s="31">
        <v>2631.73</v>
      </c>
      <c r="U112" s="31">
        <v>0</v>
      </c>
      <c r="V112" s="31">
        <v>2631.73</v>
      </c>
      <c r="W112" s="31">
        <v>0</v>
      </c>
      <c r="X112" s="31">
        <v>2631.73</v>
      </c>
      <c r="Y112" s="31">
        <v>0</v>
      </c>
      <c r="Z112" s="31">
        <v>2631.73</v>
      </c>
      <c r="AA112" s="31">
        <v>21309.67</v>
      </c>
      <c r="AB112" s="31">
        <v>2631.73</v>
      </c>
      <c r="AC112" s="31">
        <v>0</v>
      </c>
      <c r="AD112" s="31">
        <v>23941.4</v>
      </c>
      <c r="AE112" s="31">
        <v>0</v>
      </c>
      <c r="AF112" s="31">
        <v>2631.73</v>
      </c>
      <c r="AG112" s="31">
        <v>0</v>
      </c>
      <c r="AH112" s="31">
        <v>23941.4</v>
      </c>
      <c r="AI112" s="31">
        <v>0</v>
      </c>
      <c r="AJ112" s="31">
        <v>2631.73</v>
      </c>
      <c r="AK112" s="31">
        <v>0</v>
      </c>
      <c r="AL112" s="31">
        <v>23941.4</v>
      </c>
      <c r="AM112" s="31">
        <v>0</v>
      </c>
      <c r="AN112" s="31">
        <v>23941.4</v>
      </c>
      <c r="AO112" s="31">
        <v>0</v>
      </c>
      <c r="AP112" s="31">
        <v>23941.4</v>
      </c>
      <c r="AQ112" s="42">
        <v>0</v>
      </c>
      <c r="AR112" s="42">
        <v>23941.4</v>
      </c>
      <c r="AS112" s="42">
        <v>0</v>
      </c>
      <c r="AT112" s="42">
        <v>23941.4</v>
      </c>
      <c r="AU112" s="42">
        <v>0</v>
      </c>
      <c r="AV112" s="42">
        <v>23941.4</v>
      </c>
      <c r="AW112" s="42">
        <v>0</v>
      </c>
      <c r="AX112" s="42">
        <v>23941.4</v>
      </c>
      <c r="AY112" s="42">
        <f>VLOOKUP(B112,[4]应付账款明细表!$A$4:$AW$439,49,0)</f>
        <v>0</v>
      </c>
      <c r="AZ112" s="42">
        <v>23941.4</v>
      </c>
      <c r="BA112" s="50">
        <f>VLOOKUP(B112,[4]应付账款明细表!$A$4:$AY$439,51)</f>
        <v>4850</v>
      </c>
      <c r="BB112" s="50">
        <f>VLOOKUP(B112,[4]应付账款明细表!$A$4:$AZ$439,52,0)</f>
        <v>19091.400000000001</v>
      </c>
      <c r="BC112" s="73"/>
      <c r="BD112" s="50">
        <f>VLOOKUP(B112,[4]应付账款明细表!$A$4:$BB$440,54,0)</f>
        <v>19091.400000000001</v>
      </c>
      <c r="BE112" s="50"/>
      <c r="BF112" s="74"/>
      <c r="BG112" s="74">
        <v>5000</v>
      </c>
      <c r="BH112" s="74">
        <v>5000</v>
      </c>
      <c r="BI112" s="54">
        <f t="shared" si="23"/>
        <v>21309.67</v>
      </c>
      <c r="BJ112" s="16">
        <f t="shared" si="24"/>
        <v>1937.24272727273</v>
      </c>
      <c r="BK112" s="65">
        <f t="shared" si="25"/>
        <v>9.8549344030198505</v>
      </c>
      <c r="BL112" s="54" t="s">
        <v>590</v>
      </c>
      <c r="BM112" s="66">
        <f t="shared" si="15"/>
        <v>0.26189802738405771</v>
      </c>
      <c r="BN112" s="148">
        <f t="shared" si="16"/>
        <v>0.26189802738405771</v>
      </c>
    </row>
    <row r="113" spans="1:66" ht="16.5">
      <c r="A113" s="23">
        <f t="shared" si="22"/>
        <v>110</v>
      </c>
      <c r="B113" s="24" t="s">
        <v>54</v>
      </c>
      <c r="C113" s="24" t="s">
        <v>662</v>
      </c>
      <c r="D113" s="25" t="s">
        <v>55</v>
      </c>
      <c r="E113" s="25" t="s">
        <v>30</v>
      </c>
      <c r="F113" s="16">
        <v>7942.35</v>
      </c>
      <c r="G113" s="16">
        <v>0</v>
      </c>
      <c r="H113" s="16">
        <v>7942.35</v>
      </c>
      <c r="I113" s="16">
        <v>0</v>
      </c>
      <c r="J113" s="31">
        <v>9103.67</v>
      </c>
      <c r="K113" s="31">
        <v>0</v>
      </c>
      <c r="L113" s="31">
        <v>7942.35</v>
      </c>
      <c r="M113" s="31">
        <v>0</v>
      </c>
      <c r="N113" s="31">
        <v>9103.67</v>
      </c>
      <c r="O113" s="31">
        <v>0</v>
      </c>
      <c r="P113" s="31">
        <v>7942.35</v>
      </c>
      <c r="Q113" s="31">
        <v>7000</v>
      </c>
      <c r="R113" s="31">
        <v>2103.67</v>
      </c>
      <c r="S113" s="31">
        <v>0</v>
      </c>
      <c r="T113" s="31">
        <v>2103.67</v>
      </c>
      <c r="U113" s="31">
        <v>0</v>
      </c>
      <c r="V113" s="31">
        <v>2103.67</v>
      </c>
      <c r="W113" s="31">
        <v>2166.9899999999998</v>
      </c>
      <c r="X113" s="31">
        <v>2103.67</v>
      </c>
      <c r="Y113" s="31">
        <v>0</v>
      </c>
      <c r="Z113" s="31">
        <v>4270.66</v>
      </c>
      <c r="AA113" s="31">
        <v>0</v>
      </c>
      <c r="AB113" s="31">
        <v>2103.67</v>
      </c>
      <c r="AC113" s="31">
        <v>0</v>
      </c>
      <c r="AD113" s="31">
        <v>4270.66</v>
      </c>
      <c r="AE113" s="31">
        <v>0</v>
      </c>
      <c r="AF113" s="31">
        <v>2103.67</v>
      </c>
      <c r="AG113" s="31">
        <v>0</v>
      </c>
      <c r="AH113" s="31">
        <v>4270.66</v>
      </c>
      <c r="AI113" s="31">
        <v>0</v>
      </c>
      <c r="AJ113" s="31">
        <v>4270.66</v>
      </c>
      <c r="AK113" s="31">
        <v>0</v>
      </c>
      <c r="AL113" s="31">
        <v>4270.66</v>
      </c>
      <c r="AM113" s="31">
        <v>0</v>
      </c>
      <c r="AN113" s="31">
        <v>4270.66</v>
      </c>
      <c r="AO113" s="31">
        <v>0</v>
      </c>
      <c r="AP113" s="31">
        <v>4270.66</v>
      </c>
      <c r="AQ113" s="42">
        <v>0</v>
      </c>
      <c r="AR113" s="42">
        <v>4270.66</v>
      </c>
      <c r="AS113" s="42">
        <v>3000</v>
      </c>
      <c r="AT113" s="42">
        <v>1270.6600000000001</v>
      </c>
      <c r="AU113" s="42">
        <v>0</v>
      </c>
      <c r="AV113" s="42">
        <v>1270.6600000000001</v>
      </c>
      <c r="AW113" s="42">
        <v>0</v>
      </c>
      <c r="AX113" s="42">
        <v>1270.6600000000001</v>
      </c>
      <c r="AY113" s="42">
        <f>VLOOKUP(B113,[4]应付账款明细表!$A$4:$AW$439,49,0)</f>
        <v>0</v>
      </c>
      <c r="AZ113" s="42">
        <v>1270.6600000000001</v>
      </c>
      <c r="BA113" s="50">
        <f>VLOOKUP(B113,[4]应付账款明细表!$A$4:$AY$439,51)</f>
        <v>0</v>
      </c>
      <c r="BB113" s="50">
        <f>VLOOKUP(B113,[4]应付账款明细表!$A$4:$AZ$439,52,0)</f>
        <v>1270.6600000000001</v>
      </c>
      <c r="BC113" s="50"/>
      <c r="BD113" s="50">
        <f>VLOOKUP(B113,[4]应付账款明细表!$A$4:$BB$440,54,0)</f>
        <v>1270.6600000000001</v>
      </c>
      <c r="BE113" s="50"/>
      <c r="BF113" s="63"/>
      <c r="BG113" s="63">
        <v>1000</v>
      </c>
      <c r="BH113" s="63">
        <v>1000</v>
      </c>
      <c r="BI113" s="54">
        <f t="shared" si="23"/>
        <v>2166.9899999999998</v>
      </c>
      <c r="BJ113" s="16">
        <f t="shared" si="24"/>
        <v>196.999090909091</v>
      </c>
      <c r="BK113" s="65">
        <f t="shared" si="25"/>
        <v>6.4500805264445198</v>
      </c>
      <c r="BL113" s="54" t="s">
        <v>590</v>
      </c>
      <c r="BM113" s="66">
        <f t="shared" si="15"/>
        <v>0.78699258652983484</v>
      </c>
      <c r="BN113" s="148">
        <f t="shared" si="16"/>
        <v>0.78699258652983484</v>
      </c>
    </row>
    <row r="114" spans="1:66" ht="16.5">
      <c r="A114" s="23">
        <f t="shared" si="22"/>
        <v>111</v>
      </c>
      <c r="B114" s="24" t="s">
        <v>88</v>
      </c>
      <c r="C114" s="24">
        <v>1913126</v>
      </c>
      <c r="D114" s="25" t="s">
        <v>89</v>
      </c>
      <c r="E114" s="25" t="s">
        <v>90</v>
      </c>
      <c r="F114" s="16">
        <v>783896.74</v>
      </c>
      <c r="G114" s="16">
        <v>100000</v>
      </c>
      <c r="H114" s="16">
        <v>762708.3</v>
      </c>
      <c r="I114" s="16">
        <v>150000</v>
      </c>
      <c r="J114" s="31">
        <v>699511.93</v>
      </c>
      <c r="K114" s="31">
        <v>0</v>
      </c>
      <c r="L114" s="31">
        <v>533896.74</v>
      </c>
      <c r="M114" s="31">
        <v>0</v>
      </c>
      <c r="N114" s="31">
        <v>699511.93</v>
      </c>
      <c r="O114" s="31">
        <v>144729.92000000001</v>
      </c>
      <c r="P114" s="31">
        <v>612708.30000000005</v>
      </c>
      <c r="Q114" s="31">
        <v>300000</v>
      </c>
      <c r="R114" s="31">
        <v>544241.85</v>
      </c>
      <c r="S114" s="31">
        <v>0</v>
      </c>
      <c r="T114" s="31">
        <v>399511.93</v>
      </c>
      <c r="U114" s="31">
        <v>0</v>
      </c>
      <c r="V114" s="31">
        <v>544241.85</v>
      </c>
      <c r="W114" s="31">
        <v>101089.92</v>
      </c>
      <c r="X114" s="31">
        <v>399511.93</v>
      </c>
      <c r="Y114" s="31">
        <v>0</v>
      </c>
      <c r="Z114" s="31">
        <v>645331.77</v>
      </c>
      <c r="AA114" s="31">
        <v>153925.21</v>
      </c>
      <c r="AB114" s="31">
        <v>544241.85</v>
      </c>
      <c r="AC114" s="31">
        <v>0</v>
      </c>
      <c r="AD114" s="31">
        <v>799256.98</v>
      </c>
      <c r="AE114" s="31">
        <v>84256.81</v>
      </c>
      <c r="AF114" s="31">
        <v>544241.85</v>
      </c>
      <c r="AG114" s="31">
        <v>122400</v>
      </c>
      <c r="AH114" s="31">
        <v>761113.79</v>
      </c>
      <c r="AI114" s="31">
        <v>33343.339999999997</v>
      </c>
      <c r="AJ114" s="31">
        <v>522931.77</v>
      </c>
      <c r="AK114" s="31">
        <v>300000</v>
      </c>
      <c r="AL114" s="31">
        <v>494457.13</v>
      </c>
      <c r="AM114" s="31">
        <v>0</v>
      </c>
      <c r="AN114" s="31">
        <v>376856.98</v>
      </c>
      <c r="AO114" s="31">
        <v>0</v>
      </c>
      <c r="AP114" s="31">
        <v>494457.13</v>
      </c>
      <c r="AQ114" s="42">
        <v>0</v>
      </c>
      <c r="AR114" s="42">
        <v>461113.79</v>
      </c>
      <c r="AS114" s="42">
        <v>100000</v>
      </c>
      <c r="AT114" s="42">
        <v>394457.13</v>
      </c>
      <c r="AU114" s="42">
        <v>0</v>
      </c>
      <c r="AV114" s="42">
        <v>394457.13</v>
      </c>
      <c r="AW114" s="42">
        <v>30000</v>
      </c>
      <c r="AX114" s="42">
        <v>364457.13</v>
      </c>
      <c r="AY114" s="42">
        <f>VLOOKUP(B114,[4]应付账款明细表!$A$4:$AW$439,49,0)</f>
        <v>777375.81</v>
      </c>
      <c r="AZ114" s="42">
        <v>364457.13</v>
      </c>
      <c r="BA114" s="50">
        <f>VLOOKUP(B114,[4]应付账款明细表!$A$4:$AY$439,51)</f>
        <v>200000</v>
      </c>
      <c r="BB114" s="50">
        <f>VLOOKUP(B114,[4]应付账款明细表!$A$4:$AZ$439,52,0)</f>
        <v>941832.94</v>
      </c>
      <c r="BC114" s="50"/>
      <c r="BD114" s="50">
        <f>VLOOKUP(B114,[4]应付账款明细表!$A$4:$BB$440,54,0)</f>
        <v>164457.13</v>
      </c>
      <c r="BE114" s="50"/>
      <c r="BF114" s="63"/>
      <c r="BG114" s="63"/>
      <c r="BH114" s="63"/>
      <c r="BI114" s="54">
        <f t="shared" si="23"/>
        <v>1294721.01</v>
      </c>
      <c r="BJ114" s="16">
        <f t="shared" si="24"/>
        <v>117701.91</v>
      </c>
      <c r="BK114" s="65">
        <f t="shared" si="25"/>
        <v>1.3972341655288301</v>
      </c>
      <c r="BL114" s="54" t="s">
        <v>590</v>
      </c>
      <c r="BM114" s="66">
        <f t="shared" si="15"/>
        <v>0</v>
      </c>
      <c r="BN114" s="148">
        <f t="shared" si="16"/>
        <v>0</v>
      </c>
    </row>
    <row r="115" spans="1:66" ht="16.5">
      <c r="A115" s="23">
        <f t="shared" si="22"/>
        <v>112</v>
      </c>
      <c r="B115" s="24" t="s">
        <v>95</v>
      </c>
      <c r="C115" s="24"/>
      <c r="D115" s="25" t="s">
        <v>96</v>
      </c>
      <c r="E115" s="25" t="s">
        <v>97</v>
      </c>
      <c r="F115" s="16">
        <v>172112</v>
      </c>
      <c r="G115" s="16">
        <v>0</v>
      </c>
      <c r="H115" s="16">
        <v>172112</v>
      </c>
      <c r="I115" s="16">
        <v>0</v>
      </c>
      <c r="J115" s="31">
        <v>172112</v>
      </c>
      <c r="K115" s="31">
        <v>0</v>
      </c>
      <c r="L115" s="31">
        <v>172112</v>
      </c>
      <c r="M115" s="31">
        <v>0</v>
      </c>
      <c r="N115" s="31">
        <v>172112</v>
      </c>
      <c r="O115" s="31">
        <v>0</v>
      </c>
      <c r="P115" s="31">
        <v>172112</v>
      </c>
      <c r="Q115" s="31">
        <v>30000</v>
      </c>
      <c r="R115" s="31">
        <v>142112</v>
      </c>
      <c r="S115" s="31">
        <v>0</v>
      </c>
      <c r="T115" s="31">
        <v>142112</v>
      </c>
      <c r="U115" s="31">
        <v>0</v>
      </c>
      <c r="V115" s="31">
        <v>142112</v>
      </c>
      <c r="W115" s="31">
        <v>0</v>
      </c>
      <c r="X115" s="31">
        <v>142112</v>
      </c>
      <c r="Y115" s="31">
        <v>0</v>
      </c>
      <c r="Z115" s="31">
        <v>142112</v>
      </c>
      <c r="AA115" s="31">
        <v>0</v>
      </c>
      <c r="AB115" s="31">
        <v>142112</v>
      </c>
      <c r="AC115" s="31">
        <v>0</v>
      </c>
      <c r="AD115" s="31">
        <v>142112</v>
      </c>
      <c r="AE115" s="31">
        <v>1384</v>
      </c>
      <c r="AF115" s="31">
        <v>142112</v>
      </c>
      <c r="AG115" s="31">
        <v>0</v>
      </c>
      <c r="AH115" s="31">
        <v>143496</v>
      </c>
      <c r="AI115" s="31">
        <v>0</v>
      </c>
      <c r="AJ115" s="31">
        <v>142112</v>
      </c>
      <c r="AK115" s="31">
        <v>0</v>
      </c>
      <c r="AL115" s="31">
        <v>143496</v>
      </c>
      <c r="AM115" s="31">
        <v>0</v>
      </c>
      <c r="AN115" s="31">
        <v>142112</v>
      </c>
      <c r="AO115" s="31">
        <v>92000</v>
      </c>
      <c r="AP115" s="31">
        <v>51496</v>
      </c>
      <c r="AQ115" s="42">
        <v>1086.4000000000001</v>
      </c>
      <c r="AR115" s="42">
        <v>51496</v>
      </c>
      <c r="AS115" s="42">
        <v>10000</v>
      </c>
      <c r="AT115" s="42">
        <v>42582.400000000001</v>
      </c>
      <c r="AU115" s="42">
        <v>0</v>
      </c>
      <c r="AV115" s="42">
        <v>41496</v>
      </c>
      <c r="AW115" s="42">
        <v>40000</v>
      </c>
      <c r="AX115" s="42">
        <v>2582.4</v>
      </c>
      <c r="AY115" s="42">
        <f>VLOOKUP(B115,[4]应付账款明细表!$A$4:$AW$439,49,0)</f>
        <v>0</v>
      </c>
      <c r="AZ115" s="42">
        <v>1496</v>
      </c>
      <c r="BA115" s="50">
        <f>VLOOKUP(B115,[4]应付账款明细表!$A$4:$AY$439,51)</f>
        <v>0</v>
      </c>
      <c r="BB115" s="50">
        <f>VLOOKUP(B115,[4]应付账款明细表!$A$4:$AZ$439,52,0)</f>
        <v>2582.4</v>
      </c>
      <c r="BC115" s="50"/>
      <c r="BD115" s="50">
        <f>VLOOKUP(B115,[4]应付账款明细表!$A$4:$BB$440,54,0)</f>
        <v>2582.4</v>
      </c>
      <c r="BE115" s="50"/>
      <c r="BF115" s="63"/>
      <c r="BG115" s="64"/>
      <c r="BH115" s="63"/>
      <c r="BI115" s="54">
        <f t="shared" si="23"/>
        <v>2470.4</v>
      </c>
      <c r="BJ115" s="16">
        <f t="shared" si="24"/>
        <v>224.58181818181799</v>
      </c>
      <c r="BK115" s="65">
        <f t="shared" si="25"/>
        <v>11.498704663212401</v>
      </c>
      <c r="BL115" s="54" t="s">
        <v>590</v>
      </c>
      <c r="BM115" s="66">
        <f t="shared" si="15"/>
        <v>0</v>
      </c>
      <c r="BN115" s="148">
        <f t="shared" si="16"/>
        <v>0</v>
      </c>
    </row>
    <row r="116" spans="1:66" ht="16.5">
      <c r="A116" s="23">
        <f t="shared" si="22"/>
        <v>113</v>
      </c>
      <c r="B116" s="24" t="s">
        <v>144</v>
      </c>
      <c r="C116" s="24"/>
      <c r="D116" s="25" t="s">
        <v>145</v>
      </c>
      <c r="E116" s="25" t="s">
        <v>130</v>
      </c>
      <c r="F116" s="16">
        <v>4922.38</v>
      </c>
      <c r="G116" s="16">
        <v>0</v>
      </c>
      <c r="H116" s="16">
        <v>4922.38</v>
      </c>
      <c r="I116" s="16">
        <v>0</v>
      </c>
      <c r="J116" s="31">
        <v>4922.38</v>
      </c>
      <c r="K116" s="31">
        <v>0</v>
      </c>
      <c r="L116" s="31">
        <v>4922.38</v>
      </c>
      <c r="M116" s="31">
        <v>0</v>
      </c>
      <c r="N116" s="31">
        <v>4922.38</v>
      </c>
      <c r="O116" s="31">
        <v>0</v>
      </c>
      <c r="P116" s="31">
        <v>4922.38</v>
      </c>
      <c r="Q116" s="31">
        <v>0</v>
      </c>
      <c r="R116" s="31">
        <v>4922.38</v>
      </c>
      <c r="S116" s="31">
        <v>0</v>
      </c>
      <c r="T116" s="31">
        <v>4922.38</v>
      </c>
      <c r="U116" s="31">
        <v>0</v>
      </c>
      <c r="V116" s="31">
        <v>4922.38</v>
      </c>
      <c r="W116" s="31">
        <v>0</v>
      </c>
      <c r="X116" s="31">
        <v>4922.38</v>
      </c>
      <c r="Y116" s="31">
        <v>0</v>
      </c>
      <c r="Z116" s="31">
        <v>4922.38</v>
      </c>
      <c r="AA116" s="31">
        <v>0</v>
      </c>
      <c r="AB116" s="31">
        <v>4922.38</v>
      </c>
      <c r="AC116" s="31">
        <v>0</v>
      </c>
      <c r="AD116" s="31">
        <v>4922.38</v>
      </c>
      <c r="AE116" s="31">
        <v>0</v>
      </c>
      <c r="AF116" s="31">
        <v>4922.38</v>
      </c>
      <c r="AG116" s="31">
        <v>0</v>
      </c>
      <c r="AH116" s="31">
        <v>4922.38</v>
      </c>
      <c r="AI116" s="31">
        <v>0</v>
      </c>
      <c r="AJ116" s="31">
        <v>4922.38</v>
      </c>
      <c r="AK116" s="31">
        <v>0</v>
      </c>
      <c r="AL116" s="31">
        <v>4922.38</v>
      </c>
      <c r="AM116" s="31">
        <v>0</v>
      </c>
      <c r="AN116" s="31">
        <v>4922.38</v>
      </c>
      <c r="AO116" s="31">
        <v>0</v>
      </c>
      <c r="AP116" s="31">
        <v>4922.38</v>
      </c>
      <c r="AQ116" s="42">
        <v>0</v>
      </c>
      <c r="AR116" s="42">
        <v>4922.38</v>
      </c>
      <c r="AS116" s="42">
        <v>0</v>
      </c>
      <c r="AT116" s="42">
        <v>4922.38</v>
      </c>
      <c r="AU116" s="42">
        <v>0</v>
      </c>
      <c r="AV116" s="42">
        <v>4922.38</v>
      </c>
      <c r="AW116" s="42">
        <v>0</v>
      </c>
      <c r="AX116" s="42">
        <v>4922.38</v>
      </c>
      <c r="AY116" s="42">
        <f>VLOOKUP(B116,[4]应付账款明细表!$A$4:$AW$439,49,0)</f>
        <v>0</v>
      </c>
      <c r="AZ116" s="42">
        <v>4922.38</v>
      </c>
      <c r="BA116" s="50">
        <f>VLOOKUP(B116,[4]应付账款明细表!$A$4:$AY$439,51)</f>
        <v>0</v>
      </c>
      <c r="BB116" s="50">
        <f>VLOOKUP(B116,[4]应付账款明细表!$A$4:$AZ$439,52,0)</f>
        <v>4922.38</v>
      </c>
      <c r="BC116" s="50"/>
      <c r="BD116" s="50">
        <f>VLOOKUP(B116,[4]应付账款明细表!$A$4:$BB$440,54,0)</f>
        <v>4922.38</v>
      </c>
      <c r="BE116" s="50"/>
      <c r="BF116" s="63"/>
      <c r="BG116" s="64"/>
      <c r="BH116" s="63"/>
      <c r="BI116" s="54">
        <f t="shared" si="23"/>
        <v>0</v>
      </c>
      <c r="BJ116" s="16">
        <f t="shared" si="24"/>
        <v>0</v>
      </c>
      <c r="BK116" s="65"/>
      <c r="BL116" s="54" t="s">
        <v>590</v>
      </c>
      <c r="BM116" s="66">
        <f t="shared" si="15"/>
        <v>0</v>
      </c>
      <c r="BN116" s="148">
        <f t="shared" si="16"/>
        <v>0</v>
      </c>
    </row>
    <row r="117" spans="1:66" ht="16.5">
      <c r="A117" s="23">
        <f t="shared" si="22"/>
        <v>114</v>
      </c>
      <c r="B117" s="24" t="s">
        <v>162</v>
      </c>
      <c r="C117" s="24" t="s">
        <v>663</v>
      </c>
      <c r="D117" s="25" t="s">
        <v>163</v>
      </c>
      <c r="E117" s="25" t="s">
        <v>164</v>
      </c>
      <c r="F117" s="16">
        <v>39940</v>
      </c>
      <c r="G117" s="16">
        <v>0</v>
      </c>
      <c r="H117" s="16">
        <v>46648.26</v>
      </c>
      <c r="I117" s="16">
        <v>40000</v>
      </c>
      <c r="J117" s="31">
        <v>9948.2900000000009</v>
      </c>
      <c r="K117" s="31">
        <v>22592.94</v>
      </c>
      <c r="L117" s="31">
        <v>9948.2900000000009</v>
      </c>
      <c r="M117" s="31">
        <v>0</v>
      </c>
      <c r="N117" s="31">
        <v>32541.23</v>
      </c>
      <c r="O117" s="31">
        <v>0</v>
      </c>
      <c r="P117" s="31">
        <v>32541.23</v>
      </c>
      <c r="Q117" s="31">
        <v>12434.71</v>
      </c>
      <c r="R117" s="31">
        <v>20106.52</v>
      </c>
      <c r="S117" s="31">
        <v>31136.22</v>
      </c>
      <c r="T117" s="31">
        <v>20106.52</v>
      </c>
      <c r="U117" s="31">
        <v>0</v>
      </c>
      <c r="V117" s="31">
        <v>51242.74</v>
      </c>
      <c r="W117" s="31">
        <v>42316.86</v>
      </c>
      <c r="X117" s="31">
        <v>51242.74</v>
      </c>
      <c r="Y117" s="31">
        <v>32541.23</v>
      </c>
      <c r="Z117" s="31">
        <v>61018.37</v>
      </c>
      <c r="AA117" s="31">
        <v>0</v>
      </c>
      <c r="AB117" s="31">
        <v>61018.37</v>
      </c>
      <c r="AC117" s="31">
        <v>0</v>
      </c>
      <c r="AD117" s="31">
        <v>61018.37</v>
      </c>
      <c r="AE117" s="31">
        <v>249.4</v>
      </c>
      <c r="AF117" s="31">
        <v>61018.37</v>
      </c>
      <c r="AG117" s="31">
        <v>0</v>
      </c>
      <c r="AH117" s="31">
        <v>61267.77</v>
      </c>
      <c r="AI117" s="31">
        <v>0</v>
      </c>
      <c r="AJ117" s="31">
        <v>61267.77</v>
      </c>
      <c r="AK117" s="31">
        <v>15000</v>
      </c>
      <c r="AL117" s="31">
        <v>46267.77</v>
      </c>
      <c r="AM117" s="31">
        <v>31951.93</v>
      </c>
      <c r="AN117" s="31">
        <v>46267.77</v>
      </c>
      <c r="AO117" s="31">
        <v>0</v>
      </c>
      <c r="AP117" s="31">
        <v>78219.7</v>
      </c>
      <c r="AQ117" s="42">
        <v>0</v>
      </c>
      <c r="AR117" s="42">
        <v>78219.7</v>
      </c>
      <c r="AS117" s="42">
        <v>0</v>
      </c>
      <c r="AT117" s="42">
        <v>78219.7</v>
      </c>
      <c r="AU117" s="42">
        <v>0</v>
      </c>
      <c r="AV117" s="42">
        <v>78219.7</v>
      </c>
      <c r="AW117" s="42">
        <v>0</v>
      </c>
      <c r="AX117" s="42">
        <v>78219.7</v>
      </c>
      <c r="AY117" s="42">
        <f>VLOOKUP(B117,[4]应付账款明细表!$A$4:$AW$439,49,0)</f>
        <v>0</v>
      </c>
      <c r="AZ117" s="42">
        <v>78219.7</v>
      </c>
      <c r="BA117" s="50">
        <f>VLOOKUP(B117,[4]应付账款明细表!$A$4:$AY$439,51)</f>
        <v>70000</v>
      </c>
      <c r="BB117" s="50">
        <f>VLOOKUP(B117,[4]应付账款明细表!$A$4:$AZ$439,52,0)</f>
        <v>8219.7000000000007</v>
      </c>
      <c r="BC117" s="50"/>
      <c r="BD117" s="50">
        <f>VLOOKUP(B117,[4]应付账款明细表!$A$4:$BB$440,54,0)</f>
        <v>8219.7000000000007</v>
      </c>
      <c r="BE117" s="50"/>
      <c r="BF117" s="63"/>
      <c r="BG117" s="64"/>
      <c r="BH117" s="63"/>
      <c r="BI117" s="54">
        <f t="shared" si="23"/>
        <v>128247.35</v>
      </c>
      <c r="BJ117" s="16">
        <f t="shared" si="24"/>
        <v>11658.85</v>
      </c>
      <c r="BK117" s="65">
        <f>(BD117-BE117)/BJ117</f>
        <v>0.70501807639689995</v>
      </c>
      <c r="BL117" s="54" t="s">
        <v>374</v>
      </c>
      <c r="BM117" s="66">
        <f t="shared" si="15"/>
        <v>0</v>
      </c>
      <c r="BN117" s="148">
        <f t="shared" si="16"/>
        <v>0</v>
      </c>
    </row>
    <row r="118" spans="1:66" ht="16.5">
      <c r="A118" s="23">
        <f t="shared" si="22"/>
        <v>115</v>
      </c>
      <c r="B118" s="24" t="s">
        <v>223</v>
      </c>
      <c r="C118" s="24"/>
      <c r="D118" s="25" t="s">
        <v>224</v>
      </c>
      <c r="E118" s="25" t="s">
        <v>225</v>
      </c>
      <c r="F118" s="16">
        <v>86140.85</v>
      </c>
      <c r="G118" s="16">
        <v>0</v>
      </c>
      <c r="H118" s="16">
        <v>86140.85</v>
      </c>
      <c r="I118" s="16">
        <v>58734.9</v>
      </c>
      <c r="J118" s="31">
        <v>27405.95</v>
      </c>
      <c r="K118" s="31">
        <v>0</v>
      </c>
      <c r="L118" s="31">
        <v>27405.95</v>
      </c>
      <c r="M118" s="31">
        <v>0</v>
      </c>
      <c r="N118" s="31">
        <v>27405.95</v>
      </c>
      <c r="O118" s="31">
        <v>0</v>
      </c>
      <c r="P118" s="31">
        <v>27405.95</v>
      </c>
      <c r="Q118" s="31">
        <v>20000</v>
      </c>
      <c r="R118" s="31">
        <v>7405.95</v>
      </c>
      <c r="S118" s="31">
        <v>0</v>
      </c>
      <c r="T118" s="31">
        <v>7405.95</v>
      </c>
      <c r="U118" s="31">
        <v>0</v>
      </c>
      <c r="V118" s="31">
        <v>7405.95</v>
      </c>
      <c r="W118" s="31">
        <v>0</v>
      </c>
      <c r="X118" s="31">
        <v>7405.95</v>
      </c>
      <c r="Y118" s="31">
        <v>0</v>
      </c>
      <c r="Z118" s="31">
        <v>7405.95</v>
      </c>
      <c r="AA118" s="31">
        <v>0</v>
      </c>
      <c r="AB118" s="31">
        <v>7405.95</v>
      </c>
      <c r="AC118" s="31">
        <v>0</v>
      </c>
      <c r="AD118" s="31">
        <v>7405.95</v>
      </c>
      <c r="AE118" s="31">
        <v>0</v>
      </c>
      <c r="AF118" s="31">
        <v>7405.95</v>
      </c>
      <c r="AG118" s="31">
        <v>0</v>
      </c>
      <c r="AH118" s="31">
        <v>7405.95</v>
      </c>
      <c r="AI118" s="31">
        <v>0</v>
      </c>
      <c r="AJ118" s="31">
        <v>7405.95</v>
      </c>
      <c r="AK118" s="31">
        <v>0</v>
      </c>
      <c r="AL118" s="31">
        <v>7405.95</v>
      </c>
      <c r="AM118" s="31">
        <v>0</v>
      </c>
      <c r="AN118" s="31">
        <v>7405.95</v>
      </c>
      <c r="AO118" s="31">
        <v>0</v>
      </c>
      <c r="AP118" s="31">
        <v>7405.95</v>
      </c>
      <c r="AQ118" s="42">
        <v>0</v>
      </c>
      <c r="AR118" s="42">
        <v>7405.95</v>
      </c>
      <c r="AS118" s="42">
        <v>0</v>
      </c>
      <c r="AT118" s="42">
        <v>7405.95</v>
      </c>
      <c r="AU118" s="42">
        <v>0</v>
      </c>
      <c r="AV118" s="42">
        <v>7405.95</v>
      </c>
      <c r="AW118" s="42">
        <v>0</v>
      </c>
      <c r="AX118" s="42">
        <v>7405.95</v>
      </c>
      <c r="AY118" s="42">
        <f>VLOOKUP(B118,[4]应付账款明细表!$A$4:$AW$439,49,0)</f>
        <v>0</v>
      </c>
      <c r="AZ118" s="42">
        <v>7405.95</v>
      </c>
      <c r="BA118" s="50">
        <f>VLOOKUP(B118,[4]应付账款明细表!$A$4:$AY$439,51)</f>
        <v>0</v>
      </c>
      <c r="BB118" s="50">
        <f>VLOOKUP(B118,[4]应付账款明细表!$A$4:$AZ$439,52,0)</f>
        <v>7405.95</v>
      </c>
      <c r="BC118" s="50"/>
      <c r="BD118" s="50">
        <f>VLOOKUP(B118,[4]应付账款明细表!$A$4:$BB$440,54,0)</f>
        <v>7405.95</v>
      </c>
      <c r="BE118" s="50"/>
      <c r="BF118" s="63"/>
      <c r="BG118" s="64"/>
      <c r="BH118" s="63"/>
      <c r="BI118" s="54">
        <f t="shared" si="23"/>
        <v>0</v>
      </c>
      <c r="BJ118" s="16">
        <f t="shared" si="24"/>
        <v>0</v>
      </c>
      <c r="BK118" s="65"/>
      <c r="BL118" s="54" t="s">
        <v>590</v>
      </c>
      <c r="BM118" s="66">
        <f t="shared" si="15"/>
        <v>0</v>
      </c>
      <c r="BN118" s="148">
        <f t="shared" si="16"/>
        <v>0</v>
      </c>
    </row>
    <row r="119" spans="1:66" ht="16.5">
      <c r="A119" s="23">
        <f t="shared" si="22"/>
        <v>116</v>
      </c>
      <c r="B119" s="24" t="s">
        <v>322</v>
      </c>
      <c r="C119" s="24" t="s">
        <v>664</v>
      </c>
      <c r="D119" s="25" t="s">
        <v>323</v>
      </c>
      <c r="E119" s="25" t="s">
        <v>143</v>
      </c>
      <c r="F119" s="16">
        <v>2208423.02</v>
      </c>
      <c r="G119" s="16">
        <v>0</v>
      </c>
      <c r="H119" s="16">
        <v>2441536.62</v>
      </c>
      <c r="I119" s="16">
        <v>500000</v>
      </c>
      <c r="J119" s="31">
        <v>2407763.8199999998</v>
      </c>
      <c r="K119" s="31">
        <v>0</v>
      </c>
      <c r="L119" s="31">
        <v>1708423.02</v>
      </c>
      <c r="M119" s="31">
        <v>0</v>
      </c>
      <c r="N119" s="31">
        <v>2407763.8199999998</v>
      </c>
      <c r="O119" s="31">
        <v>0</v>
      </c>
      <c r="P119" s="31">
        <v>1941536.62</v>
      </c>
      <c r="Q119" s="31">
        <v>1000000</v>
      </c>
      <c r="R119" s="31">
        <v>1407763.82</v>
      </c>
      <c r="S119" s="31">
        <v>0</v>
      </c>
      <c r="T119" s="31">
        <v>1407763.82</v>
      </c>
      <c r="U119" s="31">
        <v>0</v>
      </c>
      <c r="V119" s="31">
        <v>1407763.82</v>
      </c>
      <c r="W119" s="31">
        <v>0</v>
      </c>
      <c r="X119" s="31">
        <v>1407763.82</v>
      </c>
      <c r="Y119" s="31">
        <v>1400000</v>
      </c>
      <c r="Z119" s="31">
        <v>7763.82</v>
      </c>
      <c r="AA119" s="31">
        <v>105768</v>
      </c>
      <c r="AB119" s="31">
        <v>7763.8200000000697</v>
      </c>
      <c r="AC119" s="31">
        <v>0</v>
      </c>
      <c r="AD119" s="31">
        <v>113531.82</v>
      </c>
      <c r="AE119" s="31">
        <v>0</v>
      </c>
      <c r="AF119" s="31">
        <v>7763.8200000000697</v>
      </c>
      <c r="AG119" s="31">
        <v>0</v>
      </c>
      <c r="AH119" s="31">
        <v>113531.82</v>
      </c>
      <c r="AI119" s="31">
        <v>0</v>
      </c>
      <c r="AJ119" s="31">
        <v>7763.82</v>
      </c>
      <c r="AK119" s="31">
        <v>0</v>
      </c>
      <c r="AL119" s="31">
        <v>113531.82</v>
      </c>
      <c r="AM119" s="31">
        <v>0</v>
      </c>
      <c r="AN119" s="31">
        <v>113531.82</v>
      </c>
      <c r="AO119" s="31">
        <v>0</v>
      </c>
      <c r="AP119" s="31">
        <v>113531.82</v>
      </c>
      <c r="AQ119" s="42">
        <v>0</v>
      </c>
      <c r="AR119" s="42">
        <v>113531.82</v>
      </c>
      <c r="AS119" s="42">
        <v>113531.82</v>
      </c>
      <c r="AT119" s="42">
        <v>0</v>
      </c>
      <c r="AU119" s="42">
        <v>101074.44</v>
      </c>
      <c r="AV119" s="42">
        <v>0</v>
      </c>
      <c r="AW119" s="42">
        <v>0</v>
      </c>
      <c r="AX119" s="42">
        <v>101074.44</v>
      </c>
      <c r="AY119" s="42">
        <f>VLOOKUP(B119,[4]应付账款明细表!$A$4:$AW$439,49,0)</f>
        <v>0</v>
      </c>
      <c r="AZ119" s="42">
        <v>0</v>
      </c>
      <c r="BA119" s="50">
        <f>VLOOKUP(B119,[4]应付账款明细表!$A$4:$AY$439,51)</f>
        <v>101074.44</v>
      </c>
      <c r="BB119" s="50">
        <f>VLOOKUP(B119,[4]应付账款明细表!$A$4:$AZ$439,52,0)</f>
        <v>0</v>
      </c>
      <c r="BC119" s="50"/>
      <c r="BD119" s="50"/>
      <c r="BE119" s="50"/>
      <c r="BF119" s="63"/>
      <c r="BG119" s="64"/>
      <c r="BH119" s="63"/>
      <c r="BI119" s="54">
        <f t="shared" si="23"/>
        <v>206842.44</v>
      </c>
      <c r="BJ119" s="16">
        <f t="shared" si="24"/>
        <v>18803.858181818199</v>
      </c>
      <c r="BK119" s="65">
        <f>(BD119-BE119)/BJ119</f>
        <v>0</v>
      </c>
      <c r="BL119" s="54" t="s">
        <v>590</v>
      </c>
      <c r="BM119" s="66" t="e">
        <f t="shared" si="15"/>
        <v>#DIV/0!</v>
      </c>
      <c r="BN119" s="148" t="e">
        <f t="shared" si="16"/>
        <v>#DIV/0!</v>
      </c>
    </row>
    <row r="120" spans="1:66" ht="16.5">
      <c r="A120" s="23">
        <f t="shared" si="22"/>
        <v>117</v>
      </c>
      <c r="B120" s="24" t="s">
        <v>338</v>
      </c>
      <c r="C120" s="24"/>
      <c r="D120" s="25" t="s">
        <v>339</v>
      </c>
      <c r="E120" s="25" t="s">
        <v>340</v>
      </c>
      <c r="F120" s="16">
        <v>1770802.26</v>
      </c>
      <c r="G120" s="16">
        <v>0</v>
      </c>
      <c r="H120" s="16">
        <v>1770802.26</v>
      </c>
      <c r="I120" s="16">
        <v>800000</v>
      </c>
      <c r="J120" s="31">
        <v>970802.26</v>
      </c>
      <c r="K120" s="31">
        <v>0</v>
      </c>
      <c r="L120" s="31">
        <v>970802.26</v>
      </c>
      <c r="M120" s="31">
        <v>0</v>
      </c>
      <c r="N120" s="31">
        <v>970802.26</v>
      </c>
      <c r="O120" s="31">
        <v>0</v>
      </c>
      <c r="P120" s="31">
        <v>970802.26</v>
      </c>
      <c r="Q120" s="31">
        <v>0</v>
      </c>
      <c r="R120" s="31">
        <v>970802.26</v>
      </c>
      <c r="S120" s="31">
        <v>0</v>
      </c>
      <c r="T120" s="31">
        <v>970802.26</v>
      </c>
      <c r="U120" s="31">
        <v>300000</v>
      </c>
      <c r="V120" s="31">
        <v>670802.26</v>
      </c>
      <c r="W120" s="31">
        <v>0</v>
      </c>
      <c r="X120" s="31">
        <v>670802.26</v>
      </c>
      <c r="Y120" s="31">
        <v>0</v>
      </c>
      <c r="Z120" s="31">
        <v>670802.26</v>
      </c>
      <c r="AA120" s="31">
        <v>0</v>
      </c>
      <c r="AB120" s="31">
        <v>670802.26</v>
      </c>
      <c r="AC120" s="31">
        <v>0</v>
      </c>
      <c r="AD120" s="31">
        <v>670802.26</v>
      </c>
      <c r="AE120" s="31">
        <v>0</v>
      </c>
      <c r="AF120" s="31">
        <v>670802.26</v>
      </c>
      <c r="AG120" s="31">
        <v>500000</v>
      </c>
      <c r="AH120" s="31">
        <v>170802.26</v>
      </c>
      <c r="AI120" s="31">
        <v>0</v>
      </c>
      <c r="AJ120" s="31">
        <v>170802.26</v>
      </c>
      <c r="AK120" s="31">
        <v>0</v>
      </c>
      <c r="AL120" s="31">
        <v>170802.26</v>
      </c>
      <c r="AM120" s="31">
        <v>0</v>
      </c>
      <c r="AN120" s="31">
        <v>170802.26</v>
      </c>
      <c r="AO120" s="31">
        <v>0</v>
      </c>
      <c r="AP120" s="31">
        <v>170802.26</v>
      </c>
      <c r="AQ120" s="42">
        <v>0</v>
      </c>
      <c r="AR120" s="42">
        <v>170802.26</v>
      </c>
      <c r="AS120" s="42">
        <v>100000</v>
      </c>
      <c r="AT120" s="42">
        <v>70802.259999999995</v>
      </c>
      <c r="AU120" s="42">
        <v>145305.60000000001</v>
      </c>
      <c r="AV120" s="42">
        <v>70802.259999999995</v>
      </c>
      <c r="AW120" s="42">
        <v>0</v>
      </c>
      <c r="AX120" s="42">
        <v>216107.86</v>
      </c>
      <c r="AY120" s="42">
        <f>VLOOKUP(B120,[4]应付账款明细表!$A$4:$AW$439,49,0)</f>
        <v>0</v>
      </c>
      <c r="AZ120" s="42">
        <v>70802.259999999995</v>
      </c>
      <c r="BA120" s="50">
        <f>VLOOKUP(B120,[4]应付账款明细表!$A$4:$AY$439,51)</f>
        <v>70000</v>
      </c>
      <c r="BB120" s="50">
        <f>VLOOKUP(B120,[4]应付账款明细表!$A$4:$AZ$439,52,0)</f>
        <v>146107.85999999999</v>
      </c>
      <c r="BC120" s="50"/>
      <c r="BD120" s="50">
        <f>VLOOKUP(B120,[4]应付账款明细表!$A$4:$BB$440,54,0)</f>
        <v>802.25999999999499</v>
      </c>
      <c r="BE120" s="50"/>
      <c r="BF120" s="63"/>
      <c r="BG120" s="64"/>
      <c r="BH120" s="63"/>
      <c r="BI120" s="54">
        <f t="shared" si="23"/>
        <v>145305.60000000001</v>
      </c>
      <c r="BJ120" s="16">
        <f t="shared" si="24"/>
        <v>13209.6</v>
      </c>
      <c r="BK120" s="65">
        <f>(BD120-BE120)/BJ120</f>
        <v>6.0733103197673999E-2</v>
      </c>
      <c r="BL120" s="54" t="s">
        <v>590</v>
      </c>
      <c r="BM120" s="66">
        <f t="shared" si="15"/>
        <v>0</v>
      </c>
      <c r="BN120" s="148">
        <f t="shared" si="16"/>
        <v>0</v>
      </c>
    </row>
    <row r="121" spans="1:66" ht="16.5">
      <c r="A121" s="23">
        <f t="shared" si="22"/>
        <v>118</v>
      </c>
      <c r="B121" s="24" t="s">
        <v>354</v>
      </c>
      <c r="C121" s="24" t="s">
        <v>665</v>
      </c>
      <c r="D121" s="25" t="s">
        <v>355</v>
      </c>
      <c r="E121" s="25" t="s">
        <v>194</v>
      </c>
      <c r="F121" s="16">
        <v>140449.82999999999</v>
      </c>
      <c r="G121" s="16">
        <v>0</v>
      </c>
      <c r="H121" s="16">
        <v>140449.82999999999</v>
      </c>
      <c r="I121" s="16">
        <v>135800</v>
      </c>
      <c r="J121" s="31">
        <v>33940.33</v>
      </c>
      <c r="K121" s="31">
        <v>0</v>
      </c>
      <c r="L121" s="31">
        <v>4649.8299999999899</v>
      </c>
      <c r="M121" s="31">
        <v>0</v>
      </c>
      <c r="N121" s="31">
        <v>33940.33</v>
      </c>
      <c r="O121" s="31">
        <v>11187.35</v>
      </c>
      <c r="P121" s="31">
        <v>4649.8299999999899</v>
      </c>
      <c r="Q121" s="31">
        <v>100000</v>
      </c>
      <c r="R121" s="31">
        <v>0</v>
      </c>
      <c r="S121" s="31">
        <v>49669.71</v>
      </c>
      <c r="T121" s="31">
        <v>0</v>
      </c>
      <c r="U121" s="31">
        <v>0</v>
      </c>
      <c r="V121" s="31">
        <v>0</v>
      </c>
      <c r="W121" s="31">
        <v>0</v>
      </c>
      <c r="X121" s="31">
        <v>0</v>
      </c>
      <c r="Y121" s="31">
        <v>100000</v>
      </c>
      <c r="Z121" s="31">
        <v>0</v>
      </c>
      <c r="AA121" s="31">
        <v>0</v>
      </c>
      <c r="AB121" s="31">
        <v>0</v>
      </c>
      <c r="AC121" s="31">
        <v>0</v>
      </c>
      <c r="AD121" s="31">
        <v>0</v>
      </c>
      <c r="AE121" s="31">
        <v>0</v>
      </c>
      <c r="AF121" s="31">
        <v>0</v>
      </c>
      <c r="AG121" s="31">
        <v>0</v>
      </c>
      <c r="AH121" s="31">
        <v>0</v>
      </c>
      <c r="AI121" s="31">
        <v>250721.73</v>
      </c>
      <c r="AJ121" s="31">
        <v>0</v>
      </c>
      <c r="AK121" s="31">
        <v>0</v>
      </c>
      <c r="AL121" s="31">
        <v>145519.12</v>
      </c>
      <c r="AM121" s="31">
        <v>7424.8</v>
      </c>
      <c r="AN121" s="31">
        <v>0</v>
      </c>
      <c r="AO121" s="31">
        <v>0</v>
      </c>
      <c r="AP121" s="31">
        <v>152943.92000000001</v>
      </c>
      <c r="AQ121" s="42">
        <v>0</v>
      </c>
      <c r="AR121" s="42">
        <v>0</v>
      </c>
      <c r="AS121" s="42">
        <v>100000</v>
      </c>
      <c r="AT121" s="42">
        <v>52943.92</v>
      </c>
      <c r="AU121" s="42">
        <v>0</v>
      </c>
      <c r="AV121" s="42">
        <v>45519.12</v>
      </c>
      <c r="AW121" s="42">
        <v>0</v>
      </c>
      <c r="AX121" s="42">
        <v>52943.92</v>
      </c>
      <c r="AY121" s="42">
        <f>VLOOKUP(B121,[4]应付账款明细表!$A$4:$AW$439,49,0)</f>
        <v>0</v>
      </c>
      <c r="AZ121" s="42">
        <v>52943.92</v>
      </c>
      <c r="BA121" s="50">
        <f>VLOOKUP(B121,[4]应付账款明细表!$A$4:$AY$439,51)</f>
        <v>40000</v>
      </c>
      <c r="BB121" s="50">
        <f>VLOOKUP(B121,[4]应付账款明细表!$A$4:$AZ$439,52,0)</f>
        <v>12943.92</v>
      </c>
      <c r="BC121" s="50"/>
      <c r="BD121" s="50">
        <f>VLOOKUP(B121,[4]应付账款明细表!$A$4:$BB$440,54,0)</f>
        <v>12943.92</v>
      </c>
      <c r="BE121" s="50"/>
      <c r="BF121" s="63"/>
      <c r="BG121" s="64"/>
      <c r="BH121" s="63"/>
      <c r="BI121" s="54">
        <f t="shared" si="23"/>
        <v>319003.59000000003</v>
      </c>
      <c r="BJ121" s="16">
        <f t="shared" si="24"/>
        <v>29000.326363636399</v>
      </c>
      <c r="BK121" s="65">
        <f>(BD121-BE121)/BJ121</f>
        <v>0.44633704592478102</v>
      </c>
      <c r="BL121" s="54" t="s">
        <v>590</v>
      </c>
      <c r="BM121" s="66">
        <f t="shared" si="15"/>
        <v>0</v>
      </c>
      <c r="BN121" s="148">
        <f t="shared" si="16"/>
        <v>0</v>
      </c>
    </row>
    <row r="122" spans="1:66" ht="16.5">
      <c r="A122" s="23">
        <f t="shared" si="22"/>
        <v>119</v>
      </c>
      <c r="B122" s="24" t="s">
        <v>359</v>
      </c>
      <c r="C122" s="24"/>
      <c r="D122" s="25" t="s">
        <v>360</v>
      </c>
      <c r="E122" s="25" t="s">
        <v>361</v>
      </c>
      <c r="F122" s="16">
        <v>14897.6</v>
      </c>
      <c r="G122" s="16">
        <v>0</v>
      </c>
      <c r="H122" s="16">
        <v>14897.6</v>
      </c>
      <c r="I122" s="16">
        <v>0</v>
      </c>
      <c r="J122" s="31">
        <v>14897.6</v>
      </c>
      <c r="K122" s="31">
        <v>3300</v>
      </c>
      <c r="L122" s="31">
        <v>14897.6</v>
      </c>
      <c r="M122" s="31">
        <v>0</v>
      </c>
      <c r="N122" s="31">
        <v>18197.599999999999</v>
      </c>
      <c r="O122" s="31">
        <v>0</v>
      </c>
      <c r="P122" s="31">
        <v>18197.599999999999</v>
      </c>
      <c r="Q122" s="31">
        <v>18197.599999999999</v>
      </c>
      <c r="R122" s="31">
        <v>0</v>
      </c>
      <c r="S122" s="31">
        <v>7530</v>
      </c>
      <c r="T122" s="31">
        <v>0</v>
      </c>
      <c r="U122" s="31">
        <v>0</v>
      </c>
      <c r="V122" s="31">
        <v>7530</v>
      </c>
      <c r="W122" s="31">
        <v>3500</v>
      </c>
      <c r="X122" s="31">
        <v>7530</v>
      </c>
      <c r="Y122" s="31">
        <v>7530</v>
      </c>
      <c r="Z122" s="31">
        <v>3500</v>
      </c>
      <c r="AA122" s="31">
        <v>0</v>
      </c>
      <c r="AB122" s="31">
        <v>3500</v>
      </c>
      <c r="AC122" s="31">
        <v>3500</v>
      </c>
      <c r="AD122" s="31">
        <v>0</v>
      </c>
      <c r="AE122" s="31">
        <v>3680</v>
      </c>
      <c r="AF122" s="31">
        <v>0</v>
      </c>
      <c r="AG122" s="31">
        <v>3680</v>
      </c>
      <c r="AH122" s="31">
        <v>0</v>
      </c>
      <c r="AI122" s="31">
        <v>3960</v>
      </c>
      <c r="AJ122" s="31">
        <v>0</v>
      </c>
      <c r="AK122" s="31">
        <v>0</v>
      </c>
      <c r="AL122" s="31">
        <v>3960</v>
      </c>
      <c r="AM122" s="31">
        <v>0</v>
      </c>
      <c r="AN122" s="31">
        <v>3960</v>
      </c>
      <c r="AO122" s="31">
        <v>3960</v>
      </c>
      <c r="AP122" s="31">
        <v>0</v>
      </c>
      <c r="AQ122" s="42">
        <v>3231.6</v>
      </c>
      <c r="AR122" s="42">
        <v>0</v>
      </c>
      <c r="AS122" s="42">
        <v>0</v>
      </c>
      <c r="AT122" s="42">
        <v>3231.6</v>
      </c>
      <c r="AU122" s="42">
        <v>0</v>
      </c>
      <c r="AV122" s="42">
        <v>3231.6</v>
      </c>
      <c r="AW122" s="42">
        <v>3231.6</v>
      </c>
      <c r="AX122" s="42">
        <v>0</v>
      </c>
      <c r="AY122" s="42">
        <f>VLOOKUP(B122,[4]应付账款明细表!$A$4:$AW$439,49,0)</f>
        <v>4798</v>
      </c>
      <c r="AZ122" s="42">
        <v>0</v>
      </c>
      <c r="BA122" s="50">
        <f>VLOOKUP(B122,[4]应付账款明细表!$A$4:$AY$439,51)</f>
        <v>4798</v>
      </c>
      <c r="BB122" s="50">
        <f>VLOOKUP(B122,[4]应付账款明细表!$A$4:$AZ$439,52,0)</f>
        <v>0</v>
      </c>
      <c r="BC122" s="50"/>
      <c r="BD122" s="50">
        <f>VLOOKUP(B122,[4]应付账款明细表!$A$4:$BB$440,54,0)</f>
        <v>0</v>
      </c>
      <c r="BE122" s="50"/>
      <c r="BF122" s="63"/>
      <c r="BG122" s="64"/>
      <c r="BH122" s="63"/>
      <c r="BI122" s="54">
        <f t="shared" si="23"/>
        <v>29999.599999999999</v>
      </c>
      <c r="BJ122" s="16">
        <f t="shared" si="24"/>
        <v>2727.2363636363598</v>
      </c>
      <c r="BK122" s="65">
        <f>(BD122-BE122)/BJ122</f>
        <v>0</v>
      </c>
      <c r="BL122" s="54" t="s">
        <v>374</v>
      </c>
      <c r="BM122" s="66" t="e">
        <f t="shared" si="15"/>
        <v>#DIV/0!</v>
      </c>
      <c r="BN122" s="148" t="e">
        <f t="shared" si="16"/>
        <v>#DIV/0!</v>
      </c>
    </row>
    <row r="123" spans="1:66" ht="16.5">
      <c r="A123" s="23">
        <f t="shared" si="22"/>
        <v>120</v>
      </c>
      <c r="B123" s="24" t="s">
        <v>362</v>
      </c>
      <c r="C123" s="24"/>
      <c r="D123" s="25" t="s">
        <v>363</v>
      </c>
      <c r="E123" s="25" t="s">
        <v>30</v>
      </c>
      <c r="F123" s="16">
        <v>34122.31</v>
      </c>
      <c r="G123" s="16">
        <v>0</v>
      </c>
      <c r="H123" s="16">
        <v>34122.31</v>
      </c>
      <c r="I123" s="16">
        <v>20000</v>
      </c>
      <c r="J123" s="31">
        <v>14122.31</v>
      </c>
      <c r="K123" s="31">
        <v>0</v>
      </c>
      <c r="L123" s="31">
        <v>14122.31</v>
      </c>
      <c r="M123" s="31">
        <v>0</v>
      </c>
      <c r="N123" s="31">
        <v>14122.31</v>
      </c>
      <c r="O123" s="31">
        <v>0</v>
      </c>
      <c r="P123" s="31">
        <v>14122.31</v>
      </c>
      <c r="Q123" s="31">
        <v>0</v>
      </c>
      <c r="R123" s="31">
        <v>14122.31</v>
      </c>
      <c r="S123" s="31">
        <v>0</v>
      </c>
      <c r="T123" s="31">
        <v>14122.31</v>
      </c>
      <c r="U123" s="31">
        <v>0</v>
      </c>
      <c r="V123" s="31">
        <v>14122.31</v>
      </c>
      <c r="W123" s="31">
        <v>0</v>
      </c>
      <c r="X123" s="31">
        <v>14122.31</v>
      </c>
      <c r="Y123" s="31">
        <v>0</v>
      </c>
      <c r="Z123" s="31">
        <v>14122.31</v>
      </c>
      <c r="AA123" s="31">
        <v>0</v>
      </c>
      <c r="AB123" s="31">
        <v>14122.31</v>
      </c>
      <c r="AC123" s="31">
        <v>0</v>
      </c>
      <c r="AD123" s="31">
        <v>14122.31</v>
      </c>
      <c r="AE123" s="31">
        <v>0</v>
      </c>
      <c r="AF123" s="31">
        <v>14122.31</v>
      </c>
      <c r="AG123" s="31">
        <v>0</v>
      </c>
      <c r="AH123" s="31">
        <v>14122.31</v>
      </c>
      <c r="AI123" s="31">
        <v>0</v>
      </c>
      <c r="AJ123" s="31">
        <v>14122.31</v>
      </c>
      <c r="AK123" s="31">
        <v>14122.31</v>
      </c>
      <c r="AL123" s="31">
        <v>0</v>
      </c>
      <c r="AM123" s="31">
        <v>0</v>
      </c>
      <c r="AN123" s="31">
        <v>0</v>
      </c>
      <c r="AO123" s="31">
        <v>0</v>
      </c>
      <c r="AP123" s="31">
        <v>0</v>
      </c>
      <c r="AQ123" s="42">
        <v>0</v>
      </c>
      <c r="AR123" s="42">
        <v>0</v>
      </c>
      <c r="AS123" s="42">
        <v>0</v>
      </c>
      <c r="AT123" s="42">
        <v>0</v>
      </c>
      <c r="AU123" s="42">
        <v>0</v>
      </c>
      <c r="AV123" s="42">
        <v>0</v>
      </c>
      <c r="AW123" s="42">
        <v>0</v>
      </c>
      <c r="AX123" s="42">
        <v>0</v>
      </c>
      <c r="AY123" s="42">
        <f>VLOOKUP(B123,[4]应付账款明细表!$A$4:$AW$439,49,0)</f>
        <v>0</v>
      </c>
      <c r="AZ123" s="42">
        <v>0</v>
      </c>
      <c r="BA123" s="50">
        <f>VLOOKUP(B123,[4]应付账款明细表!$A$4:$AY$439,51)</f>
        <v>0</v>
      </c>
      <c r="BB123" s="50">
        <f>VLOOKUP(B123,[4]应付账款明细表!$A$4:$AZ$439,52,0)</f>
        <v>0</v>
      </c>
      <c r="BC123" s="50"/>
      <c r="BD123" s="50">
        <f>VLOOKUP(B123,[4]应付账款明细表!$A$4:$BB$440,54,0)</f>
        <v>0</v>
      </c>
      <c r="BE123" s="50"/>
      <c r="BF123" s="63"/>
      <c r="BG123" s="64"/>
      <c r="BH123" s="63"/>
      <c r="BI123" s="54">
        <f t="shared" si="23"/>
        <v>0</v>
      </c>
      <c r="BJ123" s="16">
        <f t="shared" si="24"/>
        <v>0</v>
      </c>
      <c r="BK123" s="65"/>
      <c r="BL123" s="54" t="s">
        <v>590</v>
      </c>
      <c r="BM123" s="66" t="e">
        <f t="shared" si="15"/>
        <v>#DIV/0!</v>
      </c>
      <c r="BN123" s="148" t="e">
        <f t="shared" si="16"/>
        <v>#DIV/0!</v>
      </c>
    </row>
    <row r="124" spans="1:66" ht="16.5">
      <c r="A124" s="23">
        <f t="shared" si="22"/>
        <v>121</v>
      </c>
      <c r="B124" s="24" t="s">
        <v>377</v>
      </c>
      <c r="C124" s="24"/>
      <c r="D124" s="25" t="s">
        <v>378</v>
      </c>
      <c r="E124" s="25" t="s">
        <v>305</v>
      </c>
      <c r="F124" s="16">
        <v>0</v>
      </c>
      <c r="G124" s="16">
        <v>0</v>
      </c>
      <c r="H124" s="16">
        <v>0</v>
      </c>
      <c r="I124" s="16">
        <v>0</v>
      </c>
      <c r="J124" s="31">
        <v>9816.4</v>
      </c>
      <c r="K124" s="31">
        <v>0</v>
      </c>
      <c r="L124" s="31">
        <v>0</v>
      </c>
      <c r="M124" s="31">
        <v>0</v>
      </c>
      <c r="N124" s="31">
        <v>9816.4</v>
      </c>
      <c r="O124" s="31">
        <v>0</v>
      </c>
      <c r="P124" s="31">
        <v>0</v>
      </c>
      <c r="Q124" s="31">
        <v>0</v>
      </c>
      <c r="R124" s="31">
        <v>9816.4</v>
      </c>
      <c r="S124" s="31">
        <v>0</v>
      </c>
      <c r="T124" s="31">
        <v>9816.4</v>
      </c>
      <c r="U124" s="31">
        <v>0</v>
      </c>
      <c r="V124" s="31">
        <v>9816.4</v>
      </c>
      <c r="W124" s="31">
        <v>0</v>
      </c>
      <c r="X124" s="31">
        <v>9816.4</v>
      </c>
      <c r="Y124" s="31">
        <v>0</v>
      </c>
      <c r="Z124" s="31">
        <v>9816.4</v>
      </c>
      <c r="AA124" s="31">
        <v>0</v>
      </c>
      <c r="AB124" s="31">
        <v>9816.4</v>
      </c>
      <c r="AC124" s="31">
        <v>0</v>
      </c>
      <c r="AD124" s="31">
        <v>9816.4</v>
      </c>
      <c r="AE124" s="31">
        <v>0</v>
      </c>
      <c r="AF124" s="31">
        <v>9816.4</v>
      </c>
      <c r="AG124" s="31">
        <v>0</v>
      </c>
      <c r="AH124" s="31">
        <v>9816.4</v>
      </c>
      <c r="AI124" s="31">
        <v>0</v>
      </c>
      <c r="AJ124" s="31">
        <v>9816.4</v>
      </c>
      <c r="AK124" s="31">
        <v>0</v>
      </c>
      <c r="AL124" s="31">
        <v>9816.4</v>
      </c>
      <c r="AM124" s="31">
        <v>0</v>
      </c>
      <c r="AN124" s="31">
        <v>9816.4</v>
      </c>
      <c r="AO124" s="31">
        <v>0</v>
      </c>
      <c r="AP124" s="31">
        <v>9816.4</v>
      </c>
      <c r="AQ124" s="42">
        <v>0</v>
      </c>
      <c r="AR124" s="42">
        <v>9816.4</v>
      </c>
      <c r="AS124" s="42">
        <v>0</v>
      </c>
      <c r="AT124" s="42">
        <v>9816.4</v>
      </c>
      <c r="AU124" s="42">
        <v>0</v>
      </c>
      <c r="AV124" s="42">
        <v>9816.4</v>
      </c>
      <c r="AW124" s="42">
        <v>9816.4</v>
      </c>
      <c r="AX124" s="42">
        <v>0</v>
      </c>
      <c r="AY124" s="42">
        <f>VLOOKUP(B124,[4]应付账款明细表!$A$4:$AW$439,49,0)</f>
        <v>0</v>
      </c>
      <c r="AZ124" s="42">
        <v>0</v>
      </c>
      <c r="BA124" s="50">
        <f>VLOOKUP(B124,[4]应付账款明细表!$A$4:$AY$439,51)</f>
        <v>0</v>
      </c>
      <c r="BB124" s="50">
        <f>VLOOKUP(B124,[4]应付账款明细表!$A$4:$AZ$439,52,0)</f>
        <v>0</v>
      </c>
      <c r="BC124" s="50"/>
      <c r="BD124" s="50">
        <f>VLOOKUP(B124,[4]应付账款明细表!$A$4:$BB$440,54,0)</f>
        <v>0</v>
      </c>
      <c r="BE124" s="50"/>
      <c r="BF124" s="63"/>
      <c r="BG124" s="64"/>
      <c r="BH124" s="63"/>
      <c r="BI124" s="54">
        <f t="shared" si="23"/>
        <v>0</v>
      </c>
      <c r="BJ124" s="16">
        <f t="shared" si="24"/>
        <v>0</v>
      </c>
      <c r="BK124" s="65"/>
      <c r="BL124" s="54" t="s">
        <v>590</v>
      </c>
      <c r="BM124" s="66" t="e">
        <f t="shared" si="15"/>
        <v>#DIV/0!</v>
      </c>
      <c r="BN124" s="148" t="e">
        <f t="shared" si="16"/>
        <v>#DIV/0!</v>
      </c>
    </row>
    <row r="125" spans="1:66" ht="16.5">
      <c r="A125" s="23">
        <f t="shared" si="22"/>
        <v>122</v>
      </c>
      <c r="B125" s="24" t="s">
        <v>413</v>
      </c>
      <c r="C125" s="24" t="s">
        <v>666</v>
      </c>
      <c r="D125" s="25" t="s">
        <v>414</v>
      </c>
      <c r="E125" s="25" t="s">
        <v>167</v>
      </c>
      <c r="F125" s="16">
        <v>885500</v>
      </c>
      <c r="G125" s="16">
        <v>374000</v>
      </c>
      <c r="H125" s="16">
        <v>835500</v>
      </c>
      <c r="I125" s="16">
        <v>0</v>
      </c>
      <c r="J125" s="31">
        <v>835500</v>
      </c>
      <c r="K125" s="31">
        <v>69000</v>
      </c>
      <c r="L125" s="31">
        <v>835500</v>
      </c>
      <c r="M125" s="31">
        <v>500000</v>
      </c>
      <c r="N125" s="31">
        <v>404500</v>
      </c>
      <c r="O125" s="31">
        <v>149000</v>
      </c>
      <c r="P125" s="31">
        <v>404500</v>
      </c>
      <c r="Q125" s="31">
        <v>300000</v>
      </c>
      <c r="R125" s="31">
        <v>253500</v>
      </c>
      <c r="S125" s="31">
        <v>337625</v>
      </c>
      <c r="T125" s="31">
        <v>253500</v>
      </c>
      <c r="U125" s="31">
        <v>0</v>
      </c>
      <c r="V125" s="31">
        <v>591125</v>
      </c>
      <c r="W125" s="31">
        <v>46000</v>
      </c>
      <c r="X125" s="31">
        <v>591125</v>
      </c>
      <c r="Y125" s="31">
        <v>0</v>
      </c>
      <c r="Z125" s="31">
        <v>637125</v>
      </c>
      <c r="AA125" s="31">
        <v>115000</v>
      </c>
      <c r="AB125" s="31">
        <v>637125</v>
      </c>
      <c r="AC125" s="31">
        <v>0</v>
      </c>
      <c r="AD125" s="31">
        <v>752125</v>
      </c>
      <c r="AE125" s="31">
        <v>185000</v>
      </c>
      <c r="AF125" s="31">
        <v>752125</v>
      </c>
      <c r="AG125" s="31">
        <v>570000</v>
      </c>
      <c r="AH125" s="31">
        <v>367125</v>
      </c>
      <c r="AI125" s="31">
        <v>185500</v>
      </c>
      <c r="AJ125" s="31">
        <v>367125</v>
      </c>
      <c r="AK125" s="31">
        <v>0</v>
      </c>
      <c r="AL125" s="31">
        <v>552625</v>
      </c>
      <c r="AM125" s="31">
        <v>89000</v>
      </c>
      <c r="AN125" s="31">
        <v>552625</v>
      </c>
      <c r="AO125" s="31">
        <v>0</v>
      </c>
      <c r="AP125" s="31">
        <v>641625</v>
      </c>
      <c r="AQ125" s="42">
        <v>188000</v>
      </c>
      <c r="AR125" s="42">
        <v>641625</v>
      </c>
      <c r="AS125" s="42">
        <v>0</v>
      </c>
      <c r="AT125" s="42">
        <v>829625</v>
      </c>
      <c r="AU125" s="42">
        <v>0</v>
      </c>
      <c r="AV125" s="42">
        <v>829625</v>
      </c>
      <c r="AW125" s="42">
        <v>132125</v>
      </c>
      <c r="AX125" s="42">
        <v>697500</v>
      </c>
      <c r="AY125" s="42">
        <f>VLOOKUP(B125,[4]应付账款明细表!$A$4:$AW$439,49,0)</f>
        <v>170927</v>
      </c>
      <c r="AZ125" s="42">
        <v>697500</v>
      </c>
      <c r="BA125" s="50">
        <f>VLOOKUP(B125,[4]应付账款明细表!$A$4:$AY$439,51)</f>
        <v>30000</v>
      </c>
      <c r="BB125" s="50">
        <f>VLOOKUP(B125,[4]应付账款明细表!$A$4:$AZ$439,52,0)</f>
        <v>838427</v>
      </c>
      <c r="BC125" s="50"/>
      <c r="BD125" s="50">
        <v>538427</v>
      </c>
      <c r="BE125" s="50"/>
      <c r="BF125" s="63"/>
      <c r="BG125" s="64"/>
      <c r="BH125" s="63"/>
      <c r="BI125" s="54">
        <f t="shared" si="23"/>
        <v>1535052</v>
      </c>
      <c r="BJ125" s="16">
        <f t="shared" si="24"/>
        <v>139550.181818182</v>
      </c>
      <c r="BK125" s="65">
        <f t="shared" ref="BK125:BK137" si="26">(BD125-BE125)/BJ125</f>
        <v>3.8583038229323798</v>
      </c>
      <c r="BL125" s="54" t="s">
        <v>591</v>
      </c>
      <c r="BM125" s="66">
        <f t="shared" si="15"/>
        <v>0</v>
      </c>
      <c r="BN125" s="148">
        <f t="shared" si="16"/>
        <v>0</v>
      </c>
    </row>
    <row r="126" spans="1:66" ht="16.5">
      <c r="A126" s="23"/>
      <c r="B126" s="70" t="s">
        <v>667</v>
      </c>
      <c r="C126" s="71"/>
      <c r="D126" s="72" t="s">
        <v>668</v>
      </c>
      <c r="E126" s="25" t="s">
        <v>669</v>
      </c>
      <c r="F126" s="16"/>
      <c r="G126" s="16"/>
      <c r="H126" s="16"/>
      <c r="I126" s="16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  <c r="AB126" s="31"/>
      <c r="AC126" s="31"/>
      <c r="AD126" s="31"/>
      <c r="AE126" s="31"/>
      <c r="AF126" s="31"/>
      <c r="AG126" s="31"/>
      <c r="AH126" s="31"/>
      <c r="AI126" s="31"/>
      <c r="AJ126" s="31"/>
      <c r="AK126" s="31"/>
      <c r="AL126" s="31"/>
      <c r="AM126" s="31"/>
      <c r="AN126" s="31"/>
      <c r="AO126" s="31"/>
      <c r="AP126" s="31"/>
      <c r="AQ126" s="42"/>
      <c r="AR126" s="42"/>
      <c r="AS126" s="42"/>
      <c r="AT126" s="42"/>
      <c r="AU126" s="42"/>
      <c r="AV126" s="42"/>
      <c r="AW126" s="42"/>
      <c r="AX126" s="42"/>
      <c r="AY126" s="42">
        <f>VLOOKUP(B126,[4]应付账款明细表!$A$4:$AW$439,49,0)</f>
        <v>99079.66</v>
      </c>
      <c r="AZ126" s="42"/>
      <c r="BA126" s="50">
        <f>VLOOKUP(B126,[4]应付账款明细表!$A$4:$AY$439,51)</f>
        <v>50000</v>
      </c>
      <c r="BB126" s="50">
        <f>VLOOKUP(B126,[4]应付账款明细表!$A$4:$AZ$439,52,0)</f>
        <v>198692.54</v>
      </c>
      <c r="BC126" s="50"/>
      <c r="BD126" s="50">
        <f>VLOOKUP(B126,[4]应付账款明细表!$A$4:$BB$440,54,0)</f>
        <v>415.91999999999803</v>
      </c>
      <c r="BE126" s="50"/>
      <c r="BF126" s="63"/>
      <c r="BG126" s="64"/>
      <c r="BH126" s="63"/>
      <c r="BI126" s="54">
        <f t="shared" si="23"/>
        <v>99079.66</v>
      </c>
      <c r="BJ126" s="16">
        <f t="shared" si="24"/>
        <v>9007.2418181818193</v>
      </c>
      <c r="BK126" s="65">
        <f t="shared" si="26"/>
        <v>4.61761778350872E-2</v>
      </c>
      <c r="BL126" s="54"/>
      <c r="BM126" s="66">
        <f t="shared" si="15"/>
        <v>0</v>
      </c>
      <c r="BN126" s="148">
        <f t="shared" si="16"/>
        <v>0</v>
      </c>
    </row>
    <row r="127" spans="1:66" ht="16.5">
      <c r="A127" s="23">
        <f t="shared" ref="A127:A158" si="27">ROW()-3</f>
        <v>124</v>
      </c>
      <c r="B127" s="24" t="s">
        <v>429</v>
      </c>
      <c r="C127" s="24">
        <v>1913277</v>
      </c>
      <c r="D127" s="25" t="s">
        <v>430</v>
      </c>
      <c r="E127" s="25" t="s">
        <v>68</v>
      </c>
      <c r="F127" s="16">
        <v>0</v>
      </c>
      <c r="G127" s="16">
        <v>0</v>
      </c>
      <c r="H127" s="16">
        <v>0</v>
      </c>
      <c r="I127" s="16">
        <v>0</v>
      </c>
      <c r="J127" s="31">
        <v>0</v>
      </c>
      <c r="K127" s="31">
        <v>0</v>
      </c>
      <c r="L127" s="31">
        <v>0</v>
      </c>
      <c r="M127" s="31">
        <v>0</v>
      </c>
      <c r="N127" s="31">
        <v>0</v>
      </c>
      <c r="O127" s="31">
        <v>0</v>
      </c>
      <c r="P127" s="31">
        <v>0</v>
      </c>
      <c r="Q127" s="31">
        <v>0</v>
      </c>
      <c r="R127" s="31">
        <v>0</v>
      </c>
      <c r="S127" s="31">
        <v>0</v>
      </c>
      <c r="T127" s="31">
        <v>0</v>
      </c>
      <c r="U127" s="31">
        <v>0</v>
      </c>
      <c r="V127" s="31">
        <v>0</v>
      </c>
      <c r="W127" s="31">
        <v>0</v>
      </c>
      <c r="X127" s="31">
        <v>0</v>
      </c>
      <c r="Y127" s="31">
        <v>0</v>
      </c>
      <c r="Z127" s="31">
        <v>0</v>
      </c>
      <c r="AA127" s="31">
        <v>0</v>
      </c>
      <c r="AB127" s="31">
        <v>0</v>
      </c>
      <c r="AC127" s="31">
        <v>0</v>
      </c>
      <c r="AD127" s="31">
        <v>0</v>
      </c>
      <c r="AE127" s="31">
        <v>0</v>
      </c>
      <c r="AF127" s="31">
        <v>0</v>
      </c>
      <c r="AG127" s="31">
        <v>0</v>
      </c>
      <c r="AH127" s="31">
        <v>0</v>
      </c>
      <c r="AI127" s="31">
        <v>2206.6999999999998</v>
      </c>
      <c r="AJ127" s="31">
        <v>0</v>
      </c>
      <c r="AK127" s="31">
        <v>0</v>
      </c>
      <c r="AL127" s="31">
        <v>2206.6999999999998</v>
      </c>
      <c r="AM127" s="31">
        <v>0</v>
      </c>
      <c r="AN127" s="31">
        <v>0</v>
      </c>
      <c r="AO127" s="31">
        <v>2206.6999999999998</v>
      </c>
      <c r="AP127" s="31">
        <v>0</v>
      </c>
      <c r="AQ127" s="42">
        <v>215.19</v>
      </c>
      <c r="AR127" s="42">
        <v>0</v>
      </c>
      <c r="AS127" s="42">
        <v>0</v>
      </c>
      <c r="AT127" s="42">
        <v>215.19</v>
      </c>
      <c r="AU127" s="42">
        <v>8994.5</v>
      </c>
      <c r="AV127" s="42">
        <v>0</v>
      </c>
      <c r="AW127" s="42">
        <v>0</v>
      </c>
      <c r="AX127" s="42">
        <v>9209.69</v>
      </c>
      <c r="AY127" s="42">
        <f>VLOOKUP(B127,[4]应付账款明细表!$A$4:$AW$439,49,0)</f>
        <v>0</v>
      </c>
      <c r="AZ127" s="42">
        <v>0</v>
      </c>
      <c r="BA127" s="50">
        <f>VLOOKUP(B127,[4]应付账款明细表!$A$4:$AY$439,51)</f>
        <v>9209.69</v>
      </c>
      <c r="BB127" s="50">
        <f>VLOOKUP(B127,[4]应付账款明细表!$A$4:$AZ$439,52,0)</f>
        <v>0</v>
      </c>
      <c r="BC127" s="50"/>
      <c r="BD127" s="50"/>
      <c r="BE127" s="50"/>
      <c r="BF127" s="63"/>
      <c r="BG127" s="50"/>
      <c r="BH127" s="63"/>
      <c r="BI127" s="54">
        <f t="shared" si="23"/>
        <v>11416.39</v>
      </c>
      <c r="BJ127" s="16">
        <f t="shared" si="24"/>
        <v>1037.8536363636399</v>
      </c>
      <c r="BK127" s="65">
        <f t="shared" si="26"/>
        <v>0</v>
      </c>
      <c r="BL127" s="54" t="s">
        <v>590</v>
      </c>
      <c r="BM127" s="66" t="e">
        <f t="shared" si="15"/>
        <v>#DIV/0!</v>
      </c>
      <c r="BN127" s="148" t="e">
        <f t="shared" si="16"/>
        <v>#DIV/0!</v>
      </c>
    </row>
    <row r="128" spans="1:66" ht="16.5">
      <c r="A128" s="23">
        <f t="shared" si="27"/>
        <v>125</v>
      </c>
      <c r="B128" s="24" t="s">
        <v>433</v>
      </c>
      <c r="C128" s="24">
        <v>1913208</v>
      </c>
      <c r="D128" s="25" t="s">
        <v>434</v>
      </c>
      <c r="E128" s="25" t="s">
        <v>180</v>
      </c>
      <c r="F128" s="16">
        <v>0</v>
      </c>
      <c r="G128" s="16">
        <v>0</v>
      </c>
      <c r="H128" s="16">
        <v>0</v>
      </c>
      <c r="I128" s="16">
        <v>0</v>
      </c>
      <c r="J128" s="31">
        <v>0</v>
      </c>
      <c r="K128" s="31">
        <v>0</v>
      </c>
      <c r="L128" s="31">
        <v>0</v>
      </c>
      <c r="M128" s="31">
        <v>0</v>
      </c>
      <c r="N128" s="31">
        <v>0</v>
      </c>
      <c r="O128" s="31">
        <v>0</v>
      </c>
      <c r="P128" s="31">
        <v>0</v>
      </c>
      <c r="Q128" s="31">
        <v>0</v>
      </c>
      <c r="R128" s="31">
        <v>0</v>
      </c>
      <c r="S128" s="31">
        <v>0</v>
      </c>
      <c r="T128" s="31">
        <v>0</v>
      </c>
      <c r="U128" s="31">
        <v>0</v>
      </c>
      <c r="V128" s="31">
        <v>0</v>
      </c>
      <c r="W128" s="31">
        <v>0</v>
      </c>
      <c r="X128" s="31">
        <v>0</v>
      </c>
      <c r="Y128" s="31">
        <v>0</v>
      </c>
      <c r="Z128" s="31">
        <v>0</v>
      </c>
      <c r="AA128" s="31">
        <v>0</v>
      </c>
      <c r="AB128" s="31">
        <v>0</v>
      </c>
      <c r="AC128" s="31">
        <v>0</v>
      </c>
      <c r="AD128" s="31">
        <v>0</v>
      </c>
      <c r="AE128" s="31">
        <v>0</v>
      </c>
      <c r="AF128" s="31">
        <v>0</v>
      </c>
      <c r="AG128" s="31">
        <v>0</v>
      </c>
      <c r="AH128" s="31">
        <v>0</v>
      </c>
      <c r="AI128" s="31">
        <v>23938.91</v>
      </c>
      <c r="AJ128" s="31">
        <v>0</v>
      </c>
      <c r="AK128" s="31">
        <v>0</v>
      </c>
      <c r="AL128" s="31">
        <v>23938.91</v>
      </c>
      <c r="AM128" s="31">
        <v>0</v>
      </c>
      <c r="AN128" s="31">
        <v>0</v>
      </c>
      <c r="AO128" s="31">
        <v>0</v>
      </c>
      <c r="AP128" s="31">
        <v>23938.91</v>
      </c>
      <c r="AQ128" s="42">
        <v>0</v>
      </c>
      <c r="AR128" s="42">
        <v>0</v>
      </c>
      <c r="AS128" s="42">
        <v>0</v>
      </c>
      <c r="AT128" s="42">
        <v>23938.91</v>
      </c>
      <c r="AU128" s="42">
        <v>0</v>
      </c>
      <c r="AV128" s="42">
        <v>23938.91</v>
      </c>
      <c r="AW128" s="42">
        <v>20000</v>
      </c>
      <c r="AX128" s="42">
        <v>3938.91</v>
      </c>
      <c r="AY128" s="42">
        <f>VLOOKUP(B128,[4]应付账款明细表!$A$4:$AW$439,49,0)</f>
        <v>0</v>
      </c>
      <c r="AZ128" s="42">
        <v>3938.91</v>
      </c>
      <c r="BA128" s="50">
        <f>VLOOKUP(B128,[4]应付账款明细表!$A$4:$AY$439,51)</f>
        <v>0</v>
      </c>
      <c r="BB128" s="50">
        <f>VLOOKUP(B128,[4]应付账款明细表!$A$4:$AZ$439,52,0)</f>
        <v>3938.91</v>
      </c>
      <c r="BC128" s="50"/>
      <c r="BD128" s="50">
        <f>VLOOKUP(B128,[4]应付账款明细表!$A$4:$BB$440,54,0)</f>
        <v>3938.91</v>
      </c>
      <c r="BE128" s="50"/>
      <c r="BF128" s="63"/>
      <c r="BG128" s="64"/>
      <c r="BH128" s="63"/>
      <c r="BI128" s="54">
        <f t="shared" si="23"/>
        <v>23938.91</v>
      </c>
      <c r="BJ128" s="16">
        <f t="shared" si="24"/>
        <v>2176.26454545455</v>
      </c>
      <c r="BK128" s="65">
        <f t="shared" si="26"/>
        <v>1.80994080348688</v>
      </c>
      <c r="BL128" s="54" t="s">
        <v>590</v>
      </c>
      <c r="BM128" s="66">
        <f t="shared" si="15"/>
        <v>0</v>
      </c>
      <c r="BN128" s="148">
        <f t="shared" si="16"/>
        <v>0</v>
      </c>
    </row>
    <row r="129" spans="1:66" ht="16.5">
      <c r="A129" s="23">
        <f t="shared" si="27"/>
        <v>126</v>
      </c>
      <c r="B129" s="24" t="s">
        <v>442</v>
      </c>
      <c r="C129" s="24" t="s">
        <v>670</v>
      </c>
      <c r="D129" s="25" t="s">
        <v>443</v>
      </c>
      <c r="E129" s="25" t="s">
        <v>444</v>
      </c>
      <c r="F129" s="16">
        <v>0</v>
      </c>
      <c r="G129" s="16">
        <v>0</v>
      </c>
      <c r="H129" s="16">
        <v>8700</v>
      </c>
      <c r="I129" s="16">
        <v>0</v>
      </c>
      <c r="J129" s="31">
        <v>8700</v>
      </c>
      <c r="K129" s="31">
        <v>0</v>
      </c>
      <c r="L129" s="31">
        <v>0</v>
      </c>
      <c r="M129" s="31">
        <v>0</v>
      </c>
      <c r="N129" s="31">
        <v>8700</v>
      </c>
      <c r="O129" s="31">
        <v>0</v>
      </c>
      <c r="P129" s="31">
        <v>8700</v>
      </c>
      <c r="Q129" s="31">
        <v>0</v>
      </c>
      <c r="R129" s="31">
        <v>8700</v>
      </c>
      <c r="S129" s="31">
        <v>13195</v>
      </c>
      <c r="T129" s="31">
        <v>8700</v>
      </c>
      <c r="U129" s="31">
        <v>0</v>
      </c>
      <c r="V129" s="31">
        <v>21895</v>
      </c>
      <c r="W129" s="31">
        <v>0</v>
      </c>
      <c r="X129" s="31">
        <v>8700</v>
      </c>
      <c r="Y129" s="31">
        <v>8700</v>
      </c>
      <c r="Z129" s="31">
        <v>13195</v>
      </c>
      <c r="AA129" s="31">
        <v>0</v>
      </c>
      <c r="AB129" s="31">
        <v>0</v>
      </c>
      <c r="AC129" s="31">
        <v>0</v>
      </c>
      <c r="AD129" s="31">
        <v>13195</v>
      </c>
      <c r="AE129" s="31">
        <v>0</v>
      </c>
      <c r="AF129" s="31">
        <v>13195</v>
      </c>
      <c r="AG129" s="31">
        <v>0</v>
      </c>
      <c r="AH129" s="31">
        <v>13195</v>
      </c>
      <c r="AI129" s="31">
        <v>5800</v>
      </c>
      <c r="AJ129" s="31">
        <v>13195</v>
      </c>
      <c r="AK129" s="31">
        <v>0</v>
      </c>
      <c r="AL129" s="31">
        <v>18995</v>
      </c>
      <c r="AM129" s="31">
        <v>0</v>
      </c>
      <c r="AN129" s="31">
        <v>13195</v>
      </c>
      <c r="AO129" s="31">
        <v>0</v>
      </c>
      <c r="AP129" s="31">
        <v>18995</v>
      </c>
      <c r="AQ129" s="42">
        <v>0</v>
      </c>
      <c r="AR129" s="42">
        <v>13195</v>
      </c>
      <c r="AS129" s="42">
        <v>0</v>
      </c>
      <c r="AT129" s="42">
        <v>18995</v>
      </c>
      <c r="AU129" s="42">
        <v>0</v>
      </c>
      <c r="AV129" s="42">
        <v>18995</v>
      </c>
      <c r="AW129" s="42">
        <v>0</v>
      </c>
      <c r="AX129" s="42">
        <v>18995</v>
      </c>
      <c r="AY129" s="42">
        <f>VLOOKUP(B129,[4]应付账款明细表!$A$4:$AW$439,49,0)</f>
        <v>0</v>
      </c>
      <c r="AZ129" s="42">
        <v>18995</v>
      </c>
      <c r="BA129" s="50">
        <f>VLOOKUP(B129,[4]应付账款明细表!$A$4:$AY$439,51)</f>
        <v>18995</v>
      </c>
      <c r="BB129" s="50">
        <f>VLOOKUP(B129,[4]应付账款明细表!$A$4:$AZ$439,52,0)</f>
        <v>0</v>
      </c>
      <c r="BC129" s="50"/>
      <c r="BD129" s="50">
        <f>VLOOKUP(B129,[4]应付账款明细表!$A$4:$BB$440,54,0)</f>
        <v>0</v>
      </c>
      <c r="BE129" s="50"/>
      <c r="BF129" s="63"/>
      <c r="BG129" s="64"/>
      <c r="BH129" s="63"/>
      <c r="BI129" s="54">
        <f t="shared" si="23"/>
        <v>18995</v>
      </c>
      <c r="BJ129" s="16">
        <f t="shared" si="24"/>
        <v>1726.8181818181799</v>
      </c>
      <c r="BK129" s="65">
        <f t="shared" si="26"/>
        <v>0</v>
      </c>
      <c r="BL129" s="54" t="s">
        <v>590</v>
      </c>
      <c r="BM129" s="66" t="e">
        <f t="shared" si="15"/>
        <v>#DIV/0!</v>
      </c>
      <c r="BN129" s="148" t="e">
        <f t="shared" si="16"/>
        <v>#DIV/0!</v>
      </c>
    </row>
    <row r="130" spans="1:66" ht="16.5">
      <c r="A130" s="23">
        <f t="shared" si="27"/>
        <v>127</v>
      </c>
      <c r="B130" s="24" t="s">
        <v>451</v>
      </c>
      <c r="C130" s="24"/>
      <c r="D130" s="25" t="s">
        <v>452</v>
      </c>
      <c r="E130" s="25" t="s">
        <v>437</v>
      </c>
      <c r="F130" s="16">
        <v>246316.26</v>
      </c>
      <c r="G130" s="16">
        <v>244996.26</v>
      </c>
      <c r="H130" s="16">
        <v>109316.65</v>
      </c>
      <c r="I130" s="16">
        <v>100000</v>
      </c>
      <c r="J130" s="31">
        <v>137034.34</v>
      </c>
      <c r="K130" s="31">
        <v>15678.4</v>
      </c>
      <c r="L130" s="31">
        <v>9316.6499999999905</v>
      </c>
      <c r="M130" s="31">
        <v>0</v>
      </c>
      <c r="N130" s="31">
        <v>152712.74</v>
      </c>
      <c r="O130" s="31">
        <v>0</v>
      </c>
      <c r="P130" s="31">
        <v>137034.34</v>
      </c>
      <c r="Q130" s="31">
        <v>50000</v>
      </c>
      <c r="R130" s="31">
        <v>102712.74</v>
      </c>
      <c r="S130" s="31">
        <v>0</v>
      </c>
      <c r="T130" s="31">
        <v>102712.74</v>
      </c>
      <c r="U130" s="31">
        <v>0</v>
      </c>
      <c r="V130" s="31">
        <v>102712.74</v>
      </c>
      <c r="W130" s="31">
        <v>0</v>
      </c>
      <c r="X130" s="31">
        <v>102712.74</v>
      </c>
      <c r="Y130" s="31">
        <v>0</v>
      </c>
      <c r="Z130" s="31">
        <v>102712.74</v>
      </c>
      <c r="AA130" s="31">
        <v>0</v>
      </c>
      <c r="AB130" s="31">
        <v>102712.74</v>
      </c>
      <c r="AC130" s="31">
        <v>0</v>
      </c>
      <c r="AD130" s="31">
        <v>102712.74</v>
      </c>
      <c r="AE130" s="31">
        <v>0</v>
      </c>
      <c r="AF130" s="31">
        <v>102712.74</v>
      </c>
      <c r="AG130" s="31">
        <v>102712.74</v>
      </c>
      <c r="AH130" s="31">
        <v>0</v>
      </c>
      <c r="AI130" s="31">
        <v>0</v>
      </c>
      <c r="AJ130" s="31">
        <v>0</v>
      </c>
      <c r="AK130" s="31">
        <v>0</v>
      </c>
      <c r="AL130" s="31">
        <v>0</v>
      </c>
      <c r="AM130" s="31">
        <v>0</v>
      </c>
      <c r="AN130" s="31">
        <v>0</v>
      </c>
      <c r="AO130" s="31">
        <v>0</v>
      </c>
      <c r="AP130" s="31">
        <v>0</v>
      </c>
      <c r="AQ130" s="42">
        <v>0</v>
      </c>
      <c r="AR130" s="42">
        <v>0</v>
      </c>
      <c r="AS130" s="42">
        <v>0</v>
      </c>
      <c r="AT130" s="42">
        <v>0</v>
      </c>
      <c r="AU130" s="42">
        <v>0</v>
      </c>
      <c r="AV130" s="42">
        <v>0</v>
      </c>
      <c r="AW130" s="42">
        <v>0</v>
      </c>
      <c r="AX130" s="42">
        <v>0</v>
      </c>
      <c r="AY130" s="42">
        <f>VLOOKUP(B130,[4]应付账款明细表!$A$4:$AW$439,49,0)</f>
        <v>308968</v>
      </c>
      <c r="AZ130" s="42">
        <v>0</v>
      </c>
      <c r="BA130" s="50">
        <f>VLOOKUP(B130,[4]应付账款明细表!$A$4:$AY$439,51)</f>
        <v>0</v>
      </c>
      <c r="BB130" s="50">
        <f>VLOOKUP(B130,[4]应付账款明细表!$A$4:$AZ$439,52,0)</f>
        <v>308968</v>
      </c>
      <c r="BC130" s="50"/>
      <c r="BD130" s="50">
        <f>VLOOKUP(B130,[4]应付账款明细表!$A$4:$BB$440,54,0)</f>
        <v>0</v>
      </c>
      <c r="BE130" s="50"/>
      <c r="BF130" s="63"/>
      <c r="BG130" s="64"/>
      <c r="BH130" s="63"/>
      <c r="BI130" s="54">
        <f t="shared" si="23"/>
        <v>324646.40000000002</v>
      </c>
      <c r="BJ130" s="16">
        <f t="shared" si="24"/>
        <v>29513.309090909101</v>
      </c>
      <c r="BK130" s="65">
        <f t="shared" si="26"/>
        <v>0</v>
      </c>
      <c r="BL130" s="54" t="s">
        <v>600</v>
      </c>
      <c r="BM130" s="66" t="e">
        <f t="shared" si="15"/>
        <v>#DIV/0!</v>
      </c>
      <c r="BN130" s="148" t="e">
        <f t="shared" si="16"/>
        <v>#DIV/0!</v>
      </c>
    </row>
    <row r="131" spans="1:66" ht="16.5">
      <c r="A131" s="23">
        <f t="shared" si="27"/>
        <v>128</v>
      </c>
      <c r="B131" s="24" t="s">
        <v>480</v>
      </c>
      <c r="C131" s="24" t="s">
        <v>671</v>
      </c>
      <c r="D131" s="25" t="s">
        <v>481</v>
      </c>
      <c r="E131" s="25" t="s">
        <v>482</v>
      </c>
      <c r="F131" s="16">
        <v>0</v>
      </c>
      <c r="G131" s="16">
        <v>0</v>
      </c>
      <c r="H131" s="16">
        <v>0</v>
      </c>
      <c r="I131" s="16">
        <v>0</v>
      </c>
      <c r="J131" s="31">
        <v>0</v>
      </c>
      <c r="K131" s="31">
        <v>0</v>
      </c>
      <c r="L131" s="31">
        <v>0</v>
      </c>
      <c r="M131" s="31">
        <v>0</v>
      </c>
      <c r="N131" s="31">
        <v>0</v>
      </c>
      <c r="O131" s="31">
        <v>0</v>
      </c>
      <c r="P131" s="31">
        <v>0</v>
      </c>
      <c r="Q131" s="31">
        <v>0</v>
      </c>
      <c r="R131" s="31">
        <v>0</v>
      </c>
      <c r="S131" s="31">
        <v>2800</v>
      </c>
      <c r="T131" s="31">
        <v>0</v>
      </c>
      <c r="U131" s="31">
        <v>0</v>
      </c>
      <c r="V131" s="31">
        <v>2800</v>
      </c>
      <c r="W131" s="31">
        <v>0</v>
      </c>
      <c r="X131" s="31">
        <v>0</v>
      </c>
      <c r="Y131" s="31">
        <v>2800</v>
      </c>
      <c r="Z131" s="31">
        <v>0</v>
      </c>
      <c r="AA131" s="31">
        <v>0</v>
      </c>
      <c r="AB131" s="31">
        <v>0</v>
      </c>
      <c r="AC131" s="31">
        <v>0</v>
      </c>
      <c r="AD131" s="31">
        <v>0</v>
      </c>
      <c r="AE131" s="31">
        <v>0</v>
      </c>
      <c r="AF131" s="31">
        <v>0</v>
      </c>
      <c r="AG131" s="31">
        <v>0</v>
      </c>
      <c r="AH131" s="31">
        <v>0</v>
      </c>
      <c r="AI131" s="31">
        <v>2645.33</v>
      </c>
      <c r="AJ131" s="31">
        <v>0</v>
      </c>
      <c r="AK131" s="31">
        <v>0</v>
      </c>
      <c r="AL131" s="31">
        <v>2645.33</v>
      </c>
      <c r="AM131" s="31">
        <v>0</v>
      </c>
      <c r="AN131" s="31">
        <v>0</v>
      </c>
      <c r="AO131" s="31">
        <v>2645.33</v>
      </c>
      <c r="AP131" s="31">
        <v>0</v>
      </c>
      <c r="AQ131" s="42">
        <v>0</v>
      </c>
      <c r="AR131" s="42">
        <v>0</v>
      </c>
      <c r="AS131" s="42">
        <v>0</v>
      </c>
      <c r="AT131" s="42">
        <v>0</v>
      </c>
      <c r="AU131" s="42">
        <v>0</v>
      </c>
      <c r="AV131" s="42">
        <v>0</v>
      </c>
      <c r="AW131" s="42">
        <v>0</v>
      </c>
      <c r="AX131" s="42">
        <v>0</v>
      </c>
      <c r="AY131" s="42">
        <f>VLOOKUP(B131,[4]应付账款明细表!$A$4:$AW$439,49,0)</f>
        <v>5290.66</v>
      </c>
      <c r="AZ131" s="42">
        <v>0</v>
      </c>
      <c r="BA131" s="50">
        <f>VLOOKUP(B131,[4]应付账款明细表!$A$4:$AY$439,51)</f>
        <v>0</v>
      </c>
      <c r="BB131" s="50">
        <f>VLOOKUP(B131,[4]应付账款明细表!$A$4:$AZ$439,52,0)</f>
        <v>5290.66</v>
      </c>
      <c r="BC131" s="50"/>
      <c r="BD131" s="50">
        <f>VLOOKUP(B131,[4]应付账款明细表!$A$4:$BB$440,54,0)</f>
        <v>0</v>
      </c>
      <c r="BE131" s="50"/>
      <c r="BF131" s="63"/>
      <c r="BG131" s="64"/>
      <c r="BH131" s="63"/>
      <c r="BI131" s="54">
        <f t="shared" si="23"/>
        <v>10735.99</v>
      </c>
      <c r="BJ131" s="16">
        <f t="shared" si="24"/>
        <v>975.99909090909102</v>
      </c>
      <c r="BK131" s="65">
        <f t="shared" si="26"/>
        <v>0</v>
      </c>
      <c r="BL131" s="54" t="s">
        <v>590</v>
      </c>
      <c r="BM131" s="66" t="e">
        <f t="shared" si="15"/>
        <v>#DIV/0!</v>
      </c>
      <c r="BN131" s="148" t="e">
        <f t="shared" si="16"/>
        <v>#DIV/0!</v>
      </c>
    </row>
    <row r="132" spans="1:66" ht="16.5">
      <c r="A132" s="23">
        <f t="shared" si="27"/>
        <v>129</v>
      </c>
      <c r="B132" s="24" t="s">
        <v>489</v>
      </c>
      <c r="C132" s="24"/>
      <c r="D132" s="25" t="s">
        <v>490</v>
      </c>
      <c r="E132" s="25" t="s">
        <v>491</v>
      </c>
      <c r="F132" s="16">
        <v>0</v>
      </c>
      <c r="G132" s="16">
        <v>0</v>
      </c>
      <c r="H132" s="16">
        <v>0</v>
      </c>
      <c r="I132" s="16">
        <v>0</v>
      </c>
      <c r="J132" s="31">
        <v>0</v>
      </c>
      <c r="K132" s="31">
        <v>0</v>
      </c>
      <c r="L132" s="31">
        <v>0</v>
      </c>
      <c r="M132" s="31">
        <v>0</v>
      </c>
      <c r="N132" s="31">
        <v>0</v>
      </c>
      <c r="O132" s="31">
        <v>0</v>
      </c>
      <c r="P132" s="31">
        <v>0</v>
      </c>
      <c r="Q132" s="31">
        <v>0</v>
      </c>
      <c r="R132" s="31">
        <v>0</v>
      </c>
      <c r="S132" s="31">
        <v>0</v>
      </c>
      <c r="T132" s="31">
        <v>0</v>
      </c>
      <c r="U132" s="31">
        <v>0</v>
      </c>
      <c r="V132" s="31">
        <v>0</v>
      </c>
      <c r="W132" s="31">
        <v>29631.040000000001</v>
      </c>
      <c r="X132" s="31">
        <v>0</v>
      </c>
      <c r="Y132" s="31">
        <v>29631.040000000001</v>
      </c>
      <c r="Z132" s="31">
        <v>0</v>
      </c>
      <c r="AA132" s="31">
        <v>0</v>
      </c>
      <c r="AB132" s="31">
        <v>0</v>
      </c>
      <c r="AC132" s="31">
        <v>0</v>
      </c>
      <c r="AD132" s="31">
        <v>0</v>
      </c>
      <c r="AE132" s="31">
        <v>0</v>
      </c>
      <c r="AF132" s="31">
        <v>0</v>
      </c>
      <c r="AG132" s="31">
        <v>0</v>
      </c>
      <c r="AH132" s="31">
        <v>0</v>
      </c>
      <c r="AI132" s="31">
        <v>0</v>
      </c>
      <c r="AJ132" s="31">
        <v>0</v>
      </c>
      <c r="AK132" s="31">
        <v>0</v>
      </c>
      <c r="AL132" s="31">
        <v>0</v>
      </c>
      <c r="AM132" s="31">
        <v>0</v>
      </c>
      <c r="AN132" s="31">
        <v>0</v>
      </c>
      <c r="AO132" s="31">
        <v>0</v>
      </c>
      <c r="AP132" s="31">
        <v>0</v>
      </c>
      <c r="AQ132" s="42">
        <v>0</v>
      </c>
      <c r="AR132" s="42">
        <v>0</v>
      </c>
      <c r="AS132" s="42">
        <v>0</v>
      </c>
      <c r="AT132" s="42">
        <v>0</v>
      </c>
      <c r="AU132" s="42">
        <v>0</v>
      </c>
      <c r="AV132" s="42">
        <v>0</v>
      </c>
      <c r="AW132" s="42">
        <v>0</v>
      </c>
      <c r="AX132" s="42">
        <v>0</v>
      </c>
      <c r="AY132" s="42">
        <f>VLOOKUP(B132,[4]应付账款明细表!$A$4:$AW$439,49,0)</f>
        <v>0</v>
      </c>
      <c r="AZ132" s="42">
        <v>0</v>
      </c>
      <c r="BA132" s="50">
        <f>VLOOKUP(B132,[4]应付账款明细表!$A$4:$AY$439,51)</f>
        <v>0</v>
      </c>
      <c r="BB132" s="50">
        <f>VLOOKUP(B132,[4]应付账款明细表!$A$4:$AZ$439,52,0)</f>
        <v>0</v>
      </c>
      <c r="BC132" s="50"/>
      <c r="BD132" s="50">
        <f>VLOOKUP(B132,[4]应付账款明细表!$A$4:$BB$440,54,0)</f>
        <v>0</v>
      </c>
      <c r="BE132" s="50"/>
      <c r="BF132" s="63"/>
      <c r="BG132" s="64"/>
      <c r="BH132" s="63"/>
      <c r="BI132" s="54">
        <f t="shared" si="23"/>
        <v>29631.040000000001</v>
      </c>
      <c r="BJ132" s="16">
        <f t="shared" si="24"/>
        <v>2693.7309090909098</v>
      </c>
      <c r="BK132" s="65">
        <f t="shared" si="26"/>
        <v>0</v>
      </c>
      <c r="BL132" s="54" t="s">
        <v>374</v>
      </c>
      <c r="BM132" s="66" t="e">
        <f t="shared" ref="BM132:BM195" si="28">BG132/BD132</f>
        <v>#DIV/0!</v>
      </c>
      <c r="BN132" s="148" t="e">
        <f t="shared" si="16"/>
        <v>#DIV/0!</v>
      </c>
    </row>
    <row r="133" spans="1:66" ht="16.5">
      <c r="A133" s="23">
        <f t="shared" si="27"/>
        <v>130</v>
      </c>
      <c r="B133" s="24" t="s">
        <v>494</v>
      </c>
      <c r="C133" s="24"/>
      <c r="D133" s="25" t="s">
        <v>495</v>
      </c>
      <c r="E133" s="25" t="s">
        <v>353</v>
      </c>
      <c r="F133" s="16">
        <v>0</v>
      </c>
      <c r="G133" s="16"/>
      <c r="H133" s="16"/>
      <c r="I133" s="16"/>
      <c r="J133" s="31"/>
      <c r="K133" s="31"/>
      <c r="L133" s="31">
        <v>0</v>
      </c>
      <c r="M133" s="31"/>
      <c r="N133" s="31"/>
      <c r="O133" s="31">
        <v>0</v>
      </c>
      <c r="P133" s="31">
        <v>0</v>
      </c>
      <c r="Q133" s="31">
        <v>0</v>
      </c>
      <c r="R133" s="31">
        <v>0</v>
      </c>
      <c r="S133" s="31">
        <v>0</v>
      </c>
      <c r="T133" s="31">
        <v>0</v>
      </c>
      <c r="U133" s="31">
        <v>0</v>
      </c>
      <c r="V133" s="31">
        <v>0</v>
      </c>
      <c r="W133" s="31">
        <v>0</v>
      </c>
      <c r="X133" s="31">
        <v>0</v>
      </c>
      <c r="Y133" s="31">
        <v>0</v>
      </c>
      <c r="Z133" s="31">
        <v>0</v>
      </c>
      <c r="AA133" s="31">
        <v>0</v>
      </c>
      <c r="AB133" s="31">
        <v>0</v>
      </c>
      <c r="AC133" s="31">
        <v>0</v>
      </c>
      <c r="AD133" s="31">
        <v>0</v>
      </c>
      <c r="AE133" s="31">
        <v>0</v>
      </c>
      <c r="AF133" s="31">
        <v>0</v>
      </c>
      <c r="AG133" s="31">
        <v>0</v>
      </c>
      <c r="AH133" s="31">
        <v>0</v>
      </c>
      <c r="AI133" s="31">
        <v>0</v>
      </c>
      <c r="AJ133" s="31">
        <v>0</v>
      </c>
      <c r="AK133" s="31">
        <v>0</v>
      </c>
      <c r="AL133" s="31">
        <v>0</v>
      </c>
      <c r="AM133" s="31">
        <v>0</v>
      </c>
      <c r="AN133" s="31">
        <v>0</v>
      </c>
      <c r="AO133" s="31">
        <v>0</v>
      </c>
      <c r="AP133" s="31">
        <v>0</v>
      </c>
      <c r="AQ133" s="42">
        <v>7545.78</v>
      </c>
      <c r="AR133" s="42">
        <v>0</v>
      </c>
      <c r="AS133" s="42">
        <v>0</v>
      </c>
      <c r="AT133" s="42">
        <v>7545.78</v>
      </c>
      <c r="AU133" s="42">
        <v>28400</v>
      </c>
      <c r="AV133" s="42">
        <v>0</v>
      </c>
      <c r="AW133" s="42">
        <v>21745.78</v>
      </c>
      <c r="AX133" s="42">
        <v>14200</v>
      </c>
      <c r="AY133" s="42">
        <f>VLOOKUP(B133,[4]应付账款明细表!$A$4:$AW$439,49,0)</f>
        <v>0</v>
      </c>
      <c r="AZ133" s="42">
        <v>0</v>
      </c>
      <c r="BA133" s="50">
        <f>VLOOKUP(B133,[4]应付账款明细表!$A$4:$AY$439,51)</f>
        <v>14200</v>
      </c>
      <c r="BB133" s="50">
        <f>VLOOKUP(B133,[4]应付账款明细表!$A$4:$AZ$439,52,0)</f>
        <v>0</v>
      </c>
      <c r="BC133" s="50"/>
      <c r="BD133" s="50"/>
      <c r="BE133" s="50"/>
      <c r="BF133" s="63"/>
      <c r="BG133" s="64"/>
      <c r="BH133" s="63"/>
      <c r="BI133" s="54">
        <f t="shared" si="23"/>
        <v>35945.78</v>
      </c>
      <c r="BJ133" s="16">
        <f t="shared" si="24"/>
        <v>3267.7981818181802</v>
      </c>
      <c r="BK133" s="65">
        <f t="shared" si="26"/>
        <v>0</v>
      </c>
      <c r="BL133" s="54" t="s">
        <v>614</v>
      </c>
      <c r="BM133" s="66" t="e">
        <f t="shared" si="28"/>
        <v>#DIV/0!</v>
      </c>
      <c r="BN133" s="148" t="e">
        <f t="shared" ref="BN133:BN196" si="29">BH133/BD133</f>
        <v>#DIV/0!</v>
      </c>
    </row>
    <row r="134" spans="1:66" ht="16.5">
      <c r="A134" s="23">
        <f t="shared" si="27"/>
        <v>131</v>
      </c>
      <c r="B134" s="24" t="s">
        <v>502</v>
      </c>
      <c r="C134" s="24"/>
      <c r="D134" s="25" t="s">
        <v>503</v>
      </c>
      <c r="E134" s="25" t="s">
        <v>167</v>
      </c>
      <c r="F134" s="16">
        <v>0</v>
      </c>
      <c r="G134" s="16">
        <v>0</v>
      </c>
      <c r="H134" s="16">
        <v>0</v>
      </c>
      <c r="I134" s="16">
        <v>0</v>
      </c>
      <c r="J134" s="31">
        <v>80977.37</v>
      </c>
      <c r="K134" s="31">
        <v>35053.32</v>
      </c>
      <c r="L134" s="31">
        <v>0</v>
      </c>
      <c r="M134" s="31">
        <v>0</v>
      </c>
      <c r="N134" s="31">
        <v>116030.69</v>
      </c>
      <c r="O134" s="31">
        <v>201294.44</v>
      </c>
      <c r="P134" s="31">
        <v>0</v>
      </c>
      <c r="Q134" s="31">
        <v>0</v>
      </c>
      <c r="R134" s="31">
        <v>317325.13</v>
      </c>
      <c r="S134" s="31">
        <v>226138</v>
      </c>
      <c r="T134" s="31">
        <v>80977.37</v>
      </c>
      <c r="U134" s="31">
        <v>0</v>
      </c>
      <c r="V134" s="31">
        <v>543463.13</v>
      </c>
      <c r="W134" s="31">
        <v>74327.360000000001</v>
      </c>
      <c r="X134" s="31">
        <v>116030.69</v>
      </c>
      <c r="Y134" s="31">
        <v>0</v>
      </c>
      <c r="Z134" s="31">
        <v>617790.49</v>
      </c>
      <c r="AA134" s="31">
        <v>15452.98</v>
      </c>
      <c r="AB134" s="31">
        <v>317325.13</v>
      </c>
      <c r="AC134" s="31">
        <v>0</v>
      </c>
      <c r="AD134" s="31">
        <v>633243.47</v>
      </c>
      <c r="AE134" s="31">
        <v>98251.86</v>
      </c>
      <c r="AF134" s="31">
        <v>543463.13</v>
      </c>
      <c r="AG134" s="31">
        <v>0</v>
      </c>
      <c r="AH134" s="31">
        <v>731495.33</v>
      </c>
      <c r="AI134" s="31">
        <v>0</v>
      </c>
      <c r="AJ134" s="31">
        <v>617790.49</v>
      </c>
      <c r="AK134" s="31">
        <v>0</v>
      </c>
      <c r="AL134" s="31">
        <v>731495.33</v>
      </c>
      <c r="AM134" s="31">
        <v>0</v>
      </c>
      <c r="AN134" s="31">
        <v>633243.47</v>
      </c>
      <c r="AO134" s="31">
        <v>0</v>
      </c>
      <c r="AP134" s="31">
        <v>731495.33</v>
      </c>
      <c r="AQ134" s="42">
        <v>0</v>
      </c>
      <c r="AR134" s="42">
        <v>731495.33</v>
      </c>
      <c r="AS134" s="42">
        <v>0</v>
      </c>
      <c r="AT134" s="42">
        <v>731495.33</v>
      </c>
      <c r="AU134" s="42">
        <v>0</v>
      </c>
      <c r="AV134" s="42">
        <v>731495.33</v>
      </c>
      <c r="AW134" s="42">
        <v>0</v>
      </c>
      <c r="AX134" s="42">
        <v>731495.33</v>
      </c>
      <c r="AY134" s="42">
        <f>VLOOKUP(B134,[4]应付账款明细表!$A$4:$AW$439,49,0)</f>
        <v>24721.72</v>
      </c>
      <c r="AZ134" s="42">
        <v>731495.33</v>
      </c>
      <c r="BA134" s="50">
        <f>VLOOKUP(B134,[4]应付账款明细表!$A$4:$AY$439,51)</f>
        <v>717210.05</v>
      </c>
      <c r="BB134" s="50">
        <f>VLOOKUP(B134,[4]应付账款明细表!$A$4:$AZ$439,52,0)</f>
        <v>39007</v>
      </c>
      <c r="BC134" s="50"/>
      <c r="BD134" s="50">
        <f>VLOOKUP(B134,[4]应付账款明细表!$A$4:$BB$440,54,0)</f>
        <v>14285.279999999901</v>
      </c>
      <c r="BE134" s="50"/>
      <c r="BF134" s="63"/>
      <c r="BG134" s="64"/>
      <c r="BH134" s="63"/>
      <c r="BI134" s="54">
        <f t="shared" si="23"/>
        <v>675239.68</v>
      </c>
      <c r="BJ134" s="16">
        <f t="shared" si="24"/>
        <v>61385.425454545402</v>
      </c>
      <c r="BK134" s="65">
        <f t="shared" si="26"/>
        <v>0.232714522937987</v>
      </c>
      <c r="BL134" s="54" t="s">
        <v>590</v>
      </c>
      <c r="BM134" s="66">
        <f t="shared" si="28"/>
        <v>0</v>
      </c>
      <c r="BN134" s="148">
        <f t="shared" si="29"/>
        <v>0</v>
      </c>
    </row>
    <row r="135" spans="1:66" ht="16.5">
      <c r="A135" s="23">
        <f t="shared" si="27"/>
        <v>132</v>
      </c>
      <c r="B135" s="24" t="s">
        <v>558</v>
      </c>
      <c r="C135" s="24" t="s">
        <v>672</v>
      </c>
      <c r="D135" s="25" t="s">
        <v>559</v>
      </c>
      <c r="E135" s="25" t="s">
        <v>260</v>
      </c>
      <c r="F135" s="16">
        <v>0</v>
      </c>
      <c r="G135" s="16">
        <v>0</v>
      </c>
      <c r="H135" s="16">
        <v>0</v>
      </c>
      <c r="I135" s="16">
        <v>0</v>
      </c>
      <c r="J135" s="31">
        <v>0</v>
      </c>
      <c r="K135" s="31">
        <v>0</v>
      </c>
      <c r="L135" s="31">
        <v>0</v>
      </c>
      <c r="M135" s="31">
        <v>0</v>
      </c>
      <c r="N135" s="31">
        <v>0</v>
      </c>
      <c r="O135" s="31">
        <v>0</v>
      </c>
      <c r="P135" s="31">
        <v>0</v>
      </c>
      <c r="Q135" s="31">
        <v>0</v>
      </c>
      <c r="R135" s="31">
        <v>0</v>
      </c>
      <c r="S135" s="31">
        <v>0</v>
      </c>
      <c r="T135" s="31"/>
      <c r="U135" s="31">
        <v>0</v>
      </c>
      <c r="V135" s="31">
        <v>0</v>
      </c>
      <c r="W135" s="31">
        <v>0</v>
      </c>
      <c r="X135" s="31">
        <v>0</v>
      </c>
      <c r="Y135" s="31">
        <v>0</v>
      </c>
      <c r="Z135" s="31">
        <v>0</v>
      </c>
      <c r="AA135" s="31">
        <v>0</v>
      </c>
      <c r="AB135" s="31">
        <v>0</v>
      </c>
      <c r="AC135" s="31">
        <v>0</v>
      </c>
      <c r="AD135" s="31">
        <v>0</v>
      </c>
      <c r="AE135" s="31">
        <v>25904.69</v>
      </c>
      <c r="AF135" s="31">
        <v>0</v>
      </c>
      <c r="AG135" s="31">
        <v>0</v>
      </c>
      <c r="AH135" s="31">
        <v>25904.69</v>
      </c>
      <c r="AI135" s="31">
        <v>0</v>
      </c>
      <c r="AJ135" s="31">
        <v>0</v>
      </c>
      <c r="AK135" s="31">
        <v>0</v>
      </c>
      <c r="AL135" s="31">
        <v>25904.69</v>
      </c>
      <c r="AM135" s="31">
        <v>129523.43</v>
      </c>
      <c r="AN135" s="31">
        <v>0</v>
      </c>
      <c r="AO135" s="31">
        <v>0</v>
      </c>
      <c r="AP135" s="31">
        <v>155428.12</v>
      </c>
      <c r="AQ135" s="42">
        <v>0</v>
      </c>
      <c r="AR135" s="42">
        <v>0</v>
      </c>
      <c r="AS135" s="42">
        <v>0</v>
      </c>
      <c r="AT135" s="42">
        <v>155428.12</v>
      </c>
      <c r="AU135" s="42">
        <v>259046.85</v>
      </c>
      <c r="AV135" s="42">
        <v>0</v>
      </c>
      <c r="AW135" s="42">
        <v>0</v>
      </c>
      <c r="AX135" s="42">
        <v>414474.97</v>
      </c>
      <c r="AY135" s="42">
        <f>VLOOKUP(B135,[4]应付账款明细表!$A$4:$AW$439,49,0)</f>
        <v>101028.27</v>
      </c>
      <c r="AZ135" s="42">
        <v>0</v>
      </c>
      <c r="BA135" s="50">
        <f>VLOOKUP(B135,[4]应付账款明细表!$A$4:$AY$439,51)</f>
        <v>100000</v>
      </c>
      <c r="BB135" s="50">
        <f>VLOOKUP(B135,[4]应付账款明细表!$A$4:$AZ$439,52,0)</f>
        <v>415503.24</v>
      </c>
      <c r="BC135" s="50"/>
      <c r="BD135" s="50">
        <f>VLOOKUP(B135,[4]应付账款明细表!$A$4:$BB$440,54,0)</f>
        <v>0</v>
      </c>
      <c r="BE135" s="50"/>
      <c r="BF135" s="63"/>
      <c r="BG135" s="64"/>
      <c r="BH135" s="63"/>
      <c r="BI135" s="54">
        <f t="shared" si="23"/>
        <v>515503.24</v>
      </c>
      <c r="BJ135" s="16">
        <f t="shared" si="24"/>
        <v>46863.930909090901</v>
      </c>
      <c r="BK135" s="65">
        <f t="shared" si="26"/>
        <v>0</v>
      </c>
      <c r="BL135" s="54" t="s">
        <v>673</v>
      </c>
      <c r="BM135" s="66" t="e">
        <f t="shared" si="28"/>
        <v>#DIV/0!</v>
      </c>
      <c r="BN135" s="148" t="e">
        <f t="shared" si="29"/>
        <v>#DIV/0!</v>
      </c>
    </row>
    <row r="136" spans="1:66" ht="16.5">
      <c r="A136" s="23">
        <f t="shared" si="27"/>
        <v>133</v>
      </c>
      <c r="B136" s="24" t="s">
        <v>568</v>
      </c>
      <c r="C136" s="24"/>
      <c r="D136" s="25" t="s">
        <v>569</v>
      </c>
      <c r="E136" s="25" t="s">
        <v>154</v>
      </c>
      <c r="F136" s="16">
        <v>0</v>
      </c>
      <c r="G136" s="16"/>
      <c r="H136" s="16"/>
      <c r="I136" s="16"/>
      <c r="J136" s="31"/>
      <c r="K136" s="31"/>
      <c r="L136" s="31">
        <v>0</v>
      </c>
      <c r="M136" s="31"/>
      <c r="N136" s="31"/>
      <c r="O136" s="31">
        <v>0</v>
      </c>
      <c r="P136" s="31">
        <v>0</v>
      </c>
      <c r="Q136" s="31">
        <v>0</v>
      </c>
      <c r="R136" s="31">
        <v>0</v>
      </c>
      <c r="S136" s="31">
        <v>0</v>
      </c>
      <c r="T136" s="31"/>
      <c r="U136" s="31">
        <v>0</v>
      </c>
      <c r="V136" s="31">
        <v>0</v>
      </c>
      <c r="W136" s="31">
        <v>0</v>
      </c>
      <c r="X136" s="31">
        <v>0</v>
      </c>
      <c r="Y136" s="31">
        <v>0</v>
      </c>
      <c r="Z136" s="31">
        <v>0</v>
      </c>
      <c r="AA136" s="31">
        <v>0</v>
      </c>
      <c r="AB136" s="31">
        <v>0</v>
      </c>
      <c r="AC136" s="31">
        <v>0</v>
      </c>
      <c r="AD136" s="31">
        <v>0</v>
      </c>
      <c r="AE136" s="31">
        <v>0</v>
      </c>
      <c r="AF136" s="31">
        <v>0</v>
      </c>
      <c r="AG136" s="31">
        <v>0</v>
      </c>
      <c r="AH136" s="31">
        <v>0</v>
      </c>
      <c r="AI136" s="31">
        <v>0</v>
      </c>
      <c r="AJ136" s="31">
        <v>0</v>
      </c>
      <c r="AK136" s="31">
        <v>0</v>
      </c>
      <c r="AL136" s="31">
        <v>0</v>
      </c>
      <c r="AM136" s="31">
        <v>0</v>
      </c>
      <c r="AN136" s="31">
        <v>0</v>
      </c>
      <c r="AO136" s="31">
        <v>0</v>
      </c>
      <c r="AP136" s="31">
        <v>0</v>
      </c>
      <c r="AQ136" s="42">
        <v>9272.52</v>
      </c>
      <c r="AR136" s="42">
        <v>0</v>
      </c>
      <c r="AS136" s="42">
        <v>0</v>
      </c>
      <c r="AT136" s="42">
        <v>9272.52</v>
      </c>
      <c r="AU136" s="42">
        <v>23969.84</v>
      </c>
      <c r="AV136" s="42">
        <v>0</v>
      </c>
      <c r="AW136" s="42">
        <v>0</v>
      </c>
      <c r="AX136" s="42">
        <v>33242.36</v>
      </c>
      <c r="AY136" s="42">
        <f>VLOOKUP(B136,[4]应付账款明细表!$A$4:$AW$439,49,0)</f>
        <v>0</v>
      </c>
      <c r="AZ136" s="42">
        <v>0</v>
      </c>
      <c r="BA136" s="50">
        <f>VLOOKUP(B136,[4]应付账款明细表!$A$4:$AY$439,51)</f>
        <v>0</v>
      </c>
      <c r="BB136" s="50">
        <f>VLOOKUP(B136,[4]应付账款明细表!$A$4:$AZ$439,52,0)</f>
        <v>33242.36</v>
      </c>
      <c r="BC136" s="50"/>
      <c r="BD136" s="50">
        <f>VLOOKUP(B136,[4]应付账款明细表!$A$4:$BB$440,54,0)</f>
        <v>9272.52</v>
      </c>
      <c r="BE136" s="50"/>
      <c r="BF136" s="63"/>
      <c r="BG136" s="64"/>
      <c r="BH136" s="63"/>
      <c r="BI136" s="54">
        <f t="shared" si="23"/>
        <v>33242.36</v>
      </c>
      <c r="BJ136" s="16">
        <f t="shared" si="24"/>
        <v>3022.03272727273</v>
      </c>
      <c r="BK136" s="65">
        <f t="shared" si="26"/>
        <v>3.0683056196972802</v>
      </c>
      <c r="BL136" s="54" t="s">
        <v>614</v>
      </c>
      <c r="BM136" s="66">
        <f t="shared" si="28"/>
        <v>0</v>
      </c>
      <c r="BN136" s="148">
        <f t="shared" si="29"/>
        <v>0</v>
      </c>
    </row>
    <row r="137" spans="1:66" ht="16.5">
      <c r="A137" s="23">
        <f t="shared" si="27"/>
        <v>134</v>
      </c>
      <c r="B137" s="24" t="s">
        <v>570</v>
      </c>
      <c r="C137" s="24">
        <v>1944595</v>
      </c>
      <c r="D137" s="25" t="s">
        <v>571</v>
      </c>
      <c r="E137" s="25" t="s">
        <v>562</v>
      </c>
      <c r="F137" s="16">
        <v>0</v>
      </c>
      <c r="G137" s="16">
        <v>0</v>
      </c>
      <c r="H137" s="16">
        <v>0</v>
      </c>
      <c r="I137" s="16">
        <v>0</v>
      </c>
      <c r="J137" s="31">
        <v>0</v>
      </c>
      <c r="K137" s="31">
        <v>0</v>
      </c>
      <c r="L137" s="31">
        <v>0</v>
      </c>
      <c r="M137" s="31">
        <v>0</v>
      </c>
      <c r="N137" s="31">
        <v>0</v>
      </c>
      <c r="O137" s="31">
        <v>0</v>
      </c>
      <c r="P137" s="31">
        <v>0</v>
      </c>
      <c r="Q137" s="31">
        <v>0</v>
      </c>
      <c r="R137" s="31">
        <v>0</v>
      </c>
      <c r="S137" s="31">
        <v>0</v>
      </c>
      <c r="T137" s="31"/>
      <c r="U137" s="31">
        <v>0</v>
      </c>
      <c r="V137" s="31">
        <v>0</v>
      </c>
      <c r="W137" s="31">
        <v>0</v>
      </c>
      <c r="X137" s="31">
        <v>0</v>
      </c>
      <c r="Y137" s="31">
        <v>0</v>
      </c>
      <c r="Z137" s="31">
        <v>0</v>
      </c>
      <c r="AA137" s="31">
        <v>0</v>
      </c>
      <c r="AB137" s="31">
        <v>0</v>
      </c>
      <c r="AC137" s="31">
        <v>0</v>
      </c>
      <c r="AD137" s="31">
        <v>0</v>
      </c>
      <c r="AE137" s="31">
        <v>0</v>
      </c>
      <c r="AF137" s="31">
        <v>0</v>
      </c>
      <c r="AG137" s="31">
        <v>0</v>
      </c>
      <c r="AH137" s="31">
        <v>0</v>
      </c>
      <c r="AI137" s="31">
        <v>264636.06</v>
      </c>
      <c r="AJ137" s="31">
        <v>0</v>
      </c>
      <c r="AK137" s="31">
        <v>59267.07</v>
      </c>
      <c r="AL137" s="31">
        <v>205368.99</v>
      </c>
      <c r="AM137" s="31">
        <v>243786.2</v>
      </c>
      <c r="AN137" s="31">
        <v>0</v>
      </c>
      <c r="AO137" s="31">
        <v>300000</v>
      </c>
      <c r="AP137" s="31">
        <v>149155.19</v>
      </c>
      <c r="AQ137" s="42">
        <v>348266</v>
      </c>
      <c r="AR137" s="42">
        <v>0</v>
      </c>
      <c r="AS137" s="42">
        <v>140000</v>
      </c>
      <c r="AT137" s="42">
        <v>357421.19</v>
      </c>
      <c r="AU137" s="42">
        <v>0</v>
      </c>
      <c r="AV137" s="42">
        <v>149155.19</v>
      </c>
      <c r="AW137" s="42">
        <v>250000</v>
      </c>
      <c r="AX137" s="42">
        <v>107421.19</v>
      </c>
      <c r="AY137" s="42">
        <f>VLOOKUP(B137,[4]应付账款明细表!$A$4:$AW$439,49,0)</f>
        <v>218655</v>
      </c>
      <c r="AZ137" s="42">
        <v>107421.19</v>
      </c>
      <c r="BA137" s="50">
        <f>VLOOKUP(B137,[4]应付账款明细表!$A$4:$AY$439,51)</f>
        <v>100000</v>
      </c>
      <c r="BB137" s="50">
        <f>VLOOKUP(B137,[4]应付账款明细表!$A$4:$AZ$439,52,0)</f>
        <v>226076.19</v>
      </c>
      <c r="BC137" s="50"/>
      <c r="BD137" s="50">
        <f>VLOOKUP(B137,[4]应付账款明细表!$A$4:$BB$440,54,0)</f>
        <v>7421.19</v>
      </c>
      <c r="BE137" s="50"/>
      <c r="BF137" s="63"/>
      <c r="BG137" s="64"/>
      <c r="BH137" s="63"/>
      <c r="BI137" s="54">
        <f t="shared" si="23"/>
        <v>1075343.26</v>
      </c>
      <c r="BJ137" s="16">
        <f t="shared" si="24"/>
        <v>97758.478181818195</v>
      </c>
      <c r="BK137" s="65">
        <f t="shared" si="26"/>
        <v>7.5913518070499605E-2</v>
      </c>
      <c r="BL137" s="54" t="s">
        <v>640</v>
      </c>
      <c r="BM137" s="66">
        <f t="shared" si="28"/>
        <v>0</v>
      </c>
      <c r="BN137" s="148">
        <f t="shared" si="29"/>
        <v>0</v>
      </c>
    </row>
    <row r="138" spans="1:66" ht="16.5">
      <c r="A138" s="75">
        <f t="shared" si="27"/>
        <v>135</v>
      </c>
      <c r="B138" s="76"/>
      <c r="C138" s="77"/>
      <c r="D138" s="78" t="s">
        <v>674</v>
      </c>
      <c r="E138" s="77"/>
      <c r="F138" s="79">
        <f t="shared" ref="F138:AP138" si="30">SUM(F4:F135)</f>
        <v>97993462.159999996</v>
      </c>
      <c r="G138" s="79">
        <f t="shared" si="30"/>
        <v>17198669.079999998</v>
      </c>
      <c r="H138" s="79">
        <f t="shared" si="30"/>
        <v>96990120.409999996</v>
      </c>
      <c r="I138" s="79">
        <f t="shared" si="30"/>
        <v>17634680.82</v>
      </c>
      <c r="J138" s="79">
        <f t="shared" si="30"/>
        <v>93139046.200000003</v>
      </c>
      <c r="K138" s="79">
        <f t="shared" si="30"/>
        <v>12665372.789999999</v>
      </c>
      <c r="L138" s="79">
        <f t="shared" si="30"/>
        <v>68794890.209999993</v>
      </c>
      <c r="M138" s="79">
        <f t="shared" si="30"/>
        <v>9899714.4399999995</v>
      </c>
      <c r="N138" s="79">
        <f t="shared" si="30"/>
        <v>95904704.549999997</v>
      </c>
      <c r="O138" s="79">
        <f t="shared" si="30"/>
        <v>11193110.18</v>
      </c>
      <c r="P138" s="79">
        <f t="shared" si="30"/>
        <v>73423083.170000002</v>
      </c>
      <c r="Q138" s="79">
        <f t="shared" si="30"/>
        <v>11565233</v>
      </c>
      <c r="R138" s="79">
        <f t="shared" si="30"/>
        <v>95587454.049999997</v>
      </c>
      <c r="S138" s="79">
        <f t="shared" si="30"/>
        <v>17889116.829999998</v>
      </c>
      <c r="T138" s="79">
        <f t="shared" si="30"/>
        <v>74593434.209999993</v>
      </c>
      <c r="U138" s="79">
        <f t="shared" si="30"/>
        <v>9720853.4000000004</v>
      </c>
      <c r="V138" s="79">
        <f t="shared" si="30"/>
        <v>103706047.77</v>
      </c>
      <c r="W138" s="79">
        <f t="shared" si="30"/>
        <v>19123312.140000001</v>
      </c>
      <c r="X138" s="79">
        <f t="shared" si="30"/>
        <v>78462350.069999993</v>
      </c>
      <c r="Y138" s="79">
        <f t="shared" si="30"/>
        <v>18147177</v>
      </c>
      <c r="Z138" s="79">
        <f t="shared" si="30"/>
        <v>104782182.91</v>
      </c>
      <c r="AA138" s="79">
        <f t="shared" si="30"/>
        <v>18402808.98</v>
      </c>
      <c r="AB138" s="79">
        <f t="shared" si="30"/>
        <v>71774218.469999999</v>
      </c>
      <c r="AC138" s="79">
        <f t="shared" si="30"/>
        <v>4145748.4</v>
      </c>
      <c r="AD138" s="79">
        <f t="shared" si="30"/>
        <v>119039243.48999999</v>
      </c>
      <c r="AE138" s="79">
        <f t="shared" si="30"/>
        <v>18742963.23</v>
      </c>
      <c r="AF138" s="79">
        <f t="shared" si="30"/>
        <v>87831422.719999999</v>
      </c>
      <c r="AG138" s="79">
        <f t="shared" si="30"/>
        <v>26010573.77</v>
      </c>
      <c r="AH138" s="79">
        <f t="shared" si="30"/>
        <v>111771632.95</v>
      </c>
      <c r="AI138" s="79">
        <f t="shared" si="30"/>
        <v>10448681.33</v>
      </c>
      <c r="AJ138" s="79">
        <f t="shared" si="30"/>
        <v>81658028.969999894</v>
      </c>
      <c r="AK138" s="79">
        <f t="shared" si="30"/>
        <v>13961880.949999999</v>
      </c>
      <c r="AL138" s="79">
        <f t="shared" si="30"/>
        <v>108153230.72</v>
      </c>
      <c r="AM138" s="79">
        <f t="shared" si="30"/>
        <v>12132580.17</v>
      </c>
      <c r="AN138" s="79">
        <f t="shared" si="30"/>
        <v>83642881.319999993</v>
      </c>
      <c r="AO138" s="79">
        <f t="shared" si="30"/>
        <v>9149265.9100000001</v>
      </c>
      <c r="AP138" s="79">
        <f t="shared" si="30"/>
        <v>109031526.73999999</v>
      </c>
      <c r="AQ138" s="79">
        <f>SUM(AQ4:AQ136)</f>
        <v>18448966.629999999</v>
      </c>
      <c r="AR138" s="79">
        <f>SUM(AR4:AR135)</f>
        <v>92057295.739999995</v>
      </c>
      <c r="AS138" s="79">
        <f>SUM(AS4:AS135)</f>
        <v>21511751.030000001</v>
      </c>
      <c r="AT138" s="79">
        <f>SUM(AT4:AT135)</f>
        <v>106828503.06</v>
      </c>
      <c r="AU138" s="79">
        <f>SUM(AU4:AU137)</f>
        <v>15963752.42</v>
      </c>
      <c r="AV138" s="79">
        <f t="shared" ref="AV138:BC138" si="31">SUM(AV4:AV135)</f>
        <v>80395387.159999996</v>
      </c>
      <c r="AW138" s="79">
        <f t="shared" si="31"/>
        <v>7951466.8399999999</v>
      </c>
      <c r="AX138" s="79">
        <f t="shared" si="31"/>
        <v>113552418.8</v>
      </c>
      <c r="AY138" s="79">
        <f t="shared" si="31"/>
        <v>25344919.059999999</v>
      </c>
      <c r="AZ138" s="79">
        <f t="shared" si="31"/>
        <v>84201299.319999993</v>
      </c>
      <c r="BA138" s="86">
        <f t="shared" si="31"/>
        <v>18971916.289999999</v>
      </c>
      <c r="BB138" s="86">
        <f t="shared" si="31"/>
        <v>118712488.45</v>
      </c>
      <c r="BC138" s="86">
        <f t="shared" si="31"/>
        <v>0</v>
      </c>
      <c r="BD138" s="86">
        <f>SUM(BD4:BD137)</f>
        <v>82616223.319999993</v>
      </c>
      <c r="BE138" s="86"/>
      <c r="BF138" s="79">
        <f>SUM(BF4:BF135)</f>
        <v>0</v>
      </c>
      <c r="BG138" s="79">
        <f>SUM(BG4:BG137)</f>
        <v>21521656.59</v>
      </c>
      <c r="BH138" s="79">
        <f>SUM(BH4:BH135)</f>
        <v>21521656.59</v>
      </c>
      <c r="BI138" s="79">
        <f>SUM(BI4:BI135)</f>
        <v>176709050.40000001</v>
      </c>
      <c r="BJ138" s="89"/>
      <c r="BK138" s="90"/>
      <c r="BL138" s="89"/>
      <c r="BM138" s="92">
        <f t="shared" si="28"/>
        <v>0.26050157856574363</v>
      </c>
      <c r="BN138" s="148">
        <f t="shared" si="29"/>
        <v>0.26050157856574363</v>
      </c>
    </row>
    <row r="139" spans="1:66" ht="16.5">
      <c r="A139" s="75">
        <f t="shared" si="27"/>
        <v>136</v>
      </c>
      <c r="B139" s="76"/>
      <c r="C139" s="77"/>
      <c r="D139" s="80" t="s">
        <v>675</v>
      </c>
      <c r="E139" s="77"/>
      <c r="F139" s="79"/>
      <c r="G139" s="79"/>
      <c r="H139" s="79"/>
      <c r="I139" s="79"/>
      <c r="J139" s="79"/>
      <c r="K139" s="79"/>
      <c r="L139" s="79"/>
      <c r="M139" s="79"/>
      <c r="N139" s="79"/>
      <c r="O139" s="79"/>
      <c r="P139" s="79"/>
      <c r="Q139" s="79"/>
      <c r="R139" s="79"/>
      <c r="S139" s="79"/>
      <c r="T139" s="79"/>
      <c r="U139" s="79"/>
      <c r="V139" s="79"/>
      <c r="W139" s="79"/>
      <c r="X139" s="79"/>
      <c r="Y139" s="79"/>
      <c r="Z139" s="79"/>
      <c r="AA139" s="79"/>
      <c r="AB139" s="79"/>
      <c r="AC139" s="79"/>
      <c r="AD139" s="79"/>
      <c r="AE139" s="79"/>
      <c r="AF139" s="79"/>
      <c r="AG139" s="79"/>
      <c r="AH139" s="79"/>
      <c r="AI139" s="79"/>
      <c r="AJ139" s="79"/>
      <c r="AK139" s="79"/>
      <c r="AL139" s="79"/>
      <c r="AM139" s="79"/>
      <c r="AN139" s="79"/>
      <c r="AO139" s="79"/>
      <c r="AP139" s="79"/>
      <c r="AQ139" s="79"/>
      <c r="AR139" s="79"/>
      <c r="AS139" s="79"/>
      <c r="AT139" s="79"/>
      <c r="AU139" s="79"/>
      <c r="AV139" s="79"/>
      <c r="AW139" s="79"/>
      <c r="AX139" s="79"/>
      <c r="AY139" s="87"/>
      <c r="AZ139" s="79"/>
      <c r="BA139" s="88"/>
      <c r="BB139" s="86"/>
      <c r="BC139" s="86"/>
      <c r="BD139" s="86"/>
      <c r="BE139" s="86"/>
      <c r="BF139" s="91"/>
      <c r="BG139" s="91"/>
      <c r="BH139" s="91"/>
      <c r="BI139" s="89"/>
      <c r="BJ139" s="89"/>
      <c r="BK139" s="90"/>
      <c r="BL139" s="89"/>
      <c r="BM139" s="92" t="e">
        <f t="shared" si="28"/>
        <v>#DIV/0!</v>
      </c>
      <c r="BN139" s="148" t="e">
        <f t="shared" si="29"/>
        <v>#DIV/0!</v>
      </c>
    </row>
    <row r="140" spans="1:66" ht="16.5">
      <c r="A140" s="23">
        <f t="shared" si="27"/>
        <v>137</v>
      </c>
      <c r="B140" s="24" t="s">
        <v>540</v>
      </c>
      <c r="C140" s="24" t="s">
        <v>676</v>
      </c>
      <c r="D140" s="25" t="s">
        <v>541</v>
      </c>
      <c r="E140" s="25" t="s">
        <v>167</v>
      </c>
      <c r="F140" s="16">
        <v>0</v>
      </c>
      <c r="G140" s="16">
        <v>0</v>
      </c>
      <c r="H140" s="16">
        <v>0</v>
      </c>
      <c r="I140" s="16">
        <v>0</v>
      </c>
      <c r="J140" s="31">
        <v>0</v>
      </c>
      <c r="K140" s="31">
        <v>0</v>
      </c>
      <c r="L140" s="31">
        <v>0</v>
      </c>
      <c r="M140" s="31">
        <v>0</v>
      </c>
      <c r="N140" s="31">
        <v>0</v>
      </c>
      <c r="O140" s="31">
        <v>0</v>
      </c>
      <c r="P140" s="31">
        <v>0</v>
      </c>
      <c r="Q140" s="31">
        <v>0</v>
      </c>
      <c r="R140" s="31">
        <v>0</v>
      </c>
      <c r="S140" s="31">
        <v>0</v>
      </c>
      <c r="T140" s="31">
        <v>0</v>
      </c>
      <c r="U140" s="31">
        <v>0</v>
      </c>
      <c r="V140" s="31">
        <v>0</v>
      </c>
      <c r="W140" s="31">
        <v>260000</v>
      </c>
      <c r="X140" s="31">
        <v>0</v>
      </c>
      <c r="Y140" s="31">
        <v>0</v>
      </c>
      <c r="Z140" s="31">
        <v>260000</v>
      </c>
      <c r="AA140" s="31">
        <v>385000</v>
      </c>
      <c r="AB140" s="31">
        <v>0</v>
      </c>
      <c r="AC140" s="31">
        <v>0</v>
      </c>
      <c r="AD140" s="31">
        <v>645000</v>
      </c>
      <c r="AE140" s="31">
        <v>0</v>
      </c>
      <c r="AF140" s="31">
        <v>0</v>
      </c>
      <c r="AG140" s="31">
        <v>250000</v>
      </c>
      <c r="AH140" s="31">
        <v>395000</v>
      </c>
      <c r="AI140" s="31">
        <v>192500</v>
      </c>
      <c r="AJ140" s="31">
        <v>10000</v>
      </c>
      <c r="AK140" s="31">
        <v>0</v>
      </c>
      <c r="AL140" s="31">
        <v>587500</v>
      </c>
      <c r="AM140" s="31">
        <v>0</v>
      </c>
      <c r="AN140" s="31">
        <v>395000</v>
      </c>
      <c r="AO140" s="31">
        <v>299315.56</v>
      </c>
      <c r="AP140" s="31">
        <v>288184.44</v>
      </c>
      <c r="AQ140" s="42">
        <v>271000</v>
      </c>
      <c r="AR140" s="42">
        <v>95684.44</v>
      </c>
      <c r="AS140" s="42">
        <v>98000</v>
      </c>
      <c r="AT140" s="42">
        <v>461184.44</v>
      </c>
      <c r="AU140" s="42">
        <v>704325</v>
      </c>
      <c r="AV140" s="42">
        <v>190184.44</v>
      </c>
      <c r="AW140" s="42">
        <v>190000</v>
      </c>
      <c r="AX140" s="42">
        <v>975509.44</v>
      </c>
      <c r="AY140" s="42">
        <f>VLOOKUP(B140,[4]应付账款明细表!$A$4:$AW$439,49,0)</f>
        <v>419500</v>
      </c>
      <c r="AZ140" s="42">
        <v>184.44000000000199</v>
      </c>
      <c r="BA140" s="50">
        <f>VLOOKUP(B140,[4]应付账款明细表!$A$4:$AY$439,51)</f>
        <v>0</v>
      </c>
      <c r="BB140" s="50">
        <f>VLOOKUP(B140,[4]应付账款明细表!$A$4:$AZ$439,52,0)</f>
        <v>1395009.44</v>
      </c>
      <c r="BC140" s="50"/>
      <c r="BD140" s="50">
        <f>VLOOKUP(B140,[4]应付账款明细表!$A$4:$BB$440,54,0)</f>
        <v>271184.44</v>
      </c>
      <c r="BE140" s="50"/>
      <c r="BF140" s="63"/>
      <c r="BG140" s="63">
        <v>500000</v>
      </c>
      <c r="BH140" s="63">
        <v>500000</v>
      </c>
      <c r="BI140" s="54">
        <f t="shared" ref="BI140:BI171" si="32">K140+O140+S140+W140+AA140+AE140+AI140+AM140+AQ140+AU140+AY140+BC140</f>
        <v>2232325</v>
      </c>
      <c r="BJ140" s="16">
        <f t="shared" ref="BJ140:BJ171" si="33">BI140/11</f>
        <v>202938.636363636</v>
      </c>
      <c r="BK140" s="65">
        <f t="shared" ref="BK140:BK158" si="34">(BD140-BE140)/BJ140</f>
        <v>1.33628787922905</v>
      </c>
      <c r="BL140" s="54" t="s">
        <v>614</v>
      </c>
      <c r="BM140" s="66">
        <f t="shared" si="28"/>
        <v>1.8437636023659765</v>
      </c>
      <c r="BN140" s="148">
        <f t="shared" si="29"/>
        <v>1.8437636023659765</v>
      </c>
    </row>
    <row r="141" spans="1:66" ht="16.5">
      <c r="A141" s="23">
        <f t="shared" si="27"/>
        <v>138</v>
      </c>
      <c r="B141" s="24" t="s">
        <v>456</v>
      </c>
      <c r="C141" s="24">
        <v>1932510</v>
      </c>
      <c r="D141" s="25" t="s">
        <v>457</v>
      </c>
      <c r="E141" s="25" t="s">
        <v>450</v>
      </c>
      <c r="F141" s="16">
        <v>0</v>
      </c>
      <c r="G141" s="16">
        <v>409978.8</v>
      </c>
      <c r="H141" s="16">
        <v>0</v>
      </c>
      <c r="I141" s="16">
        <v>104504.4</v>
      </c>
      <c r="J141" s="31">
        <v>0</v>
      </c>
      <c r="K141" s="31">
        <v>104504.4</v>
      </c>
      <c r="L141" s="31">
        <v>104504.4</v>
      </c>
      <c r="M141" s="31">
        <v>104504.4</v>
      </c>
      <c r="N141" s="31">
        <v>0</v>
      </c>
      <c r="O141" s="31">
        <v>0</v>
      </c>
      <c r="P141" s="31">
        <v>0</v>
      </c>
      <c r="Q141" s="31">
        <v>0</v>
      </c>
      <c r="R141" s="31">
        <v>0</v>
      </c>
      <c r="S141" s="31">
        <v>66502.8</v>
      </c>
      <c r="T141" s="31">
        <v>66502.8</v>
      </c>
      <c r="U141" s="31">
        <v>66502.8</v>
      </c>
      <c r="V141" s="31">
        <v>0</v>
      </c>
      <c r="W141" s="31">
        <v>317806.40000000002</v>
      </c>
      <c r="X141" s="31">
        <v>317806.40000000002</v>
      </c>
      <c r="Y141" s="31">
        <v>317806.40000000002</v>
      </c>
      <c r="Z141" s="31">
        <v>0</v>
      </c>
      <c r="AA141" s="31">
        <v>100947.42</v>
      </c>
      <c r="AB141" s="31">
        <v>100947.42</v>
      </c>
      <c r="AC141" s="31">
        <v>100947.42</v>
      </c>
      <c r="AD141" s="31">
        <v>0</v>
      </c>
      <c r="AE141" s="31">
        <v>238913.64</v>
      </c>
      <c r="AF141" s="31">
        <v>238913.64</v>
      </c>
      <c r="AG141" s="31">
        <v>238913.64</v>
      </c>
      <c r="AH141" s="31">
        <v>0</v>
      </c>
      <c r="AI141" s="31">
        <v>100947.42</v>
      </c>
      <c r="AJ141" s="31">
        <v>100947.42</v>
      </c>
      <c r="AK141" s="31">
        <v>100947.42</v>
      </c>
      <c r="AL141" s="31">
        <v>0</v>
      </c>
      <c r="AM141" s="31">
        <v>410908.69</v>
      </c>
      <c r="AN141" s="31">
        <v>410908.69</v>
      </c>
      <c r="AO141" s="31">
        <v>410908.69</v>
      </c>
      <c r="AP141" s="31">
        <v>0</v>
      </c>
      <c r="AQ141" s="42">
        <v>193227.46</v>
      </c>
      <c r="AR141" s="42">
        <v>193227.46</v>
      </c>
      <c r="AS141" s="42">
        <v>193227.46</v>
      </c>
      <c r="AT141" s="42">
        <v>0</v>
      </c>
      <c r="AU141" s="42">
        <v>134121.96</v>
      </c>
      <c r="AV141" s="42">
        <v>134121.96</v>
      </c>
      <c r="AW141" s="42">
        <v>134121.96</v>
      </c>
      <c r="AX141" s="42">
        <v>0</v>
      </c>
      <c r="AY141" s="42">
        <f>VLOOKUP(B141,[4]应付账款明细表!$A$4:$AW$439,49,0)</f>
        <v>230655.6</v>
      </c>
      <c r="AZ141" s="42">
        <v>0</v>
      </c>
      <c r="BA141" s="50">
        <f>VLOOKUP(B141,[4]应付账款明细表!$A$4:$AY$439,51)</f>
        <v>230655.6</v>
      </c>
      <c r="BB141" s="50">
        <f>VLOOKUP(B141,[4]应付账款明细表!$A$4:$AZ$439,52,0)</f>
        <v>0</v>
      </c>
      <c r="BC141" s="50"/>
      <c r="BD141" s="50">
        <f>VLOOKUP(B141,[4]应付账款明细表!$A$4:$BB$440,54,0)</f>
        <v>0</v>
      </c>
      <c r="BE141" s="50"/>
      <c r="BF141" s="63"/>
      <c r="BG141" s="63">
        <v>180000</v>
      </c>
      <c r="BH141" s="63">
        <v>180000</v>
      </c>
      <c r="BI141" s="54">
        <f t="shared" si="32"/>
        <v>1898535.79</v>
      </c>
      <c r="BJ141" s="16">
        <f t="shared" si="33"/>
        <v>172594.16272727301</v>
      </c>
      <c r="BK141" s="65">
        <f t="shared" si="34"/>
        <v>0</v>
      </c>
      <c r="BL141" s="54" t="s">
        <v>677</v>
      </c>
      <c r="BM141" s="66" t="e">
        <f t="shared" si="28"/>
        <v>#DIV/0!</v>
      </c>
      <c r="BN141" s="148" t="e">
        <f t="shared" si="29"/>
        <v>#DIV/0!</v>
      </c>
    </row>
    <row r="142" spans="1:66" ht="16.5">
      <c r="A142" s="23">
        <f t="shared" si="27"/>
        <v>139</v>
      </c>
      <c r="B142" s="24" t="s">
        <v>515</v>
      </c>
      <c r="C142" s="24" t="s">
        <v>678</v>
      </c>
      <c r="D142" s="25" t="s">
        <v>516</v>
      </c>
      <c r="E142" s="25" t="s">
        <v>517</v>
      </c>
      <c r="F142" s="16">
        <v>0</v>
      </c>
      <c r="G142" s="16">
        <v>0</v>
      </c>
      <c r="H142" s="16">
        <v>0</v>
      </c>
      <c r="I142" s="16">
        <v>0</v>
      </c>
      <c r="J142" s="31">
        <v>0</v>
      </c>
      <c r="K142" s="31">
        <v>0</v>
      </c>
      <c r="L142" s="31">
        <v>0</v>
      </c>
      <c r="M142" s="31">
        <v>0</v>
      </c>
      <c r="N142" s="31">
        <v>0</v>
      </c>
      <c r="O142" s="31">
        <v>44780</v>
      </c>
      <c r="P142" s="31">
        <v>44740</v>
      </c>
      <c r="Q142" s="31">
        <v>44740</v>
      </c>
      <c r="R142" s="31">
        <v>40</v>
      </c>
      <c r="S142" s="31">
        <v>0</v>
      </c>
      <c r="T142" s="31">
        <v>0</v>
      </c>
      <c r="U142" s="31">
        <v>0</v>
      </c>
      <c r="V142" s="31">
        <v>40</v>
      </c>
      <c r="W142" s="31">
        <v>0</v>
      </c>
      <c r="X142" s="31">
        <v>40</v>
      </c>
      <c r="Y142" s="31">
        <v>40</v>
      </c>
      <c r="Z142" s="31">
        <v>0</v>
      </c>
      <c r="AA142" s="31">
        <v>100000</v>
      </c>
      <c r="AB142" s="31">
        <v>99960</v>
      </c>
      <c r="AC142" s="31">
        <v>99960</v>
      </c>
      <c r="AD142" s="31">
        <v>40</v>
      </c>
      <c r="AE142" s="31">
        <v>0</v>
      </c>
      <c r="AF142" s="31">
        <v>0</v>
      </c>
      <c r="AG142" s="31">
        <v>0</v>
      </c>
      <c r="AH142" s="31">
        <v>40</v>
      </c>
      <c r="AI142" s="31">
        <v>0</v>
      </c>
      <c r="AJ142" s="31">
        <v>0</v>
      </c>
      <c r="AK142" s="31">
        <v>0</v>
      </c>
      <c r="AL142" s="31">
        <v>40</v>
      </c>
      <c r="AM142" s="31">
        <v>0</v>
      </c>
      <c r="AN142" s="31">
        <v>0</v>
      </c>
      <c r="AO142" s="31">
        <v>0</v>
      </c>
      <c r="AP142" s="31">
        <v>40</v>
      </c>
      <c r="AQ142" s="42">
        <v>30000</v>
      </c>
      <c r="AR142" s="42">
        <v>30000</v>
      </c>
      <c r="AS142" s="42">
        <v>30000</v>
      </c>
      <c r="AT142" s="42">
        <v>40</v>
      </c>
      <c r="AU142" s="42">
        <v>0</v>
      </c>
      <c r="AV142" s="42">
        <v>0</v>
      </c>
      <c r="AW142" s="42">
        <v>0</v>
      </c>
      <c r="AX142" s="42">
        <v>40</v>
      </c>
      <c r="AY142" s="42">
        <f>VLOOKUP(B142,[4]应付账款明细表!$A$4:$AW$439,49,0)</f>
        <v>0</v>
      </c>
      <c r="AZ142" s="42">
        <v>0</v>
      </c>
      <c r="BA142" s="50">
        <f>VLOOKUP(B142,[4]应付账款明细表!$A$4:$AY$439,51)</f>
        <v>0</v>
      </c>
      <c r="BB142" s="50">
        <f>VLOOKUP(B142,[4]应付账款明细表!$A$4:$AZ$439,52,0)</f>
        <v>40</v>
      </c>
      <c r="BC142" s="50"/>
      <c r="BD142" s="50">
        <f>VLOOKUP(B142,[4]应付账款明细表!$A$4:$BB$440,54,0)</f>
        <v>0</v>
      </c>
      <c r="BE142" s="50"/>
      <c r="BF142" s="63"/>
      <c r="BG142" s="63">
        <v>100000</v>
      </c>
      <c r="BH142" s="63">
        <v>100000</v>
      </c>
      <c r="BI142" s="54">
        <f t="shared" si="32"/>
        <v>174780</v>
      </c>
      <c r="BJ142" s="16">
        <f t="shared" si="33"/>
        <v>15889.090909090901</v>
      </c>
      <c r="BK142" s="65">
        <f t="shared" si="34"/>
        <v>0</v>
      </c>
      <c r="BL142" s="54" t="s">
        <v>677</v>
      </c>
      <c r="BM142" s="66" t="e">
        <f t="shared" si="28"/>
        <v>#DIV/0!</v>
      </c>
      <c r="BN142" s="148" t="e">
        <f t="shared" si="29"/>
        <v>#DIV/0!</v>
      </c>
    </row>
    <row r="143" spans="1:66" ht="16.5">
      <c r="A143" s="23">
        <f t="shared" si="27"/>
        <v>140</v>
      </c>
      <c r="B143" s="24" t="s">
        <v>483</v>
      </c>
      <c r="C143" s="24" t="s">
        <v>679</v>
      </c>
      <c r="D143" s="25" t="s">
        <v>484</v>
      </c>
      <c r="E143" s="25" t="s">
        <v>485</v>
      </c>
      <c r="F143" s="16">
        <v>0</v>
      </c>
      <c r="G143" s="16">
        <v>0</v>
      </c>
      <c r="H143" s="16">
        <v>0</v>
      </c>
      <c r="I143" s="16">
        <v>144211.20000000001</v>
      </c>
      <c r="J143" s="31">
        <v>0</v>
      </c>
      <c r="K143" s="31">
        <v>108789.32</v>
      </c>
      <c r="L143" s="31">
        <v>108789.32</v>
      </c>
      <c r="M143" s="31">
        <v>108789.32</v>
      </c>
      <c r="N143" s="31">
        <v>0</v>
      </c>
      <c r="O143" s="31">
        <v>115779.6</v>
      </c>
      <c r="P143" s="31">
        <v>115779.6</v>
      </c>
      <c r="Q143" s="31">
        <v>115779.6</v>
      </c>
      <c r="R143" s="31">
        <v>0</v>
      </c>
      <c r="S143" s="31">
        <v>180264</v>
      </c>
      <c r="T143" s="31">
        <v>180264</v>
      </c>
      <c r="U143" s="31">
        <v>180264</v>
      </c>
      <c r="V143" s="31">
        <v>0</v>
      </c>
      <c r="W143" s="31">
        <v>88966.5</v>
      </c>
      <c r="X143" s="31">
        <v>88966.5</v>
      </c>
      <c r="Y143" s="31">
        <v>88966.5</v>
      </c>
      <c r="Z143" s="31">
        <v>0</v>
      </c>
      <c r="AA143" s="31">
        <v>112785.3</v>
      </c>
      <c r="AB143" s="31">
        <v>117785.3</v>
      </c>
      <c r="AC143" s="31">
        <v>117785.3</v>
      </c>
      <c r="AD143" s="31">
        <v>0</v>
      </c>
      <c r="AE143" s="31">
        <v>43900.5</v>
      </c>
      <c r="AF143" s="31">
        <v>43900.5</v>
      </c>
      <c r="AG143" s="31">
        <v>43900.5</v>
      </c>
      <c r="AH143" s="31">
        <v>0</v>
      </c>
      <c r="AI143" s="31">
        <v>82796.34</v>
      </c>
      <c r="AJ143" s="31">
        <v>77796.34</v>
      </c>
      <c r="AK143" s="31">
        <v>77796.34</v>
      </c>
      <c r="AL143" s="31">
        <v>0</v>
      </c>
      <c r="AM143" s="31">
        <v>0</v>
      </c>
      <c r="AN143" s="31">
        <v>0</v>
      </c>
      <c r="AO143" s="31">
        <v>0</v>
      </c>
      <c r="AP143" s="31">
        <v>0</v>
      </c>
      <c r="AQ143" s="42">
        <v>129436.84</v>
      </c>
      <c r="AR143" s="42">
        <v>129436.84</v>
      </c>
      <c r="AS143" s="42">
        <v>129436.84</v>
      </c>
      <c r="AT143" s="42">
        <v>0</v>
      </c>
      <c r="AU143" s="42">
        <v>103030.01</v>
      </c>
      <c r="AV143" s="42">
        <v>103030.01</v>
      </c>
      <c r="AW143" s="42">
        <v>103030.01</v>
      </c>
      <c r="AX143" s="42">
        <v>0</v>
      </c>
      <c r="AY143" s="42">
        <f>VLOOKUP(B143,[4]应付账款明细表!$A$4:$AW$439,49,0)</f>
        <v>43900.5</v>
      </c>
      <c r="AZ143" s="42">
        <v>0</v>
      </c>
      <c r="BA143" s="50">
        <f>VLOOKUP(B143,[4]应付账款明细表!$A$4:$AY$439,51)</f>
        <v>43900.5</v>
      </c>
      <c r="BB143" s="50">
        <f>VLOOKUP(B143,[4]应付账款明细表!$A$4:$AZ$439,52,0)</f>
        <v>0</v>
      </c>
      <c r="BC143" s="50"/>
      <c r="BD143" s="50">
        <f>VLOOKUP(B143,[4]应付账款明细表!$A$4:$BB$440,54,0)</f>
        <v>0</v>
      </c>
      <c r="BE143" s="50"/>
      <c r="BF143" s="63"/>
      <c r="BG143" s="63">
        <v>130000</v>
      </c>
      <c r="BH143" s="63">
        <v>130000</v>
      </c>
      <c r="BI143" s="54">
        <f t="shared" si="32"/>
        <v>1009648.91</v>
      </c>
      <c r="BJ143" s="16">
        <f t="shared" si="33"/>
        <v>91786.264545454498</v>
      </c>
      <c r="BK143" s="65">
        <f t="shared" si="34"/>
        <v>0</v>
      </c>
      <c r="BL143" s="54" t="s">
        <v>677</v>
      </c>
      <c r="BM143" s="66" t="e">
        <f t="shared" si="28"/>
        <v>#DIV/0!</v>
      </c>
      <c r="BN143" s="148" t="e">
        <f t="shared" si="29"/>
        <v>#DIV/0!</v>
      </c>
    </row>
    <row r="144" spans="1:66" ht="16.5">
      <c r="A144" s="23">
        <f t="shared" si="27"/>
        <v>141</v>
      </c>
      <c r="B144" s="24" t="s">
        <v>524</v>
      </c>
      <c r="C144" s="24" t="s">
        <v>680</v>
      </c>
      <c r="D144" s="25" t="s">
        <v>525</v>
      </c>
      <c r="E144" s="25" t="s">
        <v>167</v>
      </c>
      <c r="F144" s="16">
        <v>0</v>
      </c>
      <c r="G144" s="16">
        <v>0</v>
      </c>
      <c r="H144" s="16">
        <v>0</v>
      </c>
      <c r="I144" s="16">
        <v>0</v>
      </c>
      <c r="J144" s="31">
        <v>0</v>
      </c>
      <c r="K144" s="31">
        <v>0</v>
      </c>
      <c r="L144" s="31">
        <v>0</v>
      </c>
      <c r="M144" s="31">
        <v>0</v>
      </c>
      <c r="N144" s="31">
        <v>0</v>
      </c>
      <c r="O144" s="31">
        <v>0</v>
      </c>
      <c r="P144" s="31">
        <v>0</v>
      </c>
      <c r="Q144" s="31">
        <v>0</v>
      </c>
      <c r="R144" s="31">
        <v>0</v>
      </c>
      <c r="S144" s="31">
        <v>33408</v>
      </c>
      <c r="T144" s="31">
        <v>0</v>
      </c>
      <c r="U144" s="31">
        <v>33408</v>
      </c>
      <c r="V144" s="31">
        <v>0</v>
      </c>
      <c r="W144" s="31">
        <v>0</v>
      </c>
      <c r="X144" s="31">
        <v>0</v>
      </c>
      <c r="Y144" s="31">
        <v>0</v>
      </c>
      <c r="Z144" s="31">
        <v>0</v>
      </c>
      <c r="AA144" s="31">
        <v>108480</v>
      </c>
      <c r="AB144" s="31">
        <v>0</v>
      </c>
      <c r="AC144" s="31">
        <v>108480</v>
      </c>
      <c r="AD144" s="31">
        <v>0</v>
      </c>
      <c r="AE144" s="31">
        <v>40454</v>
      </c>
      <c r="AF144" s="31">
        <v>0</v>
      </c>
      <c r="AG144" s="31">
        <v>0</v>
      </c>
      <c r="AH144" s="31">
        <v>40454</v>
      </c>
      <c r="AI144" s="31">
        <v>38193.99</v>
      </c>
      <c r="AJ144" s="31">
        <v>0</v>
      </c>
      <c r="AK144" s="31">
        <v>0</v>
      </c>
      <c r="AL144" s="31">
        <v>78647.990000000005</v>
      </c>
      <c r="AM144" s="31">
        <v>114582</v>
      </c>
      <c r="AN144" s="31">
        <v>0</v>
      </c>
      <c r="AO144" s="31">
        <v>0</v>
      </c>
      <c r="AP144" s="31">
        <v>193229.99</v>
      </c>
      <c r="AQ144" s="42">
        <v>171873</v>
      </c>
      <c r="AR144" s="42">
        <v>40454</v>
      </c>
      <c r="AS144" s="42">
        <v>40454</v>
      </c>
      <c r="AT144" s="42">
        <v>324648.99</v>
      </c>
      <c r="AU144" s="42">
        <v>267358</v>
      </c>
      <c r="AV144" s="42">
        <v>38193.99</v>
      </c>
      <c r="AW144" s="42">
        <v>133678.99</v>
      </c>
      <c r="AX144" s="42">
        <v>458328</v>
      </c>
      <c r="AY144" s="42">
        <f>VLOOKUP(B144,[4]应付账款明细表!$A$4:$AW$439,49,0)</f>
        <v>95485</v>
      </c>
      <c r="AZ144" s="42">
        <v>19097</v>
      </c>
      <c r="BA144" s="50">
        <f>VLOOKUP(B144,[4]应付账款明细表!$A$4:$AY$439,51)</f>
        <v>30000</v>
      </c>
      <c r="BB144" s="50">
        <f>VLOOKUP(B144,[4]应付账款明细表!$A$4:$AZ$439,52,0)</f>
        <v>619298</v>
      </c>
      <c r="BC144" s="50"/>
      <c r="BD144" s="50">
        <f>VLOOKUP(B144,[4]应付账款明细表!$A$4:$BB$440,54,0)</f>
        <v>160970</v>
      </c>
      <c r="BE144" s="50"/>
      <c r="BF144" s="63"/>
      <c r="BG144" s="63">
        <v>120000</v>
      </c>
      <c r="BH144" s="63">
        <v>120000</v>
      </c>
      <c r="BI144" s="54">
        <f t="shared" si="32"/>
        <v>869833.99</v>
      </c>
      <c r="BJ144" s="16">
        <f t="shared" si="33"/>
        <v>79075.817272727305</v>
      </c>
      <c r="BK144" s="65">
        <f t="shared" si="34"/>
        <v>2.0356413066819798</v>
      </c>
      <c r="BL144" s="54" t="s">
        <v>614</v>
      </c>
      <c r="BM144" s="66">
        <f t="shared" si="28"/>
        <v>0.74548052432130207</v>
      </c>
      <c r="BN144" s="148">
        <f t="shared" si="29"/>
        <v>0.74548052432130207</v>
      </c>
    </row>
    <row r="145" spans="1:66" ht="16.5">
      <c r="A145" s="81">
        <f t="shared" si="27"/>
        <v>142</v>
      </c>
      <c r="B145" s="82" t="s">
        <v>681</v>
      </c>
      <c r="C145" s="70"/>
      <c r="D145" s="70" t="s">
        <v>682</v>
      </c>
      <c r="E145" s="25" t="s">
        <v>97</v>
      </c>
      <c r="F145" s="16"/>
      <c r="G145" s="16"/>
      <c r="H145" s="16"/>
      <c r="I145" s="16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  <c r="AB145" s="31"/>
      <c r="AC145" s="31"/>
      <c r="AD145" s="31"/>
      <c r="AE145" s="31"/>
      <c r="AF145" s="31"/>
      <c r="AG145" s="31"/>
      <c r="AH145" s="31"/>
      <c r="AI145" s="31"/>
      <c r="AJ145" s="31"/>
      <c r="AK145" s="31"/>
      <c r="AL145" s="31"/>
      <c r="AM145" s="31"/>
      <c r="AN145" s="31"/>
      <c r="AO145" s="31"/>
      <c r="AP145" s="31"/>
      <c r="AQ145" s="42"/>
      <c r="AR145" s="42"/>
      <c r="AS145" s="42"/>
      <c r="AT145" s="42"/>
      <c r="AU145" s="42"/>
      <c r="AV145" s="42"/>
      <c r="AW145" s="42"/>
      <c r="AX145" s="42"/>
      <c r="AY145" s="42">
        <f>VLOOKUP(B145,[4]应付账款明细表!$A$4:$AW$439,49,0)</f>
        <v>78243.429999999993</v>
      </c>
      <c r="AZ145" s="42"/>
      <c r="BA145" s="50">
        <f>VLOOKUP(B145,[4]应付账款明细表!$A$4:$AY$439,51)</f>
        <v>78243.429999999993</v>
      </c>
      <c r="BB145" s="50">
        <f>VLOOKUP(B145,[4]应付账款明细表!$A$4:$AZ$439,52,0)</f>
        <v>0</v>
      </c>
      <c r="BC145" s="50"/>
      <c r="BD145" s="50">
        <f>VLOOKUP(B145,[4]应付账款明细表!$A$4:$BB$440,54,0)</f>
        <v>0</v>
      </c>
      <c r="BE145" s="50"/>
      <c r="BF145" s="63"/>
      <c r="BG145" s="63">
        <v>80000</v>
      </c>
      <c r="BH145" s="63">
        <v>80000</v>
      </c>
      <c r="BI145" s="54">
        <f t="shared" si="32"/>
        <v>78243.429999999993</v>
      </c>
      <c r="BJ145" s="16">
        <f t="shared" si="33"/>
        <v>7113.0390909090902</v>
      </c>
      <c r="BK145" s="65">
        <f t="shared" si="34"/>
        <v>0</v>
      </c>
      <c r="BL145" s="54" t="s">
        <v>677</v>
      </c>
      <c r="BM145" s="66" t="e">
        <f t="shared" si="28"/>
        <v>#DIV/0!</v>
      </c>
      <c r="BN145" s="148" t="e">
        <f t="shared" si="29"/>
        <v>#DIV/0!</v>
      </c>
    </row>
    <row r="146" spans="1:66" ht="16.5">
      <c r="A146" s="23">
        <f t="shared" si="27"/>
        <v>143</v>
      </c>
      <c r="B146" s="24" t="s">
        <v>332</v>
      </c>
      <c r="C146" s="83"/>
      <c r="D146" s="25" t="s">
        <v>333</v>
      </c>
      <c r="E146" s="25" t="s">
        <v>334</v>
      </c>
      <c r="F146" s="16">
        <v>0</v>
      </c>
      <c r="G146" s="16">
        <v>102600</v>
      </c>
      <c r="H146" s="16">
        <v>0</v>
      </c>
      <c r="I146" s="16">
        <v>69200</v>
      </c>
      <c r="J146" s="31">
        <v>0</v>
      </c>
      <c r="K146" s="31">
        <v>59650</v>
      </c>
      <c r="L146" s="31">
        <v>59650</v>
      </c>
      <c r="M146" s="31">
        <v>59650</v>
      </c>
      <c r="N146" s="31">
        <v>0</v>
      </c>
      <c r="O146" s="31">
        <v>69200</v>
      </c>
      <c r="P146" s="31">
        <v>69200</v>
      </c>
      <c r="Q146" s="31">
        <v>69200</v>
      </c>
      <c r="R146" s="31">
        <v>0</v>
      </c>
      <c r="S146" s="31">
        <v>140605.95000000001</v>
      </c>
      <c r="T146" s="31">
        <v>140605.95000000001</v>
      </c>
      <c r="U146" s="31">
        <v>140605.95000000001</v>
      </c>
      <c r="V146" s="31">
        <v>0</v>
      </c>
      <c r="W146" s="31">
        <v>0</v>
      </c>
      <c r="X146" s="31">
        <v>0</v>
      </c>
      <c r="Y146" s="31">
        <v>0</v>
      </c>
      <c r="Z146" s="31">
        <v>0</v>
      </c>
      <c r="AA146" s="31">
        <v>86897</v>
      </c>
      <c r="AB146" s="31">
        <v>86897</v>
      </c>
      <c r="AC146" s="31">
        <v>86897</v>
      </c>
      <c r="AD146" s="31">
        <v>0</v>
      </c>
      <c r="AE146" s="31">
        <v>32544</v>
      </c>
      <c r="AF146" s="31">
        <v>32544</v>
      </c>
      <c r="AG146" s="31">
        <v>32544</v>
      </c>
      <c r="AH146" s="31">
        <v>0</v>
      </c>
      <c r="AI146" s="31">
        <v>32544</v>
      </c>
      <c r="AJ146" s="31">
        <v>32544</v>
      </c>
      <c r="AK146" s="31">
        <v>32544</v>
      </c>
      <c r="AL146" s="31">
        <v>0</v>
      </c>
      <c r="AM146" s="31">
        <v>20195.759999999998</v>
      </c>
      <c r="AN146" s="31">
        <v>0</v>
      </c>
      <c r="AO146" s="31">
        <v>0</v>
      </c>
      <c r="AP146" s="31">
        <v>20195.759999999998</v>
      </c>
      <c r="AQ146" s="42">
        <v>14407.5</v>
      </c>
      <c r="AR146" s="42">
        <v>14407.5</v>
      </c>
      <c r="AS146" s="42">
        <v>14407.5</v>
      </c>
      <c r="AT146" s="42">
        <v>0</v>
      </c>
      <c r="AU146" s="42">
        <v>63732</v>
      </c>
      <c r="AV146" s="42">
        <v>63732</v>
      </c>
      <c r="AW146" s="42">
        <v>63732</v>
      </c>
      <c r="AX146" s="42">
        <v>0</v>
      </c>
      <c r="AY146" s="42">
        <f>VLOOKUP(B146,[4]应付账款明细表!$A$4:$AW$439,49,0)</f>
        <v>53197.58</v>
      </c>
      <c r="AZ146" s="42">
        <v>0</v>
      </c>
      <c r="BA146" s="50">
        <f>VLOOKUP(B146,[4]应付账款明细表!$A$4:$AY$439,51)</f>
        <v>51189</v>
      </c>
      <c r="BB146" s="50">
        <f>VLOOKUP(B146,[4]应付账款明细表!$A$4:$AZ$439,52,0)</f>
        <v>63732</v>
      </c>
      <c r="BC146" s="50"/>
      <c r="BD146" s="50">
        <f>VLOOKUP(B146,[4]应付账款明细表!$A$4:$BB$440,54,0)</f>
        <v>63732</v>
      </c>
      <c r="BE146" s="50"/>
      <c r="BF146" s="63"/>
      <c r="BG146" s="63">
        <v>70000</v>
      </c>
      <c r="BH146" s="63">
        <v>70000</v>
      </c>
      <c r="BI146" s="54">
        <f t="shared" si="32"/>
        <v>572973.79</v>
      </c>
      <c r="BJ146" s="16">
        <f t="shared" si="33"/>
        <v>52088.526363636403</v>
      </c>
      <c r="BK146" s="65">
        <f t="shared" si="34"/>
        <v>1.22353240625544</v>
      </c>
      <c r="BL146" s="54" t="s">
        <v>677</v>
      </c>
      <c r="BM146" s="66">
        <f t="shared" si="28"/>
        <v>1.0983493378522564</v>
      </c>
      <c r="BN146" s="148">
        <f t="shared" si="29"/>
        <v>1.0983493378522564</v>
      </c>
    </row>
    <row r="147" spans="1:66" ht="16.5">
      <c r="A147" s="23">
        <f t="shared" si="27"/>
        <v>144</v>
      </c>
      <c r="B147" s="82" t="s">
        <v>584</v>
      </c>
      <c r="C147" s="24"/>
      <c r="D147" s="25" t="s">
        <v>585</v>
      </c>
      <c r="E147" s="25" t="s">
        <v>119</v>
      </c>
      <c r="F147" s="16"/>
      <c r="G147" s="16"/>
      <c r="H147" s="16"/>
      <c r="I147" s="16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  <c r="AC147" s="31"/>
      <c r="AD147" s="31"/>
      <c r="AE147" s="31"/>
      <c r="AF147" s="31"/>
      <c r="AG147" s="31"/>
      <c r="AH147" s="31"/>
      <c r="AI147" s="31"/>
      <c r="AJ147" s="31"/>
      <c r="AK147" s="31"/>
      <c r="AL147" s="31"/>
      <c r="AM147" s="31"/>
      <c r="AN147" s="31"/>
      <c r="AO147" s="31"/>
      <c r="AP147" s="31"/>
      <c r="AQ147" s="42"/>
      <c r="AR147" s="42"/>
      <c r="AS147" s="42"/>
      <c r="AT147" s="42"/>
      <c r="AU147" s="42">
        <v>5031.3</v>
      </c>
      <c r="AV147" s="42">
        <v>5031.3</v>
      </c>
      <c r="AW147" s="42">
        <v>5031.3</v>
      </c>
      <c r="AX147" s="42">
        <v>0</v>
      </c>
      <c r="AY147" s="42">
        <f>VLOOKUP(B147,[4]应付账款明细表!$A$4:$AW$439,49,0)</f>
        <v>95323.4</v>
      </c>
      <c r="AZ147" s="42">
        <v>0</v>
      </c>
      <c r="BA147" s="50">
        <f>VLOOKUP(B147,[4]应付账款明细表!$A$4:$AY$439,51)</f>
        <v>95323.4</v>
      </c>
      <c r="BB147" s="50">
        <f>VLOOKUP(B147,[4]应付账款明细表!$A$4:$AZ$439,52,0)</f>
        <v>0</v>
      </c>
      <c r="BC147" s="50"/>
      <c r="BD147" s="50">
        <f>VLOOKUP(B147,[4]应付账款明细表!$A$4:$BB$440,54,0)</f>
        <v>0</v>
      </c>
      <c r="BE147" s="50"/>
      <c r="BF147" s="63"/>
      <c r="BG147" s="63">
        <v>70000</v>
      </c>
      <c r="BH147" s="63">
        <v>70000</v>
      </c>
      <c r="BI147" s="54">
        <f t="shared" si="32"/>
        <v>100354.7</v>
      </c>
      <c r="BJ147" s="16">
        <f t="shared" si="33"/>
        <v>9123.1545454545394</v>
      </c>
      <c r="BK147" s="65">
        <f t="shared" si="34"/>
        <v>0</v>
      </c>
      <c r="BL147" s="54"/>
      <c r="BM147" s="66" t="e">
        <f t="shared" si="28"/>
        <v>#DIV/0!</v>
      </c>
      <c r="BN147" s="148" t="e">
        <f t="shared" si="29"/>
        <v>#DIV/0!</v>
      </c>
    </row>
    <row r="148" spans="1:66" ht="16.5">
      <c r="A148" s="23">
        <f t="shared" si="27"/>
        <v>145</v>
      </c>
      <c r="B148" s="24" t="s">
        <v>404</v>
      </c>
      <c r="C148" s="24"/>
      <c r="D148" s="25" t="s">
        <v>405</v>
      </c>
      <c r="E148" s="25" t="s">
        <v>167</v>
      </c>
      <c r="F148" s="16">
        <v>0</v>
      </c>
      <c r="G148" s="16">
        <v>0</v>
      </c>
      <c r="H148" s="16">
        <v>90000</v>
      </c>
      <c r="I148" s="16">
        <v>90000</v>
      </c>
      <c r="J148" s="31">
        <v>22500</v>
      </c>
      <c r="K148" s="31">
        <v>45000</v>
      </c>
      <c r="L148" s="31">
        <v>67500</v>
      </c>
      <c r="M148" s="31">
        <v>67500</v>
      </c>
      <c r="N148" s="31">
        <v>0</v>
      </c>
      <c r="O148" s="31">
        <v>90000</v>
      </c>
      <c r="P148" s="31">
        <v>0</v>
      </c>
      <c r="Q148" s="31">
        <v>0</v>
      </c>
      <c r="R148" s="31">
        <v>90000</v>
      </c>
      <c r="S148" s="31">
        <v>89523</v>
      </c>
      <c r="T148" s="31">
        <v>90000</v>
      </c>
      <c r="U148" s="31">
        <v>90000</v>
      </c>
      <c r="V148" s="31">
        <v>89523</v>
      </c>
      <c r="W148" s="31">
        <v>90000</v>
      </c>
      <c r="X148" s="31">
        <v>89523</v>
      </c>
      <c r="Y148" s="31">
        <v>89523</v>
      </c>
      <c r="Z148" s="31">
        <v>90000</v>
      </c>
      <c r="AA148" s="31">
        <v>0</v>
      </c>
      <c r="AB148" s="31">
        <v>0</v>
      </c>
      <c r="AC148" s="31">
        <v>0</v>
      </c>
      <c r="AD148" s="31">
        <v>90000</v>
      </c>
      <c r="AE148" s="31">
        <v>90000</v>
      </c>
      <c r="AF148" s="31">
        <v>90000</v>
      </c>
      <c r="AG148" s="31">
        <v>90000</v>
      </c>
      <c r="AH148" s="31">
        <v>90000</v>
      </c>
      <c r="AI148" s="31">
        <v>0</v>
      </c>
      <c r="AJ148" s="31">
        <v>0</v>
      </c>
      <c r="AK148" s="31">
        <v>0</v>
      </c>
      <c r="AL148" s="31">
        <v>90000</v>
      </c>
      <c r="AM148" s="31">
        <v>87670</v>
      </c>
      <c r="AN148" s="31">
        <v>90000</v>
      </c>
      <c r="AO148" s="31">
        <v>90000</v>
      </c>
      <c r="AP148" s="31">
        <v>87670</v>
      </c>
      <c r="AQ148" s="42">
        <v>0</v>
      </c>
      <c r="AR148" s="42">
        <v>0</v>
      </c>
      <c r="AS148" s="42">
        <v>0</v>
      </c>
      <c r="AT148" s="42">
        <v>87670</v>
      </c>
      <c r="AU148" s="42">
        <v>175340</v>
      </c>
      <c r="AV148" s="42">
        <v>87670</v>
      </c>
      <c r="AW148" s="42">
        <v>87670</v>
      </c>
      <c r="AX148" s="42">
        <v>175340</v>
      </c>
      <c r="AY148" s="42">
        <f>VLOOKUP(B148,[4]应付账款明细表!$A$4:$AW$439,49,0)</f>
        <v>87670</v>
      </c>
      <c r="AZ148" s="42">
        <v>0</v>
      </c>
      <c r="BA148" s="50">
        <f>VLOOKUP(B148,[4]应付账款明细表!$A$4:$AY$439,51)</f>
        <v>175340</v>
      </c>
      <c r="BB148" s="50">
        <f>VLOOKUP(B148,[4]应付账款明细表!$A$4:$AZ$439,52,0)</f>
        <v>87670</v>
      </c>
      <c r="BC148" s="50"/>
      <c r="BD148" s="50">
        <f>VLOOKUP(B148,[4]应付账款明细表!$A$4:$BB$440,54,0)</f>
        <v>0</v>
      </c>
      <c r="BE148" s="50"/>
      <c r="BF148" s="63"/>
      <c r="BG148" s="63">
        <v>80000</v>
      </c>
      <c r="BH148" s="63">
        <v>80000</v>
      </c>
      <c r="BI148" s="54">
        <f t="shared" si="32"/>
        <v>755203</v>
      </c>
      <c r="BJ148" s="16">
        <f t="shared" si="33"/>
        <v>68654.818181818206</v>
      </c>
      <c r="BK148" s="65">
        <f t="shared" si="34"/>
        <v>0</v>
      </c>
      <c r="BL148" s="54" t="s">
        <v>677</v>
      </c>
      <c r="BM148" s="66" t="e">
        <f t="shared" si="28"/>
        <v>#DIV/0!</v>
      </c>
      <c r="BN148" s="148" t="e">
        <f t="shared" si="29"/>
        <v>#DIV/0!</v>
      </c>
    </row>
    <row r="149" spans="1:66" ht="16.5">
      <c r="A149" s="23">
        <f t="shared" si="27"/>
        <v>146</v>
      </c>
      <c r="B149" s="24" t="s">
        <v>312</v>
      </c>
      <c r="C149" s="24"/>
      <c r="D149" s="25" t="s">
        <v>313</v>
      </c>
      <c r="E149" s="25" t="s">
        <v>167</v>
      </c>
      <c r="F149" s="16">
        <v>0</v>
      </c>
      <c r="G149" s="16">
        <v>22800</v>
      </c>
      <c r="H149" s="16">
        <v>0</v>
      </c>
      <c r="I149" s="16">
        <v>357500</v>
      </c>
      <c r="J149" s="31">
        <v>0</v>
      </c>
      <c r="K149" s="31">
        <v>0</v>
      </c>
      <c r="L149" s="31">
        <v>0</v>
      </c>
      <c r="M149" s="31">
        <v>0</v>
      </c>
      <c r="N149" s="31">
        <v>0</v>
      </c>
      <c r="O149" s="31">
        <v>31200</v>
      </c>
      <c r="P149" s="31">
        <v>31200</v>
      </c>
      <c r="Q149" s="31">
        <v>31200</v>
      </c>
      <c r="R149" s="31">
        <v>0</v>
      </c>
      <c r="S149" s="31">
        <v>61500</v>
      </c>
      <c r="T149" s="31">
        <v>61500</v>
      </c>
      <c r="U149" s="31">
        <v>61500</v>
      </c>
      <c r="V149" s="31">
        <v>0</v>
      </c>
      <c r="W149" s="31">
        <v>0</v>
      </c>
      <c r="X149" s="31">
        <v>0</v>
      </c>
      <c r="Y149" s="31">
        <v>0</v>
      </c>
      <c r="Z149" s="31">
        <v>0</v>
      </c>
      <c r="AA149" s="31">
        <v>135800</v>
      </c>
      <c r="AB149" s="31">
        <v>135800</v>
      </c>
      <c r="AC149" s="31">
        <v>135800</v>
      </c>
      <c r="AD149" s="31">
        <v>0</v>
      </c>
      <c r="AE149" s="31">
        <v>29700</v>
      </c>
      <c r="AF149" s="31">
        <v>29700</v>
      </c>
      <c r="AG149" s="31">
        <v>29700</v>
      </c>
      <c r="AH149" s="31">
        <v>0</v>
      </c>
      <c r="AI149" s="31">
        <v>0</v>
      </c>
      <c r="AJ149" s="31">
        <v>0</v>
      </c>
      <c r="AK149" s="31">
        <v>0</v>
      </c>
      <c r="AL149" s="31">
        <v>0</v>
      </c>
      <c r="AM149" s="31">
        <v>39200</v>
      </c>
      <c r="AN149" s="31">
        <v>0</v>
      </c>
      <c r="AO149" s="31">
        <v>0</v>
      </c>
      <c r="AP149" s="31">
        <v>0</v>
      </c>
      <c r="AQ149" s="42">
        <v>49400</v>
      </c>
      <c r="AR149" s="42">
        <v>49400</v>
      </c>
      <c r="AS149" s="42">
        <v>49400</v>
      </c>
      <c r="AT149" s="42">
        <v>0</v>
      </c>
      <c r="AU149" s="42">
        <v>19600</v>
      </c>
      <c r="AV149" s="42">
        <v>19600</v>
      </c>
      <c r="AW149" s="42">
        <v>19600</v>
      </c>
      <c r="AX149" s="42">
        <v>0</v>
      </c>
      <c r="AY149" s="42">
        <f>VLOOKUP(B149,[4]应付账款明细表!$A$4:$AW$439,49,0)</f>
        <v>0</v>
      </c>
      <c r="AZ149" s="42">
        <v>0</v>
      </c>
      <c r="BA149" s="50">
        <f>VLOOKUP(B149,[4]应付账款明细表!$A$4:$AY$439,51)</f>
        <v>0</v>
      </c>
      <c r="BB149" s="50">
        <f>VLOOKUP(B149,[4]应付账款明细表!$A$4:$AZ$439,52,0)</f>
        <v>0</v>
      </c>
      <c r="BC149" s="50"/>
      <c r="BD149" s="50">
        <f>VLOOKUP(B149,[4]应付账款明细表!$A$4:$BB$440,54,0)</f>
        <v>0</v>
      </c>
      <c r="BE149" s="50"/>
      <c r="BF149" s="63"/>
      <c r="BG149" s="63">
        <v>60000</v>
      </c>
      <c r="BH149" s="63">
        <v>60000</v>
      </c>
      <c r="BI149" s="54">
        <f t="shared" si="32"/>
        <v>366400</v>
      </c>
      <c r="BJ149" s="16">
        <f t="shared" si="33"/>
        <v>33309.090909090897</v>
      </c>
      <c r="BK149" s="65">
        <f t="shared" si="34"/>
        <v>0</v>
      </c>
      <c r="BL149" s="54" t="s">
        <v>677</v>
      </c>
      <c r="BM149" s="66" t="e">
        <f t="shared" si="28"/>
        <v>#DIV/0!</v>
      </c>
      <c r="BN149" s="148" t="e">
        <f t="shared" si="29"/>
        <v>#DIV/0!</v>
      </c>
    </row>
    <row r="150" spans="1:66" ht="16.5">
      <c r="A150" s="23">
        <f t="shared" si="27"/>
        <v>147</v>
      </c>
      <c r="B150" s="24" t="s">
        <v>409</v>
      </c>
      <c r="C150" s="24">
        <v>1911124</v>
      </c>
      <c r="D150" s="25" t="s">
        <v>410</v>
      </c>
      <c r="E150" s="25" t="s">
        <v>167</v>
      </c>
      <c r="F150" s="16">
        <v>201680</v>
      </c>
      <c r="G150" s="16">
        <v>50000</v>
      </c>
      <c r="H150" s="16">
        <v>304960</v>
      </c>
      <c r="I150" s="16">
        <v>200000</v>
      </c>
      <c r="J150" s="31">
        <v>115370</v>
      </c>
      <c r="K150" s="31">
        <v>0</v>
      </c>
      <c r="L150" s="31">
        <v>0</v>
      </c>
      <c r="M150" s="31">
        <v>0</v>
      </c>
      <c r="N150" s="31">
        <v>115370</v>
      </c>
      <c r="O150" s="31">
        <v>0</v>
      </c>
      <c r="P150" s="31">
        <v>90000</v>
      </c>
      <c r="Q150" s="31">
        <v>90000</v>
      </c>
      <c r="R150" s="31">
        <v>25370</v>
      </c>
      <c r="S150" s="31">
        <v>19500</v>
      </c>
      <c r="T150" s="31">
        <v>0</v>
      </c>
      <c r="U150" s="31">
        <v>0</v>
      </c>
      <c r="V150" s="31">
        <v>44870</v>
      </c>
      <c r="W150" s="31">
        <v>0</v>
      </c>
      <c r="X150" s="31">
        <v>44870</v>
      </c>
      <c r="Y150" s="31">
        <v>44870</v>
      </c>
      <c r="Z150" s="31">
        <v>0</v>
      </c>
      <c r="AA150" s="31">
        <v>0</v>
      </c>
      <c r="AB150" s="31">
        <v>0</v>
      </c>
      <c r="AC150" s="31">
        <v>0</v>
      </c>
      <c r="AD150" s="31">
        <v>0</v>
      </c>
      <c r="AE150" s="31">
        <v>36000</v>
      </c>
      <c r="AF150" s="31">
        <v>0</v>
      </c>
      <c r="AG150" s="31">
        <v>0</v>
      </c>
      <c r="AH150" s="31">
        <v>36000</v>
      </c>
      <c r="AI150" s="31">
        <v>0</v>
      </c>
      <c r="AJ150" s="31">
        <v>0</v>
      </c>
      <c r="AK150" s="31">
        <v>0</v>
      </c>
      <c r="AL150" s="31">
        <v>36000</v>
      </c>
      <c r="AM150" s="31">
        <v>0</v>
      </c>
      <c r="AN150" s="31">
        <v>0</v>
      </c>
      <c r="AO150" s="31">
        <v>0</v>
      </c>
      <c r="AP150" s="31">
        <v>36000</v>
      </c>
      <c r="AQ150" s="42">
        <v>0</v>
      </c>
      <c r="AR150" s="42">
        <v>0</v>
      </c>
      <c r="AS150" s="42">
        <v>0</v>
      </c>
      <c r="AT150" s="42">
        <v>36000</v>
      </c>
      <c r="AU150" s="42">
        <v>0</v>
      </c>
      <c r="AV150" s="42">
        <v>0</v>
      </c>
      <c r="AW150" s="42">
        <v>0</v>
      </c>
      <c r="AX150" s="42">
        <v>36000</v>
      </c>
      <c r="AY150" s="42">
        <f>VLOOKUP(B150,[4]应付账款明细表!$A$4:$AW$439,49,0)</f>
        <v>0</v>
      </c>
      <c r="AZ150" s="42">
        <v>0</v>
      </c>
      <c r="BA150" s="50">
        <f>VLOOKUP(B150,[4]应付账款明细表!$A$4:$AY$439,51)</f>
        <v>0</v>
      </c>
      <c r="BB150" s="50">
        <f>VLOOKUP(B150,[4]应付账款明细表!$A$4:$AZ$439,52,0)</f>
        <v>36000</v>
      </c>
      <c r="BC150" s="50"/>
      <c r="BD150" s="50">
        <f>VLOOKUP(B150,[4]应付账款明细表!$A$4:$BB$440,54,0)</f>
        <v>0</v>
      </c>
      <c r="BE150" s="50"/>
      <c r="BF150" s="63"/>
      <c r="BG150" s="63">
        <v>30000</v>
      </c>
      <c r="BH150" s="63">
        <v>30000</v>
      </c>
      <c r="BI150" s="54">
        <f t="shared" si="32"/>
        <v>55500</v>
      </c>
      <c r="BJ150" s="16">
        <f t="shared" si="33"/>
        <v>5045.4545454545496</v>
      </c>
      <c r="BK150" s="65">
        <f t="shared" si="34"/>
        <v>0</v>
      </c>
      <c r="BL150" s="54" t="s">
        <v>677</v>
      </c>
      <c r="BM150" s="66" t="e">
        <f t="shared" si="28"/>
        <v>#DIV/0!</v>
      </c>
      <c r="BN150" s="148" t="e">
        <f t="shared" si="29"/>
        <v>#DIV/0!</v>
      </c>
    </row>
    <row r="151" spans="1:66" ht="16.5">
      <c r="A151" s="23">
        <f t="shared" si="27"/>
        <v>148</v>
      </c>
      <c r="B151" s="24" t="s">
        <v>418</v>
      </c>
      <c r="C151" s="24" t="s">
        <v>683</v>
      </c>
      <c r="D151" s="25" t="s">
        <v>419</v>
      </c>
      <c r="E151" s="25" t="s">
        <v>420</v>
      </c>
      <c r="F151" s="16">
        <v>27500</v>
      </c>
      <c r="G151" s="16">
        <v>27500</v>
      </c>
      <c r="H151" s="16">
        <v>0</v>
      </c>
      <c r="I151" s="16">
        <v>0</v>
      </c>
      <c r="J151" s="31">
        <v>0</v>
      </c>
      <c r="K151" s="31">
        <v>0</v>
      </c>
      <c r="L151" s="31">
        <v>0</v>
      </c>
      <c r="M151" s="31">
        <v>0</v>
      </c>
      <c r="N151" s="31">
        <v>0</v>
      </c>
      <c r="O151" s="31">
        <v>0</v>
      </c>
      <c r="P151" s="31">
        <v>0</v>
      </c>
      <c r="Q151" s="31">
        <v>0</v>
      </c>
      <c r="R151" s="31">
        <v>0</v>
      </c>
      <c r="S151" s="31">
        <v>23000</v>
      </c>
      <c r="T151" s="31">
        <v>0</v>
      </c>
      <c r="U151" s="31">
        <v>0</v>
      </c>
      <c r="V151" s="31">
        <v>23000</v>
      </c>
      <c r="W151" s="31">
        <v>0</v>
      </c>
      <c r="X151" s="31">
        <v>23000</v>
      </c>
      <c r="Y151" s="31">
        <v>0</v>
      </c>
      <c r="Z151" s="31">
        <v>23000</v>
      </c>
      <c r="AA151" s="31">
        <v>22000</v>
      </c>
      <c r="AB151" s="31">
        <v>23000</v>
      </c>
      <c r="AC151" s="31">
        <v>23000</v>
      </c>
      <c r="AD151" s="31">
        <v>22000</v>
      </c>
      <c r="AE151" s="31">
        <v>41000</v>
      </c>
      <c r="AF151" s="31">
        <v>22000</v>
      </c>
      <c r="AG151" s="31">
        <v>0</v>
      </c>
      <c r="AH151" s="31">
        <v>63000</v>
      </c>
      <c r="AI151" s="31">
        <v>0</v>
      </c>
      <c r="AJ151" s="31">
        <v>63000</v>
      </c>
      <c r="AK151" s="31">
        <v>0</v>
      </c>
      <c r="AL151" s="31">
        <v>63000</v>
      </c>
      <c r="AM151" s="31">
        <v>0</v>
      </c>
      <c r="AN151" s="31">
        <v>63000</v>
      </c>
      <c r="AO151" s="31">
        <v>0</v>
      </c>
      <c r="AP151" s="31">
        <v>63000</v>
      </c>
      <c r="AQ151" s="42">
        <v>0</v>
      </c>
      <c r="AR151" s="42">
        <v>63000</v>
      </c>
      <c r="AS151" s="42">
        <v>0</v>
      </c>
      <c r="AT151" s="42">
        <v>63000</v>
      </c>
      <c r="AU151" s="42">
        <v>38000</v>
      </c>
      <c r="AV151" s="42">
        <v>63000</v>
      </c>
      <c r="AW151" s="42">
        <v>41000</v>
      </c>
      <c r="AX151" s="42">
        <v>60000</v>
      </c>
      <c r="AY151" s="42">
        <f>VLOOKUP(B151,[4]应付账款明细表!$A$4:$AW$439,49,0)</f>
        <v>0</v>
      </c>
      <c r="AZ151" s="42">
        <v>60000</v>
      </c>
      <c r="BA151" s="50">
        <f>VLOOKUP(B151,[4]应付账款明细表!$A$4:$AY$439,51)</f>
        <v>22000</v>
      </c>
      <c r="BB151" s="50">
        <f>VLOOKUP(B151,[4]应付账款明细表!$A$4:$AZ$439,52,0)</f>
        <v>38000</v>
      </c>
      <c r="BC151" s="50"/>
      <c r="BD151" s="50">
        <f>VLOOKUP(B151,[4]应付账款明细表!$A$4:$BB$440,54,0)</f>
        <v>38000</v>
      </c>
      <c r="BE151" s="50"/>
      <c r="BF151" s="63"/>
      <c r="BG151" s="63">
        <v>30000</v>
      </c>
      <c r="BH151" s="63">
        <v>30000</v>
      </c>
      <c r="BI151" s="54">
        <f t="shared" si="32"/>
        <v>124000</v>
      </c>
      <c r="BJ151" s="16">
        <f t="shared" si="33"/>
        <v>11272.727272727299</v>
      </c>
      <c r="BK151" s="65">
        <f t="shared" si="34"/>
        <v>3.37096774193548</v>
      </c>
      <c r="BL151" s="54" t="s">
        <v>591</v>
      </c>
      <c r="BM151" s="66">
        <f t="shared" si="28"/>
        <v>0.78947368421052633</v>
      </c>
      <c r="BN151" s="148">
        <f t="shared" si="29"/>
        <v>0.78947368421052633</v>
      </c>
    </row>
    <row r="152" spans="1:66" ht="16.5">
      <c r="A152" s="23">
        <f t="shared" si="27"/>
        <v>149</v>
      </c>
      <c r="B152" s="24" t="s">
        <v>464</v>
      </c>
      <c r="C152" s="24">
        <v>1911186</v>
      </c>
      <c r="D152" s="25" t="s">
        <v>465</v>
      </c>
      <c r="E152" s="25" t="s">
        <v>466</v>
      </c>
      <c r="F152" s="16">
        <v>0</v>
      </c>
      <c r="G152" s="16">
        <v>0</v>
      </c>
      <c r="H152" s="16">
        <v>0</v>
      </c>
      <c r="I152" s="16">
        <v>0</v>
      </c>
      <c r="J152" s="31">
        <v>0</v>
      </c>
      <c r="K152" s="31">
        <v>0</v>
      </c>
      <c r="L152" s="31">
        <v>0</v>
      </c>
      <c r="M152" s="31">
        <v>0</v>
      </c>
      <c r="N152" s="31">
        <v>0</v>
      </c>
      <c r="O152" s="31">
        <v>5700</v>
      </c>
      <c r="P152" s="31">
        <v>5700</v>
      </c>
      <c r="Q152" s="31">
        <v>5700</v>
      </c>
      <c r="R152" s="31">
        <v>0</v>
      </c>
      <c r="S152" s="31">
        <v>0</v>
      </c>
      <c r="T152" s="31">
        <v>0</v>
      </c>
      <c r="U152" s="31">
        <v>0</v>
      </c>
      <c r="V152" s="31">
        <v>0</v>
      </c>
      <c r="W152" s="31">
        <v>0</v>
      </c>
      <c r="X152" s="31">
        <v>0</v>
      </c>
      <c r="Y152" s="31">
        <v>0</v>
      </c>
      <c r="Z152" s="31">
        <v>0</v>
      </c>
      <c r="AA152" s="31">
        <v>0</v>
      </c>
      <c r="AB152" s="31">
        <v>0</v>
      </c>
      <c r="AC152" s="31">
        <v>0</v>
      </c>
      <c r="AD152" s="31">
        <v>0</v>
      </c>
      <c r="AE152" s="31">
        <v>0</v>
      </c>
      <c r="AF152" s="31">
        <v>0</v>
      </c>
      <c r="AG152" s="31">
        <v>0</v>
      </c>
      <c r="AH152" s="31">
        <v>0</v>
      </c>
      <c r="AI152" s="31">
        <v>10486.4</v>
      </c>
      <c r="AJ152" s="31">
        <v>10486.4</v>
      </c>
      <c r="AK152" s="31">
        <v>10486.4</v>
      </c>
      <c r="AL152" s="31">
        <v>0</v>
      </c>
      <c r="AM152" s="31">
        <v>24813.5</v>
      </c>
      <c r="AN152" s="31">
        <v>24813.5</v>
      </c>
      <c r="AO152" s="31">
        <v>24813.5</v>
      </c>
      <c r="AP152" s="31">
        <v>0</v>
      </c>
      <c r="AQ152" s="42">
        <v>58073</v>
      </c>
      <c r="AR152" s="42">
        <v>58073</v>
      </c>
      <c r="AS152" s="42">
        <v>58073</v>
      </c>
      <c r="AT152" s="42">
        <v>0</v>
      </c>
      <c r="AU152" s="42">
        <v>29493</v>
      </c>
      <c r="AV152" s="42">
        <v>29493</v>
      </c>
      <c r="AW152" s="42">
        <v>29493</v>
      </c>
      <c r="AX152" s="42">
        <v>0</v>
      </c>
      <c r="AY152" s="42">
        <f>VLOOKUP(B152,[4]应付账款明细表!$A$4:$AW$439,49,0)</f>
        <v>0</v>
      </c>
      <c r="AZ152" s="42">
        <v>0</v>
      </c>
      <c r="BA152" s="50">
        <f>VLOOKUP(B152,[4]应付账款明细表!$A$4:$AY$439,51)</f>
        <v>0</v>
      </c>
      <c r="BB152" s="50">
        <f>VLOOKUP(B152,[4]应付账款明细表!$A$4:$AZ$439,52,0)</f>
        <v>0</v>
      </c>
      <c r="BC152" s="50"/>
      <c r="BD152" s="50">
        <f>VLOOKUP(B152,[4]应付账款明细表!$A$4:$BB$440,54,0)</f>
        <v>0</v>
      </c>
      <c r="BE152" s="50"/>
      <c r="BF152" s="63"/>
      <c r="BG152" s="63">
        <v>30000</v>
      </c>
      <c r="BH152" s="63">
        <v>30000</v>
      </c>
      <c r="BI152" s="54">
        <f t="shared" si="32"/>
        <v>128565.9</v>
      </c>
      <c r="BJ152" s="16">
        <f t="shared" si="33"/>
        <v>11687.809090909101</v>
      </c>
      <c r="BK152" s="65">
        <f t="shared" si="34"/>
        <v>0</v>
      </c>
      <c r="BL152" s="54" t="s">
        <v>677</v>
      </c>
      <c r="BM152" s="66" t="e">
        <f t="shared" si="28"/>
        <v>#DIV/0!</v>
      </c>
      <c r="BN152" s="148" t="e">
        <f t="shared" si="29"/>
        <v>#DIV/0!</v>
      </c>
    </row>
    <row r="153" spans="1:66" ht="16.5">
      <c r="A153" s="23">
        <f t="shared" si="27"/>
        <v>150</v>
      </c>
      <c r="B153" s="24" t="s">
        <v>528</v>
      </c>
      <c r="C153" s="24"/>
      <c r="D153" s="25" t="s">
        <v>529</v>
      </c>
      <c r="E153" s="25" t="s">
        <v>51</v>
      </c>
      <c r="F153" s="16">
        <v>0</v>
      </c>
      <c r="G153" s="16">
        <v>0</v>
      </c>
      <c r="H153" s="16">
        <v>0</v>
      </c>
      <c r="I153" s="16">
        <v>0</v>
      </c>
      <c r="J153" s="31">
        <v>0</v>
      </c>
      <c r="K153" s="31">
        <v>0</v>
      </c>
      <c r="L153" s="31">
        <v>0</v>
      </c>
      <c r="M153" s="31">
        <v>0</v>
      </c>
      <c r="N153" s="31">
        <v>0</v>
      </c>
      <c r="O153" s="31">
        <v>0</v>
      </c>
      <c r="P153" s="31">
        <v>0</v>
      </c>
      <c r="Q153" s="31">
        <v>0</v>
      </c>
      <c r="R153" s="31">
        <v>0</v>
      </c>
      <c r="S153" s="31">
        <v>0</v>
      </c>
      <c r="T153" s="31">
        <v>0</v>
      </c>
      <c r="U153" s="31">
        <v>0</v>
      </c>
      <c r="V153" s="31">
        <v>0</v>
      </c>
      <c r="W153" s="31">
        <v>0</v>
      </c>
      <c r="X153" s="31">
        <v>0</v>
      </c>
      <c r="Y153" s="31">
        <v>0</v>
      </c>
      <c r="Z153" s="31">
        <v>0</v>
      </c>
      <c r="AA153" s="31">
        <v>0</v>
      </c>
      <c r="AB153" s="31">
        <v>0</v>
      </c>
      <c r="AC153" s="31">
        <v>0</v>
      </c>
      <c r="AD153" s="31">
        <v>0</v>
      </c>
      <c r="AE153" s="31">
        <v>0</v>
      </c>
      <c r="AF153" s="31">
        <v>0</v>
      </c>
      <c r="AG153" s="31">
        <v>0</v>
      </c>
      <c r="AH153" s="31">
        <v>0</v>
      </c>
      <c r="AI153" s="31">
        <v>45195.199999999997</v>
      </c>
      <c r="AJ153" s="31">
        <v>0</v>
      </c>
      <c r="AK153" s="31">
        <v>45195.199999999997</v>
      </c>
      <c r="AL153" s="31">
        <v>0</v>
      </c>
      <c r="AM153" s="31">
        <v>0</v>
      </c>
      <c r="AN153" s="31">
        <v>0</v>
      </c>
      <c r="AO153" s="31">
        <v>0</v>
      </c>
      <c r="AP153" s="31">
        <v>0</v>
      </c>
      <c r="AQ153" s="42">
        <v>0</v>
      </c>
      <c r="AR153" s="42">
        <v>0</v>
      </c>
      <c r="AS153" s="42">
        <v>0</v>
      </c>
      <c r="AT153" s="42">
        <v>0</v>
      </c>
      <c r="AU153" s="42">
        <v>0</v>
      </c>
      <c r="AV153" s="42">
        <v>0</v>
      </c>
      <c r="AW153" s="42">
        <v>0</v>
      </c>
      <c r="AX153" s="42">
        <v>0</v>
      </c>
      <c r="AY153" s="42">
        <f>VLOOKUP(B153,[4]应付账款明细表!$A$4:$AW$439,49,0)</f>
        <v>0</v>
      </c>
      <c r="AZ153" s="42">
        <v>0</v>
      </c>
      <c r="BA153" s="50">
        <f>VLOOKUP(B153,[4]应付账款明细表!$A$4:$AY$439,51)</f>
        <v>0</v>
      </c>
      <c r="BB153" s="50">
        <f>VLOOKUP(B153,[4]应付账款明细表!$A$4:$AZ$439,52,0)</f>
        <v>0</v>
      </c>
      <c r="BC153" s="50"/>
      <c r="BD153" s="50">
        <f>VLOOKUP(B153,[4]应付账款明细表!$A$4:$BB$440,54,0)</f>
        <v>0</v>
      </c>
      <c r="BE153" s="50"/>
      <c r="BF153" s="63"/>
      <c r="BG153" s="63">
        <v>20000</v>
      </c>
      <c r="BH153" s="63">
        <v>20000</v>
      </c>
      <c r="BI153" s="54">
        <f t="shared" si="32"/>
        <v>45195.199999999997</v>
      </c>
      <c r="BJ153" s="16">
        <f t="shared" si="33"/>
        <v>4108.6545454545403</v>
      </c>
      <c r="BK153" s="65">
        <f t="shared" si="34"/>
        <v>0</v>
      </c>
      <c r="BL153" s="54" t="s">
        <v>374</v>
      </c>
      <c r="BM153" s="66" t="e">
        <f t="shared" si="28"/>
        <v>#DIV/0!</v>
      </c>
      <c r="BN153" s="148" t="e">
        <f t="shared" si="29"/>
        <v>#DIV/0!</v>
      </c>
    </row>
    <row r="154" spans="1:66" ht="16.5">
      <c r="A154" s="81">
        <f t="shared" si="27"/>
        <v>151</v>
      </c>
      <c r="B154" s="24" t="s">
        <v>66</v>
      </c>
      <c r="C154" s="24"/>
      <c r="D154" s="25" t="s">
        <v>67</v>
      </c>
      <c r="E154" s="25" t="s">
        <v>68</v>
      </c>
      <c r="F154" s="16">
        <v>0</v>
      </c>
      <c r="G154" s="16">
        <v>0</v>
      </c>
      <c r="H154" s="16">
        <v>0</v>
      </c>
      <c r="I154" s="16">
        <v>0</v>
      </c>
      <c r="J154" s="31">
        <v>0</v>
      </c>
      <c r="K154" s="31">
        <v>16084.1</v>
      </c>
      <c r="L154" s="31">
        <v>16084.1</v>
      </c>
      <c r="M154" s="31">
        <v>16084.1</v>
      </c>
      <c r="N154" s="31">
        <v>0</v>
      </c>
      <c r="O154" s="31">
        <v>0</v>
      </c>
      <c r="P154" s="31">
        <v>0</v>
      </c>
      <c r="Q154" s="31">
        <v>0</v>
      </c>
      <c r="R154" s="31">
        <v>0</v>
      </c>
      <c r="S154" s="31">
        <v>0</v>
      </c>
      <c r="T154" s="31">
        <v>0</v>
      </c>
      <c r="U154" s="31">
        <v>0</v>
      </c>
      <c r="V154" s="31">
        <v>0</v>
      </c>
      <c r="W154" s="31">
        <v>0</v>
      </c>
      <c r="X154" s="31">
        <v>0</v>
      </c>
      <c r="Y154" s="31">
        <v>0</v>
      </c>
      <c r="Z154" s="31">
        <v>0</v>
      </c>
      <c r="AA154" s="31">
        <v>0</v>
      </c>
      <c r="AB154" s="31">
        <v>0</v>
      </c>
      <c r="AC154" s="31">
        <v>0</v>
      </c>
      <c r="AD154" s="31">
        <v>0</v>
      </c>
      <c r="AE154" s="31">
        <v>0</v>
      </c>
      <c r="AF154" s="31">
        <v>15985</v>
      </c>
      <c r="AG154" s="31">
        <v>15985</v>
      </c>
      <c r="AH154" s="31">
        <v>0</v>
      </c>
      <c r="AI154" s="31">
        <v>15984.08</v>
      </c>
      <c r="AJ154" s="31">
        <v>0</v>
      </c>
      <c r="AK154" s="31">
        <v>0</v>
      </c>
      <c r="AL154" s="31">
        <v>0</v>
      </c>
      <c r="AM154" s="31">
        <v>0</v>
      </c>
      <c r="AN154" s="31">
        <v>0</v>
      </c>
      <c r="AO154" s="31">
        <v>0</v>
      </c>
      <c r="AP154" s="31">
        <v>0</v>
      </c>
      <c r="AQ154" s="42">
        <v>0.92</v>
      </c>
      <c r="AR154" s="42">
        <v>0</v>
      </c>
      <c r="AS154" s="42">
        <v>0</v>
      </c>
      <c r="AT154" s="42">
        <v>0</v>
      </c>
      <c r="AU154" s="42">
        <v>0</v>
      </c>
      <c r="AV154" s="42">
        <v>0</v>
      </c>
      <c r="AW154" s="42">
        <v>0</v>
      </c>
      <c r="AX154" s="42">
        <v>0</v>
      </c>
      <c r="AY154" s="42">
        <f>VLOOKUP(B154,[4]应付账款明细表!$A$4:$AW$439,49,0)</f>
        <v>0</v>
      </c>
      <c r="AZ154" s="42">
        <v>0</v>
      </c>
      <c r="BA154" s="50">
        <f>VLOOKUP(B154,[4]应付账款明细表!$A$4:$AY$439,51)</f>
        <v>0</v>
      </c>
      <c r="BB154" s="50">
        <f>VLOOKUP(B154,[4]应付账款明细表!$A$4:$AZ$439,52,0)</f>
        <v>0</v>
      </c>
      <c r="BC154" s="50"/>
      <c r="BD154" s="50">
        <f>VLOOKUP(B154,[4]应付账款明细表!$A$4:$BB$440,54,0)</f>
        <v>0</v>
      </c>
      <c r="BE154" s="50"/>
      <c r="BF154" s="63"/>
      <c r="BG154" s="63">
        <v>15000</v>
      </c>
      <c r="BH154" s="63">
        <v>15000</v>
      </c>
      <c r="BI154" s="54">
        <f t="shared" si="32"/>
        <v>32069.1</v>
      </c>
      <c r="BJ154" s="16">
        <f t="shared" si="33"/>
        <v>2915.3727272727301</v>
      </c>
      <c r="BK154" s="65">
        <f t="shared" si="34"/>
        <v>0</v>
      </c>
      <c r="BL154" s="54" t="s">
        <v>677</v>
      </c>
      <c r="BM154" s="66" t="e">
        <f t="shared" si="28"/>
        <v>#DIV/0!</v>
      </c>
      <c r="BN154" s="148" t="e">
        <f t="shared" si="29"/>
        <v>#DIV/0!</v>
      </c>
    </row>
    <row r="155" spans="1:66" ht="16.5">
      <c r="A155" s="23">
        <f t="shared" si="27"/>
        <v>152</v>
      </c>
      <c r="B155" s="24" t="s">
        <v>155</v>
      </c>
      <c r="D155" s="25" t="s">
        <v>156</v>
      </c>
      <c r="E155" s="25"/>
      <c r="F155" s="16"/>
      <c r="G155" s="16"/>
      <c r="H155" s="16"/>
      <c r="I155" s="16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31"/>
      <c r="AK155" s="31"/>
      <c r="AL155" s="31"/>
      <c r="AM155" s="31"/>
      <c r="AN155" s="31"/>
      <c r="AO155" s="31"/>
      <c r="AP155" s="31"/>
      <c r="AQ155" s="42"/>
      <c r="AR155" s="42">
        <v>0</v>
      </c>
      <c r="AS155" s="42"/>
      <c r="AT155" s="42"/>
      <c r="AU155" s="42">
        <v>29137.63</v>
      </c>
      <c r="AV155" s="42">
        <v>0</v>
      </c>
      <c r="AW155" s="42">
        <v>10000</v>
      </c>
      <c r="AX155" s="42">
        <v>19137.63</v>
      </c>
      <c r="AY155" s="42">
        <f>VLOOKUP(B155,[4]应付账款明细表!$A$4:$AW$439,49,0)</f>
        <v>0</v>
      </c>
      <c r="AZ155" s="42">
        <v>19137.63</v>
      </c>
      <c r="BA155" s="50">
        <f>VLOOKUP(B155,[4]应付账款明细表!$A$4:$AY$439,51)</f>
        <v>0</v>
      </c>
      <c r="BB155" s="50">
        <f>VLOOKUP(B155,[4]应付账款明细表!$A$4:$AZ$439,52,0)</f>
        <v>19137.63</v>
      </c>
      <c r="BC155" s="50"/>
      <c r="BD155" s="50">
        <f>VLOOKUP(B155,[4]应付账款明细表!$A$4:$BB$440,54,0)</f>
        <v>19137.63</v>
      </c>
      <c r="BE155" s="50"/>
      <c r="BF155" s="63"/>
      <c r="BG155" s="63">
        <v>10000</v>
      </c>
      <c r="BH155" s="63">
        <v>10000</v>
      </c>
      <c r="BI155" s="54">
        <f t="shared" si="32"/>
        <v>29137.63</v>
      </c>
      <c r="BJ155" s="16">
        <f t="shared" si="33"/>
        <v>2648.8754545454499</v>
      </c>
      <c r="BK155" s="65">
        <f t="shared" si="34"/>
        <v>7.2248130681870801</v>
      </c>
      <c r="BL155" s="54" t="s">
        <v>374</v>
      </c>
      <c r="BM155" s="66">
        <f t="shared" si="28"/>
        <v>0.52253074178986636</v>
      </c>
      <c r="BN155" s="148">
        <f t="shared" si="29"/>
        <v>0.52253074178986636</v>
      </c>
    </row>
    <row r="156" spans="1:66" ht="16.5">
      <c r="A156" s="23">
        <f t="shared" si="27"/>
        <v>153</v>
      </c>
      <c r="B156" s="24" t="s">
        <v>496</v>
      </c>
      <c r="C156" s="24" t="s">
        <v>684</v>
      </c>
      <c r="D156" s="25" t="s">
        <v>497</v>
      </c>
      <c r="E156" s="25" t="s">
        <v>498</v>
      </c>
      <c r="F156" s="16">
        <v>0</v>
      </c>
      <c r="G156" s="16">
        <v>0</v>
      </c>
      <c r="H156" s="16">
        <v>9540</v>
      </c>
      <c r="I156" s="16">
        <v>0</v>
      </c>
      <c r="J156" s="31">
        <v>9540</v>
      </c>
      <c r="K156" s="31">
        <v>0</v>
      </c>
      <c r="L156" s="31">
        <v>9540</v>
      </c>
      <c r="M156" s="31">
        <v>9540</v>
      </c>
      <c r="N156" s="31">
        <v>0</v>
      </c>
      <c r="O156" s="31">
        <v>0</v>
      </c>
      <c r="P156" s="31">
        <v>0</v>
      </c>
      <c r="Q156" s="31">
        <v>0</v>
      </c>
      <c r="R156" s="31">
        <v>0</v>
      </c>
      <c r="S156" s="31">
        <v>12243</v>
      </c>
      <c r="T156" s="31">
        <v>0</v>
      </c>
      <c r="U156" s="31">
        <v>0</v>
      </c>
      <c r="V156" s="31">
        <v>12243</v>
      </c>
      <c r="W156" s="31">
        <v>0</v>
      </c>
      <c r="X156" s="31">
        <v>12243</v>
      </c>
      <c r="Y156" s="31">
        <v>12243</v>
      </c>
      <c r="Z156" s="31">
        <v>0</v>
      </c>
      <c r="AA156" s="31">
        <v>10230</v>
      </c>
      <c r="AB156" s="31">
        <v>0</v>
      </c>
      <c r="AC156" s="31">
        <v>0</v>
      </c>
      <c r="AD156" s="31">
        <v>10230</v>
      </c>
      <c r="AE156" s="31">
        <v>10230</v>
      </c>
      <c r="AF156" s="31">
        <v>10230</v>
      </c>
      <c r="AG156" s="31">
        <v>10230</v>
      </c>
      <c r="AH156" s="31">
        <v>10230</v>
      </c>
      <c r="AI156" s="31">
        <v>0</v>
      </c>
      <c r="AJ156" s="31">
        <v>10230</v>
      </c>
      <c r="AK156" s="31">
        <v>10230</v>
      </c>
      <c r="AL156" s="31">
        <v>0</v>
      </c>
      <c r="AM156" s="31">
        <v>15742</v>
      </c>
      <c r="AN156" s="31">
        <v>0</v>
      </c>
      <c r="AO156" s="31">
        <v>0</v>
      </c>
      <c r="AP156" s="31">
        <v>15742</v>
      </c>
      <c r="AQ156" s="42">
        <v>21179</v>
      </c>
      <c r="AR156" s="42">
        <v>0</v>
      </c>
      <c r="AS156" s="42">
        <v>0</v>
      </c>
      <c r="AT156" s="42">
        <v>36921</v>
      </c>
      <c r="AU156" s="42">
        <v>0</v>
      </c>
      <c r="AV156" s="42">
        <v>15742</v>
      </c>
      <c r="AW156" s="42">
        <v>15742</v>
      </c>
      <c r="AX156" s="42">
        <v>21179</v>
      </c>
      <c r="AY156" s="42">
        <f>VLOOKUP(B156,[4]应付账款明细表!$A$4:$AW$439,49,0)</f>
        <v>0</v>
      </c>
      <c r="AZ156" s="42">
        <v>0</v>
      </c>
      <c r="BA156" s="50">
        <f>VLOOKUP(B156,[4]应付账款明细表!$A$4:$AY$439,51)</f>
        <v>20000</v>
      </c>
      <c r="BB156" s="50">
        <f>VLOOKUP(B156,[4]应付账款明细表!$A$4:$AZ$439,52,0)</f>
        <v>1179</v>
      </c>
      <c r="BC156" s="50"/>
      <c r="BD156" s="50">
        <f>VLOOKUP(B156,[4]应付账款明细表!$A$4:$BB$440,54,0)</f>
        <v>0</v>
      </c>
      <c r="BE156" s="50"/>
      <c r="BF156" s="63"/>
      <c r="BG156" s="63">
        <v>10000</v>
      </c>
      <c r="BH156" s="63">
        <v>10000</v>
      </c>
      <c r="BI156" s="54">
        <f t="shared" si="32"/>
        <v>69624</v>
      </c>
      <c r="BJ156" s="16">
        <f t="shared" si="33"/>
        <v>6329.4545454545496</v>
      </c>
      <c r="BK156" s="65">
        <f t="shared" si="34"/>
        <v>0</v>
      </c>
      <c r="BL156" s="54" t="s">
        <v>677</v>
      </c>
      <c r="BM156" s="66" t="e">
        <f t="shared" si="28"/>
        <v>#DIV/0!</v>
      </c>
      <c r="BN156" s="148" t="e">
        <f t="shared" si="29"/>
        <v>#DIV/0!</v>
      </c>
    </row>
    <row r="157" spans="1:66" ht="16.5">
      <c r="A157" s="23">
        <f t="shared" si="27"/>
        <v>154</v>
      </c>
      <c r="B157" s="24" t="s">
        <v>210</v>
      </c>
      <c r="C157" s="24"/>
      <c r="D157" s="25" t="s">
        <v>211</v>
      </c>
      <c r="E157" s="25" t="s">
        <v>212</v>
      </c>
      <c r="F157" s="16">
        <v>0</v>
      </c>
      <c r="G157" s="16">
        <v>9750</v>
      </c>
      <c r="H157" s="16">
        <v>0</v>
      </c>
      <c r="I157" s="16">
        <v>0</v>
      </c>
      <c r="J157" s="31">
        <v>0</v>
      </c>
      <c r="K157" s="31">
        <v>0</v>
      </c>
      <c r="L157" s="31">
        <v>0</v>
      </c>
      <c r="M157" s="31">
        <v>0</v>
      </c>
      <c r="N157" s="31">
        <v>0</v>
      </c>
      <c r="O157" s="31">
        <v>9750</v>
      </c>
      <c r="P157" s="31">
        <v>0</v>
      </c>
      <c r="Q157" s="31">
        <v>0</v>
      </c>
      <c r="R157" s="31">
        <v>9750</v>
      </c>
      <c r="S157" s="31">
        <v>0</v>
      </c>
      <c r="T157" s="31">
        <v>9750</v>
      </c>
      <c r="U157" s="31">
        <v>9750</v>
      </c>
      <c r="V157" s="31">
        <v>0</v>
      </c>
      <c r="W157" s="31">
        <v>0</v>
      </c>
      <c r="X157" s="31">
        <v>0</v>
      </c>
      <c r="Y157" s="31">
        <v>0</v>
      </c>
      <c r="Z157" s="31">
        <v>0</v>
      </c>
      <c r="AA157" s="31">
        <v>0</v>
      </c>
      <c r="AB157" s="31">
        <v>0</v>
      </c>
      <c r="AC157" s="31">
        <v>0</v>
      </c>
      <c r="AD157" s="31">
        <v>0</v>
      </c>
      <c r="AE157" s="31">
        <v>0</v>
      </c>
      <c r="AF157" s="31">
        <v>0</v>
      </c>
      <c r="AG157" s="31">
        <v>0</v>
      </c>
      <c r="AH157" s="31">
        <v>0</v>
      </c>
      <c r="AI157" s="31">
        <v>0</v>
      </c>
      <c r="AJ157" s="31">
        <v>0</v>
      </c>
      <c r="AK157" s="31">
        <v>0</v>
      </c>
      <c r="AL157" s="31">
        <v>0</v>
      </c>
      <c r="AM157" s="31">
        <v>0</v>
      </c>
      <c r="AN157" s="31">
        <v>0</v>
      </c>
      <c r="AO157" s="31">
        <v>0</v>
      </c>
      <c r="AP157" s="31">
        <v>0</v>
      </c>
      <c r="AQ157" s="42">
        <v>9750</v>
      </c>
      <c r="AR157" s="42">
        <v>9750</v>
      </c>
      <c r="AS157" s="42">
        <v>9750</v>
      </c>
      <c r="AT157" s="42">
        <v>0</v>
      </c>
      <c r="AU157" s="42">
        <v>0</v>
      </c>
      <c r="AV157" s="42">
        <v>0</v>
      </c>
      <c r="AW157" s="42">
        <v>0</v>
      </c>
      <c r="AX157" s="42">
        <v>0</v>
      </c>
      <c r="AY157" s="42">
        <f>VLOOKUP(B157,[4]应付账款明细表!$A$4:$AW$439,49,0)</f>
        <v>0</v>
      </c>
      <c r="AZ157" s="42">
        <v>0</v>
      </c>
      <c r="BA157" s="50">
        <f>VLOOKUP(B157,[4]应付账款明细表!$A$4:$AY$439,51)</f>
        <v>0</v>
      </c>
      <c r="BB157" s="50">
        <f>VLOOKUP(B157,[4]应付账款明细表!$A$4:$AZ$439,52,0)</f>
        <v>0</v>
      </c>
      <c r="BC157" s="50"/>
      <c r="BD157" s="50">
        <f>VLOOKUP(B157,[4]应付账款明细表!$A$4:$BB$440,54,0)</f>
        <v>0</v>
      </c>
      <c r="BE157" s="50"/>
      <c r="BF157" s="63"/>
      <c r="BG157" s="63">
        <v>9750</v>
      </c>
      <c r="BH157" s="63">
        <v>9750</v>
      </c>
      <c r="BI157" s="54">
        <f t="shared" si="32"/>
        <v>19500</v>
      </c>
      <c r="BJ157" s="16">
        <f t="shared" si="33"/>
        <v>1772.72727272727</v>
      </c>
      <c r="BK157" s="65">
        <f t="shared" si="34"/>
        <v>0</v>
      </c>
      <c r="BL157" s="54" t="s">
        <v>673</v>
      </c>
      <c r="BM157" s="66" t="e">
        <f t="shared" si="28"/>
        <v>#DIV/0!</v>
      </c>
      <c r="BN157" s="148" t="e">
        <f t="shared" si="29"/>
        <v>#DIV/0!</v>
      </c>
    </row>
    <row r="158" spans="1:66" ht="16.5">
      <c r="A158" s="23">
        <f t="shared" si="27"/>
        <v>155</v>
      </c>
      <c r="B158" s="24" t="s">
        <v>103</v>
      </c>
      <c r="C158" s="24"/>
      <c r="D158" s="25" t="s">
        <v>104</v>
      </c>
      <c r="E158" s="25" t="s">
        <v>105</v>
      </c>
      <c r="F158" s="16">
        <v>1380</v>
      </c>
      <c r="G158" s="16">
        <v>0</v>
      </c>
      <c r="H158" s="16">
        <v>1380</v>
      </c>
      <c r="I158" s="16">
        <v>0</v>
      </c>
      <c r="J158" s="31">
        <v>1380</v>
      </c>
      <c r="K158" s="31">
        <v>0</v>
      </c>
      <c r="L158" s="31">
        <v>0</v>
      </c>
      <c r="M158" s="31">
        <v>0</v>
      </c>
      <c r="N158" s="31">
        <v>1380</v>
      </c>
      <c r="O158" s="31">
        <v>0</v>
      </c>
      <c r="P158" s="31">
        <v>0</v>
      </c>
      <c r="Q158" s="31">
        <v>0</v>
      </c>
      <c r="R158" s="31">
        <v>1380</v>
      </c>
      <c r="S158" s="31">
        <v>0</v>
      </c>
      <c r="T158" s="31">
        <v>0</v>
      </c>
      <c r="U158" s="31">
        <v>0</v>
      </c>
      <c r="V158" s="31">
        <v>1380</v>
      </c>
      <c r="W158" s="31">
        <v>0</v>
      </c>
      <c r="X158" s="31">
        <v>0</v>
      </c>
      <c r="Y158" s="31">
        <v>0</v>
      </c>
      <c r="Z158" s="31">
        <v>1380</v>
      </c>
      <c r="AA158" s="31">
        <v>660</v>
      </c>
      <c r="AB158" s="31">
        <v>660</v>
      </c>
      <c r="AC158" s="31">
        <v>660</v>
      </c>
      <c r="AD158" s="31">
        <v>1380</v>
      </c>
      <c r="AE158" s="31">
        <v>0</v>
      </c>
      <c r="AF158" s="31">
        <v>0</v>
      </c>
      <c r="AG158" s="31">
        <v>0</v>
      </c>
      <c r="AH158" s="31">
        <v>1380</v>
      </c>
      <c r="AI158" s="31">
        <v>0</v>
      </c>
      <c r="AJ158" s="31">
        <v>0</v>
      </c>
      <c r="AK158" s="31">
        <v>0</v>
      </c>
      <c r="AL158" s="31">
        <v>1380</v>
      </c>
      <c r="AM158" s="31">
        <v>660</v>
      </c>
      <c r="AN158" s="31">
        <v>660</v>
      </c>
      <c r="AO158" s="31">
        <v>660</v>
      </c>
      <c r="AP158" s="31">
        <v>1380</v>
      </c>
      <c r="AQ158" s="42">
        <v>0</v>
      </c>
      <c r="AR158" s="42">
        <v>0</v>
      </c>
      <c r="AS158" s="42">
        <v>0</v>
      </c>
      <c r="AT158" s="42">
        <v>1380</v>
      </c>
      <c r="AU158" s="42">
        <v>0</v>
      </c>
      <c r="AV158" s="42">
        <v>0</v>
      </c>
      <c r="AW158" s="42">
        <v>0</v>
      </c>
      <c r="AX158" s="42">
        <v>1380</v>
      </c>
      <c r="AY158" s="42">
        <f>VLOOKUP(B158,[4]应付账款明细表!$A$4:$AW$439,49,0)</f>
        <v>0</v>
      </c>
      <c r="AZ158" s="42">
        <v>0</v>
      </c>
      <c r="BA158" s="50">
        <f>VLOOKUP(B158,[4]应付账款明细表!$A$4:$AY$439,51)</f>
        <v>0</v>
      </c>
      <c r="BB158" s="50">
        <f>VLOOKUP(B158,[4]应付账款明细表!$A$4:$AZ$439,52,0)</f>
        <v>1380</v>
      </c>
      <c r="BC158" s="50"/>
      <c r="BD158" s="50">
        <f>VLOOKUP(B158,[4]应付账款明细表!$A$4:$BB$440,54,0)</f>
        <v>0</v>
      </c>
      <c r="BE158" s="50"/>
      <c r="BF158" s="63"/>
      <c r="BG158" s="64"/>
      <c r="BH158" s="63"/>
      <c r="BI158" s="54">
        <f t="shared" si="32"/>
        <v>1320</v>
      </c>
      <c r="BJ158" s="16">
        <f t="shared" si="33"/>
        <v>120</v>
      </c>
      <c r="BK158" s="65">
        <f t="shared" si="34"/>
        <v>0</v>
      </c>
      <c r="BL158" s="54" t="s">
        <v>677</v>
      </c>
      <c r="BM158" s="66" t="e">
        <f t="shared" si="28"/>
        <v>#DIV/0!</v>
      </c>
      <c r="BN158" s="148" t="e">
        <f t="shared" si="29"/>
        <v>#DIV/0!</v>
      </c>
    </row>
    <row r="159" spans="1:66" ht="16.5">
      <c r="A159" s="23">
        <f t="shared" ref="A159:A190" si="35">ROW()-3</f>
        <v>156</v>
      </c>
      <c r="B159" s="82" t="s">
        <v>685</v>
      </c>
      <c r="C159" s="70"/>
      <c r="D159" s="70" t="s">
        <v>686</v>
      </c>
      <c r="E159" s="25" t="s">
        <v>68</v>
      </c>
      <c r="F159" s="16"/>
      <c r="G159" s="16"/>
      <c r="H159" s="16"/>
      <c r="I159" s="16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42"/>
      <c r="AR159" s="42"/>
      <c r="AS159" s="42"/>
      <c r="AT159" s="42"/>
      <c r="AU159" s="42"/>
      <c r="AV159" s="42"/>
      <c r="AW159" s="42"/>
      <c r="AX159" s="42"/>
      <c r="AY159" s="42">
        <f>VLOOKUP(B159,[4]应付账款明细表!$A$4:$AW$439,49,0)</f>
        <v>0</v>
      </c>
      <c r="AZ159" s="42"/>
      <c r="BA159" s="50">
        <f>VLOOKUP(B159,[4]应付账款明细表!$A$4:$AY$439,51)</f>
        <v>0</v>
      </c>
      <c r="BB159" s="50">
        <f>VLOOKUP(B159,[4]应付账款明细表!$A$4:$AZ$439,52,0)</f>
        <v>0</v>
      </c>
      <c r="BC159" s="50"/>
      <c r="BD159" s="50">
        <f>VLOOKUP(B159,[4]应付账款明细表!$A$4:$BB$440,54,0)</f>
        <v>0</v>
      </c>
      <c r="BE159" s="50"/>
      <c r="BF159" s="63"/>
      <c r="BG159" s="64"/>
      <c r="BH159" s="63"/>
      <c r="BI159" s="54">
        <f t="shared" si="32"/>
        <v>0</v>
      </c>
      <c r="BJ159" s="16">
        <f t="shared" si="33"/>
        <v>0</v>
      </c>
      <c r="BK159" s="65"/>
      <c r="BL159" s="54" t="s">
        <v>677</v>
      </c>
      <c r="BM159" s="66" t="e">
        <f t="shared" si="28"/>
        <v>#DIV/0!</v>
      </c>
      <c r="BN159" s="148" t="e">
        <f t="shared" si="29"/>
        <v>#DIV/0!</v>
      </c>
    </row>
    <row r="160" spans="1:66" ht="16.5">
      <c r="A160" s="23">
        <f t="shared" si="35"/>
        <v>157</v>
      </c>
      <c r="B160" s="70" t="s">
        <v>687</v>
      </c>
      <c r="C160" s="70"/>
      <c r="D160" s="70" t="s">
        <v>688</v>
      </c>
      <c r="E160" s="25" t="s">
        <v>689</v>
      </c>
      <c r="F160" s="16"/>
      <c r="G160" s="16"/>
      <c r="H160" s="16"/>
      <c r="I160" s="16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42"/>
      <c r="AR160" s="42"/>
      <c r="AS160" s="42"/>
      <c r="AT160" s="42"/>
      <c r="AU160" s="42"/>
      <c r="AV160" s="42"/>
      <c r="AW160" s="42"/>
      <c r="AX160" s="42"/>
      <c r="AY160" s="42">
        <f>VLOOKUP(B160,[4]应付账款明细表!$A$4:$AW$439,49,0)</f>
        <v>12110</v>
      </c>
      <c r="AZ160" s="42"/>
      <c r="BA160" s="50">
        <f>VLOOKUP(B160,[4]应付账款明细表!$A$4:$AY$439,51)</f>
        <v>12110</v>
      </c>
      <c r="BB160" s="50">
        <f>VLOOKUP(B160,[4]应付账款明细表!$A$4:$AZ$439,52,0)</f>
        <v>0</v>
      </c>
      <c r="BC160" s="50"/>
      <c r="BD160" s="50">
        <f>VLOOKUP(B160,[4]应付账款明细表!$A$4:$BB$440,54,0)</f>
        <v>0</v>
      </c>
      <c r="BE160" s="50"/>
      <c r="BF160" s="63"/>
      <c r="BG160" s="64"/>
      <c r="BH160" s="63"/>
      <c r="BI160" s="54">
        <f t="shared" si="32"/>
        <v>12110</v>
      </c>
      <c r="BJ160" s="16">
        <f t="shared" si="33"/>
        <v>1100.9090909090901</v>
      </c>
      <c r="BK160" s="65">
        <f>(BD160-BE160)/BJ160</f>
        <v>0</v>
      </c>
      <c r="BL160" s="54" t="s">
        <v>374</v>
      </c>
      <c r="BM160" s="66" t="e">
        <f t="shared" si="28"/>
        <v>#DIV/0!</v>
      </c>
      <c r="BN160" s="148" t="e">
        <f t="shared" si="29"/>
        <v>#DIV/0!</v>
      </c>
    </row>
    <row r="161" spans="1:66" ht="16.5">
      <c r="A161" s="23">
        <f t="shared" si="35"/>
        <v>158</v>
      </c>
      <c r="B161" s="82" t="s">
        <v>117</v>
      </c>
      <c r="C161" s="84"/>
      <c r="D161" s="70" t="s">
        <v>118</v>
      </c>
      <c r="E161" s="25" t="s">
        <v>119</v>
      </c>
      <c r="F161" s="16">
        <v>0</v>
      </c>
      <c r="G161" s="16">
        <v>15017</v>
      </c>
      <c r="H161" s="16">
        <v>0</v>
      </c>
      <c r="I161" s="16">
        <v>0</v>
      </c>
      <c r="J161" s="31">
        <v>0</v>
      </c>
      <c r="K161" s="31">
        <v>0</v>
      </c>
      <c r="L161" s="31">
        <v>0</v>
      </c>
      <c r="M161" s="31">
        <v>0</v>
      </c>
      <c r="N161" s="31">
        <v>0</v>
      </c>
      <c r="O161" s="31">
        <v>0</v>
      </c>
      <c r="P161" s="31">
        <v>0</v>
      </c>
      <c r="Q161" s="31">
        <v>0</v>
      </c>
      <c r="R161" s="31">
        <v>0</v>
      </c>
      <c r="S161" s="31">
        <v>0</v>
      </c>
      <c r="T161" s="31">
        <v>0</v>
      </c>
      <c r="U161" s="31">
        <v>0</v>
      </c>
      <c r="V161" s="31">
        <v>0</v>
      </c>
      <c r="W161" s="31">
        <v>0</v>
      </c>
      <c r="X161" s="31">
        <v>0</v>
      </c>
      <c r="Y161" s="31">
        <v>0</v>
      </c>
      <c r="Z161" s="31">
        <v>0</v>
      </c>
      <c r="AA161" s="31">
        <v>0</v>
      </c>
      <c r="AB161" s="31">
        <v>0</v>
      </c>
      <c r="AC161" s="31">
        <v>0</v>
      </c>
      <c r="AD161" s="31">
        <v>0</v>
      </c>
      <c r="AE161" s="31">
        <v>0</v>
      </c>
      <c r="AF161" s="31">
        <v>0</v>
      </c>
      <c r="AG161" s="31">
        <v>0</v>
      </c>
      <c r="AH161" s="31">
        <v>0</v>
      </c>
      <c r="AI161" s="31">
        <v>0</v>
      </c>
      <c r="AJ161" s="31">
        <v>0</v>
      </c>
      <c r="AK161" s="31">
        <v>0</v>
      </c>
      <c r="AL161" s="31">
        <v>0</v>
      </c>
      <c r="AM161" s="31">
        <v>0</v>
      </c>
      <c r="AN161" s="31">
        <v>0</v>
      </c>
      <c r="AO161" s="31">
        <v>0</v>
      </c>
      <c r="AP161" s="31">
        <v>0</v>
      </c>
      <c r="AQ161" s="42">
        <v>0</v>
      </c>
      <c r="AR161" s="42">
        <v>0</v>
      </c>
      <c r="AS161" s="42">
        <v>0</v>
      </c>
      <c r="AT161" s="42">
        <v>0</v>
      </c>
      <c r="AU161" s="42">
        <v>18494</v>
      </c>
      <c r="AV161" s="42">
        <v>0</v>
      </c>
      <c r="AW161" s="42">
        <v>18494</v>
      </c>
      <c r="AX161" s="42">
        <v>0</v>
      </c>
      <c r="AY161" s="42">
        <f>VLOOKUP(B161,[4]应付账款明细表!$A$4:$AW$439,49,0)</f>
        <v>18048</v>
      </c>
      <c r="AZ161" s="42">
        <v>0</v>
      </c>
      <c r="BA161" s="50">
        <f>VLOOKUP(B161,[4]应付账款明细表!$A$4:$AY$439,51)</f>
        <v>18048</v>
      </c>
      <c r="BB161" s="50">
        <f>VLOOKUP(B161,[4]应付账款明细表!$A$4:$AZ$439,52,0)</f>
        <v>0</v>
      </c>
      <c r="BC161" s="50"/>
      <c r="BD161" s="50">
        <f>VLOOKUP(B161,[4]应付账款明细表!$A$4:$BB$440,54,0)</f>
        <v>0</v>
      </c>
      <c r="BE161" s="50"/>
      <c r="BF161" s="63"/>
      <c r="BG161" s="64"/>
      <c r="BH161" s="63"/>
      <c r="BI161" s="54">
        <f t="shared" si="32"/>
        <v>36542</v>
      </c>
      <c r="BJ161" s="16">
        <f t="shared" si="33"/>
        <v>3322</v>
      </c>
      <c r="BK161" s="65">
        <f>(BD161-BE161)/BJ161</f>
        <v>0</v>
      </c>
      <c r="BL161" s="54" t="s">
        <v>374</v>
      </c>
      <c r="BM161" s="66" t="e">
        <f t="shared" si="28"/>
        <v>#DIV/0!</v>
      </c>
      <c r="BN161" s="148" t="e">
        <f t="shared" si="29"/>
        <v>#DIV/0!</v>
      </c>
    </row>
    <row r="162" spans="1:66" ht="16.5">
      <c r="A162" s="23">
        <f t="shared" si="35"/>
        <v>159</v>
      </c>
      <c r="B162" s="24" t="s">
        <v>159</v>
      </c>
      <c r="C162" s="24"/>
      <c r="D162" s="25" t="s">
        <v>160</v>
      </c>
      <c r="E162" s="25" t="s">
        <v>161</v>
      </c>
      <c r="F162" s="16">
        <v>0</v>
      </c>
      <c r="G162" s="16">
        <v>0</v>
      </c>
      <c r="H162" s="16">
        <v>0</v>
      </c>
      <c r="I162" s="16">
        <v>0</v>
      </c>
      <c r="J162" s="31">
        <v>1298</v>
      </c>
      <c r="K162" s="31">
        <v>17028</v>
      </c>
      <c r="L162" s="31">
        <v>1298</v>
      </c>
      <c r="M162" s="31">
        <v>0</v>
      </c>
      <c r="N162" s="31">
        <v>18326</v>
      </c>
      <c r="O162" s="31">
        <v>0</v>
      </c>
      <c r="P162" s="31">
        <v>18326</v>
      </c>
      <c r="Q162" s="31">
        <v>18326</v>
      </c>
      <c r="R162" s="31">
        <v>0</v>
      </c>
      <c r="S162" s="31">
        <v>0</v>
      </c>
      <c r="T162" s="31">
        <v>0</v>
      </c>
      <c r="U162" s="31">
        <v>0</v>
      </c>
      <c r="V162" s="31">
        <v>0</v>
      </c>
      <c r="W162" s="31">
        <v>15055</v>
      </c>
      <c r="X162" s="31">
        <v>0</v>
      </c>
      <c r="Y162" s="31">
        <v>0</v>
      </c>
      <c r="Z162" s="31">
        <v>15055</v>
      </c>
      <c r="AA162" s="31">
        <v>2400</v>
      </c>
      <c r="AB162" s="31">
        <v>15055</v>
      </c>
      <c r="AC162" s="31">
        <v>11215</v>
      </c>
      <c r="AD162" s="31">
        <v>6240</v>
      </c>
      <c r="AE162" s="31">
        <v>0</v>
      </c>
      <c r="AF162" s="31">
        <v>6240</v>
      </c>
      <c r="AG162" s="31">
        <v>0</v>
      </c>
      <c r="AH162" s="31">
        <v>6240</v>
      </c>
      <c r="AI162" s="31">
        <v>0</v>
      </c>
      <c r="AJ162" s="31">
        <v>6240</v>
      </c>
      <c r="AK162" s="31">
        <v>0</v>
      </c>
      <c r="AL162" s="31">
        <v>6240</v>
      </c>
      <c r="AM162" s="31">
        <v>0</v>
      </c>
      <c r="AN162" s="31">
        <v>6240</v>
      </c>
      <c r="AO162" s="31">
        <v>0</v>
      </c>
      <c r="AP162" s="31">
        <v>6240</v>
      </c>
      <c r="AQ162" s="42">
        <v>0</v>
      </c>
      <c r="AR162" s="42">
        <v>6240</v>
      </c>
      <c r="AS162" s="42">
        <v>0</v>
      </c>
      <c r="AT162" s="42">
        <v>6240</v>
      </c>
      <c r="AU162" s="42">
        <v>0</v>
      </c>
      <c r="AV162" s="42">
        <v>6240</v>
      </c>
      <c r="AW162" s="42">
        <v>0</v>
      </c>
      <c r="AX162" s="42">
        <v>6240</v>
      </c>
      <c r="AY162" s="42">
        <f>VLOOKUP(B162,[4]应付账款明细表!$A$4:$AW$439,49,0)</f>
        <v>0</v>
      </c>
      <c r="AZ162" s="42">
        <v>6240</v>
      </c>
      <c r="BA162" s="50">
        <f>VLOOKUP(B162,[4]应付账款明细表!$A$4:$AY$439,51)</f>
        <v>0</v>
      </c>
      <c r="BB162" s="50">
        <f>VLOOKUP(B162,[4]应付账款明细表!$A$4:$AZ$439,52,0)</f>
        <v>6240</v>
      </c>
      <c r="BC162" s="50"/>
      <c r="BD162" s="50">
        <f>VLOOKUP(B162,[4]应付账款明细表!$A$4:$BB$440,54,0)</f>
        <v>6240</v>
      </c>
      <c r="BE162" s="50"/>
      <c r="BF162" s="63"/>
      <c r="BG162" s="64"/>
      <c r="BH162" s="63"/>
      <c r="BI162" s="54">
        <f t="shared" si="32"/>
        <v>34483</v>
      </c>
      <c r="BJ162" s="16">
        <f t="shared" si="33"/>
        <v>3134.8181818181802</v>
      </c>
      <c r="BK162" s="65">
        <f>(BD162-BE162)/BJ162</f>
        <v>1.99054606617754</v>
      </c>
      <c r="BL162" s="54" t="s">
        <v>374</v>
      </c>
      <c r="BM162" s="66">
        <f t="shared" si="28"/>
        <v>0</v>
      </c>
      <c r="BN162" s="148">
        <f t="shared" si="29"/>
        <v>0</v>
      </c>
    </row>
    <row r="163" spans="1:66" ht="16.5">
      <c r="A163" s="23">
        <f t="shared" si="35"/>
        <v>160</v>
      </c>
      <c r="B163" s="24" t="s">
        <v>170</v>
      </c>
      <c r="C163" s="24"/>
      <c r="D163" s="25" t="s">
        <v>171</v>
      </c>
      <c r="E163" s="25" t="s">
        <v>172</v>
      </c>
      <c r="F163" s="16">
        <v>900</v>
      </c>
      <c r="G163" s="16">
        <v>0</v>
      </c>
      <c r="H163" s="16">
        <v>900</v>
      </c>
      <c r="I163" s="16">
        <v>0</v>
      </c>
      <c r="J163" s="31">
        <v>900</v>
      </c>
      <c r="K163" s="31">
        <v>0</v>
      </c>
      <c r="L163" s="31">
        <v>0</v>
      </c>
      <c r="M163" s="31">
        <v>0</v>
      </c>
      <c r="N163" s="31">
        <v>900</v>
      </c>
      <c r="O163" s="31">
        <v>0</v>
      </c>
      <c r="P163" s="31">
        <v>0</v>
      </c>
      <c r="Q163" s="31">
        <v>0</v>
      </c>
      <c r="R163" s="31">
        <v>900</v>
      </c>
      <c r="S163" s="31">
        <v>0</v>
      </c>
      <c r="T163" s="31">
        <v>0</v>
      </c>
      <c r="U163" s="31">
        <v>0</v>
      </c>
      <c r="V163" s="31">
        <v>900</v>
      </c>
      <c r="W163" s="31">
        <v>0</v>
      </c>
      <c r="X163" s="31">
        <v>0</v>
      </c>
      <c r="Y163" s="31">
        <v>0</v>
      </c>
      <c r="Z163" s="31">
        <v>900</v>
      </c>
      <c r="AA163" s="31">
        <v>0</v>
      </c>
      <c r="AB163" s="31">
        <v>0</v>
      </c>
      <c r="AC163" s="31">
        <v>0</v>
      </c>
      <c r="AD163" s="31">
        <v>900</v>
      </c>
      <c r="AE163" s="31">
        <v>0</v>
      </c>
      <c r="AF163" s="31">
        <v>0</v>
      </c>
      <c r="AG163" s="31">
        <v>0</v>
      </c>
      <c r="AH163" s="31">
        <v>900</v>
      </c>
      <c r="AI163" s="31">
        <v>0</v>
      </c>
      <c r="AJ163" s="31">
        <v>0</v>
      </c>
      <c r="AK163" s="31">
        <v>0</v>
      </c>
      <c r="AL163" s="31">
        <v>900</v>
      </c>
      <c r="AM163" s="31">
        <v>0</v>
      </c>
      <c r="AN163" s="31">
        <v>0</v>
      </c>
      <c r="AO163" s="31">
        <v>0</v>
      </c>
      <c r="AP163" s="31">
        <v>900</v>
      </c>
      <c r="AQ163" s="42">
        <v>0</v>
      </c>
      <c r="AR163" s="42">
        <v>0</v>
      </c>
      <c r="AS163" s="42">
        <v>0</v>
      </c>
      <c r="AT163" s="42">
        <v>900</v>
      </c>
      <c r="AU163" s="42">
        <v>0</v>
      </c>
      <c r="AV163" s="42">
        <v>0</v>
      </c>
      <c r="AW163" s="42">
        <v>0</v>
      </c>
      <c r="AX163" s="42">
        <v>900</v>
      </c>
      <c r="AY163" s="42">
        <f>VLOOKUP(B163,[4]应付账款明细表!$A$4:$AW$439,49,0)</f>
        <v>0</v>
      </c>
      <c r="AZ163" s="42">
        <v>0</v>
      </c>
      <c r="BA163" s="50">
        <f>VLOOKUP(B163,[4]应付账款明细表!$A$4:$AY$439,51)</f>
        <v>0</v>
      </c>
      <c r="BB163" s="50">
        <f>VLOOKUP(B163,[4]应付账款明细表!$A$4:$AZ$439,52,0)</f>
        <v>900</v>
      </c>
      <c r="BC163" s="50"/>
      <c r="BD163" s="50">
        <f>VLOOKUP(B163,[4]应付账款明细表!$A$4:$BB$440,54,0)</f>
        <v>0</v>
      </c>
      <c r="BE163" s="50"/>
      <c r="BF163" s="63"/>
      <c r="BG163" s="64"/>
      <c r="BH163" s="63"/>
      <c r="BI163" s="54">
        <f t="shared" si="32"/>
        <v>0</v>
      </c>
      <c r="BJ163" s="16">
        <f t="shared" si="33"/>
        <v>0</v>
      </c>
      <c r="BK163" s="65"/>
      <c r="BL163" s="54" t="s">
        <v>677</v>
      </c>
      <c r="BM163" s="66" t="e">
        <f t="shared" si="28"/>
        <v>#DIV/0!</v>
      </c>
      <c r="BN163" s="148" t="e">
        <f t="shared" si="29"/>
        <v>#DIV/0!</v>
      </c>
    </row>
    <row r="164" spans="1:66" ht="16.5">
      <c r="A164" s="23">
        <f t="shared" si="35"/>
        <v>161</v>
      </c>
      <c r="B164" s="24" t="s">
        <v>178</v>
      </c>
      <c r="C164" s="24"/>
      <c r="D164" s="85" t="s">
        <v>179</v>
      </c>
      <c r="E164" s="25" t="s">
        <v>180</v>
      </c>
      <c r="F164" s="16">
        <v>2369.86</v>
      </c>
      <c r="G164" s="16">
        <v>8471.2999999999993</v>
      </c>
      <c r="H164" s="16">
        <v>2369.86</v>
      </c>
      <c r="I164" s="16">
        <v>10904.4</v>
      </c>
      <c r="J164" s="31">
        <v>2369.86</v>
      </c>
      <c r="K164" s="31">
        <v>0</v>
      </c>
      <c r="L164" s="31">
        <v>2369.86</v>
      </c>
      <c r="M164" s="31">
        <v>0</v>
      </c>
      <c r="N164" s="31">
        <v>2369.86</v>
      </c>
      <c r="O164" s="31">
        <v>0</v>
      </c>
      <c r="P164" s="31">
        <v>2369.86</v>
      </c>
      <c r="Q164" s="31">
        <v>0</v>
      </c>
      <c r="R164" s="31">
        <v>2369.86</v>
      </c>
      <c r="S164" s="31">
        <v>0</v>
      </c>
      <c r="T164" s="31">
        <v>2369.86</v>
      </c>
      <c r="U164" s="31">
        <v>0</v>
      </c>
      <c r="V164" s="31">
        <v>2369.86</v>
      </c>
      <c r="W164" s="31">
        <v>8531.58</v>
      </c>
      <c r="X164" s="31">
        <v>2369.86</v>
      </c>
      <c r="Y164" s="31">
        <v>8531.58</v>
      </c>
      <c r="Z164" s="31">
        <v>2369.86</v>
      </c>
      <c r="AA164" s="31">
        <v>0</v>
      </c>
      <c r="AB164" s="31">
        <v>2369.86</v>
      </c>
      <c r="AC164" s="31">
        <v>0</v>
      </c>
      <c r="AD164" s="31">
        <v>2369.86</v>
      </c>
      <c r="AE164" s="31">
        <v>0</v>
      </c>
      <c r="AF164" s="31">
        <v>2369.86</v>
      </c>
      <c r="AG164" s="31">
        <v>0</v>
      </c>
      <c r="AH164" s="31">
        <v>2369.86</v>
      </c>
      <c r="AI164" s="31">
        <v>0</v>
      </c>
      <c r="AJ164" s="31">
        <v>2369.86</v>
      </c>
      <c r="AK164" s="31">
        <v>0</v>
      </c>
      <c r="AL164" s="31">
        <v>2369.86</v>
      </c>
      <c r="AM164" s="31">
        <v>0</v>
      </c>
      <c r="AN164" s="31">
        <v>2369.86</v>
      </c>
      <c r="AO164" s="31">
        <v>0</v>
      </c>
      <c r="AP164" s="31">
        <v>2369.86</v>
      </c>
      <c r="AQ164" s="42">
        <v>0</v>
      </c>
      <c r="AR164" s="42">
        <v>2369.86</v>
      </c>
      <c r="AS164" s="42">
        <v>0</v>
      </c>
      <c r="AT164" s="42">
        <v>2369.86</v>
      </c>
      <c r="AU164" s="42">
        <v>0</v>
      </c>
      <c r="AV164" s="42">
        <v>2369.86</v>
      </c>
      <c r="AW164" s="42">
        <v>0</v>
      </c>
      <c r="AX164" s="42">
        <v>2369.86</v>
      </c>
      <c r="AY164" s="42">
        <f>VLOOKUP(B164,[4]应付账款明细表!$A$4:$AW$439,49,0)</f>
        <v>0</v>
      </c>
      <c r="AZ164" s="42">
        <v>2369.86</v>
      </c>
      <c r="BA164" s="50">
        <f>VLOOKUP(B164,[4]应付账款明细表!$A$4:$AY$439,51)</f>
        <v>0</v>
      </c>
      <c r="BB164" s="50">
        <f>VLOOKUP(B164,[4]应付账款明细表!$A$4:$AZ$439,52,0)</f>
        <v>2369.86</v>
      </c>
      <c r="BC164" s="50"/>
      <c r="BD164" s="50">
        <f>VLOOKUP(B164,[4]应付账款明细表!$A$4:$BB$440,54,0)</f>
        <v>2369.86</v>
      </c>
      <c r="BE164" s="50"/>
      <c r="BF164" s="63"/>
      <c r="BG164" s="64"/>
      <c r="BH164" s="63"/>
      <c r="BI164" s="54">
        <f t="shared" si="32"/>
        <v>8531.58</v>
      </c>
      <c r="BJ164" s="16">
        <f t="shared" si="33"/>
        <v>775.59818181818196</v>
      </c>
      <c r="BK164" s="65">
        <f t="shared" ref="BK164:BK175" si="36">(BD164-BE164)/BJ164</f>
        <v>3.0555254712491702</v>
      </c>
      <c r="BL164" s="54" t="s">
        <v>374</v>
      </c>
      <c r="BM164" s="66">
        <f t="shared" si="28"/>
        <v>0</v>
      </c>
      <c r="BN164" s="148">
        <f t="shared" si="29"/>
        <v>0</v>
      </c>
    </row>
    <row r="165" spans="1:66" ht="16.5">
      <c r="A165" s="23">
        <f t="shared" si="35"/>
        <v>162</v>
      </c>
      <c r="B165" s="24" t="s">
        <v>213</v>
      </c>
      <c r="C165" s="24"/>
      <c r="D165" s="25" t="s">
        <v>214</v>
      </c>
      <c r="E165" s="25" t="s">
        <v>215</v>
      </c>
      <c r="F165" s="16">
        <v>0</v>
      </c>
      <c r="G165" s="16">
        <v>29656.400000000001</v>
      </c>
      <c r="H165" s="16">
        <v>87.2</v>
      </c>
      <c r="I165" s="16">
        <v>87.2</v>
      </c>
      <c r="J165" s="31">
        <v>0</v>
      </c>
      <c r="K165" s="31">
        <v>0</v>
      </c>
      <c r="L165" s="31">
        <v>0</v>
      </c>
      <c r="M165" s="31">
        <v>0</v>
      </c>
      <c r="N165" s="31">
        <v>0</v>
      </c>
      <c r="O165" s="31">
        <v>0</v>
      </c>
      <c r="P165" s="31">
        <v>0</v>
      </c>
      <c r="Q165" s="31">
        <v>0</v>
      </c>
      <c r="R165" s="31">
        <v>0</v>
      </c>
      <c r="S165" s="31">
        <v>0</v>
      </c>
      <c r="T165" s="31">
        <v>0</v>
      </c>
      <c r="U165" s="31">
        <v>0</v>
      </c>
      <c r="V165" s="31">
        <v>0</v>
      </c>
      <c r="W165" s="31">
        <v>0</v>
      </c>
      <c r="X165" s="31">
        <v>0</v>
      </c>
      <c r="Y165" s="31">
        <v>0</v>
      </c>
      <c r="Z165" s="31">
        <v>0</v>
      </c>
      <c r="AA165" s="31">
        <v>89100</v>
      </c>
      <c r="AB165" s="31">
        <v>89012.800000000003</v>
      </c>
      <c r="AC165" s="31">
        <v>89012.800000000003</v>
      </c>
      <c r="AD165" s="31">
        <v>87.2</v>
      </c>
      <c r="AE165" s="31">
        <v>0</v>
      </c>
      <c r="AF165" s="31">
        <v>1000</v>
      </c>
      <c r="AG165" s="31">
        <v>1000</v>
      </c>
      <c r="AH165" s="31">
        <v>0</v>
      </c>
      <c r="AI165" s="31">
        <v>912.8</v>
      </c>
      <c r="AJ165" s="31">
        <v>0</v>
      </c>
      <c r="AK165" s="31">
        <v>0</v>
      </c>
      <c r="AL165" s="31">
        <v>0</v>
      </c>
      <c r="AM165" s="31">
        <v>0</v>
      </c>
      <c r="AN165" s="31">
        <v>0</v>
      </c>
      <c r="AO165" s="31">
        <v>0</v>
      </c>
      <c r="AP165" s="31">
        <v>0</v>
      </c>
      <c r="AQ165" s="42">
        <v>0</v>
      </c>
      <c r="AR165" s="42">
        <v>0</v>
      </c>
      <c r="AS165" s="42">
        <v>0</v>
      </c>
      <c r="AT165" s="42">
        <v>0</v>
      </c>
      <c r="AU165" s="42">
        <v>0</v>
      </c>
      <c r="AV165" s="42">
        <v>0</v>
      </c>
      <c r="AW165" s="42">
        <v>0</v>
      </c>
      <c r="AX165" s="42">
        <v>0</v>
      </c>
      <c r="AY165" s="42">
        <f>VLOOKUP(B165,[4]应付账款明细表!$A$4:$AW$439,49,0)</f>
        <v>0</v>
      </c>
      <c r="AZ165" s="42">
        <v>0</v>
      </c>
      <c r="BA165" s="50">
        <f>VLOOKUP(B165,[4]应付账款明细表!$A$4:$AY$439,51)</f>
        <v>0</v>
      </c>
      <c r="BB165" s="50">
        <f>VLOOKUP(B165,[4]应付账款明细表!$A$4:$AZ$439,52,0)</f>
        <v>0</v>
      </c>
      <c r="BC165" s="50"/>
      <c r="BD165" s="50">
        <f>VLOOKUP(B165,[4]应付账款明细表!$A$4:$BB$440,54,0)</f>
        <v>0</v>
      </c>
      <c r="BE165" s="50"/>
      <c r="BF165" s="63"/>
      <c r="BG165" s="64"/>
      <c r="BH165" s="63"/>
      <c r="BI165" s="54">
        <f t="shared" si="32"/>
        <v>90012.800000000003</v>
      </c>
      <c r="BJ165" s="16">
        <f t="shared" si="33"/>
        <v>8182.98181818182</v>
      </c>
      <c r="BK165" s="65">
        <f t="shared" si="36"/>
        <v>0</v>
      </c>
      <c r="BL165" s="54" t="s">
        <v>677</v>
      </c>
      <c r="BM165" s="66" t="e">
        <f t="shared" si="28"/>
        <v>#DIV/0!</v>
      </c>
      <c r="BN165" s="148" t="e">
        <f t="shared" si="29"/>
        <v>#DIV/0!</v>
      </c>
    </row>
    <row r="166" spans="1:66" ht="16.5">
      <c r="A166" s="23">
        <f t="shared" si="35"/>
        <v>163</v>
      </c>
      <c r="B166" s="24" t="s">
        <v>216</v>
      </c>
      <c r="C166" s="24"/>
      <c r="D166" s="25" t="s">
        <v>217</v>
      </c>
      <c r="E166" s="25" t="s">
        <v>218</v>
      </c>
      <c r="F166" s="16">
        <v>0</v>
      </c>
      <c r="G166" s="16">
        <v>0</v>
      </c>
      <c r="H166" s="16">
        <v>0</v>
      </c>
      <c r="I166" s="16">
        <v>0</v>
      </c>
      <c r="J166" s="31">
        <v>0</v>
      </c>
      <c r="K166" s="31">
        <v>0</v>
      </c>
      <c r="L166" s="31">
        <v>0</v>
      </c>
      <c r="M166" s="31">
        <v>0</v>
      </c>
      <c r="N166" s="31">
        <v>0</v>
      </c>
      <c r="O166" s="31">
        <v>0</v>
      </c>
      <c r="P166" s="31">
        <v>0</v>
      </c>
      <c r="Q166" s="31">
        <v>0</v>
      </c>
      <c r="R166" s="31">
        <v>0</v>
      </c>
      <c r="S166" s="31">
        <v>3400</v>
      </c>
      <c r="T166" s="31">
        <v>3400</v>
      </c>
      <c r="U166" s="31">
        <v>3400</v>
      </c>
      <c r="V166" s="31">
        <v>0</v>
      </c>
      <c r="W166" s="31">
        <v>0</v>
      </c>
      <c r="X166" s="31">
        <v>0</v>
      </c>
      <c r="Y166" s="31">
        <v>0</v>
      </c>
      <c r="Z166" s="31">
        <v>0</v>
      </c>
      <c r="AA166" s="31">
        <v>0</v>
      </c>
      <c r="AB166" s="31">
        <v>0</v>
      </c>
      <c r="AC166" s="31">
        <v>0</v>
      </c>
      <c r="AD166" s="31">
        <v>0</v>
      </c>
      <c r="AE166" s="31">
        <v>0</v>
      </c>
      <c r="AF166" s="31">
        <v>0</v>
      </c>
      <c r="AG166" s="31">
        <v>0</v>
      </c>
      <c r="AH166" s="31">
        <v>0</v>
      </c>
      <c r="AI166" s="31">
        <v>0</v>
      </c>
      <c r="AJ166" s="31">
        <v>0</v>
      </c>
      <c r="AK166" s="31">
        <v>0</v>
      </c>
      <c r="AL166" s="31">
        <v>0</v>
      </c>
      <c r="AM166" s="31">
        <v>0</v>
      </c>
      <c r="AN166" s="31">
        <v>0</v>
      </c>
      <c r="AO166" s="31">
        <v>0</v>
      </c>
      <c r="AP166" s="31">
        <v>0</v>
      </c>
      <c r="AQ166" s="42">
        <v>0</v>
      </c>
      <c r="AR166" s="42">
        <v>0</v>
      </c>
      <c r="AS166" s="42">
        <v>0</v>
      </c>
      <c r="AT166" s="42">
        <v>0</v>
      </c>
      <c r="AU166" s="42">
        <v>0</v>
      </c>
      <c r="AV166" s="42">
        <v>0</v>
      </c>
      <c r="AW166" s="42">
        <v>0</v>
      </c>
      <c r="AX166" s="42">
        <v>0</v>
      </c>
      <c r="AY166" s="42">
        <f>VLOOKUP(B166,[4]应付账款明细表!$A$4:$AW$439,49,0)</f>
        <v>0</v>
      </c>
      <c r="AZ166" s="42">
        <v>0</v>
      </c>
      <c r="BA166" s="50">
        <f>VLOOKUP(B166,[4]应付账款明细表!$A$4:$AY$439,51)</f>
        <v>0</v>
      </c>
      <c r="BB166" s="50">
        <f>VLOOKUP(B166,[4]应付账款明细表!$A$4:$AZ$439,52,0)</f>
        <v>0</v>
      </c>
      <c r="BC166" s="50"/>
      <c r="BD166" s="50">
        <f>VLOOKUP(B166,[4]应付账款明细表!$A$4:$BB$440,54,0)</f>
        <v>0</v>
      </c>
      <c r="BE166" s="50"/>
      <c r="BF166" s="63"/>
      <c r="BG166" s="64"/>
      <c r="BH166" s="63"/>
      <c r="BI166" s="54">
        <f t="shared" si="32"/>
        <v>3400</v>
      </c>
      <c r="BJ166" s="16">
        <f t="shared" si="33"/>
        <v>309.09090909090901</v>
      </c>
      <c r="BK166" s="65">
        <f t="shared" si="36"/>
        <v>0</v>
      </c>
      <c r="BL166" s="54" t="s">
        <v>673</v>
      </c>
      <c r="BM166" s="66" t="e">
        <f t="shared" si="28"/>
        <v>#DIV/0!</v>
      </c>
      <c r="BN166" s="148" t="e">
        <f t="shared" si="29"/>
        <v>#DIV/0!</v>
      </c>
    </row>
    <row r="167" spans="1:66" ht="16.5">
      <c r="A167" s="23">
        <f t="shared" si="35"/>
        <v>164</v>
      </c>
      <c r="B167" s="24" t="s">
        <v>219</v>
      </c>
      <c r="C167" s="24"/>
      <c r="D167" s="25" t="s">
        <v>220</v>
      </c>
      <c r="E167" s="25" t="s">
        <v>167</v>
      </c>
      <c r="F167" s="16">
        <v>0</v>
      </c>
      <c r="G167" s="16">
        <v>0</v>
      </c>
      <c r="H167" s="16">
        <v>0</v>
      </c>
      <c r="I167" s="16">
        <v>0</v>
      </c>
      <c r="J167" s="31">
        <v>0</v>
      </c>
      <c r="K167" s="31">
        <v>0</v>
      </c>
      <c r="L167" s="31">
        <v>0</v>
      </c>
      <c r="M167" s="31">
        <v>0</v>
      </c>
      <c r="N167" s="31">
        <v>0</v>
      </c>
      <c r="O167" s="31">
        <v>0</v>
      </c>
      <c r="P167" s="31">
        <v>0</v>
      </c>
      <c r="Q167" s="31">
        <v>0</v>
      </c>
      <c r="R167" s="31">
        <v>0</v>
      </c>
      <c r="S167" s="31">
        <v>0</v>
      </c>
      <c r="T167" s="31">
        <v>0</v>
      </c>
      <c r="U167" s="31">
        <v>0</v>
      </c>
      <c r="V167" s="31">
        <v>0</v>
      </c>
      <c r="W167" s="31">
        <v>0</v>
      </c>
      <c r="X167" s="31">
        <v>0</v>
      </c>
      <c r="Y167" s="31">
        <v>0</v>
      </c>
      <c r="Z167" s="31">
        <v>0</v>
      </c>
      <c r="AA167" s="31">
        <v>45400</v>
      </c>
      <c r="AB167" s="31">
        <v>45400</v>
      </c>
      <c r="AC167" s="31">
        <v>45400</v>
      </c>
      <c r="AD167" s="31">
        <v>0</v>
      </c>
      <c r="AE167" s="31">
        <v>113500</v>
      </c>
      <c r="AF167" s="31">
        <v>113500</v>
      </c>
      <c r="AG167" s="31">
        <v>113500</v>
      </c>
      <c r="AH167" s="31">
        <v>0</v>
      </c>
      <c r="AI167" s="31">
        <v>0</v>
      </c>
      <c r="AJ167" s="31">
        <v>0</v>
      </c>
      <c r="AK167" s="31">
        <v>0</v>
      </c>
      <c r="AL167" s="31">
        <v>0</v>
      </c>
      <c r="AM167" s="31">
        <v>67500</v>
      </c>
      <c r="AN167" s="31">
        <v>67500</v>
      </c>
      <c r="AO167" s="31">
        <v>67500</v>
      </c>
      <c r="AP167" s="31">
        <v>0</v>
      </c>
      <c r="AQ167" s="42">
        <v>67500</v>
      </c>
      <c r="AR167" s="42">
        <v>67500</v>
      </c>
      <c r="AS167" s="42">
        <v>67500</v>
      </c>
      <c r="AT167" s="42">
        <v>0</v>
      </c>
      <c r="AU167" s="42">
        <v>0</v>
      </c>
      <c r="AV167" s="42">
        <v>0</v>
      </c>
      <c r="AW167" s="42">
        <v>0</v>
      </c>
      <c r="AX167" s="42">
        <v>0</v>
      </c>
      <c r="AY167" s="42">
        <f>VLOOKUP(B167,[4]应付账款明细表!$A$4:$AW$439,49,0)</f>
        <v>0</v>
      </c>
      <c r="AZ167" s="42">
        <v>0</v>
      </c>
      <c r="BA167" s="50">
        <f>VLOOKUP(B167,[4]应付账款明细表!$A$4:$AY$439,51)</f>
        <v>0</v>
      </c>
      <c r="BB167" s="50">
        <f>VLOOKUP(B167,[4]应付账款明细表!$A$4:$AZ$439,52,0)</f>
        <v>0</v>
      </c>
      <c r="BC167" s="50"/>
      <c r="BD167" s="50">
        <f>VLOOKUP(B167,[4]应付账款明细表!$A$4:$BB$440,54,0)</f>
        <v>0</v>
      </c>
      <c r="BE167" s="50"/>
      <c r="BF167" s="63"/>
      <c r="BG167" s="64"/>
      <c r="BH167" s="63"/>
      <c r="BI167" s="54">
        <f t="shared" si="32"/>
        <v>293900</v>
      </c>
      <c r="BJ167" s="16">
        <f t="shared" si="33"/>
        <v>26718.181818181802</v>
      </c>
      <c r="BK167" s="65">
        <f t="shared" si="36"/>
        <v>0</v>
      </c>
      <c r="BL167" s="54" t="s">
        <v>677</v>
      </c>
      <c r="BM167" s="66" t="e">
        <f t="shared" si="28"/>
        <v>#DIV/0!</v>
      </c>
      <c r="BN167" s="148" t="e">
        <f t="shared" si="29"/>
        <v>#DIV/0!</v>
      </c>
    </row>
    <row r="168" spans="1:66" ht="16.5">
      <c r="A168" s="23">
        <f t="shared" si="35"/>
        <v>165</v>
      </c>
      <c r="B168" s="24" t="s">
        <v>236</v>
      </c>
      <c r="C168" s="24"/>
      <c r="D168" s="25" t="s">
        <v>237</v>
      </c>
      <c r="E168" s="25" t="s">
        <v>238</v>
      </c>
      <c r="F168" s="16">
        <v>1037</v>
      </c>
      <c r="G168" s="16">
        <v>0</v>
      </c>
      <c r="H168" s="16">
        <v>1037</v>
      </c>
      <c r="I168" s="16">
        <v>0</v>
      </c>
      <c r="J168" s="31">
        <v>166100.54999999999</v>
      </c>
      <c r="K168" s="31">
        <v>778.03</v>
      </c>
      <c r="L168" s="31">
        <v>166100.54999999999</v>
      </c>
      <c r="M168" s="31">
        <v>0</v>
      </c>
      <c r="N168" s="31">
        <v>166878.57999999999</v>
      </c>
      <c r="O168" s="31">
        <v>0</v>
      </c>
      <c r="P168" s="31">
        <v>166878.57999999999</v>
      </c>
      <c r="Q168" s="31">
        <v>100000</v>
      </c>
      <c r="R168" s="31">
        <v>66878.58</v>
      </c>
      <c r="S168" s="31">
        <v>0</v>
      </c>
      <c r="T168" s="31">
        <v>66878.58</v>
      </c>
      <c r="U168" s="31">
        <v>0</v>
      </c>
      <c r="V168" s="31">
        <v>66878.58</v>
      </c>
      <c r="W168" s="31">
        <v>0</v>
      </c>
      <c r="X168" s="31">
        <v>66878.58</v>
      </c>
      <c r="Y168" s="31">
        <v>0</v>
      </c>
      <c r="Z168" s="31">
        <v>66878.58</v>
      </c>
      <c r="AA168" s="31">
        <v>0</v>
      </c>
      <c r="AB168" s="31">
        <v>66878.58</v>
      </c>
      <c r="AC168" s="31">
        <v>0</v>
      </c>
      <c r="AD168" s="31">
        <v>66878.58</v>
      </c>
      <c r="AE168" s="31">
        <v>0</v>
      </c>
      <c r="AF168" s="31">
        <v>66878.58</v>
      </c>
      <c r="AG168" s="31">
        <v>66878.58</v>
      </c>
      <c r="AH168" s="31">
        <v>0</v>
      </c>
      <c r="AI168" s="31">
        <v>0</v>
      </c>
      <c r="AJ168" s="31">
        <v>0</v>
      </c>
      <c r="AK168" s="31">
        <v>0</v>
      </c>
      <c r="AL168" s="31">
        <v>0</v>
      </c>
      <c r="AM168" s="31">
        <v>0</v>
      </c>
      <c r="AN168" s="31">
        <v>0</v>
      </c>
      <c r="AO168" s="31">
        <v>0</v>
      </c>
      <c r="AP168" s="31">
        <v>0</v>
      </c>
      <c r="AQ168" s="42">
        <v>0</v>
      </c>
      <c r="AR168" s="42">
        <v>0</v>
      </c>
      <c r="AS168" s="42">
        <v>0</v>
      </c>
      <c r="AT168" s="42">
        <v>0</v>
      </c>
      <c r="AU168" s="42">
        <v>0</v>
      </c>
      <c r="AV168" s="42">
        <v>0</v>
      </c>
      <c r="AW168" s="42">
        <v>0</v>
      </c>
      <c r="AX168" s="42">
        <v>0</v>
      </c>
      <c r="AY168" s="42">
        <f>VLOOKUP(B168,[4]应付账款明细表!$A$4:$AW$439,49,0)</f>
        <v>0</v>
      </c>
      <c r="AZ168" s="42">
        <v>0</v>
      </c>
      <c r="BA168" s="50">
        <f>VLOOKUP(B168,[4]应付账款明细表!$A$4:$AY$439,51)</f>
        <v>0</v>
      </c>
      <c r="BB168" s="50">
        <f>VLOOKUP(B168,[4]应付账款明细表!$A$4:$AZ$439,52,0)</f>
        <v>0</v>
      </c>
      <c r="BC168" s="50"/>
      <c r="BD168" s="50">
        <f>VLOOKUP(B168,[4]应付账款明细表!$A$4:$BB$440,54,0)</f>
        <v>0</v>
      </c>
      <c r="BE168" s="50"/>
      <c r="BF168" s="63"/>
      <c r="BG168" s="64"/>
      <c r="BH168" s="63"/>
      <c r="BI168" s="54">
        <f t="shared" si="32"/>
        <v>778.03</v>
      </c>
      <c r="BJ168" s="16">
        <f t="shared" si="33"/>
        <v>70.73</v>
      </c>
      <c r="BK168" s="65">
        <f t="shared" si="36"/>
        <v>0</v>
      </c>
      <c r="BL168" s="54" t="s">
        <v>374</v>
      </c>
      <c r="BM168" s="66" t="e">
        <f t="shared" si="28"/>
        <v>#DIV/0!</v>
      </c>
      <c r="BN168" s="148" t="e">
        <f t="shared" si="29"/>
        <v>#DIV/0!</v>
      </c>
    </row>
    <row r="169" spans="1:66" ht="16.5">
      <c r="A169" s="23">
        <f t="shared" si="35"/>
        <v>166</v>
      </c>
      <c r="B169" s="70" t="s">
        <v>690</v>
      </c>
      <c r="C169" s="71"/>
      <c r="D169" s="70" t="s">
        <v>691</v>
      </c>
      <c r="E169" s="25" t="s">
        <v>30</v>
      </c>
      <c r="F169" s="16"/>
      <c r="G169" s="16"/>
      <c r="H169" s="16"/>
      <c r="I169" s="16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42"/>
      <c r="AR169" s="42"/>
      <c r="AS169" s="42"/>
      <c r="AT169" s="42"/>
      <c r="AU169" s="42"/>
      <c r="AV169" s="42"/>
      <c r="AW169" s="42"/>
      <c r="AX169" s="42"/>
      <c r="AY169" s="42">
        <f>VLOOKUP(B169,[4]应付账款明细表!$A$4:$AW$439,49,0)</f>
        <v>61009.2</v>
      </c>
      <c r="AZ169" s="42"/>
      <c r="BA169" s="50">
        <f>VLOOKUP(B169,[4]应付账款明细表!$A$4:$AY$439,51)</f>
        <v>0</v>
      </c>
      <c r="BB169" s="50">
        <f>VLOOKUP(B169,[4]应付账款明细表!$A$4:$AZ$439,52,0)</f>
        <v>83830.679999999993</v>
      </c>
      <c r="BC169" s="50"/>
      <c r="BD169" s="50">
        <f>VLOOKUP(B169,[4]应付账款明细表!$A$4:$BB$440,54,0)</f>
        <v>0</v>
      </c>
      <c r="BE169" s="50"/>
      <c r="BF169" s="63"/>
      <c r="BG169" s="64"/>
      <c r="BH169" s="63"/>
      <c r="BI169" s="54">
        <f t="shared" si="32"/>
        <v>61009.2</v>
      </c>
      <c r="BJ169" s="16">
        <f t="shared" si="33"/>
        <v>5546.2909090909097</v>
      </c>
      <c r="BK169" s="65">
        <f t="shared" si="36"/>
        <v>0</v>
      </c>
      <c r="BL169" s="54" t="s">
        <v>614</v>
      </c>
      <c r="BM169" s="66" t="e">
        <f t="shared" si="28"/>
        <v>#DIV/0!</v>
      </c>
      <c r="BN169" s="148" t="e">
        <f t="shared" si="29"/>
        <v>#DIV/0!</v>
      </c>
    </row>
    <row r="170" spans="1:66" ht="16.5">
      <c r="A170" s="23">
        <f t="shared" si="35"/>
        <v>167</v>
      </c>
      <c r="B170" s="24" t="s">
        <v>316</v>
      </c>
      <c r="C170" s="24"/>
      <c r="D170" s="25" t="s">
        <v>317</v>
      </c>
      <c r="E170" s="25" t="s">
        <v>167</v>
      </c>
      <c r="F170" s="16">
        <v>0</v>
      </c>
      <c r="G170" s="16">
        <v>2200</v>
      </c>
      <c r="H170" s="16">
        <v>0</v>
      </c>
      <c r="I170" s="16">
        <v>0</v>
      </c>
      <c r="J170" s="31">
        <v>0</v>
      </c>
      <c r="K170" s="31">
        <v>0</v>
      </c>
      <c r="L170" s="31">
        <v>0</v>
      </c>
      <c r="M170" s="31">
        <v>0</v>
      </c>
      <c r="N170" s="31">
        <v>0</v>
      </c>
      <c r="O170" s="31">
        <v>0</v>
      </c>
      <c r="P170" s="31">
        <v>0</v>
      </c>
      <c r="Q170" s="31">
        <v>0</v>
      </c>
      <c r="R170" s="31">
        <v>0</v>
      </c>
      <c r="S170" s="31">
        <v>0</v>
      </c>
      <c r="T170" s="31">
        <v>0</v>
      </c>
      <c r="U170" s="31">
        <v>0</v>
      </c>
      <c r="V170" s="31">
        <v>0</v>
      </c>
      <c r="W170" s="31">
        <v>0</v>
      </c>
      <c r="X170" s="31">
        <v>0</v>
      </c>
      <c r="Y170" s="31">
        <v>0</v>
      </c>
      <c r="Z170" s="31">
        <v>0</v>
      </c>
      <c r="AA170" s="31">
        <v>0</v>
      </c>
      <c r="AB170" s="31">
        <v>0</v>
      </c>
      <c r="AC170" s="31">
        <v>0</v>
      </c>
      <c r="AD170" s="31">
        <v>0</v>
      </c>
      <c r="AE170" s="31">
        <v>4400</v>
      </c>
      <c r="AF170" s="31">
        <v>4400</v>
      </c>
      <c r="AG170" s="31">
        <v>4400</v>
      </c>
      <c r="AH170" s="31">
        <v>0</v>
      </c>
      <c r="AI170" s="31">
        <v>0</v>
      </c>
      <c r="AJ170" s="31">
        <v>0</v>
      </c>
      <c r="AK170" s="31">
        <v>0</v>
      </c>
      <c r="AL170" s="31">
        <v>0</v>
      </c>
      <c r="AM170" s="31">
        <v>0</v>
      </c>
      <c r="AN170" s="31">
        <v>0</v>
      </c>
      <c r="AO170" s="31">
        <v>0</v>
      </c>
      <c r="AP170" s="31">
        <v>0</v>
      </c>
      <c r="AQ170" s="42">
        <v>0</v>
      </c>
      <c r="AR170" s="42">
        <v>0</v>
      </c>
      <c r="AS170" s="42">
        <v>0</v>
      </c>
      <c r="AT170" s="42">
        <v>0</v>
      </c>
      <c r="AU170" s="42">
        <v>0</v>
      </c>
      <c r="AV170" s="42">
        <v>0</v>
      </c>
      <c r="AW170" s="42">
        <v>0</v>
      </c>
      <c r="AX170" s="42">
        <v>0</v>
      </c>
      <c r="AY170" s="42">
        <f>VLOOKUP(B170,[4]应付账款明细表!$A$4:$AW$439,49,0)</f>
        <v>0</v>
      </c>
      <c r="AZ170" s="42">
        <v>0</v>
      </c>
      <c r="BA170" s="50">
        <f>VLOOKUP(B170,[4]应付账款明细表!$A$4:$AY$439,51)</f>
        <v>2200</v>
      </c>
      <c r="BB170" s="50">
        <f>VLOOKUP(B170,[4]应付账款明细表!$A$4:$AZ$439,52,0)</f>
        <v>0</v>
      </c>
      <c r="BC170" s="50"/>
      <c r="BD170" s="50">
        <f>VLOOKUP(B170,[4]应付账款明细表!$A$4:$BB$440,54,0)</f>
        <v>0</v>
      </c>
      <c r="BE170" s="50"/>
      <c r="BF170" s="63"/>
      <c r="BG170" s="64"/>
      <c r="BH170" s="63"/>
      <c r="BI170" s="54">
        <f t="shared" si="32"/>
        <v>4400</v>
      </c>
      <c r="BJ170" s="16">
        <f t="shared" si="33"/>
        <v>400</v>
      </c>
      <c r="BK170" s="65">
        <f t="shared" si="36"/>
        <v>0</v>
      </c>
      <c r="BL170" s="54" t="s">
        <v>677</v>
      </c>
      <c r="BM170" s="66" t="e">
        <f t="shared" si="28"/>
        <v>#DIV/0!</v>
      </c>
      <c r="BN170" s="148" t="e">
        <f t="shared" si="29"/>
        <v>#DIV/0!</v>
      </c>
    </row>
    <row r="171" spans="1:66" ht="16.5">
      <c r="A171" s="23">
        <f t="shared" si="35"/>
        <v>168</v>
      </c>
      <c r="B171" s="24" t="s">
        <v>318</v>
      </c>
      <c r="C171" s="24"/>
      <c r="D171" s="25" t="s">
        <v>319</v>
      </c>
      <c r="E171" s="25" t="s">
        <v>167</v>
      </c>
      <c r="F171" s="16">
        <v>0</v>
      </c>
      <c r="G171" s="16">
        <v>0</v>
      </c>
      <c r="H171" s="16">
        <v>0</v>
      </c>
      <c r="I171" s="16">
        <v>37000</v>
      </c>
      <c r="J171" s="31">
        <v>0</v>
      </c>
      <c r="K171" s="31">
        <v>0</v>
      </c>
      <c r="L171" s="31">
        <v>0</v>
      </c>
      <c r="M171" s="31">
        <v>0</v>
      </c>
      <c r="N171" s="31">
        <v>0</v>
      </c>
      <c r="O171" s="31">
        <v>55500</v>
      </c>
      <c r="P171" s="31">
        <v>55500</v>
      </c>
      <c r="Q171" s="31">
        <v>55500</v>
      </c>
      <c r="R171" s="31">
        <v>0</v>
      </c>
      <c r="S171" s="31">
        <v>0</v>
      </c>
      <c r="T171" s="31">
        <v>0</v>
      </c>
      <c r="U171" s="31">
        <v>0</v>
      </c>
      <c r="V171" s="31">
        <v>0</v>
      </c>
      <c r="W171" s="31">
        <v>0</v>
      </c>
      <c r="X171" s="31">
        <v>0</v>
      </c>
      <c r="Y171" s="31">
        <v>0</v>
      </c>
      <c r="Z171" s="31">
        <v>0</v>
      </c>
      <c r="AA171" s="31">
        <v>0</v>
      </c>
      <c r="AB171" s="31">
        <v>0</v>
      </c>
      <c r="AC171" s="31">
        <v>0</v>
      </c>
      <c r="AD171" s="31">
        <v>0</v>
      </c>
      <c r="AE171" s="31">
        <v>35600</v>
      </c>
      <c r="AF171" s="31">
        <v>35600</v>
      </c>
      <c r="AG171" s="31">
        <v>35600</v>
      </c>
      <c r="AH171" s="31">
        <v>0</v>
      </c>
      <c r="AI171" s="31">
        <v>0</v>
      </c>
      <c r="AJ171" s="31">
        <v>0</v>
      </c>
      <c r="AK171" s="31">
        <v>0</v>
      </c>
      <c r="AL171" s="31">
        <v>0</v>
      </c>
      <c r="AM171" s="31">
        <v>0</v>
      </c>
      <c r="AN171" s="31">
        <v>0</v>
      </c>
      <c r="AO171" s="31">
        <v>0</v>
      </c>
      <c r="AP171" s="31">
        <v>0</v>
      </c>
      <c r="AQ171" s="42">
        <v>0</v>
      </c>
      <c r="AR171" s="42">
        <v>0</v>
      </c>
      <c r="AS171" s="42">
        <v>0</v>
      </c>
      <c r="AT171" s="42">
        <v>0</v>
      </c>
      <c r="AU171" s="42">
        <v>0</v>
      </c>
      <c r="AV171" s="42">
        <v>0</v>
      </c>
      <c r="AW171" s="42">
        <v>0</v>
      </c>
      <c r="AX171" s="42">
        <v>0</v>
      </c>
      <c r="AY171" s="42">
        <f>VLOOKUP(B171,[4]应付账款明细表!$A$4:$AW$439,49,0)</f>
        <v>0</v>
      </c>
      <c r="AZ171" s="42">
        <v>0</v>
      </c>
      <c r="BA171" s="50">
        <f>VLOOKUP(B171,[4]应付账款明细表!$A$4:$AY$439,51)</f>
        <v>0</v>
      </c>
      <c r="BB171" s="50">
        <f>VLOOKUP(B171,[4]应付账款明细表!$A$4:$AZ$439,52,0)</f>
        <v>0</v>
      </c>
      <c r="BC171" s="50"/>
      <c r="BD171" s="50">
        <f>VLOOKUP(B171,[4]应付账款明细表!$A$4:$BB$440,54,0)</f>
        <v>0</v>
      </c>
      <c r="BE171" s="50"/>
      <c r="BF171" s="63"/>
      <c r="BG171" s="64"/>
      <c r="BH171" s="63"/>
      <c r="BI171" s="54">
        <f t="shared" si="32"/>
        <v>91100</v>
      </c>
      <c r="BJ171" s="16">
        <f t="shared" si="33"/>
        <v>8281.8181818181802</v>
      </c>
      <c r="BK171" s="65">
        <f t="shared" si="36"/>
        <v>0</v>
      </c>
      <c r="BL171" s="54" t="s">
        <v>677</v>
      </c>
      <c r="BM171" s="66" t="e">
        <f t="shared" si="28"/>
        <v>#DIV/0!</v>
      </c>
      <c r="BN171" s="148" t="e">
        <f t="shared" si="29"/>
        <v>#DIV/0!</v>
      </c>
    </row>
    <row r="172" spans="1:66" ht="16.5">
      <c r="A172" s="23">
        <f t="shared" si="35"/>
        <v>169</v>
      </c>
      <c r="B172" s="82" t="s">
        <v>335</v>
      </c>
      <c r="C172" s="84"/>
      <c r="D172" s="25" t="s">
        <v>336</v>
      </c>
      <c r="E172" s="25" t="s">
        <v>337</v>
      </c>
      <c r="F172" s="16"/>
      <c r="G172" s="16"/>
      <c r="H172" s="16"/>
      <c r="I172" s="16">
        <v>24920</v>
      </c>
      <c r="J172" s="31">
        <v>0</v>
      </c>
      <c r="K172" s="31">
        <v>0</v>
      </c>
      <c r="L172" s="31">
        <v>0</v>
      </c>
      <c r="M172" s="31">
        <v>0</v>
      </c>
      <c r="N172" s="31">
        <v>0</v>
      </c>
      <c r="O172" s="31">
        <v>0</v>
      </c>
      <c r="P172" s="31">
        <v>0</v>
      </c>
      <c r="Q172" s="31">
        <v>0</v>
      </c>
      <c r="R172" s="31">
        <v>0</v>
      </c>
      <c r="S172" s="31">
        <v>0</v>
      </c>
      <c r="T172" s="31">
        <v>0</v>
      </c>
      <c r="U172" s="31">
        <v>0</v>
      </c>
      <c r="V172" s="31">
        <v>0</v>
      </c>
      <c r="W172" s="31">
        <v>0</v>
      </c>
      <c r="X172" s="31">
        <v>0</v>
      </c>
      <c r="Y172" s="31">
        <v>0</v>
      </c>
      <c r="Z172" s="31">
        <v>0</v>
      </c>
      <c r="AA172" s="31">
        <v>0</v>
      </c>
      <c r="AB172" s="31">
        <v>0</v>
      </c>
      <c r="AC172" s="31">
        <v>0</v>
      </c>
      <c r="AD172" s="31">
        <v>0</v>
      </c>
      <c r="AE172" s="31">
        <v>0</v>
      </c>
      <c r="AF172" s="31">
        <v>0</v>
      </c>
      <c r="AG172" s="31">
        <v>0</v>
      </c>
      <c r="AH172" s="31">
        <v>0</v>
      </c>
      <c r="AI172" s="31">
        <v>0</v>
      </c>
      <c r="AJ172" s="31">
        <v>0</v>
      </c>
      <c r="AK172" s="31">
        <v>0</v>
      </c>
      <c r="AL172" s="31">
        <v>0</v>
      </c>
      <c r="AM172" s="31">
        <v>0</v>
      </c>
      <c r="AN172" s="31">
        <v>0</v>
      </c>
      <c r="AO172" s="31">
        <v>0</v>
      </c>
      <c r="AP172" s="31">
        <v>0</v>
      </c>
      <c r="AQ172" s="42">
        <v>0</v>
      </c>
      <c r="AR172" s="42">
        <v>0</v>
      </c>
      <c r="AS172" s="42">
        <v>0</v>
      </c>
      <c r="AT172" s="42">
        <v>0</v>
      </c>
      <c r="AU172" s="42">
        <v>12140</v>
      </c>
      <c r="AV172" s="42">
        <v>12140</v>
      </c>
      <c r="AW172" s="42">
        <v>12140</v>
      </c>
      <c r="AX172" s="42">
        <v>0</v>
      </c>
      <c r="AY172" s="42">
        <f>VLOOKUP(B172,[4]应付账款明细表!$A$4:$AW$439,49,0)</f>
        <v>0</v>
      </c>
      <c r="AZ172" s="42">
        <v>0</v>
      </c>
      <c r="BA172" s="50">
        <f>VLOOKUP(B172,[4]应付账款明细表!$A$4:$AY$439,51)</f>
        <v>0</v>
      </c>
      <c r="BB172" s="50">
        <f>VLOOKUP(B172,[4]应付账款明细表!$A$4:$AZ$439,52,0)</f>
        <v>0</v>
      </c>
      <c r="BC172" s="50"/>
      <c r="BD172" s="50">
        <f>VLOOKUP(B172,[4]应付账款明细表!$A$4:$BB$440,54,0)</f>
        <v>0</v>
      </c>
      <c r="BE172" s="50"/>
      <c r="BF172" s="63"/>
      <c r="BG172" s="64"/>
      <c r="BH172" s="63"/>
      <c r="BI172" s="54">
        <f t="shared" ref="BI172:BI203" si="37">K172+O172+S172+W172+AA172+AE172+AI172+AM172+AQ172+AU172+AY172+BC172</f>
        <v>12140</v>
      </c>
      <c r="BJ172" s="16">
        <f t="shared" ref="BJ172:BJ203" si="38">BI172/11</f>
        <v>1103.6363636363601</v>
      </c>
      <c r="BK172" s="65">
        <f t="shared" si="36"/>
        <v>0</v>
      </c>
      <c r="BL172" s="54" t="s">
        <v>677</v>
      </c>
      <c r="BM172" s="66" t="e">
        <f t="shared" si="28"/>
        <v>#DIV/0!</v>
      </c>
      <c r="BN172" s="148" t="e">
        <f t="shared" si="29"/>
        <v>#DIV/0!</v>
      </c>
    </row>
    <row r="173" spans="1:66" ht="16.5">
      <c r="A173" s="23">
        <f t="shared" si="35"/>
        <v>170</v>
      </c>
      <c r="B173" s="24" t="s">
        <v>343</v>
      </c>
      <c r="C173" s="24"/>
      <c r="D173" s="25" t="s">
        <v>344</v>
      </c>
      <c r="E173" s="25" t="s">
        <v>345</v>
      </c>
      <c r="F173" s="16">
        <v>9742</v>
      </c>
      <c r="G173" s="16">
        <v>0</v>
      </c>
      <c r="H173" s="16">
        <v>9742</v>
      </c>
      <c r="I173" s="16">
        <v>0</v>
      </c>
      <c r="J173" s="31">
        <v>9742</v>
      </c>
      <c r="K173" s="31">
        <v>0</v>
      </c>
      <c r="L173" s="31">
        <v>9742</v>
      </c>
      <c r="M173" s="31">
        <v>0</v>
      </c>
      <c r="N173" s="31">
        <v>9742</v>
      </c>
      <c r="O173" s="31">
        <v>0</v>
      </c>
      <c r="P173" s="31">
        <v>9742</v>
      </c>
      <c r="Q173" s="31">
        <v>5000</v>
      </c>
      <c r="R173" s="31">
        <v>4742</v>
      </c>
      <c r="S173" s="31">
        <v>1170</v>
      </c>
      <c r="T173" s="31">
        <v>4742</v>
      </c>
      <c r="U173" s="31">
        <v>0</v>
      </c>
      <c r="V173" s="31">
        <v>5912</v>
      </c>
      <c r="W173" s="31">
        <v>0</v>
      </c>
      <c r="X173" s="31">
        <v>5912</v>
      </c>
      <c r="Y173" s="31">
        <v>5912</v>
      </c>
      <c r="Z173" s="31">
        <v>0</v>
      </c>
      <c r="AA173" s="31">
        <v>0</v>
      </c>
      <c r="AB173" s="31">
        <v>0</v>
      </c>
      <c r="AC173" s="31">
        <v>0</v>
      </c>
      <c r="AD173" s="31">
        <v>0</v>
      </c>
      <c r="AE173" s="31">
        <v>3020</v>
      </c>
      <c r="AF173" s="31">
        <v>0</v>
      </c>
      <c r="AG173" s="31">
        <v>0</v>
      </c>
      <c r="AH173" s="31">
        <v>3020</v>
      </c>
      <c r="AI173" s="31">
        <v>0</v>
      </c>
      <c r="AJ173" s="31">
        <v>3020</v>
      </c>
      <c r="AK173" s="31">
        <v>3020</v>
      </c>
      <c r="AL173" s="31">
        <v>0</v>
      </c>
      <c r="AM173" s="31">
        <v>2347.67</v>
      </c>
      <c r="AN173" s="31">
        <v>0</v>
      </c>
      <c r="AO173" s="31">
        <v>0</v>
      </c>
      <c r="AP173" s="31">
        <v>2347.67</v>
      </c>
      <c r="AQ173" s="42">
        <v>0</v>
      </c>
      <c r="AR173" s="42">
        <v>2347.67</v>
      </c>
      <c r="AS173" s="42">
        <v>2347.67</v>
      </c>
      <c r="AT173" s="42">
        <v>0</v>
      </c>
      <c r="AU173" s="42">
        <v>0</v>
      </c>
      <c r="AV173" s="42">
        <v>0</v>
      </c>
      <c r="AW173" s="42">
        <v>0</v>
      </c>
      <c r="AX173" s="42">
        <v>0</v>
      </c>
      <c r="AY173" s="42">
        <f>VLOOKUP(B173,[4]应付账款明细表!$A$4:$AW$439,49,0)</f>
        <v>0</v>
      </c>
      <c r="AZ173" s="42">
        <v>0</v>
      </c>
      <c r="BA173" s="50">
        <f>VLOOKUP(B173,[4]应付账款明细表!$A$4:$AY$439,51)</f>
        <v>0</v>
      </c>
      <c r="BB173" s="50">
        <f>VLOOKUP(B173,[4]应付账款明细表!$A$4:$AZ$439,52,0)</f>
        <v>0</v>
      </c>
      <c r="BC173" s="50"/>
      <c r="BD173" s="50">
        <f>VLOOKUP(B173,[4]应付账款明细表!$A$4:$BB$440,54,0)</f>
        <v>0</v>
      </c>
      <c r="BE173" s="50"/>
      <c r="BF173" s="63"/>
      <c r="BG173" s="64"/>
      <c r="BH173" s="63"/>
      <c r="BI173" s="54">
        <f t="shared" si="37"/>
        <v>6537.67</v>
      </c>
      <c r="BJ173" s="16">
        <f t="shared" si="38"/>
        <v>594.33363636363595</v>
      </c>
      <c r="BK173" s="65">
        <f t="shared" si="36"/>
        <v>0</v>
      </c>
      <c r="BL173" s="54" t="s">
        <v>374</v>
      </c>
      <c r="BM173" s="66" t="e">
        <f t="shared" si="28"/>
        <v>#DIV/0!</v>
      </c>
      <c r="BN173" s="148" t="e">
        <f t="shared" si="29"/>
        <v>#DIV/0!</v>
      </c>
    </row>
    <row r="174" spans="1:66" ht="16.5">
      <c r="A174" s="23">
        <f t="shared" si="35"/>
        <v>171</v>
      </c>
      <c r="B174" s="24" t="s">
        <v>346</v>
      </c>
      <c r="C174" s="24"/>
      <c r="D174" s="25" t="s">
        <v>347</v>
      </c>
      <c r="E174" s="25" t="s">
        <v>51</v>
      </c>
      <c r="F174" s="16">
        <v>53.77</v>
      </c>
      <c r="G174" s="16">
        <v>0</v>
      </c>
      <c r="H174" s="16">
        <v>53.77</v>
      </c>
      <c r="I174" s="16">
        <v>0</v>
      </c>
      <c r="J174" s="31">
        <v>53.77</v>
      </c>
      <c r="K174" s="31">
        <v>125179.93</v>
      </c>
      <c r="L174" s="31">
        <v>53.77</v>
      </c>
      <c r="M174" s="31">
        <v>0</v>
      </c>
      <c r="N174" s="31">
        <v>125233.7</v>
      </c>
      <c r="O174" s="31">
        <v>0</v>
      </c>
      <c r="P174" s="31">
        <v>53.77</v>
      </c>
      <c r="Q174" s="31">
        <v>0</v>
      </c>
      <c r="R174" s="31">
        <v>125233.7</v>
      </c>
      <c r="S174" s="31">
        <v>0</v>
      </c>
      <c r="T174" s="31">
        <v>53.77</v>
      </c>
      <c r="U174" s="31">
        <v>0</v>
      </c>
      <c r="V174" s="31">
        <v>125233.7</v>
      </c>
      <c r="W174" s="31">
        <v>0</v>
      </c>
      <c r="X174" s="31">
        <v>125233.7</v>
      </c>
      <c r="Y174" s="31">
        <v>0</v>
      </c>
      <c r="Z174" s="31">
        <v>125233.7</v>
      </c>
      <c r="AA174" s="31">
        <v>0</v>
      </c>
      <c r="AB174" s="31">
        <v>125233.7</v>
      </c>
      <c r="AC174" s="31">
        <v>0</v>
      </c>
      <c r="AD174" s="31">
        <v>125233.7</v>
      </c>
      <c r="AE174" s="31">
        <v>0</v>
      </c>
      <c r="AF174" s="31">
        <v>125233.7</v>
      </c>
      <c r="AG174" s="31">
        <v>0</v>
      </c>
      <c r="AH174" s="31">
        <v>125233.7</v>
      </c>
      <c r="AI174" s="31">
        <v>0</v>
      </c>
      <c r="AJ174" s="31">
        <v>125233.7</v>
      </c>
      <c r="AK174" s="31">
        <v>0</v>
      </c>
      <c r="AL174" s="31">
        <v>125233.7</v>
      </c>
      <c r="AM174" s="31">
        <v>0</v>
      </c>
      <c r="AN174" s="31">
        <v>125233.7</v>
      </c>
      <c r="AO174" s="31">
        <v>0</v>
      </c>
      <c r="AP174" s="31">
        <v>125233.7</v>
      </c>
      <c r="AQ174" s="42">
        <v>0</v>
      </c>
      <c r="AR174" s="42">
        <v>125233.7</v>
      </c>
      <c r="AS174" s="42">
        <v>0</v>
      </c>
      <c r="AT174" s="42">
        <v>125233.7</v>
      </c>
      <c r="AU174" s="42">
        <v>0</v>
      </c>
      <c r="AV174" s="42">
        <v>125233.7</v>
      </c>
      <c r="AW174" s="42">
        <v>0</v>
      </c>
      <c r="AX174" s="42">
        <v>125233.7</v>
      </c>
      <c r="AY174" s="42">
        <f>VLOOKUP(B174,[4]应付账款明细表!$A$4:$AW$439,49,0)</f>
        <v>0</v>
      </c>
      <c r="AZ174" s="42">
        <v>125233.7</v>
      </c>
      <c r="BA174" s="50">
        <f>VLOOKUP(B174,[4]应付账款明细表!$A$4:$AY$439,51)</f>
        <v>0</v>
      </c>
      <c r="BB174" s="50">
        <f>VLOOKUP(B174,[4]应付账款明细表!$A$4:$AZ$439,52,0)</f>
        <v>125233.7</v>
      </c>
      <c r="BC174" s="50"/>
      <c r="BD174" s="50">
        <f>VLOOKUP(B174,[4]应付账款明细表!$A$4:$BB$440,54,0)</f>
        <v>125233.7</v>
      </c>
      <c r="BE174" s="50"/>
      <c r="BF174" s="63"/>
      <c r="BG174" s="64"/>
      <c r="BH174" s="63"/>
      <c r="BI174" s="54">
        <f t="shared" si="37"/>
        <v>125179.93</v>
      </c>
      <c r="BJ174" s="16">
        <f t="shared" si="38"/>
        <v>11379.993636363601</v>
      </c>
      <c r="BK174" s="65">
        <f t="shared" si="36"/>
        <v>11.004724958705401</v>
      </c>
      <c r="BL174" s="54" t="s">
        <v>590</v>
      </c>
      <c r="BM174" s="66">
        <f t="shared" si="28"/>
        <v>0</v>
      </c>
      <c r="BN174" s="148">
        <f t="shared" si="29"/>
        <v>0</v>
      </c>
    </row>
    <row r="175" spans="1:66" ht="16.5">
      <c r="A175" s="23">
        <f t="shared" si="35"/>
        <v>172</v>
      </c>
      <c r="B175" s="24" t="s">
        <v>348</v>
      </c>
      <c r="C175" s="24"/>
      <c r="D175" s="25" t="s">
        <v>349</v>
      </c>
      <c r="E175" s="25" t="s">
        <v>350</v>
      </c>
      <c r="F175" s="16">
        <v>0</v>
      </c>
      <c r="G175" s="16">
        <v>0</v>
      </c>
      <c r="H175" s="16">
        <v>0</v>
      </c>
      <c r="I175" s="16">
        <v>1760</v>
      </c>
      <c r="J175" s="31">
        <v>13149</v>
      </c>
      <c r="K175" s="31">
        <v>0</v>
      </c>
      <c r="L175" s="31">
        <v>13149</v>
      </c>
      <c r="M175" s="31">
        <v>13149</v>
      </c>
      <c r="N175" s="31">
        <v>0</v>
      </c>
      <c r="O175" s="31">
        <v>0</v>
      </c>
      <c r="P175" s="31">
        <v>0</v>
      </c>
      <c r="Q175" s="31">
        <v>0</v>
      </c>
      <c r="R175" s="31">
        <v>0</v>
      </c>
      <c r="S175" s="31">
        <v>0</v>
      </c>
      <c r="T175" s="31">
        <v>0</v>
      </c>
      <c r="U175" s="31">
        <v>0</v>
      </c>
      <c r="V175" s="31">
        <v>0</v>
      </c>
      <c r="W175" s="31">
        <v>8400</v>
      </c>
      <c r="X175" s="31">
        <v>0</v>
      </c>
      <c r="Y175" s="31">
        <v>0</v>
      </c>
      <c r="Z175" s="31">
        <v>8400</v>
      </c>
      <c r="AA175" s="31">
        <v>0</v>
      </c>
      <c r="AB175" s="31">
        <v>8400</v>
      </c>
      <c r="AC175" s="31">
        <v>8400</v>
      </c>
      <c r="AD175" s="31">
        <v>0</v>
      </c>
      <c r="AE175" s="31">
        <v>0</v>
      </c>
      <c r="AF175" s="31">
        <v>0</v>
      </c>
      <c r="AG175" s="31">
        <v>0</v>
      </c>
      <c r="AH175" s="31">
        <v>0</v>
      </c>
      <c r="AI175" s="31">
        <v>0</v>
      </c>
      <c r="AJ175" s="31">
        <v>0</v>
      </c>
      <c r="AK175" s="31">
        <v>0</v>
      </c>
      <c r="AL175" s="31">
        <v>0</v>
      </c>
      <c r="AM175" s="31">
        <v>0</v>
      </c>
      <c r="AN175" s="31">
        <v>0</v>
      </c>
      <c r="AO175" s="31">
        <v>0</v>
      </c>
      <c r="AP175" s="31">
        <v>0</v>
      </c>
      <c r="AQ175" s="42">
        <v>0</v>
      </c>
      <c r="AR175" s="42">
        <v>0</v>
      </c>
      <c r="AS175" s="42">
        <v>0</v>
      </c>
      <c r="AT175" s="42">
        <v>0</v>
      </c>
      <c r="AU175" s="42">
        <v>8529</v>
      </c>
      <c r="AV175" s="42">
        <v>0</v>
      </c>
      <c r="AW175" s="42">
        <v>0</v>
      </c>
      <c r="AX175" s="42">
        <v>8529</v>
      </c>
      <c r="AY175" s="42">
        <f>VLOOKUP(B175,[4]应付账款明细表!$A$4:$AW$439,49,0)</f>
        <v>0</v>
      </c>
      <c r="AZ175" s="42">
        <v>8529</v>
      </c>
      <c r="BA175" s="50">
        <f>VLOOKUP(B175,[4]应付账款明细表!$A$4:$AY$439,51)</f>
        <v>8529</v>
      </c>
      <c r="BB175" s="50">
        <f>VLOOKUP(B175,[4]应付账款明细表!$A$4:$AZ$439,52,0)</f>
        <v>0</v>
      </c>
      <c r="BC175" s="50"/>
      <c r="BD175" s="50">
        <f>VLOOKUP(B175,[4]应付账款明细表!$A$4:$BB$440,54,0)</f>
        <v>0</v>
      </c>
      <c r="BE175" s="50"/>
      <c r="BF175" s="63"/>
      <c r="BG175" s="64"/>
      <c r="BH175" s="63"/>
      <c r="BI175" s="54">
        <f t="shared" si="37"/>
        <v>16929</v>
      </c>
      <c r="BJ175" s="16">
        <f t="shared" si="38"/>
        <v>1539</v>
      </c>
      <c r="BK175" s="65">
        <f t="shared" si="36"/>
        <v>0</v>
      </c>
      <c r="BL175" s="54" t="s">
        <v>591</v>
      </c>
      <c r="BM175" s="66" t="e">
        <f t="shared" si="28"/>
        <v>#DIV/0!</v>
      </c>
      <c r="BN175" s="148" t="e">
        <f t="shared" si="29"/>
        <v>#DIV/0!</v>
      </c>
    </row>
    <row r="176" spans="1:66" ht="16.5">
      <c r="A176" s="23">
        <f t="shared" si="35"/>
        <v>173</v>
      </c>
      <c r="B176" s="82" t="s">
        <v>351</v>
      </c>
      <c r="C176" s="84"/>
      <c r="D176" s="25" t="s">
        <v>352</v>
      </c>
      <c r="E176" s="25" t="s">
        <v>353</v>
      </c>
      <c r="F176" s="16">
        <v>20748.2</v>
      </c>
      <c r="G176" s="16">
        <v>24298.2</v>
      </c>
      <c r="H176" s="16">
        <v>0</v>
      </c>
      <c r="I176" s="16">
        <v>3550</v>
      </c>
      <c r="J176" s="31">
        <v>0</v>
      </c>
      <c r="K176" s="31">
        <v>0</v>
      </c>
      <c r="L176" s="31">
        <v>0</v>
      </c>
      <c r="M176" s="31">
        <v>0</v>
      </c>
      <c r="N176" s="31">
        <v>0</v>
      </c>
      <c r="O176" s="31">
        <v>0</v>
      </c>
      <c r="P176" s="31">
        <v>0</v>
      </c>
      <c r="Q176" s="31">
        <v>0</v>
      </c>
      <c r="R176" s="31">
        <v>0</v>
      </c>
      <c r="S176" s="31">
        <v>0</v>
      </c>
      <c r="T176" s="31">
        <v>0</v>
      </c>
      <c r="U176" s="31">
        <v>0</v>
      </c>
      <c r="V176" s="31">
        <v>0</v>
      </c>
      <c r="W176" s="31">
        <v>0</v>
      </c>
      <c r="X176" s="31">
        <v>0</v>
      </c>
      <c r="Y176" s="31">
        <v>0</v>
      </c>
      <c r="Z176" s="31">
        <v>0</v>
      </c>
      <c r="AA176" s="31">
        <v>0</v>
      </c>
      <c r="AB176" s="31">
        <v>0</v>
      </c>
      <c r="AC176" s="31">
        <v>0</v>
      </c>
      <c r="AD176" s="31">
        <v>0</v>
      </c>
      <c r="AE176" s="31">
        <v>0</v>
      </c>
      <c r="AF176" s="31">
        <v>0</v>
      </c>
      <c r="AG176" s="31">
        <v>0</v>
      </c>
      <c r="AH176" s="31">
        <v>0</v>
      </c>
      <c r="AI176" s="31">
        <v>0</v>
      </c>
      <c r="AJ176" s="31">
        <v>0</v>
      </c>
      <c r="AK176" s="31">
        <v>0</v>
      </c>
      <c r="AL176" s="31">
        <v>0</v>
      </c>
      <c r="AM176" s="31">
        <v>0</v>
      </c>
      <c r="AN176" s="31">
        <v>0</v>
      </c>
      <c r="AO176" s="31">
        <v>0</v>
      </c>
      <c r="AP176" s="31">
        <v>0</v>
      </c>
      <c r="AQ176" s="42">
        <v>0</v>
      </c>
      <c r="AR176" s="42">
        <v>0</v>
      </c>
      <c r="AS176" s="42">
        <v>0</v>
      </c>
      <c r="AT176" s="42">
        <v>0</v>
      </c>
      <c r="AU176" s="42">
        <v>0</v>
      </c>
      <c r="AV176" s="42">
        <v>0</v>
      </c>
      <c r="AW176" s="42">
        <v>0</v>
      </c>
      <c r="AX176" s="42">
        <v>0</v>
      </c>
      <c r="AY176" s="42">
        <f>VLOOKUP(B176,[4]应付账款明细表!$A$4:$AW$439,49,0)</f>
        <v>0</v>
      </c>
      <c r="AZ176" s="42">
        <v>0</v>
      </c>
      <c r="BA176" s="50">
        <f>VLOOKUP(B176,[4]应付账款明细表!$A$4:$AY$439,51)</f>
        <v>0</v>
      </c>
      <c r="BB176" s="50">
        <f>VLOOKUP(B176,[4]应付账款明细表!$A$4:$AZ$439,52,0)</f>
        <v>0</v>
      </c>
      <c r="BC176" s="50"/>
      <c r="BD176" s="50">
        <f>VLOOKUP(B176,[4]应付账款明细表!$A$4:$BB$440,54,0)</f>
        <v>0</v>
      </c>
      <c r="BE176" s="50"/>
      <c r="BF176" s="63"/>
      <c r="BG176" s="64"/>
      <c r="BH176" s="63"/>
      <c r="BI176" s="54">
        <f t="shared" si="37"/>
        <v>0</v>
      </c>
      <c r="BJ176" s="16">
        <f t="shared" si="38"/>
        <v>0</v>
      </c>
      <c r="BK176" s="65"/>
      <c r="BL176" s="54" t="s">
        <v>591</v>
      </c>
      <c r="BM176" s="66" t="e">
        <f t="shared" si="28"/>
        <v>#DIV/0!</v>
      </c>
      <c r="BN176" s="148" t="e">
        <f t="shared" si="29"/>
        <v>#DIV/0!</v>
      </c>
    </row>
    <row r="177" spans="1:66" ht="16.5">
      <c r="A177" s="23">
        <f t="shared" si="35"/>
        <v>174</v>
      </c>
      <c r="B177" s="24" t="s">
        <v>356</v>
      </c>
      <c r="C177" s="24"/>
      <c r="D177" s="25" t="s">
        <v>357</v>
      </c>
      <c r="E177" s="25" t="s">
        <v>358</v>
      </c>
      <c r="F177" s="16">
        <v>0</v>
      </c>
      <c r="G177" s="16">
        <v>0</v>
      </c>
      <c r="H177" s="16">
        <v>0</v>
      </c>
      <c r="I177" s="16">
        <v>0</v>
      </c>
      <c r="J177" s="31">
        <v>18900</v>
      </c>
      <c r="K177" s="31">
        <v>0</v>
      </c>
      <c r="L177" s="31">
        <v>18900</v>
      </c>
      <c r="M177" s="31">
        <v>18900</v>
      </c>
      <c r="N177" s="31">
        <v>0</v>
      </c>
      <c r="O177" s="31">
        <v>0</v>
      </c>
      <c r="P177" s="31">
        <v>0</v>
      </c>
      <c r="Q177" s="31">
        <v>0</v>
      </c>
      <c r="R177" s="31">
        <v>0</v>
      </c>
      <c r="S177" s="31">
        <v>0</v>
      </c>
      <c r="T177" s="31">
        <v>0</v>
      </c>
      <c r="U177" s="31">
        <v>0</v>
      </c>
      <c r="V177" s="31">
        <v>0</v>
      </c>
      <c r="W177" s="31">
        <v>0</v>
      </c>
      <c r="X177" s="31">
        <v>0</v>
      </c>
      <c r="Y177" s="31">
        <v>0</v>
      </c>
      <c r="Z177" s="31">
        <v>0</v>
      </c>
      <c r="AA177" s="31">
        <v>0</v>
      </c>
      <c r="AB177" s="31">
        <v>0</v>
      </c>
      <c r="AC177" s="31">
        <v>0</v>
      </c>
      <c r="AD177" s="31">
        <v>0</v>
      </c>
      <c r="AE177" s="31">
        <v>0</v>
      </c>
      <c r="AF177" s="31">
        <v>0</v>
      </c>
      <c r="AG177" s="31">
        <v>0</v>
      </c>
      <c r="AH177" s="31">
        <v>0</v>
      </c>
      <c r="AI177" s="31">
        <v>0</v>
      </c>
      <c r="AJ177" s="31">
        <v>0</v>
      </c>
      <c r="AK177" s="31">
        <v>0</v>
      </c>
      <c r="AL177" s="31">
        <v>0</v>
      </c>
      <c r="AM177" s="31">
        <v>0</v>
      </c>
      <c r="AN177" s="31">
        <v>0</v>
      </c>
      <c r="AO177" s="31">
        <v>0</v>
      </c>
      <c r="AP177" s="31">
        <v>0</v>
      </c>
      <c r="AQ177" s="42">
        <v>0</v>
      </c>
      <c r="AR177" s="42">
        <v>0</v>
      </c>
      <c r="AS177" s="42">
        <v>0</v>
      </c>
      <c r="AT177" s="42">
        <v>0</v>
      </c>
      <c r="AU177" s="42">
        <v>0</v>
      </c>
      <c r="AV177" s="42">
        <v>0</v>
      </c>
      <c r="AW177" s="42">
        <v>0</v>
      </c>
      <c r="AX177" s="42">
        <v>0</v>
      </c>
      <c r="AY177" s="42">
        <f>VLOOKUP(B177,[4]应付账款明细表!$A$4:$AW$439,49,0)</f>
        <v>0</v>
      </c>
      <c r="AZ177" s="42">
        <v>0</v>
      </c>
      <c r="BA177" s="50">
        <f>VLOOKUP(B177,[4]应付账款明细表!$A$4:$AY$439,51)</f>
        <v>0</v>
      </c>
      <c r="BB177" s="50">
        <f>VLOOKUP(B177,[4]应付账款明细表!$A$4:$AZ$439,52,0)</f>
        <v>0</v>
      </c>
      <c r="BC177" s="50"/>
      <c r="BD177" s="50">
        <f>VLOOKUP(B177,[4]应付账款明细表!$A$4:$BB$440,54,0)</f>
        <v>0</v>
      </c>
      <c r="BE177" s="50"/>
      <c r="BF177" s="63"/>
      <c r="BG177" s="64"/>
      <c r="BH177" s="63"/>
      <c r="BI177" s="54">
        <f t="shared" si="37"/>
        <v>0</v>
      </c>
      <c r="BJ177" s="16">
        <f t="shared" si="38"/>
        <v>0</v>
      </c>
      <c r="BK177" s="65"/>
      <c r="BL177" s="54" t="s">
        <v>591</v>
      </c>
      <c r="BM177" s="66" t="e">
        <f t="shared" si="28"/>
        <v>#DIV/0!</v>
      </c>
      <c r="BN177" s="148" t="e">
        <f t="shared" si="29"/>
        <v>#DIV/0!</v>
      </c>
    </row>
    <row r="178" spans="1:66" ht="16.5">
      <c r="A178" s="23">
        <f t="shared" si="35"/>
        <v>175</v>
      </c>
      <c r="B178" s="24" t="s">
        <v>364</v>
      </c>
      <c r="C178" s="24"/>
      <c r="D178" s="25" t="s">
        <v>365</v>
      </c>
      <c r="E178" s="25" t="s">
        <v>366</v>
      </c>
      <c r="F178" s="16">
        <v>0</v>
      </c>
      <c r="G178" s="16">
        <v>4080</v>
      </c>
      <c r="H178" s="16">
        <v>0</v>
      </c>
      <c r="I178" s="16">
        <v>0</v>
      </c>
      <c r="J178" s="31">
        <v>0</v>
      </c>
      <c r="K178" s="31">
        <v>0</v>
      </c>
      <c r="L178" s="31">
        <v>0</v>
      </c>
      <c r="M178" s="31">
        <v>0</v>
      </c>
      <c r="N178" s="31">
        <v>0</v>
      </c>
      <c r="O178" s="31">
        <v>0</v>
      </c>
      <c r="P178" s="31">
        <v>0</v>
      </c>
      <c r="Q178" s="31">
        <v>0</v>
      </c>
      <c r="R178" s="31">
        <v>0</v>
      </c>
      <c r="S178" s="31">
        <v>0</v>
      </c>
      <c r="T178" s="31">
        <v>0</v>
      </c>
      <c r="U178" s="31">
        <v>0</v>
      </c>
      <c r="V178" s="31">
        <v>0</v>
      </c>
      <c r="W178" s="31">
        <v>0</v>
      </c>
      <c r="X178" s="31">
        <v>0</v>
      </c>
      <c r="Y178" s="31">
        <v>0</v>
      </c>
      <c r="Z178" s="31">
        <v>0</v>
      </c>
      <c r="AA178" s="31">
        <v>0</v>
      </c>
      <c r="AB178" s="31">
        <v>0</v>
      </c>
      <c r="AC178" s="31">
        <v>0</v>
      </c>
      <c r="AD178" s="31">
        <v>0</v>
      </c>
      <c r="AE178" s="31">
        <v>0</v>
      </c>
      <c r="AF178" s="31">
        <v>0</v>
      </c>
      <c r="AG178" s="31">
        <v>0</v>
      </c>
      <c r="AH178" s="31">
        <v>0</v>
      </c>
      <c r="AI178" s="31">
        <v>0</v>
      </c>
      <c r="AJ178" s="31">
        <v>0</v>
      </c>
      <c r="AK178" s="31">
        <v>0</v>
      </c>
      <c r="AL178" s="31">
        <v>0</v>
      </c>
      <c r="AM178" s="31">
        <v>0</v>
      </c>
      <c r="AN178" s="31">
        <v>0</v>
      </c>
      <c r="AO178" s="31">
        <v>0</v>
      </c>
      <c r="AP178" s="31">
        <v>0</v>
      </c>
      <c r="AQ178" s="42">
        <v>0</v>
      </c>
      <c r="AR178" s="42">
        <v>0</v>
      </c>
      <c r="AS178" s="42">
        <v>0</v>
      </c>
      <c r="AT178" s="42">
        <v>0</v>
      </c>
      <c r="AU178" s="42">
        <v>0</v>
      </c>
      <c r="AV178" s="42">
        <v>0</v>
      </c>
      <c r="AW178" s="42">
        <v>0</v>
      </c>
      <c r="AX178" s="42">
        <v>0</v>
      </c>
      <c r="AY178" s="42">
        <f>VLOOKUP(B178,[4]应付账款明细表!$A$4:$AW$439,49,0)</f>
        <v>0</v>
      </c>
      <c r="AZ178" s="42">
        <v>0</v>
      </c>
      <c r="BA178" s="50">
        <f>VLOOKUP(B178,[4]应付账款明细表!$A$4:$AY$439,51)</f>
        <v>0</v>
      </c>
      <c r="BB178" s="50">
        <f>VLOOKUP(B178,[4]应付账款明细表!$A$4:$AZ$439,52,0)</f>
        <v>0</v>
      </c>
      <c r="BC178" s="50"/>
      <c r="BD178" s="50">
        <f>VLOOKUP(B178,[4]应付账款明细表!$A$4:$BB$440,54,0)</f>
        <v>0</v>
      </c>
      <c r="BE178" s="50"/>
      <c r="BF178" s="63"/>
      <c r="BG178" s="64"/>
      <c r="BH178" s="63"/>
      <c r="BI178" s="54">
        <f t="shared" si="37"/>
        <v>0</v>
      </c>
      <c r="BJ178" s="16">
        <f t="shared" si="38"/>
        <v>0</v>
      </c>
      <c r="BK178" s="65"/>
      <c r="BL178" s="54" t="s">
        <v>677</v>
      </c>
      <c r="BM178" s="66" t="e">
        <f t="shared" si="28"/>
        <v>#DIV/0!</v>
      </c>
      <c r="BN178" s="148" t="e">
        <f t="shared" si="29"/>
        <v>#DIV/0!</v>
      </c>
    </row>
    <row r="179" spans="1:66" ht="16.5">
      <c r="A179" s="23">
        <f t="shared" si="35"/>
        <v>176</v>
      </c>
      <c r="B179" s="24" t="s">
        <v>369</v>
      </c>
      <c r="C179" s="24"/>
      <c r="D179" s="25" t="s">
        <v>370</v>
      </c>
      <c r="E179" s="25" t="s">
        <v>138</v>
      </c>
      <c r="F179" s="16">
        <v>970</v>
      </c>
      <c r="G179" s="16">
        <v>970</v>
      </c>
      <c r="H179" s="16">
        <v>0</v>
      </c>
      <c r="I179" s="16">
        <v>0</v>
      </c>
      <c r="J179" s="31">
        <v>0</v>
      </c>
      <c r="K179" s="31">
        <v>0</v>
      </c>
      <c r="L179" s="31">
        <v>0</v>
      </c>
      <c r="M179" s="31">
        <v>0</v>
      </c>
      <c r="N179" s="31">
        <v>0</v>
      </c>
      <c r="O179" s="31">
        <v>0</v>
      </c>
      <c r="P179" s="31">
        <v>0</v>
      </c>
      <c r="Q179" s="31">
        <v>0</v>
      </c>
      <c r="R179" s="31">
        <v>0</v>
      </c>
      <c r="S179" s="31">
        <v>0</v>
      </c>
      <c r="T179" s="31">
        <v>0</v>
      </c>
      <c r="U179" s="31">
        <v>0</v>
      </c>
      <c r="V179" s="31">
        <v>0</v>
      </c>
      <c r="W179" s="31">
        <v>0</v>
      </c>
      <c r="X179" s="31">
        <v>0</v>
      </c>
      <c r="Y179" s="31">
        <v>0</v>
      </c>
      <c r="Z179" s="31">
        <v>0</v>
      </c>
      <c r="AA179" s="31">
        <v>0</v>
      </c>
      <c r="AB179" s="31">
        <v>0</v>
      </c>
      <c r="AC179" s="31">
        <v>0</v>
      </c>
      <c r="AD179" s="31">
        <v>0</v>
      </c>
      <c r="AE179" s="31">
        <v>0</v>
      </c>
      <c r="AF179" s="31">
        <v>0</v>
      </c>
      <c r="AG179" s="31">
        <v>0</v>
      </c>
      <c r="AH179" s="31">
        <v>0</v>
      </c>
      <c r="AI179" s="31">
        <v>1080</v>
      </c>
      <c r="AJ179" s="31">
        <v>1080</v>
      </c>
      <c r="AK179" s="31">
        <v>1080</v>
      </c>
      <c r="AL179" s="31">
        <v>0</v>
      </c>
      <c r="AM179" s="31">
        <v>0</v>
      </c>
      <c r="AN179" s="31">
        <v>0</v>
      </c>
      <c r="AO179" s="31">
        <v>0</v>
      </c>
      <c r="AP179" s="31">
        <v>0</v>
      </c>
      <c r="AQ179" s="42">
        <v>0</v>
      </c>
      <c r="AR179" s="42">
        <v>0</v>
      </c>
      <c r="AS179" s="42">
        <v>0</v>
      </c>
      <c r="AT179" s="42">
        <v>0</v>
      </c>
      <c r="AU179" s="42">
        <v>0</v>
      </c>
      <c r="AV179" s="42">
        <v>0</v>
      </c>
      <c r="AW179" s="42">
        <v>0</v>
      </c>
      <c r="AX179" s="42">
        <v>0</v>
      </c>
      <c r="AY179" s="42">
        <f>VLOOKUP(B179,[4]应付账款明细表!$A$4:$AW$439,49,0)</f>
        <v>0</v>
      </c>
      <c r="AZ179" s="42">
        <v>0</v>
      </c>
      <c r="BA179" s="50">
        <f>VLOOKUP(B179,[4]应付账款明细表!$A$4:$AY$439,51)</f>
        <v>0</v>
      </c>
      <c r="BB179" s="50">
        <f>VLOOKUP(B179,[4]应付账款明细表!$A$4:$AZ$439,52,0)</f>
        <v>0</v>
      </c>
      <c r="BC179" s="50"/>
      <c r="BD179" s="50">
        <f>VLOOKUP(B179,[4]应付账款明细表!$A$4:$BB$440,54,0)</f>
        <v>0</v>
      </c>
      <c r="BE179" s="50"/>
      <c r="BF179" s="63"/>
      <c r="BG179" s="64"/>
      <c r="BH179" s="63"/>
      <c r="BI179" s="54">
        <f t="shared" si="37"/>
        <v>1080</v>
      </c>
      <c r="BJ179" s="16">
        <f t="shared" si="38"/>
        <v>98.181818181818201</v>
      </c>
      <c r="BK179" s="65">
        <f t="shared" ref="BK179:BK209" si="39">(BD179-BE179)/BJ179</f>
        <v>0</v>
      </c>
      <c r="BL179" s="54" t="s">
        <v>677</v>
      </c>
      <c r="BM179" s="66" t="e">
        <f t="shared" si="28"/>
        <v>#DIV/0!</v>
      </c>
      <c r="BN179" s="148" t="e">
        <f t="shared" si="29"/>
        <v>#DIV/0!</v>
      </c>
    </row>
    <row r="180" spans="1:66" ht="16.5">
      <c r="A180" s="23">
        <f t="shared" si="35"/>
        <v>177</v>
      </c>
      <c r="B180" s="82" t="s">
        <v>371</v>
      </c>
      <c r="C180" s="84"/>
      <c r="D180" s="25" t="s">
        <v>372</v>
      </c>
      <c r="E180" s="25" t="s">
        <v>373</v>
      </c>
      <c r="F180" s="16">
        <v>0</v>
      </c>
      <c r="G180" s="16">
        <v>9776</v>
      </c>
      <c r="H180" s="16">
        <v>0</v>
      </c>
      <c r="I180" s="16">
        <v>0</v>
      </c>
      <c r="J180" s="31">
        <v>0</v>
      </c>
      <c r="K180" s="31">
        <v>0</v>
      </c>
      <c r="L180" s="31">
        <v>0</v>
      </c>
      <c r="M180" s="31">
        <v>0</v>
      </c>
      <c r="N180" s="31">
        <v>0</v>
      </c>
      <c r="O180" s="31">
        <v>0</v>
      </c>
      <c r="P180" s="31">
        <v>0</v>
      </c>
      <c r="Q180" s="31">
        <v>0</v>
      </c>
      <c r="R180" s="31">
        <v>0</v>
      </c>
      <c r="S180" s="31">
        <v>0</v>
      </c>
      <c r="T180" s="31">
        <v>0</v>
      </c>
      <c r="U180" s="31">
        <v>0</v>
      </c>
      <c r="V180" s="31">
        <v>0</v>
      </c>
      <c r="W180" s="31">
        <v>0</v>
      </c>
      <c r="X180" s="31">
        <v>0</v>
      </c>
      <c r="Y180" s="31">
        <v>0</v>
      </c>
      <c r="Z180" s="31">
        <v>0</v>
      </c>
      <c r="AA180" s="31">
        <v>0</v>
      </c>
      <c r="AB180" s="31">
        <v>0</v>
      </c>
      <c r="AC180" s="31">
        <v>0</v>
      </c>
      <c r="AD180" s="31">
        <v>0</v>
      </c>
      <c r="AE180" s="31">
        <v>0</v>
      </c>
      <c r="AF180" s="31">
        <v>0</v>
      </c>
      <c r="AG180" s="31">
        <v>0</v>
      </c>
      <c r="AH180" s="31">
        <v>0</v>
      </c>
      <c r="AI180" s="31">
        <v>0</v>
      </c>
      <c r="AJ180" s="31">
        <v>0</v>
      </c>
      <c r="AK180" s="31">
        <v>0</v>
      </c>
      <c r="AL180" s="31">
        <v>0</v>
      </c>
      <c r="AM180" s="31">
        <v>0</v>
      </c>
      <c r="AN180" s="31">
        <v>0</v>
      </c>
      <c r="AO180" s="31">
        <v>0</v>
      </c>
      <c r="AP180" s="31">
        <v>0</v>
      </c>
      <c r="AQ180" s="42">
        <v>0</v>
      </c>
      <c r="AR180" s="42">
        <v>0</v>
      </c>
      <c r="AS180" s="42">
        <v>0</v>
      </c>
      <c r="AT180" s="42">
        <v>0</v>
      </c>
      <c r="AU180" s="42">
        <v>0</v>
      </c>
      <c r="AV180" s="42">
        <v>0</v>
      </c>
      <c r="AW180" s="42">
        <v>0</v>
      </c>
      <c r="AX180" s="42">
        <v>0</v>
      </c>
      <c r="AY180" s="42">
        <f>VLOOKUP(B180,[4]应付账款明细表!$A$4:$AW$439,49,0)</f>
        <v>8294</v>
      </c>
      <c r="AZ180" s="42">
        <v>0</v>
      </c>
      <c r="BA180" s="50">
        <f>VLOOKUP(B180,[4]应付账款明细表!$A$4:$AY$439,51)</f>
        <v>8294</v>
      </c>
      <c r="BB180" s="50">
        <f>VLOOKUP(B180,[4]应付账款明细表!$A$4:$AZ$439,52,0)</f>
        <v>0</v>
      </c>
      <c r="BC180" s="50"/>
      <c r="BD180" s="50">
        <f>VLOOKUP(B180,[4]应付账款明细表!$A$4:$BB$440,54,0)</f>
        <v>0</v>
      </c>
      <c r="BE180" s="50"/>
      <c r="BF180" s="63"/>
      <c r="BG180" s="64"/>
      <c r="BH180" s="63"/>
      <c r="BI180" s="54">
        <f t="shared" si="37"/>
        <v>8294</v>
      </c>
      <c r="BJ180" s="16">
        <f t="shared" si="38"/>
        <v>754</v>
      </c>
      <c r="BK180" s="65">
        <f t="shared" si="39"/>
        <v>0</v>
      </c>
      <c r="BL180" s="54" t="s">
        <v>374</v>
      </c>
      <c r="BM180" s="66" t="e">
        <f t="shared" si="28"/>
        <v>#DIV/0!</v>
      </c>
      <c r="BN180" s="148" t="e">
        <f t="shared" si="29"/>
        <v>#DIV/0!</v>
      </c>
    </row>
    <row r="181" spans="1:66" ht="16.5">
      <c r="A181" s="23">
        <f t="shared" si="35"/>
        <v>178</v>
      </c>
      <c r="B181" s="24" t="s">
        <v>379</v>
      </c>
      <c r="C181" s="24"/>
      <c r="D181" s="25" t="s">
        <v>380</v>
      </c>
      <c r="E181" s="25" t="s">
        <v>105</v>
      </c>
      <c r="F181" s="16">
        <v>0</v>
      </c>
      <c r="G181" s="16">
        <v>5100</v>
      </c>
      <c r="H181" s="16">
        <v>0</v>
      </c>
      <c r="I181" s="16">
        <v>0</v>
      </c>
      <c r="J181" s="31">
        <v>0</v>
      </c>
      <c r="K181" s="31">
        <v>0</v>
      </c>
      <c r="L181" s="31">
        <v>0</v>
      </c>
      <c r="M181" s="31">
        <v>0</v>
      </c>
      <c r="N181" s="31">
        <v>0</v>
      </c>
      <c r="O181" s="31">
        <v>0</v>
      </c>
      <c r="P181" s="31">
        <v>0</v>
      </c>
      <c r="Q181" s="31">
        <v>0</v>
      </c>
      <c r="R181" s="31">
        <v>0</v>
      </c>
      <c r="S181" s="31">
        <v>0</v>
      </c>
      <c r="T181" s="31">
        <v>0</v>
      </c>
      <c r="U181" s="31">
        <v>0</v>
      </c>
      <c r="V181" s="31">
        <v>0</v>
      </c>
      <c r="W181" s="31">
        <v>0</v>
      </c>
      <c r="X181" s="31">
        <v>0</v>
      </c>
      <c r="Y181" s="31">
        <v>0</v>
      </c>
      <c r="Z181" s="31">
        <v>0</v>
      </c>
      <c r="AA181" s="31">
        <v>3400</v>
      </c>
      <c r="AB181" s="31">
        <v>3400</v>
      </c>
      <c r="AC181" s="31">
        <v>3400</v>
      </c>
      <c r="AD181" s="31">
        <v>0</v>
      </c>
      <c r="AE181" s="31">
        <v>0</v>
      </c>
      <c r="AF181" s="31">
        <v>0</v>
      </c>
      <c r="AG181" s="31">
        <v>0</v>
      </c>
      <c r="AH181" s="31">
        <v>0</v>
      </c>
      <c r="AI181" s="31">
        <v>0</v>
      </c>
      <c r="AJ181" s="31">
        <v>0</v>
      </c>
      <c r="AK181" s="31">
        <v>0</v>
      </c>
      <c r="AL181" s="31">
        <v>0</v>
      </c>
      <c r="AM181" s="31">
        <v>3400</v>
      </c>
      <c r="AN181" s="31">
        <v>3400</v>
      </c>
      <c r="AO181" s="31">
        <v>3400</v>
      </c>
      <c r="AP181" s="31">
        <v>0</v>
      </c>
      <c r="AQ181" s="42">
        <v>0</v>
      </c>
      <c r="AR181" s="42">
        <v>0</v>
      </c>
      <c r="AS181" s="42">
        <v>0</v>
      </c>
      <c r="AT181" s="42">
        <v>0</v>
      </c>
      <c r="AU181" s="42">
        <v>0</v>
      </c>
      <c r="AV181" s="42">
        <v>0</v>
      </c>
      <c r="AW181" s="42">
        <v>0</v>
      </c>
      <c r="AX181" s="42">
        <v>0</v>
      </c>
      <c r="AY181" s="42">
        <f>VLOOKUP(B181,[4]应付账款明细表!$A$4:$AW$439,49,0)</f>
        <v>3400</v>
      </c>
      <c r="AZ181" s="42">
        <v>0</v>
      </c>
      <c r="BA181" s="50">
        <f>VLOOKUP(B181,[4]应付账款明细表!$A$4:$AY$439,51)</f>
        <v>0</v>
      </c>
      <c r="BB181" s="50">
        <f>VLOOKUP(B181,[4]应付账款明细表!$A$4:$AZ$439,52,0)</f>
        <v>3400</v>
      </c>
      <c r="BC181" s="50"/>
      <c r="BD181" s="50">
        <f>VLOOKUP(B181,[4]应付账款明细表!$A$4:$BB$440,54,0)</f>
        <v>0</v>
      </c>
      <c r="BE181" s="50"/>
      <c r="BF181" s="63"/>
      <c r="BG181" s="64"/>
      <c r="BH181" s="63"/>
      <c r="BI181" s="54">
        <f t="shared" si="37"/>
        <v>10200</v>
      </c>
      <c r="BJ181" s="16">
        <f t="shared" si="38"/>
        <v>927.27272727272702</v>
      </c>
      <c r="BK181" s="65">
        <f t="shared" si="39"/>
        <v>0</v>
      </c>
      <c r="BL181" s="54" t="s">
        <v>677</v>
      </c>
      <c r="BM181" s="66" t="e">
        <f t="shared" si="28"/>
        <v>#DIV/0!</v>
      </c>
      <c r="BN181" s="148" t="e">
        <f t="shared" si="29"/>
        <v>#DIV/0!</v>
      </c>
    </row>
    <row r="182" spans="1:66" ht="16.5">
      <c r="A182" s="23">
        <f t="shared" si="35"/>
        <v>179</v>
      </c>
      <c r="B182" s="24" t="s">
        <v>381</v>
      </c>
      <c r="C182" s="24" t="s">
        <v>692</v>
      </c>
      <c r="D182" s="25" t="s">
        <v>382</v>
      </c>
      <c r="E182" s="25" t="s">
        <v>97</v>
      </c>
      <c r="F182" s="16">
        <v>0</v>
      </c>
      <c r="G182" s="16">
        <v>90791.75</v>
      </c>
      <c r="H182" s="16">
        <v>0</v>
      </c>
      <c r="I182" s="16">
        <v>0</v>
      </c>
      <c r="J182" s="31">
        <v>0</v>
      </c>
      <c r="K182" s="31">
        <v>0</v>
      </c>
      <c r="L182" s="31">
        <v>0</v>
      </c>
      <c r="M182" s="31">
        <v>0</v>
      </c>
      <c r="N182" s="31">
        <v>0</v>
      </c>
      <c r="O182" s="31">
        <v>0</v>
      </c>
      <c r="P182" s="31">
        <v>0</v>
      </c>
      <c r="Q182" s="31">
        <v>0</v>
      </c>
      <c r="R182" s="31">
        <v>0</v>
      </c>
      <c r="S182" s="31">
        <v>73459.100000000006</v>
      </c>
      <c r="T182" s="31">
        <v>73459.100000000006</v>
      </c>
      <c r="U182" s="31">
        <v>73459.100000000006</v>
      </c>
      <c r="V182" s="31">
        <v>0</v>
      </c>
      <c r="W182" s="31">
        <v>0</v>
      </c>
      <c r="X182" s="31">
        <v>0</v>
      </c>
      <c r="Y182" s="31">
        <v>0</v>
      </c>
      <c r="Z182" s="31">
        <v>0</v>
      </c>
      <c r="AA182" s="31">
        <v>0</v>
      </c>
      <c r="AB182" s="31">
        <v>0</v>
      </c>
      <c r="AC182" s="31">
        <v>0</v>
      </c>
      <c r="AD182" s="31">
        <v>0</v>
      </c>
      <c r="AE182" s="31">
        <v>65503.8</v>
      </c>
      <c r="AF182" s="31">
        <v>65503.8</v>
      </c>
      <c r="AG182" s="31">
        <v>65503.8</v>
      </c>
      <c r="AH182" s="31">
        <v>0</v>
      </c>
      <c r="AI182" s="31">
        <v>0</v>
      </c>
      <c r="AJ182" s="31">
        <v>0</v>
      </c>
      <c r="AK182" s="31">
        <v>0</v>
      </c>
      <c r="AL182" s="31">
        <v>0</v>
      </c>
      <c r="AM182" s="31">
        <v>56791.1</v>
      </c>
      <c r="AN182" s="31">
        <v>56791.1</v>
      </c>
      <c r="AO182" s="31">
        <v>56791.1</v>
      </c>
      <c r="AP182" s="31">
        <v>0</v>
      </c>
      <c r="AQ182" s="42">
        <v>59070</v>
      </c>
      <c r="AR182" s="42">
        <v>59070</v>
      </c>
      <c r="AS182" s="42">
        <v>59070</v>
      </c>
      <c r="AT182" s="42">
        <v>0</v>
      </c>
      <c r="AU182" s="42">
        <v>45870</v>
      </c>
      <c r="AV182" s="42">
        <v>45870</v>
      </c>
      <c r="AW182" s="42">
        <v>45870</v>
      </c>
      <c r="AX182" s="42">
        <v>0</v>
      </c>
      <c r="AY182" s="42">
        <f>VLOOKUP(B182,[4]应付账款明细表!$A$4:$AW$439,49,0)</f>
        <v>81906</v>
      </c>
      <c r="AZ182" s="42">
        <v>0</v>
      </c>
      <c r="BA182" s="50">
        <f>VLOOKUP(B182,[4]应付账款明细表!$A$4:$AY$439,51)</f>
        <v>81906</v>
      </c>
      <c r="BB182" s="50">
        <f>VLOOKUP(B182,[4]应付账款明细表!$A$4:$AZ$439,52,0)</f>
        <v>0</v>
      </c>
      <c r="BC182" s="50"/>
      <c r="BD182" s="50">
        <f>VLOOKUP(B182,[4]应付账款明细表!$A$4:$BB$440,54,0)</f>
        <v>0</v>
      </c>
      <c r="BE182" s="50"/>
      <c r="BF182" s="63"/>
      <c r="BG182" s="64"/>
      <c r="BH182" s="63"/>
      <c r="BI182" s="54">
        <f t="shared" si="37"/>
        <v>382600</v>
      </c>
      <c r="BJ182" s="16">
        <f t="shared" si="38"/>
        <v>34781.818181818198</v>
      </c>
      <c r="BK182" s="65">
        <f t="shared" si="39"/>
        <v>0</v>
      </c>
      <c r="BL182" s="54" t="s">
        <v>677</v>
      </c>
      <c r="BM182" s="66" t="e">
        <f t="shared" si="28"/>
        <v>#DIV/0!</v>
      </c>
      <c r="BN182" s="148" t="e">
        <f t="shared" si="29"/>
        <v>#DIV/0!</v>
      </c>
    </row>
    <row r="183" spans="1:66" ht="16.5">
      <c r="A183" s="23">
        <f t="shared" si="35"/>
        <v>180</v>
      </c>
      <c r="B183" s="24" t="s">
        <v>383</v>
      </c>
      <c r="C183" s="24"/>
      <c r="D183" s="25" t="s">
        <v>384</v>
      </c>
      <c r="E183" s="25" t="s">
        <v>143</v>
      </c>
      <c r="F183" s="16">
        <v>0</v>
      </c>
      <c r="G183" s="16">
        <v>41286</v>
      </c>
      <c r="H183" s="16">
        <v>0</v>
      </c>
      <c r="I183" s="16">
        <v>0</v>
      </c>
      <c r="J183" s="31">
        <v>0</v>
      </c>
      <c r="K183" s="31">
        <v>82572</v>
      </c>
      <c r="L183" s="31">
        <v>82572</v>
      </c>
      <c r="M183" s="31">
        <v>82572</v>
      </c>
      <c r="N183" s="31">
        <v>0</v>
      </c>
      <c r="O183" s="31">
        <v>0</v>
      </c>
      <c r="P183" s="31">
        <v>0</v>
      </c>
      <c r="Q183" s="31">
        <v>0</v>
      </c>
      <c r="R183" s="31">
        <v>0</v>
      </c>
      <c r="S183" s="31">
        <v>0</v>
      </c>
      <c r="T183" s="31">
        <v>0</v>
      </c>
      <c r="U183" s="31">
        <v>0</v>
      </c>
      <c r="V183" s="31">
        <v>0</v>
      </c>
      <c r="W183" s="31">
        <v>0</v>
      </c>
      <c r="X183" s="31">
        <v>0</v>
      </c>
      <c r="Y183" s="31">
        <v>0</v>
      </c>
      <c r="Z183" s="31">
        <v>0</v>
      </c>
      <c r="AA183" s="31">
        <v>0</v>
      </c>
      <c r="AB183" s="31">
        <v>0</v>
      </c>
      <c r="AC183" s="31">
        <v>0</v>
      </c>
      <c r="AD183" s="31">
        <v>0</v>
      </c>
      <c r="AE183" s="31">
        <v>0</v>
      </c>
      <c r="AF183" s="31">
        <v>0</v>
      </c>
      <c r="AG183" s="31">
        <v>0</v>
      </c>
      <c r="AH183" s="31">
        <v>0</v>
      </c>
      <c r="AI183" s="31">
        <v>0</v>
      </c>
      <c r="AJ183" s="31">
        <v>0</v>
      </c>
      <c r="AK183" s="31">
        <v>0</v>
      </c>
      <c r="AL183" s="31">
        <v>0</v>
      </c>
      <c r="AM183" s="31">
        <v>0</v>
      </c>
      <c r="AN183" s="31">
        <v>0</v>
      </c>
      <c r="AO183" s="31">
        <v>0</v>
      </c>
      <c r="AP183" s="31">
        <v>0</v>
      </c>
      <c r="AQ183" s="42">
        <v>0</v>
      </c>
      <c r="AR183" s="42">
        <v>0</v>
      </c>
      <c r="AS183" s="42">
        <v>0</v>
      </c>
      <c r="AT183" s="42">
        <v>0</v>
      </c>
      <c r="AU183" s="42">
        <v>0</v>
      </c>
      <c r="AV183" s="42">
        <v>0</v>
      </c>
      <c r="AW183" s="42">
        <v>0</v>
      </c>
      <c r="AX183" s="42">
        <v>0</v>
      </c>
      <c r="AY183" s="42">
        <f>VLOOKUP(B183,[4]应付账款明细表!$A$4:$AW$439,49,0)</f>
        <v>0</v>
      </c>
      <c r="AZ183" s="42">
        <v>0</v>
      </c>
      <c r="BA183" s="50">
        <f>VLOOKUP(B183,[4]应付账款明细表!$A$4:$AY$439,51)</f>
        <v>0</v>
      </c>
      <c r="BB183" s="50">
        <f>VLOOKUP(B183,[4]应付账款明细表!$A$4:$AZ$439,52,0)</f>
        <v>0</v>
      </c>
      <c r="BC183" s="50"/>
      <c r="BD183" s="50">
        <f>VLOOKUP(B183,[4]应付账款明细表!$A$4:$BB$440,54,0)</f>
        <v>0</v>
      </c>
      <c r="BE183" s="50"/>
      <c r="BF183" s="63"/>
      <c r="BG183" s="64"/>
      <c r="BH183" s="63"/>
      <c r="BI183" s="54">
        <f t="shared" si="37"/>
        <v>82572</v>
      </c>
      <c r="BJ183" s="16">
        <f t="shared" si="38"/>
        <v>7506.5454545454504</v>
      </c>
      <c r="BK183" s="65">
        <f t="shared" si="39"/>
        <v>0</v>
      </c>
      <c r="BL183" s="54" t="s">
        <v>677</v>
      </c>
      <c r="BM183" s="66" t="e">
        <f t="shared" si="28"/>
        <v>#DIV/0!</v>
      </c>
      <c r="BN183" s="148" t="e">
        <f t="shared" si="29"/>
        <v>#DIV/0!</v>
      </c>
    </row>
    <row r="184" spans="1:66" ht="16.5">
      <c r="A184" s="23">
        <f t="shared" si="35"/>
        <v>181</v>
      </c>
      <c r="B184" s="24" t="s">
        <v>387</v>
      </c>
      <c r="C184" s="24"/>
      <c r="D184" s="25" t="s">
        <v>388</v>
      </c>
      <c r="E184" s="25" t="s">
        <v>389</v>
      </c>
      <c r="F184" s="16">
        <v>0</v>
      </c>
      <c r="G184" s="16">
        <v>0</v>
      </c>
      <c r="H184" s="16">
        <v>0</v>
      </c>
      <c r="I184" s="16">
        <v>0</v>
      </c>
      <c r="J184" s="31">
        <v>0</v>
      </c>
      <c r="K184" s="31">
        <v>56170</v>
      </c>
      <c r="L184" s="31">
        <v>0</v>
      </c>
      <c r="M184" s="31">
        <v>0</v>
      </c>
      <c r="N184" s="31">
        <v>56170</v>
      </c>
      <c r="O184" s="31">
        <v>0</v>
      </c>
      <c r="P184" s="31">
        <v>56170</v>
      </c>
      <c r="Q184" s="31">
        <v>56170</v>
      </c>
      <c r="R184" s="31">
        <v>0</v>
      </c>
      <c r="S184" s="31">
        <v>0</v>
      </c>
      <c r="T184" s="31">
        <v>0</v>
      </c>
      <c r="U184" s="31">
        <v>0</v>
      </c>
      <c r="V184" s="31">
        <v>0</v>
      </c>
      <c r="W184" s="31">
        <v>0</v>
      </c>
      <c r="X184" s="31">
        <v>0</v>
      </c>
      <c r="Y184" s="31">
        <v>0</v>
      </c>
      <c r="Z184" s="31">
        <v>0</v>
      </c>
      <c r="AA184" s="31">
        <v>0</v>
      </c>
      <c r="AB184" s="31">
        <v>0</v>
      </c>
      <c r="AC184" s="31">
        <v>0</v>
      </c>
      <c r="AD184" s="31">
        <v>0</v>
      </c>
      <c r="AE184" s="31">
        <v>0</v>
      </c>
      <c r="AF184" s="31">
        <v>0</v>
      </c>
      <c r="AG184" s="31">
        <v>0</v>
      </c>
      <c r="AH184" s="31">
        <v>0</v>
      </c>
      <c r="AI184" s="31">
        <v>12920</v>
      </c>
      <c r="AJ184" s="31">
        <v>0</v>
      </c>
      <c r="AK184" s="31">
        <v>0</v>
      </c>
      <c r="AL184" s="31">
        <v>12920</v>
      </c>
      <c r="AM184" s="31">
        <v>0</v>
      </c>
      <c r="AN184" s="31">
        <v>12920</v>
      </c>
      <c r="AO184" s="31">
        <v>0</v>
      </c>
      <c r="AP184" s="31">
        <v>12920</v>
      </c>
      <c r="AQ184" s="42">
        <v>0</v>
      </c>
      <c r="AR184" s="42">
        <v>12920</v>
      </c>
      <c r="AS184" s="42">
        <v>12920</v>
      </c>
      <c r="AT184" s="42">
        <v>0</v>
      </c>
      <c r="AU184" s="42">
        <v>0</v>
      </c>
      <c r="AV184" s="42">
        <v>0</v>
      </c>
      <c r="AW184" s="42">
        <v>0</v>
      </c>
      <c r="AX184" s="42">
        <v>0</v>
      </c>
      <c r="AY184" s="42">
        <f>VLOOKUP(B184,[4]应付账款明细表!$A$4:$AW$439,49,0)</f>
        <v>0</v>
      </c>
      <c r="AZ184" s="42">
        <v>0</v>
      </c>
      <c r="BA184" s="50">
        <f>VLOOKUP(B184,[4]应付账款明细表!$A$4:$AY$439,51)</f>
        <v>0</v>
      </c>
      <c r="BB184" s="50">
        <f>VLOOKUP(B184,[4]应付账款明细表!$A$4:$AZ$439,52,0)</f>
        <v>0</v>
      </c>
      <c r="BC184" s="50"/>
      <c r="BD184" s="50">
        <f>VLOOKUP(B184,[4]应付账款明细表!$A$4:$BB$440,54,0)</f>
        <v>0</v>
      </c>
      <c r="BE184" s="50"/>
      <c r="BF184" s="63"/>
      <c r="BG184" s="64"/>
      <c r="BH184" s="63"/>
      <c r="BI184" s="54">
        <f t="shared" si="37"/>
        <v>69090</v>
      </c>
      <c r="BJ184" s="16">
        <f t="shared" si="38"/>
        <v>6280.9090909090901</v>
      </c>
      <c r="BK184" s="65">
        <f t="shared" si="39"/>
        <v>0</v>
      </c>
      <c r="BL184" s="54" t="s">
        <v>374</v>
      </c>
      <c r="BM184" s="66" t="e">
        <f t="shared" si="28"/>
        <v>#DIV/0!</v>
      </c>
      <c r="BN184" s="148" t="e">
        <f t="shared" si="29"/>
        <v>#DIV/0!</v>
      </c>
    </row>
    <row r="185" spans="1:66" ht="16.5">
      <c r="A185" s="23">
        <f t="shared" si="35"/>
        <v>182</v>
      </c>
      <c r="B185" s="24" t="s">
        <v>406</v>
      </c>
      <c r="C185" s="24" t="s">
        <v>693</v>
      </c>
      <c r="D185" s="25" t="s">
        <v>407</v>
      </c>
      <c r="E185" s="25" t="s">
        <v>408</v>
      </c>
      <c r="F185" s="16">
        <v>13600</v>
      </c>
      <c r="G185" s="16">
        <v>13600</v>
      </c>
      <c r="H185" s="16">
        <v>0</v>
      </c>
      <c r="I185" s="16">
        <v>7480</v>
      </c>
      <c r="J185" s="31">
        <v>0</v>
      </c>
      <c r="K185" s="31">
        <v>0</v>
      </c>
      <c r="L185" s="31">
        <v>0</v>
      </c>
      <c r="M185" s="31">
        <v>0</v>
      </c>
      <c r="N185" s="31">
        <v>0</v>
      </c>
      <c r="O185" s="31">
        <v>0</v>
      </c>
      <c r="P185" s="31">
        <v>0</v>
      </c>
      <c r="Q185" s="31">
        <v>0</v>
      </c>
      <c r="R185" s="31">
        <v>0</v>
      </c>
      <c r="S185" s="31">
        <v>0</v>
      </c>
      <c r="T185" s="31">
        <v>0</v>
      </c>
      <c r="U185" s="31">
        <v>0</v>
      </c>
      <c r="V185" s="31">
        <v>0</v>
      </c>
      <c r="W185" s="31">
        <v>0</v>
      </c>
      <c r="X185" s="31">
        <v>0</v>
      </c>
      <c r="Y185" s="31">
        <v>0</v>
      </c>
      <c r="Z185" s="31">
        <v>0</v>
      </c>
      <c r="AA185" s="31">
        <v>0</v>
      </c>
      <c r="AB185" s="31">
        <v>0</v>
      </c>
      <c r="AC185" s="31">
        <v>0</v>
      </c>
      <c r="AD185" s="31">
        <v>0</v>
      </c>
      <c r="AE185" s="31">
        <v>6951</v>
      </c>
      <c r="AF185" s="31">
        <v>331.2</v>
      </c>
      <c r="AG185" s="31">
        <v>331.2</v>
      </c>
      <c r="AH185" s="31">
        <v>6619.8</v>
      </c>
      <c r="AI185" s="31">
        <v>0</v>
      </c>
      <c r="AJ185" s="31">
        <v>0</v>
      </c>
      <c r="AK185" s="31">
        <v>0</v>
      </c>
      <c r="AL185" s="31">
        <v>6619.8</v>
      </c>
      <c r="AM185" s="31">
        <v>0</v>
      </c>
      <c r="AN185" s="31">
        <v>0</v>
      </c>
      <c r="AO185" s="31">
        <v>0</v>
      </c>
      <c r="AP185" s="31">
        <v>6619.8</v>
      </c>
      <c r="AQ185" s="42">
        <v>0</v>
      </c>
      <c r="AR185" s="42">
        <v>6619.8</v>
      </c>
      <c r="AS185" s="42">
        <v>6619.8</v>
      </c>
      <c r="AT185" s="42">
        <v>0</v>
      </c>
      <c r="AU185" s="42">
        <v>16550</v>
      </c>
      <c r="AV185" s="42">
        <v>16550</v>
      </c>
      <c r="AW185" s="42">
        <v>16550</v>
      </c>
      <c r="AX185" s="42">
        <v>0</v>
      </c>
      <c r="AY185" s="42">
        <f>VLOOKUP(B185,[4]应付账款明细表!$A$4:$AW$439,49,0)</f>
        <v>0</v>
      </c>
      <c r="AZ185" s="42">
        <v>0</v>
      </c>
      <c r="BA185" s="50">
        <f>VLOOKUP(B185,[4]应付账款明细表!$A$4:$AY$439,51)</f>
        <v>0</v>
      </c>
      <c r="BB185" s="50">
        <f>VLOOKUP(B185,[4]应付账款明细表!$A$4:$AZ$439,52,0)</f>
        <v>0</v>
      </c>
      <c r="BC185" s="50"/>
      <c r="BD185" s="50">
        <f>VLOOKUP(B185,[4]应付账款明细表!$A$4:$BB$440,54,0)</f>
        <v>0</v>
      </c>
      <c r="BE185" s="50"/>
      <c r="BF185" s="63"/>
      <c r="BG185" s="64"/>
      <c r="BH185" s="63"/>
      <c r="BI185" s="54">
        <f t="shared" si="37"/>
        <v>23501</v>
      </c>
      <c r="BJ185" s="16">
        <f t="shared" si="38"/>
        <v>2136.45454545455</v>
      </c>
      <c r="BK185" s="65">
        <f t="shared" si="39"/>
        <v>0</v>
      </c>
      <c r="BL185" s="54" t="s">
        <v>677</v>
      </c>
      <c r="BM185" s="66" t="e">
        <f t="shared" si="28"/>
        <v>#DIV/0!</v>
      </c>
      <c r="BN185" s="148" t="e">
        <f t="shared" si="29"/>
        <v>#DIV/0!</v>
      </c>
    </row>
    <row r="186" spans="1:66" ht="16.5">
      <c r="A186" s="23">
        <f t="shared" si="35"/>
        <v>183</v>
      </c>
      <c r="B186" s="24" t="s">
        <v>426</v>
      </c>
      <c r="C186" s="24">
        <v>1941340</v>
      </c>
      <c r="D186" s="25" t="s">
        <v>427</v>
      </c>
      <c r="E186" s="25" t="s">
        <v>428</v>
      </c>
      <c r="F186" s="16">
        <v>0</v>
      </c>
      <c r="G186" s="16">
        <v>0</v>
      </c>
      <c r="H186" s="16">
        <v>0</v>
      </c>
      <c r="I186" s="16">
        <v>0</v>
      </c>
      <c r="J186" s="31">
        <v>0</v>
      </c>
      <c r="K186" s="31">
        <v>0</v>
      </c>
      <c r="L186" s="31">
        <v>0</v>
      </c>
      <c r="M186" s="31">
        <v>0</v>
      </c>
      <c r="N186" s="31">
        <v>0</v>
      </c>
      <c r="O186" s="31">
        <v>0</v>
      </c>
      <c r="P186" s="31">
        <v>0</v>
      </c>
      <c r="Q186" s="31">
        <v>0</v>
      </c>
      <c r="R186" s="31">
        <v>0</v>
      </c>
      <c r="S186" s="31">
        <v>0</v>
      </c>
      <c r="T186" s="31">
        <v>0</v>
      </c>
      <c r="U186" s="31">
        <v>0</v>
      </c>
      <c r="V186" s="31">
        <v>0</v>
      </c>
      <c r="W186" s="31">
        <v>475</v>
      </c>
      <c r="X186" s="31">
        <v>475</v>
      </c>
      <c r="Y186" s="31">
        <v>475</v>
      </c>
      <c r="Z186" s="31">
        <v>0</v>
      </c>
      <c r="AA186" s="31">
        <v>475</v>
      </c>
      <c r="AB186" s="31">
        <v>475</v>
      </c>
      <c r="AC186" s="31">
        <v>475</v>
      </c>
      <c r="AD186" s="31">
        <v>0</v>
      </c>
      <c r="AE186" s="31">
        <v>0</v>
      </c>
      <c r="AF186" s="31">
        <v>0</v>
      </c>
      <c r="AG186" s="31">
        <v>0</v>
      </c>
      <c r="AH186" s="31">
        <v>0</v>
      </c>
      <c r="AI186" s="31">
        <v>0</v>
      </c>
      <c r="AJ186" s="31">
        <v>0</v>
      </c>
      <c r="AK186" s="31">
        <v>0</v>
      </c>
      <c r="AL186" s="31">
        <v>0</v>
      </c>
      <c r="AM186" s="31">
        <v>950</v>
      </c>
      <c r="AN186" s="31">
        <v>950</v>
      </c>
      <c r="AO186" s="31">
        <v>950</v>
      </c>
      <c r="AP186" s="31">
        <v>0</v>
      </c>
      <c r="AQ186" s="42">
        <v>0</v>
      </c>
      <c r="AR186" s="42">
        <v>0</v>
      </c>
      <c r="AS186" s="42">
        <v>0</v>
      </c>
      <c r="AT186" s="42">
        <v>0</v>
      </c>
      <c r="AU186" s="42">
        <v>0</v>
      </c>
      <c r="AV186" s="42">
        <v>0</v>
      </c>
      <c r="AW186" s="42">
        <v>0</v>
      </c>
      <c r="AX186" s="42">
        <v>0</v>
      </c>
      <c r="AY186" s="42">
        <f>VLOOKUP(B186,[4]应付账款明细表!$A$4:$AW$439,49,0)</f>
        <v>0</v>
      </c>
      <c r="AZ186" s="42">
        <v>0</v>
      </c>
      <c r="BA186" s="50">
        <f>VLOOKUP(B186,[4]应付账款明细表!$A$4:$AY$439,51)</f>
        <v>0</v>
      </c>
      <c r="BB186" s="50">
        <f>VLOOKUP(B186,[4]应付账款明细表!$A$4:$AZ$439,52,0)</f>
        <v>0</v>
      </c>
      <c r="BC186" s="50"/>
      <c r="BD186" s="50">
        <f>VLOOKUP(B186,[4]应付账款明细表!$A$4:$BB$440,54,0)</f>
        <v>0</v>
      </c>
      <c r="BE186" s="50"/>
      <c r="BF186" s="63"/>
      <c r="BG186" s="64"/>
      <c r="BH186" s="63"/>
      <c r="BI186" s="54">
        <f t="shared" si="37"/>
        <v>1900</v>
      </c>
      <c r="BJ186" s="16">
        <f t="shared" si="38"/>
        <v>172.727272727273</v>
      </c>
      <c r="BK186" s="65">
        <f t="shared" si="39"/>
        <v>0</v>
      </c>
      <c r="BL186" s="54" t="s">
        <v>677</v>
      </c>
      <c r="BM186" s="66" t="e">
        <f t="shared" si="28"/>
        <v>#DIV/0!</v>
      </c>
      <c r="BN186" s="148" t="e">
        <f t="shared" si="29"/>
        <v>#DIV/0!</v>
      </c>
    </row>
    <row r="187" spans="1:66" ht="16.5">
      <c r="A187" s="23">
        <f t="shared" si="35"/>
        <v>184</v>
      </c>
      <c r="B187" s="24" t="s">
        <v>435</v>
      </c>
      <c r="C187" s="24"/>
      <c r="D187" s="25" t="s">
        <v>436</v>
      </c>
      <c r="E187" s="25" t="s">
        <v>437</v>
      </c>
      <c r="F187" s="16">
        <v>0</v>
      </c>
      <c r="G187" s="16">
        <v>0</v>
      </c>
      <c r="H187" s="16">
        <v>0</v>
      </c>
      <c r="I187" s="16">
        <v>0</v>
      </c>
      <c r="J187" s="31">
        <v>0</v>
      </c>
      <c r="K187" s="31">
        <v>0</v>
      </c>
      <c r="L187" s="31">
        <v>0</v>
      </c>
      <c r="M187" s="31">
        <v>0</v>
      </c>
      <c r="N187" s="31">
        <v>0</v>
      </c>
      <c r="O187" s="31">
        <v>0</v>
      </c>
      <c r="P187" s="31">
        <v>0</v>
      </c>
      <c r="Q187" s="31">
        <v>0</v>
      </c>
      <c r="R187" s="31">
        <v>0</v>
      </c>
      <c r="S187" s="31">
        <v>0</v>
      </c>
      <c r="T187" s="31">
        <v>0</v>
      </c>
      <c r="U187" s="31">
        <v>0</v>
      </c>
      <c r="V187" s="31">
        <v>0</v>
      </c>
      <c r="W187" s="31">
        <v>5568</v>
      </c>
      <c r="X187" s="31">
        <v>0</v>
      </c>
      <c r="Y187" s="31">
        <v>0</v>
      </c>
      <c r="Z187" s="31">
        <v>5568</v>
      </c>
      <c r="AA187" s="31">
        <v>18723.84</v>
      </c>
      <c r="AB187" s="31">
        <v>0</v>
      </c>
      <c r="AC187" s="31">
        <v>0</v>
      </c>
      <c r="AD187" s="31">
        <v>24291.84</v>
      </c>
      <c r="AE187" s="31">
        <v>0</v>
      </c>
      <c r="AF187" s="31">
        <v>0</v>
      </c>
      <c r="AG187" s="31">
        <v>0</v>
      </c>
      <c r="AH187" s="31">
        <v>24291.84</v>
      </c>
      <c r="AI187" s="31">
        <v>0</v>
      </c>
      <c r="AJ187" s="31">
        <v>5568</v>
      </c>
      <c r="AK187" s="31">
        <v>0</v>
      </c>
      <c r="AL187" s="31">
        <v>24291.84</v>
      </c>
      <c r="AM187" s="31">
        <v>0</v>
      </c>
      <c r="AN187" s="31">
        <v>24291.84</v>
      </c>
      <c r="AO187" s="31">
        <v>0</v>
      </c>
      <c r="AP187" s="31">
        <v>24291.84</v>
      </c>
      <c r="AQ187" s="42">
        <v>0</v>
      </c>
      <c r="AR187" s="42">
        <v>24291.84</v>
      </c>
      <c r="AS187" s="42">
        <v>0</v>
      </c>
      <c r="AT187" s="42">
        <v>24291.84</v>
      </c>
      <c r="AU187" s="42">
        <v>0</v>
      </c>
      <c r="AV187" s="42">
        <v>24291.84</v>
      </c>
      <c r="AW187" s="42">
        <v>0</v>
      </c>
      <c r="AX187" s="42">
        <v>24291.84</v>
      </c>
      <c r="AY187" s="42">
        <f>VLOOKUP(B187,[4]应付账款明细表!$A$4:$AW$439,49,0)</f>
        <v>0</v>
      </c>
      <c r="AZ187" s="42">
        <v>24291.84</v>
      </c>
      <c r="BA187" s="50">
        <f>VLOOKUP(B187,[4]应付账款明细表!$A$4:$AY$439,51)</f>
        <v>0</v>
      </c>
      <c r="BB187" s="50">
        <f>VLOOKUP(B187,[4]应付账款明细表!$A$4:$AZ$439,52,0)</f>
        <v>24291.84</v>
      </c>
      <c r="BC187" s="50"/>
      <c r="BD187" s="50">
        <f>VLOOKUP(B187,[4]应付账款明细表!$A$4:$BB$440,54,0)</f>
        <v>24291.84</v>
      </c>
      <c r="BE187" s="50"/>
      <c r="BF187" s="63"/>
      <c r="BG187" s="64"/>
      <c r="BH187" s="63"/>
      <c r="BI187" s="54">
        <f t="shared" si="37"/>
        <v>24291.84</v>
      </c>
      <c r="BJ187" s="16">
        <f t="shared" si="38"/>
        <v>2208.3490909090901</v>
      </c>
      <c r="BK187" s="65">
        <f t="shared" si="39"/>
        <v>11</v>
      </c>
      <c r="BL187" s="54" t="s">
        <v>614</v>
      </c>
      <c r="BM187" s="66">
        <f t="shared" si="28"/>
        <v>0</v>
      </c>
      <c r="BN187" s="148">
        <f t="shared" si="29"/>
        <v>0</v>
      </c>
    </row>
    <row r="188" spans="1:66" ht="16.5">
      <c r="A188" s="23">
        <f t="shared" si="35"/>
        <v>185</v>
      </c>
      <c r="B188" s="24" t="s">
        <v>438</v>
      </c>
      <c r="C188" s="24"/>
      <c r="D188" s="25" t="s">
        <v>439</v>
      </c>
      <c r="E188" s="25" t="s">
        <v>437</v>
      </c>
      <c r="F188" s="16">
        <v>0</v>
      </c>
      <c r="G188" s="16">
        <v>0</v>
      </c>
      <c r="H188" s="16">
        <v>0</v>
      </c>
      <c r="I188" s="16">
        <v>0</v>
      </c>
      <c r="J188" s="31">
        <v>0</v>
      </c>
      <c r="K188" s="31">
        <v>17824</v>
      </c>
      <c r="L188" s="31">
        <v>17824</v>
      </c>
      <c r="M188" s="31">
        <v>17824</v>
      </c>
      <c r="N188" s="31">
        <v>0</v>
      </c>
      <c r="O188" s="31">
        <v>0</v>
      </c>
      <c r="P188" s="31">
        <v>0</v>
      </c>
      <c r="Q188" s="31">
        <v>0</v>
      </c>
      <c r="R188" s="31">
        <v>0</v>
      </c>
      <c r="S188" s="31">
        <v>0</v>
      </c>
      <c r="T188" s="31">
        <v>0</v>
      </c>
      <c r="U188" s="31">
        <v>0</v>
      </c>
      <c r="V188" s="31">
        <v>0</v>
      </c>
      <c r="W188" s="31">
        <v>0</v>
      </c>
      <c r="X188" s="31">
        <v>0</v>
      </c>
      <c r="Y188" s="31">
        <v>0</v>
      </c>
      <c r="Z188" s="31">
        <v>0</v>
      </c>
      <c r="AA188" s="31">
        <v>0</v>
      </c>
      <c r="AB188" s="31">
        <v>0</v>
      </c>
      <c r="AC188" s="31">
        <v>0</v>
      </c>
      <c r="AD188" s="31">
        <v>0</v>
      </c>
      <c r="AE188" s="31">
        <v>0</v>
      </c>
      <c r="AF188" s="31">
        <v>0</v>
      </c>
      <c r="AG188" s="31">
        <v>0</v>
      </c>
      <c r="AH188" s="31">
        <v>0</v>
      </c>
      <c r="AI188" s="31">
        <v>0</v>
      </c>
      <c r="AJ188" s="31">
        <v>0</v>
      </c>
      <c r="AK188" s="31">
        <v>0</v>
      </c>
      <c r="AL188" s="31">
        <v>0</v>
      </c>
      <c r="AM188" s="31">
        <v>0</v>
      </c>
      <c r="AN188" s="31">
        <v>0</v>
      </c>
      <c r="AO188" s="31">
        <v>0</v>
      </c>
      <c r="AP188" s="31">
        <v>0</v>
      </c>
      <c r="AQ188" s="42">
        <v>0</v>
      </c>
      <c r="AR188" s="42">
        <v>0</v>
      </c>
      <c r="AS188" s="42">
        <v>0</v>
      </c>
      <c r="AT188" s="42">
        <v>0</v>
      </c>
      <c r="AU188" s="42">
        <v>0</v>
      </c>
      <c r="AV188" s="42">
        <v>0</v>
      </c>
      <c r="AW188" s="42">
        <v>0</v>
      </c>
      <c r="AX188" s="42">
        <v>0</v>
      </c>
      <c r="AY188" s="42">
        <f>VLOOKUP(B188,[4]应付账款明细表!$A$4:$AW$439,49,0)</f>
        <v>0</v>
      </c>
      <c r="AZ188" s="42">
        <v>0</v>
      </c>
      <c r="BA188" s="50">
        <f>VLOOKUP(B188,[4]应付账款明细表!$A$4:$AY$439,51)</f>
        <v>0</v>
      </c>
      <c r="BB188" s="50">
        <f>VLOOKUP(B188,[4]应付账款明细表!$A$4:$AZ$439,52,0)</f>
        <v>0</v>
      </c>
      <c r="BC188" s="50"/>
      <c r="BD188" s="50">
        <f>VLOOKUP(B188,[4]应付账款明细表!$A$4:$BB$440,54,0)</f>
        <v>0</v>
      </c>
      <c r="BE188" s="50"/>
      <c r="BF188" s="63"/>
      <c r="BG188" s="64"/>
      <c r="BH188" s="63"/>
      <c r="BI188" s="54">
        <f t="shared" si="37"/>
        <v>17824</v>
      </c>
      <c r="BJ188" s="16">
        <f t="shared" si="38"/>
        <v>1620.3636363636399</v>
      </c>
      <c r="BK188" s="65">
        <f t="shared" si="39"/>
        <v>0</v>
      </c>
      <c r="BL188" s="54" t="s">
        <v>673</v>
      </c>
      <c r="BM188" s="66" t="e">
        <f t="shared" si="28"/>
        <v>#DIV/0!</v>
      </c>
      <c r="BN188" s="148" t="e">
        <f t="shared" si="29"/>
        <v>#DIV/0!</v>
      </c>
    </row>
    <row r="189" spans="1:66" ht="16.5">
      <c r="A189" s="23">
        <f t="shared" si="35"/>
        <v>186</v>
      </c>
      <c r="B189" s="24" t="s">
        <v>445</v>
      </c>
      <c r="C189" s="24" t="s">
        <v>694</v>
      </c>
      <c r="D189" s="25" t="s">
        <v>446</v>
      </c>
      <c r="E189" s="25" t="s">
        <v>447</v>
      </c>
      <c r="F189" s="16">
        <v>0</v>
      </c>
      <c r="G189" s="16">
        <v>0</v>
      </c>
      <c r="H189" s="16">
        <v>0</v>
      </c>
      <c r="I189" s="16">
        <v>0</v>
      </c>
      <c r="J189" s="31">
        <v>2040</v>
      </c>
      <c r="K189" s="31">
        <v>0</v>
      </c>
      <c r="L189" s="31">
        <v>0</v>
      </c>
      <c r="M189" s="31">
        <v>0</v>
      </c>
      <c r="N189" s="31">
        <v>2040</v>
      </c>
      <c r="O189" s="31">
        <v>1224</v>
      </c>
      <c r="P189" s="31">
        <v>2040</v>
      </c>
      <c r="Q189" s="31">
        <v>2040</v>
      </c>
      <c r="R189" s="31">
        <v>1224</v>
      </c>
      <c r="S189" s="31">
        <v>0</v>
      </c>
      <c r="T189" s="31">
        <v>1224</v>
      </c>
      <c r="U189" s="31">
        <v>1224</v>
      </c>
      <c r="V189" s="31">
        <v>0</v>
      </c>
      <c r="W189" s="31">
        <v>2400</v>
      </c>
      <c r="X189" s="31">
        <v>2400</v>
      </c>
      <c r="Y189" s="31">
        <v>2400</v>
      </c>
      <c r="Z189" s="31">
        <v>0</v>
      </c>
      <c r="AA189" s="31">
        <v>2400</v>
      </c>
      <c r="AB189" s="31">
        <v>2400</v>
      </c>
      <c r="AC189" s="31">
        <v>2400</v>
      </c>
      <c r="AD189" s="31">
        <v>0</v>
      </c>
      <c r="AE189" s="31">
        <v>0</v>
      </c>
      <c r="AF189" s="31">
        <v>0</v>
      </c>
      <c r="AG189" s="31">
        <v>0</v>
      </c>
      <c r="AH189" s="31">
        <v>0</v>
      </c>
      <c r="AI189" s="31">
        <v>0</v>
      </c>
      <c r="AJ189" s="31">
        <v>0</v>
      </c>
      <c r="AK189" s="31">
        <v>0</v>
      </c>
      <c r="AL189" s="31">
        <v>0</v>
      </c>
      <c r="AM189" s="31">
        <v>2400</v>
      </c>
      <c r="AN189" s="31">
        <v>0</v>
      </c>
      <c r="AO189" s="31">
        <v>0</v>
      </c>
      <c r="AP189" s="31">
        <v>2400</v>
      </c>
      <c r="AQ189" s="42">
        <v>0</v>
      </c>
      <c r="AR189" s="42">
        <v>2400</v>
      </c>
      <c r="AS189" s="42">
        <v>2400</v>
      </c>
      <c r="AT189" s="42">
        <v>0</v>
      </c>
      <c r="AU189" s="42">
        <v>3200</v>
      </c>
      <c r="AV189" s="42">
        <v>0</v>
      </c>
      <c r="AW189" s="42">
        <v>0</v>
      </c>
      <c r="AX189" s="42">
        <v>3200</v>
      </c>
      <c r="AY189" s="42">
        <f>VLOOKUP(B189,[4]应付账款明细表!$A$4:$AW$439,49,0)</f>
        <v>6000</v>
      </c>
      <c r="AZ189" s="42">
        <v>0</v>
      </c>
      <c r="BA189" s="50">
        <f>VLOOKUP(B189,[4]应付账款明细表!$A$4:$AY$439,51)</f>
        <v>0</v>
      </c>
      <c r="BB189" s="50">
        <f>VLOOKUP(B189,[4]应付账款明细表!$A$4:$AZ$439,52,0)</f>
        <v>9200</v>
      </c>
      <c r="BC189" s="50"/>
      <c r="BD189" s="50">
        <f>VLOOKUP(B189,[4]应付账款明细表!$A$4:$BB$440,54,0)</f>
        <v>0</v>
      </c>
      <c r="BE189" s="50"/>
      <c r="BF189" s="63"/>
      <c r="BG189" s="64"/>
      <c r="BH189" s="63"/>
      <c r="BI189" s="54">
        <f t="shared" si="37"/>
        <v>17624</v>
      </c>
      <c r="BJ189" s="16">
        <f t="shared" si="38"/>
        <v>1602.1818181818201</v>
      </c>
      <c r="BK189" s="65">
        <f t="shared" si="39"/>
        <v>0</v>
      </c>
      <c r="BL189" s="54" t="s">
        <v>677</v>
      </c>
      <c r="BM189" s="66" t="e">
        <f t="shared" si="28"/>
        <v>#DIV/0!</v>
      </c>
      <c r="BN189" s="148" t="e">
        <f t="shared" si="29"/>
        <v>#DIV/0!</v>
      </c>
    </row>
    <row r="190" spans="1:66" ht="16.5">
      <c r="A190" s="23">
        <f t="shared" si="35"/>
        <v>187</v>
      </c>
      <c r="B190" s="24" t="s">
        <v>461</v>
      </c>
      <c r="C190" s="24"/>
      <c r="D190" s="25" t="s">
        <v>462</v>
      </c>
      <c r="E190" s="25" t="s">
        <v>463</v>
      </c>
      <c r="F190" s="16">
        <v>0</v>
      </c>
      <c r="G190" s="16">
        <v>0</v>
      </c>
      <c r="H190" s="16">
        <v>0</v>
      </c>
      <c r="I190" s="16">
        <v>0</v>
      </c>
      <c r="J190" s="31">
        <v>0</v>
      </c>
      <c r="K190" s="31">
        <v>0</v>
      </c>
      <c r="L190" s="31">
        <v>0</v>
      </c>
      <c r="M190" s="31">
        <v>0</v>
      </c>
      <c r="N190" s="31">
        <v>0</v>
      </c>
      <c r="O190" s="31">
        <v>0</v>
      </c>
      <c r="P190" s="31">
        <v>0</v>
      </c>
      <c r="Q190" s="31">
        <v>0</v>
      </c>
      <c r="R190" s="31">
        <v>0</v>
      </c>
      <c r="S190" s="31">
        <v>120</v>
      </c>
      <c r="T190" s="31">
        <v>120</v>
      </c>
      <c r="U190" s="31">
        <v>120</v>
      </c>
      <c r="V190" s="31">
        <v>0</v>
      </c>
      <c r="W190" s="31">
        <v>0</v>
      </c>
      <c r="X190" s="31">
        <v>0</v>
      </c>
      <c r="Y190" s="31">
        <v>0</v>
      </c>
      <c r="Z190" s="31">
        <v>0</v>
      </c>
      <c r="AA190" s="31">
        <v>0</v>
      </c>
      <c r="AB190" s="31">
        <v>0</v>
      </c>
      <c r="AC190" s="31">
        <v>0</v>
      </c>
      <c r="AD190" s="31">
        <v>0</v>
      </c>
      <c r="AE190" s="31">
        <v>144</v>
      </c>
      <c r="AF190" s="31">
        <v>144</v>
      </c>
      <c r="AG190" s="31">
        <v>144</v>
      </c>
      <c r="AH190" s="31">
        <v>0</v>
      </c>
      <c r="AI190" s="31">
        <v>0</v>
      </c>
      <c r="AJ190" s="31">
        <v>0</v>
      </c>
      <c r="AK190" s="31">
        <v>0</v>
      </c>
      <c r="AL190" s="31">
        <v>0</v>
      </c>
      <c r="AM190" s="31">
        <v>0</v>
      </c>
      <c r="AN190" s="31">
        <v>0</v>
      </c>
      <c r="AO190" s="31">
        <v>0</v>
      </c>
      <c r="AP190" s="31">
        <v>0</v>
      </c>
      <c r="AQ190" s="42">
        <v>0</v>
      </c>
      <c r="AR190" s="42">
        <v>0</v>
      </c>
      <c r="AS190" s="42">
        <v>0</v>
      </c>
      <c r="AT190" s="42">
        <v>0</v>
      </c>
      <c r="AU190" s="42">
        <v>1800</v>
      </c>
      <c r="AV190" s="42">
        <v>0</v>
      </c>
      <c r="AW190" s="42">
        <v>0</v>
      </c>
      <c r="AX190" s="42">
        <v>1800</v>
      </c>
      <c r="AY190" s="42">
        <f>VLOOKUP(B190,[4]应付账款明细表!$A$4:$AW$439,49,0)</f>
        <v>0</v>
      </c>
      <c r="AZ190" s="42">
        <v>0</v>
      </c>
      <c r="BA190" s="50">
        <f>VLOOKUP(B190,[4]应付账款明细表!$A$4:$AY$439,51)</f>
        <v>0</v>
      </c>
      <c r="BB190" s="50">
        <f>VLOOKUP(B190,[4]应付账款明细表!$A$4:$AZ$439,52,0)</f>
        <v>0</v>
      </c>
      <c r="BC190" s="50"/>
      <c r="BD190" s="50">
        <f>VLOOKUP(B190,[4]应付账款明细表!$A$4:$BB$440,54,0)</f>
        <v>0</v>
      </c>
      <c r="BE190" s="50"/>
      <c r="BF190" s="63"/>
      <c r="BG190" s="64"/>
      <c r="BH190" s="63"/>
      <c r="BI190" s="54">
        <f t="shared" si="37"/>
        <v>2064</v>
      </c>
      <c r="BJ190" s="16">
        <f t="shared" si="38"/>
        <v>187.636363636364</v>
      </c>
      <c r="BK190" s="65">
        <f t="shared" si="39"/>
        <v>0</v>
      </c>
      <c r="BL190" s="54" t="s">
        <v>677</v>
      </c>
      <c r="BM190" s="66" t="e">
        <f t="shared" si="28"/>
        <v>#DIV/0!</v>
      </c>
      <c r="BN190" s="148" t="e">
        <f t="shared" si="29"/>
        <v>#DIV/0!</v>
      </c>
    </row>
    <row r="191" spans="1:66" ht="16.5">
      <c r="A191" s="23">
        <f t="shared" ref="A191:A209" si="40">ROW()-3</f>
        <v>188</v>
      </c>
      <c r="B191" s="24" t="s">
        <v>467</v>
      </c>
      <c r="C191" s="24"/>
      <c r="D191" s="25" t="s">
        <v>468</v>
      </c>
      <c r="E191" s="25" t="s">
        <v>469</v>
      </c>
      <c r="F191" s="16">
        <v>0</v>
      </c>
      <c r="G191" s="16">
        <v>0</v>
      </c>
      <c r="H191" s="16">
        <v>0</v>
      </c>
      <c r="I191" s="16">
        <v>0</v>
      </c>
      <c r="J191" s="31">
        <v>0</v>
      </c>
      <c r="K191" s="31">
        <v>0</v>
      </c>
      <c r="L191" s="31">
        <v>0</v>
      </c>
      <c r="M191" s="31">
        <v>0</v>
      </c>
      <c r="N191" s="31">
        <v>0</v>
      </c>
      <c r="O191" s="31">
        <v>0</v>
      </c>
      <c r="P191" s="31">
        <v>0</v>
      </c>
      <c r="Q191" s="31">
        <v>0</v>
      </c>
      <c r="R191" s="31">
        <v>0</v>
      </c>
      <c r="S191" s="31">
        <v>0</v>
      </c>
      <c r="T191" s="31">
        <v>0</v>
      </c>
      <c r="U191" s="31">
        <v>0</v>
      </c>
      <c r="V191" s="31">
        <v>0</v>
      </c>
      <c r="W191" s="31">
        <v>0</v>
      </c>
      <c r="X191" s="31">
        <v>0</v>
      </c>
      <c r="Y191" s="31">
        <v>0</v>
      </c>
      <c r="Z191" s="31">
        <v>0</v>
      </c>
      <c r="AA191" s="31">
        <v>0</v>
      </c>
      <c r="AB191" s="31">
        <v>0</v>
      </c>
      <c r="AC191" s="31">
        <v>0</v>
      </c>
      <c r="AD191" s="31">
        <v>0</v>
      </c>
      <c r="AE191" s="31">
        <v>418</v>
      </c>
      <c r="AF191" s="31">
        <v>418</v>
      </c>
      <c r="AG191" s="31">
        <v>418</v>
      </c>
      <c r="AH191" s="31">
        <v>0</v>
      </c>
      <c r="AI191" s="31">
        <v>0</v>
      </c>
      <c r="AJ191" s="31">
        <v>0</v>
      </c>
      <c r="AK191" s="31">
        <v>0</v>
      </c>
      <c r="AL191" s="31">
        <v>0</v>
      </c>
      <c r="AM191" s="31">
        <v>0</v>
      </c>
      <c r="AN191" s="31">
        <v>0</v>
      </c>
      <c r="AO191" s="31">
        <v>0</v>
      </c>
      <c r="AP191" s="31">
        <v>0</v>
      </c>
      <c r="AQ191" s="42">
        <v>0</v>
      </c>
      <c r="AR191" s="42">
        <v>0</v>
      </c>
      <c r="AS191" s="42">
        <v>0</v>
      </c>
      <c r="AT191" s="42">
        <v>0</v>
      </c>
      <c r="AU191" s="42">
        <v>0</v>
      </c>
      <c r="AV191" s="42">
        <v>0</v>
      </c>
      <c r="AW191" s="42">
        <v>0</v>
      </c>
      <c r="AX191" s="42">
        <v>0</v>
      </c>
      <c r="AY191" s="42">
        <f>VLOOKUP(B191,[4]应付账款明细表!$A$4:$AW$439,49,0)</f>
        <v>0</v>
      </c>
      <c r="AZ191" s="42">
        <v>0</v>
      </c>
      <c r="BA191" s="50">
        <f>VLOOKUP(B191,[4]应付账款明细表!$A$4:$AY$439,51)</f>
        <v>0</v>
      </c>
      <c r="BB191" s="50">
        <f>VLOOKUP(B191,[4]应付账款明细表!$A$4:$AZ$439,52,0)</f>
        <v>0</v>
      </c>
      <c r="BC191" s="50"/>
      <c r="BD191" s="50">
        <f>VLOOKUP(B191,[4]应付账款明细表!$A$4:$BB$440,54,0)</f>
        <v>0</v>
      </c>
      <c r="BE191" s="50"/>
      <c r="BF191" s="63"/>
      <c r="BG191" s="64"/>
      <c r="BH191" s="63"/>
      <c r="BI191" s="54">
        <f t="shared" si="37"/>
        <v>418</v>
      </c>
      <c r="BJ191" s="16">
        <f t="shared" si="38"/>
        <v>38</v>
      </c>
      <c r="BK191" s="65">
        <f t="shared" si="39"/>
        <v>0</v>
      </c>
      <c r="BL191" s="54" t="s">
        <v>677</v>
      </c>
      <c r="BM191" s="66" t="e">
        <f t="shared" si="28"/>
        <v>#DIV/0!</v>
      </c>
      <c r="BN191" s="148" t="e">
        <f t="shared" si="29"/>
        <v>#DIV/0!</v>
      </c>
    </row>
    <row r="192" spans="1:66" ht="16.5">
      <c r="A192" s="23">
        <f t="shared" si="40"/>
        <v>189</v>
      </c>
      <c r="B192" s="24" t="s">
        <v>470</v>
      </c>
      <c r="C192" s="24"/>
      <c r="D192" s="25" t="s">
        <v>471</v>
      </c>
      <c r="E192" s="25" t="s">
        <v>472</v>
      </c>
      <c r="F192" s="16">
        <v>0</v>
      </c>
      <c r="G192" s="16">
        <v>0</v>
      </c>
      <c r="H192" s="16">
        <v>0</v>
      </c>
      <c r="I192" s="16">
        <v>0</v>
      </c>
      <c r="J192" s="31">
        <v>0</v>
      </c>
      <c r="K192" s="31">
        <v>0</v>
      </c>
      <c r="L192" s="31">
        <v>0</v>
      </c>
      <c r="M192" s="31">
        <v>0</v>
      </c>
      <c r="N192" s="31">
        <v>0</v>
      </c>
      <c r="O192" s="31">
        <v>0</v>
      </c>
      <c r="P192" s="31">
        <v>0</v>
      </c>
      <c r="Q192" s="31">
        <v>0</v>
      </c>
      <c r="R192" s="31">
        <v>0</v>
      </c>
      <c r="S192" s="31">
        <v>0</v>
      </c>
      <c r="T192" s="31">
        <v>0</v>
      </c>
      <c r="U192" s="31">
        <v>0</v>
      </c>
      <c r="V192" s="31">
        <v>0</v>
      </c>
      <c r="W192" s="31">
        <v>0</v>
      </c>
      <c r="X192" s="31">
        <v>0</v>
      </c>
      <c r="Y192" s="31">
        <v>0</v>
      </c>
      <c r="Z192" s="31">
        <v>0</v>
      </c>
      <c r="AA192" s="31">
        <v>0</v>
      </c>
      <c r="AB192" s="31">
        <v>0</v>
      </c>
      <c r="AC192" s="31">
        <v>0</v>
      </c>
      <c r="AD192" s="31">
        <v>0</v>
      </c>
      <c r="AE192" s="31">
        <v>2000</v>
      </c>
      <c r="AF192" s="31">
        <v>2000</v>
      </c>
      <c r="AG192" s="31">
        <v>2000</v>
      </c>
      <c r="AH192" s="31">
        <v>0</v>
      </c>
      <c r="AI192" s="31">
        <v>0</v>
      </c>
      <c r="AJ192" s="31">
        <v>0</v>
      </c>
      <c r="AK192" s="31">
        <v>0</v>
      </c>
      <c r="AL192" s="31">
        <v>0</v>
      </c>
      <c r="AM192" s="31">
        <v>0</v>
      </c>
      <c r="AN192" s="31">
        <v>0</v>
      </c>
      <c r="AO192" s="31">
        <v>0</v>
      </c>
      <c r="AP192" s="31">
        <v>0</v>
      </c>
      <c r="AQ192" s="42">
        <v>0</v>
      </c>
      <c r="AR192" s="42">
        <v>0</v>
      </c>
      <c r="AS192" s="42">
        <v>0</v>
      </c>
      <c r="AT192" s="42">
        <v>0</v>
      </c>
      <c r="AU192" s="42">
        <v>0</v>
      </c>
      <c r="AV192" s="42">
        <v>0</v>
      </c>
      <c r="AW192" s="42">
        <v>0</v>
      </c>
      <c r="AX192" s="42">
        <v>0</v>
      </c>
      <c r="AY192" s="42">
        <f>VLOOKUP(B192,[4]应付账款明细表!$A$4:$AW$439,49,0)</f>
        <v>0</v>
      </c>
      <c r="AZ192" s="42">
        <v>0</v>
      </c>
      <c r="BA192" s="50">
        <f>VLOOKUP(B192,[4]应付账款明细表!$A$4:$AY$439,51)</f>
        <v>0</v>
      </c>
      <c r="BB192" s="50">
        <f>VLOOKUP(B192,[4]应付账款明细表!$A$4:$AZ$439,52,0)</f>
        <v>0</v>
      </c>
      <c r="BC192" s="50"/>
      <c r="BD192" s="50">
        <f>VLOOKUP(B192,[4]应付账款明细表!$A$4:$BB$440,54,0)</f>
        <v>0</v>
      </c>
      <c r="BE192" s="50"/>
      <c r="BF192" s="63"/>
      <c r="BG192" s="64"/>
      <c r="BH192" s="63"/>
      <c r="BI192" s="54">
        <f t="shared" si="37"/>
        <v>2000</v>
      </c>
      <c r="BJ192" s="16">
        <f t="shared" si="38"/>
        <v>181.81818181818201</v>
      </c>
      <c r="BK192" s="65">
        <f t="shared" si="39"/>
        <v>0</v>
      </c>
      <c r="BL192" s="54" t="s">
        <v>677</v>
      </c>
      <c r="BM192" s="66" t="e">
        <f t="shared" si="28"/>
        <v>#DIV/0!</v>
      </c>
      <c r="BN192" s="148" t="e">
        <f t="shared" si="29"/>
        <v>#DIV/0!</v>
      </c>
    </row>
    <row r="193" spans="1:66" ht="16.5">
      <c r="A193" s="23">
        <f t="shared" si="40"/>
        <v>190</v>
      </c>
      <c r="B193" s="24" t="s">
        <v>486</v>
      </c>
      <c r="C193" s="24" t="s">
        <v>695</v>
      </c>
      <c r="D193" s="25" t="s">
        <v>487</v>
      </c>
      <c r="E193" s="25" t="s">
        <v>488</v>
      </c>
      <c r="F193" s="16">
        <v>0</v>
      </c>
      <c r="G193" s="16">
        <v>0</v>
      </c>
      <c r="H193" s="16">
        <v>0</v>
      </c>
      <c r="I193" s="16">
        <v>640</v>
      </c>
      <c r="J193" s="31">
        <v>0</v>
      </c>
      <c r="K193" s="31">
        <v>0</v>
      </c>
      <c r="L193" s="31">
        <v>0</v>
      </c>
      <c r="M193" s="31">
        <v>0</v>
      </c>
      <c r="N193" s="31">
        <v>0</v>
      </c>
      <c r="O193" s="31">
        <v>160</v>
      </c>
      <c r="P193" s="31">
        <v>160</v>
      </c>
      <c r="Q193" s="31">
        <v>160</v>
      </c>
      <c r="R193" s="31">
        <v>0</v>
      </c>
      <c r="S193" s="31">
        <v>300</v>
      </c>
      <c r="T193" s="31">
        <v>300</v>
      </c>
      <c r="U193" s="31">
        <v>300</v>
      </c>
      <c r="V193" s="31">
        <v>0</v>
      </c>
      <c r="W193" s="31">
        <v>0</v>
      </c>
      <c r="X193" s="31">
        <v>0</v>
      </c>
      <c r="Y193" s="31">
        <v>0</v>
      </c>
      <c r="Z193" s="31">
        <v>0</v>
      </c>
      <c r="AA193" s="31">
        <v>0</v>
      </c>
      <c r="AB193" s="31">
        <v>0</v>
      </c>
      <c r="AC193" s="31">
        <v>0</v>
      </c>
      <c r="AD193" s="31">
        <v>0</v>
      </c>
      <c r="AE193" s="31">
        <v>600</v>
      </c>
      <c r="AF193" s="31">
        <v>600</v>
      </c>
      <c r="AG193" s="31">
        <v>600</v>
      </c>
      <c r="AH193" s="31">
        <v>0</v>
      </c>
      <c r="AI193" s="31">
        <v>0</v>
      </c>
      <c r="AJ193" s="31">
        <v>0</v>
      </c>
      <c r="AK193" s="31">
        <v>0</v>
      </c>
      <c r="AL193" s="31">
        <v>0</v>
      </c>
      <c r="AM193" s="31">
        <v>0</v>
      </c>
      <c r="AN193" s="31">
        <v>0</v>
      </c>
      <c r="AO193" s="31">
        <v>0</v>
      </c>
      <c r="AP193" s="31">
        <v>0</v>
      </c>
      <c r="AQ193" s="42">
        <v>6000</v>
      </c>
      <c r="AR193" s="42">
        <v>6000</v>
      </c>
      <c r="AS193" s="42">
        <v>6000</v>
      </c>
      <c r="AT193" s="42">
        <v>0</v>
      </c>
      <c r="AU193" s="42">
        <v>0</v>
      </c>
      <c r="AV193" s="42">
        <v>0</v>
      </c>
      <c r="AW193" s="42">
        <v>0</v>
      </c>
      <c r="AX193" s="42">
        <v>0</v>
      </c>
      <c r="AY193" s="42">
        <f>VLOOKUP(B193,[4]应付账款明细表!$A$4:$AW$439,49,0)</f>
        <v>0</v>
      </c>
      <c r="AZ193" s="42">
        <v>0</v>
      </c>
      <c r="BA193" s="50">
        <f>VLOOKUP(B193,[4]应付账款明细表!$A$4:$AY$439,51)</f>
        <v>0</v>
      </c>
      <c r="BB193" s="50">
        <f>VLOOKUP(B193,[4]应付账款明细表!$A$4:$AZ$439,52,0)</f>
        <v>0</v>
      </c>
      <c r="BC193" s="50"/>
      <c r="BD193" s="50">
        <f>VLOOKUP(B193,[4]应付账款明细表!$A$4:$BB$440,54,0)</f>
        <v>0</v>
      </c>
      <c r="BE193" s="50"/>
      <c r="BF193" s="63"/>
      <c r="BG193" s="64"/>
      <c r="BH193" s="63"/>
      <c r="BI193" s="54">
        <f t="shared" si="37"/>
        <v>7060</v>
      </c>
      <c r="BJ193" s="16">
        <f t="shared" si="38"/>
        <v>641.81818181818198</v>
      </c>
      <c r="BK193" s="65">
        <f t="shared" si="39"/>
        <v>0</v>
      </c>
      <c r="BL193" s="54" t="s">
        <v>677</v>
      </c>
      <c r="BM193" s="66" t="e">
        <f t="shared" si="28"/>
        <v>#DIV/0!</v>
      </c>
      <c r="BN193" s="148" t="e">
        <f t="shared" si="29"/>
        <v>#DIV/0!</v>
      </c>
    </row>
    <row r="194" spans="1:66" ht="16.5">
      <c r="A194" s="23">
        <f t="shared" si="40"/>
        <v>191</v>
      </c>
      <c r="B194" s="24" t="s">
        <v>492</v>
      </c>
      <c r="C194" s="24"/>
      <c r="D194" s="25" t="s">
        <v>493</v>
      </c>
      <c r="E194" s="25" t="s">
        <v>460</v>
      </c>
      <c r="F194" s="16">
        <v>0</v>
      </c>
      <c r="G194" s="16">
        <v>2810.4</v>
      </c>
      <c r="H194" s="16">
        <v>0</v>
      </c>
      <c r="I194" s="16">
        <v>0</v>
      </c>
      <c r="J194" s="31">
        <v>0</v>
      </c>
      <c r="K194" s="31">
        <v>0</v>
      </c>
      <c r="L194" s="31">
        <v>0</v>
      </c>
      <c r="M194" s="31">
        <v>0</v>
      </c>
      <c r="N194" s="31">
        <v>0</v>
      </c>
      <c r="O194" s="31">
        <v>0</v>
      </c>
      <c r="P194" s="31">
        <v>0</v>
      </c>
      <c r="Q194" s="31">
        <v>0</v>
      </c>
      <c r="R194" s="31">
        <v>0</v>
      </c>
      <c r="S194" s="31">
        <v>0</v>
      </c>
      <c r="T194" s="31">
        <v>0</v>
      </c>
      <c r="U194" s="31">
        <v>0</v>
      </c>
      <c r="V194" s="31">
        <v>0</v>
      </c>
      <c r="W194" s="31">
        <v>0</v>
      </c>
      <c r="X194" s="31">
        <v>0</v>
      </c>
      <c r="Y194" s="31">
        <v>0</v>
      </c>
      <c r="Z194" s="31">
        <v>0</v>
      </c>
      <c r="AA194" s="31">
        <v>0</v>
      </c>
      <c r="AB194" s="31">
        <v>0</v>
      </c>
      <c r="AC194" s="31">
        <v>0</v>
      </c>
      <c r="AD194" s="31">
        <v>0</v>
      </c>
      <c r="AE194" s="31">
        <v>3747.2</v>
      </c>
      <c r="AF194" s="31">
        <v>3747.2</v>
      </c>
      <c r="AG194" s="31">
        <v>3747.2</v>
      </c>
      <c r="AH194" s="31">
        <v>0</v>
      </c>
      <c r="AI194" s="31">
        <v>0</v>
      </c>
      <c r="AJ194" s="31">
        <v>0</v>
      </c>
      <c r="AK194" s="31">
        <v>0</v>
      </c>
      <c r="AL194" s="31">
        <v>0</v>
      </c>
      <c r="AM194" s="31">
        <v>0</v>
      </c>
      <c r="AN194" s="31">
        <v>0</v>
      </c>
      <c r="AO194" s="31">
        <v>0</v>
      </c>
      <c r="AP194" s="31">
        <v>0</v>
      </c>
      <c r="AQ194" s="42">
        <v>0</v>
      </c>
      <c r="AR194" s="42">
        <v>0</v>
      </c>
      <c r="AS194" s="42">
        <v>0</v>
      </c>
      <c r="AT194" s="42">
        <v>0</v>
      </c>
      <c r="AU194" s="42">
        <v>0</v>
      </c>
      <c r="AV194" s="42">
        <v>0</v>
      </c>
      <c r="AW194" s="42">
        <v>0</v>
      </c>
      <c r="AX194" s="42">
        <v>0</v>
      </c>
      <c r="AY194" s="42">
        <f>VLOOKUP(B194,[4]应付账款明细表!$A$4:$AW$439,49,0)</f>
        <v>0</v>
      </c>
      <c r="AZ194" s="42">
        <v>0</v>
      </c>
      <c r="BA194" s="50">
        <f>VLOOKUP(B194,[4]应付账款明细表!$A$4:$AY$439,51)</f>
        <v>0</v>
      </c>
      <c r="BB194" s="50">
        <f>VLOOKUP(B194,[4]应付账款明细表!$A$4:$AZ$439,52,0)</f>
        <v>0</v>
      </c>
      <c r="BC194" s="50"/>
      <c r="BD194" s="50">
        <f>VLOOKUP(B194,[4]应付账款明细表!$A$4:$BB$440,54,0)</f>
        <v>0</v>
      </c>
      <c r="BE194" s="50"/>
      <c r="BF194" s="63"/>
      <c r="BG194" s="64"/>
      <c r="BH194" s="63"/>
      <c r="BI194" s="54">
        <f t="shared" si="37"/>
        <v>3747.2</v>
      </c>
      <c r="BJ194" s="16">
        <f t="shared" si="38"/>
        <v>340.65454545454497</v>
      </c>
      <c r="BK194" s="65">
        <f t="shared" si="39"/>
        <v>0</v>
      </c>
      <c r="BL194" s="54" t="s">
        <v>677</v>
      </c>
      <c r="BM194" s="66" t="e">
        <f t="shared" si="28"/>
        <v>#DIV/0!</v>
      </c>
      <c r="BN194" s="148" t="e">
        <f t="shared" si="29"/>
        <v>#DIV/0!</v>
      </c>
    </row>
    <row r="195" spans="1:66" ht="16.5">
      <c r="A195" s="23">
        <f t="shared" si="40"/>
        <v>192</v>
      </c>
      <c r="B195" s="24" t="s">
        <v>499</v>
      </c>
      <c r="C195" s="24"/>
      <c r="D195" s="25" t="s">
        <v>500</v>
      </c>
      <c r="E195" s="25" t="s">
        <v>501</v>
      </c>
      <c r="F195" s="16">
        <v>0</v>
      </c>
      <c r="G195" s="16">
        <v>0</v>
      </c>
      <c r="H195" s="16">
        <v>0</v>
      </c>
      <c r="I195" s="16">
        <v>0</v>
      </c>
      <c r="J195" s="31">
        <v>0</v>
      </c>
      <c r="K195" s="31">
        <v>0</v>
      </c>
      <c r="L195" s="31">
        <v>0</v>
      </c>
      <c r="M195" s="31">
        <v>0</v>
      </c>
      <c r="N195" s="31">
        <v>0</v>
      </c>
      <c r="O195" s="31">
        <v>0</v>
      </c>
      <c r="P195" s="31">
        <v>0</v>
      </c>
      <c r="Q195" s="31">
        <v>0</v>
      </c>
      <c r="R195" s="31">
        <v>0</v>
      </c>
      <c r="S195" s="31">
        <v>0</v>
      </c>
      <c r="T195" s="31">
        <v>0</v>
      </c>
      <c r="U195" s="31">
        <v>0</v>
      </c>
      <c r="V195" s="31">
        <v>0</v>
      </c>
      <c r="W195" s="31">
        <v>0</v>
      </c>
      <c r="X195" s="31">
        <v>0</v>
      </c>
      <c r="Y195" s="31">
        <v>0</v>
      </c>
      <c r="Z195" s="31">
        <v>0</v>
      </c>
      <c r="AA195" s="31">
        <v>4226</v>
      </c>
      <c r="AB195" s="31">
        <v>0</v>
      </c>
      <c r="AC195" s="31">
        <v>0</v>
      </c>
      <c r="AD195" s="31">
        <v>4226</v>
      </c>
      <c r="AE195" s="31">
        <v>0</v>
      </c>
      <c r="AF195" s="31">
        <v>4226</v>
      </c>
      <c r="AG195" s="31">
        <v>4226</v>
      </c>
      <c r="AH195" s="31">
        <v>0</v>
      </c>
      <c r="AI195" s="31">
        <v>0</v>
      </c>
      <c r="AJ195" s="31">
        <v>0</v>
      </c>
      <c r="AK195" s="31">
        <v>0</v>
      </c>
      <c r="AL195" s="31">
        <v>0</v>
      </c>
      <c r="AM195" s="31">
        <v>0</v>
      </c>
      <c r="AN195" s="31">
        <v>0</v>
      </c>
      <c r="AO195" s="31">
        <v>0</v>
      </c>
      <c r="AP195" s="31">
        <v>0</v>
      </c>
      <c r="AQ195" s="42">
        <v>0</v>
      </c>
      <c r="AR195" s="42">
        <v>0</v>
      </c>
      <c r="AS195" s="42">
        <v>0</v>
      </c>
      <c r="AT195" s="42">
        <v>0</v>
      </c>
      <c r="AU195" s="42">
        <v>0</v>
      </c>
      <c r="AV195" s="42">
        <v>0</v>
      </c>
      <c r="AW195" s="42">
        <v>0</v>
      </c>
      <c r="AX195" s="42">
        <v>0</v>
      </c>
      <c r="AY195" s="42">
        <f>VLOOKUP(B195,[4]应付账款明细表!$A$4:$AW$439,49,0)</f>
        <v>0</v>
      </c>
      <c r="AZ195" s="42">
        <v>0</v>
      </c>
      <c r="BA195" s="50">
        <f>VLOOKUP(B195,[4]应付账款明细表!$A$4:$AY$439,51)</f>
        <v>0</v>
      </c>
      <c r="BB195" s="50">
        <f>VLOOKUP(B195,[4]应付账款明细表!$A$4:$AZ$439,52,0)</f>
        <v>0</v>
      </c>
      <c r="BC195" s="50"/>
      <c r="BD195" s="50">
        <f>VLOOKUP(B195,[4]应付账款明细表!$A$4:$BB$440,54,0)</f>
        <v>0</v>
      </c>
      <c r="BE195" s="50"/>
      <c r="BF195" s="63"/>
      <c r="BG195" s="64"/>
      <c r="BH195" s="63"/>
      <c r="BI195" s="54">
        <f t="shared" si="37"/>
        <v>4226</v>
      </c>
      <c r="BJ195" s="16">
        <f t="shared" si="38"/>
        <v>384.18181818181802</v>
      </c>
      <c r="BK195" s="65">
        <f t="shared" si="39"/>
        <v>0</v>
      </c>
      <c r="BL195" s="54" t="s">
        <v>677</v>
      </c>
      <c r="BM195" s="66" t="e">
        <f t="shared" si="28"/>
        <v>#DIV/0!</v>
      </c>
      <c r="BN195" s="148" t="e">
        <f t="shared" si="29"/>
        <v>#DIV/0!</v>
      </c>
    </row>
    <row r="196" spans="1:66" ht="16.5">
      <c r="A196" s="23">
        <f t="shared" si="40"/>
        <v>193</v>
      </c>
      <c r="B196" s="24" t="s">
        <v>504</v>
      </c>
      <c r="C196" s="24"/>
      <c r="D196" s="25" t="s">
        <v>505</v>
      </c>
      <c r="E196" s="25" t="s">
        <v>506</v>
      </c>
      <c r="F196" s="16">
        <v>0</v>
      </c>
      <c r="G196" s="16">
        <v>0</v>
      </c>
      <c r="H196" s="16">
        <v>0</v>
      </c>
      <c r="I196" s="16">
        <v>0</v>
      </c>
      <c r="J196" s="31">
        <v>0</v>
      </c>
      <c r="K196" s="31">
        <v>0</v>
      </c>
      <c r="L196" s="31">
        <v>0</v>
      </c>
      <c r="M196" s="31">
        <v>0</v>
      </c>
      <c r="N196" s="31">
        <v>0</v>
      </c>
      <c r="O196" s="31">
        <v>0</v>
      </c>
      <c r="P196" s="31">
        <v>0</v>
      </c>
      <c r="Q196" s="31">
        <v>0</v>
      </c>
      <c r="R196" s="31">
        <v>0</v>
      </c>
      <c r="S196" s="31">
        <v>0</v>
      </c>
      <c r="T196" s="31">
        <v>0</v>
      </c>
      <c r="U196" s="31">
        <v>0</v>
      </c>
      <c r="V196" s="31">
        <v>0</v>
      </c>
      <c r="W196" s="31">
        <v>0</v>
      </c>
      <c r="X196" s="31">
        <v>0</v>
      </c>
      <c r="Y196" s="31">
        <v>0</v>
      </c>
      <c r="Z196" s="31">
        <v>0</v>
      </c>
      <c r="AA196" s="31">
        <v>0</v>
      </c>
      <c r="AB196" s="31">
        <v>0</v>
      </c>
      <c r="AC196" s="31">
        <v>0</v>
      </c>
      <c r="AD196" s="31">
        <v>0</v>
      </c>
      <c r="AE196" s="31">
        <v>1500</v>
      </c>
      <c r="AF196" s="31">
        <v>1500</v>
      </c>
      <c r="AG196" s="31">
        <v>1500</v>
      </c>
      <c r="AH196" s="31">
        <v>0</v>
      </c>
      <c r="AI196" s="31">
        <v>0</v>
      </c>
      <c r="AJ196" s="31">
        <v>0</v>
      </c>
      <c r="AK196" s="31">
        <v>0</v>
      </c>
      <c r="AL196" s="31">
        <v>0</v>
      </c>
      <c r="AM196" s="31">
        <v>0</v>
      </c>
      <c r="AN196" s="31">
        <v>0</v>
      </c>
      <c r="AO196" s="31">
        <v>0</v>
      </c>
      <c r="AP196" s="31">
        <v>0</v>
      </c>
      <c r="AQ196" s="42">
        <v>0</v>
      </c>
      <c r="AR196" s="42">
        <v>0</v>
      </c>
      <c r="AS196" s="42">
        <v>0</v>
      </c>
      <c r="AT196" s="42">
        <v>0</v>
      </c>
      <c r="AU196" s="42">
        <v>0</v>
      </c>
      <c r="AV196" s="42">
        <v>0</v>
      </c>
      <c r="AW196" s="42">
        <v>0</v>
      </c>
      <c r="AX196" s="42">
        <v>0</v>
      </c>
      <c r="AY196" s="42">
        <f>VLOOKUP(B196,[4]应付账款明细表!$A$4:$AW$439,49,0)</f>
        <v>0</v>
      </c>
      <c r="AZ196" s="42">
        <v>0</v>
      </c>
      <c r="BA196" s="50">
        <f>VLOOKUP(B196,[4]应付账款明细表!$A$4:$AY$439,51)</f>
        <v>0</v>
      </c>
      <c r="BB196" s="50">
        <f>VLOOKUP(B196,[4]应付账款明细表!$A$4:$AZ$439,52,0)</f>
        <v>0</v>
      </c>
      <c r="BC196" s="50"/>
      <c r="BD196" s="50">
        <f>VLOOKUP(B196,[4]应付账款明细表!$A$4:$BB$440,54,0)</f>
        <v>0</v>
      </c>
      <c r="BE196" s="50"/>
      <c r="BF196" s="63"/>
      <c r="BG196" s="64"/>
      <c r="BH196" s="63"/>
      <c r="BI196" s="54">
        <f t="shared" si="37"/>
        <v>1500</v>
      </c>
      <c r="BJ196" s="16">
        <f t="shared" si="38"/>
        <v>136.363636363636</v>
      </c>
      <c r="BK196" s="65">
        <f t="shared" si="39"/>
        <v>0</v>
      </c>
      <c r="BL196" s="54" t="s">
        <v>677</v>
      </c>
      <c r="BM196" s="66" t="e">
        <f t="shared" ref="BM196:BM244" si="41">BG196/BD196</f>
        <v>#DIV/0!</v>
      </c>
      <c r="BN196" s="148" t="e">
        <f t="shared" si="29"/>
        <v>#DIV/0!</v>
      </c>
    </row>
    <row r="197" spans="1:66" ht="16.5">
      <c r="A197" s="23">
        <f t="shared" si="40"/>
        <v>194</v>
      </c>
      <c r="B197" s="24" t="s">
        <v>518</v>
      </c>
      <c r="C197" s="24">
        <v>1913260</v>
      </c>
      <c r="D197" s="25" t="s">
        <v>519</v>
      </c>
      <c r="E197" s="25" t="s">
        <v>520</v>
      </c>
      <c r="F197" s="16">
        <v>0</v>
      </c>
      <c r="G197" s="16">
        <v>0</v>
      </c>
      <c r="H197" s="16">
        <v>0</v>
      </c>
      <c r="I197" s="16">
        <v>0</v>
      </c>
      <c r="J197" s="31">
        <v>0</v>
      </c>
      <c r="K197" s="31">
        <v>33906.300000000003</v>
      </c>
      <c r="L197" s="31">
        <v>0</v>
      </c>
      <c r="M197" s="31">
        <v>0</v>
      </c>
      <c r="N197" s="31">
        <v>33906.300000000003</v>
      </c>
      <c r="O197" s="31">
        <v>0</v>
      </c>
      <c r="P197" s="31">
        <v>33906.300000000003</v>
      </c>
      <c r="Q197" s="31">
        <v>33906.300000000003</v>
      </c>
      <c r="R197" s="31">
        <v>0</v>
      </c>
      <c r="S197" s="31">
        <v>0</v>
      </c>
      <c r="T197" s="31">
        <v>0</v>
      </c>
      <c r="U197" s="31">
        <v>0</v>
      </c>
      <c r="V197" s="31">
        <v>0</v>
      </c>
      <c r="W197" s="31">
        <v>0</v>
      </c>
      <c r="X197" s="31">
        <v>0</v>
      </c>
      <c r="Y197" s="31">
        <v>0</v>
      </c>
      <c r="Z197" s="31">
        <v>0</v>
      </c>
      <c r="AA197" s="31">
        <v>0</v>
      </c>
      <c r="AB197" s="31">
        <v>0</v>
      </c>
      <c r="AC197" s="31">
        <v>0</v>
      </c>
      <c r="AD197" s="31">
        <v>0</v>
      </c>
      <c r="AE197" s="31">
        <v>0</v>
      </c>
      <c r="AF197" s="31">
        <v>0</v>
      </c>
      <c r="AG197" s="31">
        <v>0</v>
      </c>
      <c r="AH197" s="31">
        <v>0</v>
      </c>
      <c r="AI197" s="31">
        <v>0</v>
      </c>
      <c r="AJ197" s="31">
        <v>0</v>
      </c>
      <c r="AK197" s="31">
        <v>0</v>
      </c>
      <c r="AL197" s="31">
        <v>0</v>
      </c>
      <c r="AM197" s="31">
        <v>0</v>
      </c>
      <c r="AN197" s="31">
        <v>0</v>
      </c>
      <c r="AO197" s="31">
        <v>0</v>
      </c>
      <c r="AP197" s="31">
        <v>0</v>
      </c>
      <c r="AQ197" s="42">
        <v>0</v>
      </c>
      <c r="AR197" s="42">
        <v>0</v>
      </c>
      <c r="AS197" s="42">
        <v>0</v>
      </c>
      <c r="AT197" s="42">
        <v>0</v>
      </c>
      <c r="AU197" s="42">
        <v>0</v>
      </c>
      <c r="AV197" s="42">
        <v>0</v>
      </c>
      <c r="AW197" s="42">
        <v>0</v>
      </c>
      <c r="AX197" s="42">
        <v>0</v>
      </c>
      <c r="AY197" s="42">
        <f>VLOOKUP(B197,[4]应付账款明细表!$A$4:$AW$439,49,0)</f>
        <v>0</v>
      </c>
      <c r="AZ197" s="42">
        <v>0</v>
      </c>
      <c r="BA197" s="50">
        <f>VLOOKUP(B197,[4]应付账款明细表!$A$4:$AY$439,51)</f>
        <v>0</v>
      </c>
      <c r="BB197" s="50">
        <f>VLOOKUP(B197,[4]应付账款明细表!$A$4:$AZ$439,52,0)</f>
        <v>0</v>
      </c>
      <c r="BC197" s="50"/>
      <c r="BD197" s="50">
        <f>VLOOKUP(B197,[4]应付账款明细表!$A$4:$BB$440,54,0)</f>
        <v>0</v>
      </c>
      <c r="BE197" s="50"/>
      <c r="BF197" s="63"/>
      <c r="BG197" s="64"/>
      <c r="BH197" s="63"/>
      <c r="BI197" s="54">
        <f t="shared" si="37"/>
        <v>33906.300000000003</v>
      </c>
      <c r="BJ197" s="16">
        <f t="shared" si="38"/>
        <v>3082.3909090909101</v>
      </c>
      <c r="BK197" s="65">
        <f t="shared" si="39"/>
        <v>0</v>
      </c>
      <c r="BL197" s="54" t="s">
        <v>673</v>
      </c>
      <c r="BM197" s="66" t="e">
        <f t="shared" si="41"/>
        <v>#DIV/0!</v>
      </c>
      <c r="BN197" s="148" t="e">
        <f t="shared" ref="BN197:BN244" si="42">BH197/BD197</f>
        <v>#DIV/0!</v>
      </c>
    </row>
    <row r="198" spans="1:66" ht="16.5">
      <c r="A198" s="23">
        <f t="shared" si="40"/>
        <v>195</v>
      </c>
      <c r="B198" s="24" t="s">
        <v>521</v>
      </c>
      <c r="C198" s="24"/>
      <c r="D198" s="25" t="s">
        <v>522</v>
      </c>
      <c r="E198" s="25" t="s">
        <v>523</v>
      </c>
      <c r="F198" s="16">
        <v>0</v>
      </c>
      <c r="G198" s="16">
        <v>0</v>
      </c>
      <c r="H198" s="16">
        <v>0</v>
      </c>
      <c r="I198" s="16">
        <v>0</v>
      </c>
      <c r="J198" s="31">
        <v>0</v>
      </c>
      <c r="K198" s="31">
        <v>0</v>
      </c>
      <c r="L198" s="31">
        <v>0</v>
      </c>
      <c r="M198" s="31">
        <v>0</v>
      </c>
      <c r="N198" s="31">
        <v>0</v>
      </c>
      <c r="O198" s="31">
        <v>0</v>
      </c>
      <c r="P198" s="31">
        <v>0</v>
      </c>
      <c r="Q198" s="31">
        <v>0</v>
      </c>
      <c r="R198" s="31">
        <v>0</v>
      </c>
      <c r="S198" s="31">
        <v>0</v>
      </c>
      <c r="T198" s="31">
        <v>0</v>
      </c>
      <c r="U198" s="31">
        <v>0</v>
      </c>
      <c r="V198" s="31">
        <v>0</v>
      </c>
      <c r="W198" s="31">
        <v>0</v>
      </c>
      <c r="X198" s="31">
        <v>0</v>
      </c>
      <c r="Y198" s="31">
        <v>0</v>
      </c>
      <c r="Z198" s="31">
        <v>0</v>
      </c>
      <c r="AA198" s="31">
        <v>0</v>
      </c>
      <c r="AB198" s="31">
        <v>0</v>
      </c>
      <c r="AC198" s="31">
        <v>0</v>
      </c>
      <c r="AD198" s="31">
        <v>0</v>
      </c>
      <c r="AE198" s="31">
        <v>0</v>
      </c>
      <c r="AF198" s="31">
        <v>0</v>
      </c>
      <c r="AG198" s="31">
        <v>0</v>
      </c>
      <c r="AH198" s="31">
        <v>0</v>
      </c>
      <c r="AI198" s="31">
        <v>550</v>
      </c>
      <c r="AJ198" s="31">
        <v>550</v>
      </c>
      <c r="AK198" s="31">
        <v>550</v>
      </c>
      <c r="AL198" s="31">
        <v>0</v>
      </c>
      <c r="AM198" s="31">
        <v>0</v>
      </c>
      <c r="AN198" s="31">
        <v>0</v>
      </c>
      <c r="AO198" s="31">
        <v>0</v>
      </c>
      <c r="AP198" s="31">
        <v>0</v>
      </c>
      <c r="AQ198" s="42">
        <v>0</v>
      </c>
      <c r="AR198" s="42">
        <v>0</v>
      </c>
      <c r="AS198" s="42">
        <v>0</v>
      </c>
      <c r="AT198" s="42">
        <v>0</v>
      </c>
      <c r="AU198" s="42">
        <v>0</v>
      </c>
      <c r="AV198" s="42">
        <v>0</v>
      </c>
      <c r="AW198" s="42">
        <v>0</v>
      </c>
      <c r="AX198" s="42">
        <v>0</v>
      </c>
      <c r="AY198" s="42">
        <f>VLOOKUP(B198,[4]应付账款明细表!$A$4:$AW$439,49,0)</f>
        <v>0</v>
      </c>
      <c r="AZ198" s="42">
        <v>0</v>
      </c>
      <c r="BA198" s="50">
        <f>VLOOKUP(B198,[4]应付账款明细表!$A$4:$AY$439,51)</f>
        <v>0</v>
      </c>
      <c r="BB198" s="50">
        <f>VLOOKUP(B198,[4]应付账款明细表!$A$4:$AZ$439,52,0)</f>
        <v>0</v>
      </c>
      <c r="BC198" s="50"/>
      <c r="BD198" s="50">
        <f>VLOOKUP(B198,[4]应付账款明细表!$A$4:$BB$440,54,0)</f>
        <v>0</v>
      </c>
      <c r="BE198" s="50"/>
      <c r="BF198" s="63"/>
      <c r="BG198" s="64"/>
      <c r="BH198" s="63"/>
      <c r="BI198" s="54">
        <f t="shared" si="37"/>
        <v>550</v>
      </c>
      <c r="BJ198" s="16">
        <f t="shared" si="38"/>
        <v>50</v>
      </c>
      <c r="BK198" s="65">
        <f t="shared" si="39"/>
        <v>0</v>
      </c>
      <c r="BL198" s="54" t="s">
        <v>673</v>
      </c>
      <c r="BM198" s="66" t="e">
        <f t="shared" si="41"/>
        <v>#DIV/0!</v>
      </c>
      <c r="BN198" s="148" t="e">
        <f t="shared" si="42"/>
        <v>#DIV/0!</v>
      </c>
    </row>
    <row r="199" spans="1:66" ht="16.5">
      <c r="A199" s="23">
        <f t="shared" si="40"/>
        <v>196</v>
      </c>
      <c r="B199" s="24" t="s">
        <v>526</v>
      </c>
      <c r="C199" s="24"/>
      <c r="D199" s="25" t="s">
        <v>527</v>
      </c>
      <c r="E199" s="25" t="s">
        <v>260</v>
      </c>
      <c r="F199" s="16">
        <v>0</v>
      </c>
      <c r="G199" s="16">
        <v>0</v>
      </c>
      <c r="H199" s="16">
        <v>0</v>
      </c>
      <c r="I199" s="16">
        <v>0</v>
      </c>
      <c r="J199" s="31">
        <v>0</v>
      </c>
      <c r="K199" s="31">
        <v>0</v>
      </c>
      <c r="L199" s="31">
        <v>0</v>
      </c>
      <c r="M199" s="31">
        <v>0</v>
      </c>
      <c r="N199" s="31">
        <v>0</v>
      </c>
      <c r="O199" s="31">
        <v>0</v>
      </c>
      <c r="P199" s="31">
        <v>0</v>
      </c>
      <c r="Q199" s="31">
        <v>0</v>
      </c>
      <c r="R199" s="31">
        <v>0</v>
      </c>
      <c r="S199" s="31">
        <v>78320</v>
      </c>
      <c r="T199" s="31">
        <v>78320</v>
      </c>
      <c r="U199" s="31">
        <v>78320</v>
      </c>
      <c r="V199" s="31">
        <v>0</v>
      </c>
      <c r="W199" s="31">
        <v>0</v>
      </c>
      <c r="X199" s="31">
        <v>0</v>
      </c>
      <c r="Y199" s="31">
        <v>0</v>
      </c>
      <c r="Z199" s="31">
        <v>0</v>
      </c>
      <c r="AA199" s="31">
        <v>0</v>
      </c>
      <c r="AB199" s="31">
        <v>0</v>
      </c>
      <c r="AC199" s="31">
        <v>0</v>
      </c>
      <c r="AD199" s="31">
        <v>0</v>
      </c>
      <c r="AE199" s="31">
        <v>0</v>
      </c>
      <c r="AF199" s="31">
        <v>0</v>
      </c>
      <c r="AG199" s="31">
        <v>0</v>
      </c>
      <c r="AH199" s="31">
        <v>0</v>
      </c>
      <c r="AI199" s="31">
        <v>0</v>
      </c>
      <c r="AJ199" s="31">
        <v>0</v>
      </c>
      <c r="AK199" s="31">
        <v>0</v>
      </c>
      <c r="AL199" s="31">
        <v>0</v>
      </c>
      <c r="AM199" s="31">
        <v>0</v>
      </c>
      <c r="AN199" s="31">
        <v>0</v>
      </c>
      <c r="AO199" s="31">
        <v>0</v>
      </c>
      <c r="AP199" s="31">
        <v>0</v>
      </c>
      <c r="AQ199" s="42">
        <v>0</v>
      </c>
      <c r="AR199" s="42">
        <v>0</v>
      </c>
      <c r="AS199" s="42">
        <v>0</v>
      </c>
      <c r="AT199" s="42">
        <v>0</v>
      </c>
      <c r="AU199" s="42">
        <v>0</v>
      </c>
      <c r="AV199" s="42">
        <v>0</v>
      </c>
      <c r="AW199" s="42">
        <v>0</v>
      </c>
      <c r="AX199" s="42">
        <v>0</v>
      </c>
      <c r="AY199" s="42">
        <f>VLOOKUP(B199,[4]应付账款明细表!$A$4:$AW$439,49,0)</f>
        <v>0</v>
      </c>
      <c r="AZ199" s="42">
        <v>0</v>
      </c>
      <c r="BA199" s="50">
        <f>VLOOKUP(B199,[4]应付账款明细表!$A$4:$AY$439,51)</f>
        <v>0</v>
      </c>
      <c r="BB199" s="50">
        <f>VLOOKUP(B199,[4]应付账款明细表!$A$4:$AZ$439,52,0)</f>
        <v>0</v>
      </c>
      <c r="BC199" s="50"/>
      <c r="BD199" s="50">
        <f>VLOOKUP(B199,[4]应付账款明细表!$A$4:$BB$440,54,0)</f>
        <v>0</v>
      </c>
      <c r="BE199" s="50"/>
      <c r="BF199" s="63"/>
      <c r="BG199" s="64"/>
      <c r="BH199" s="63"/>
      <c r="BI199" s="54">
        <f t="shared" si="37"/>
        <v>78320</v>
      </c>
      <c r="BJ199" s="16">
        <f t="shared" si="38"/>
        <v>7120</v>
      </c>
      <c r="BK199" s="65">
        <f t="shared" si="39"/>
        <v>0</v>
      </c>
      <c r="BL199" s="54" t="s">
        <v>673</v>
      </c>
      <c r="BM199" s="66" t="e">
        <f t="shared" si="41"/>
        <v>#DIV/0!</v>
      </c>
      <c r="BN199" s="148" t="e">
        <f t="shared" si="42"/>
        <v>#DIV/0!</v>
      </c>
    </row>
    <row r="200" spans="1:66" ht="16.5">
      <c r="A200" s="23">
        <f t="shared" si="40"/>
        <v>197</v>
      </c>
      <c r="B200" s="24" t="s">
        <v>530</v>
      </c>
      <c r="C200" s="24"/>
      <c r="D200" s="25" t="s">
        <v>531</v>
      </c>
      <c r="E200" s="25" t="s">
        <v>366</v>
      </c>
      <c r="F200" s="16">
        <v>0</v>
      </c>
      <c r="G200" s="16">
        <v>0</v>
      </c>
      <c r="H200" s="16">
        <v>0</v>
      </c>
      <c r="I200" s="16">
        <v>0</v>
      </c>
      <c r="J200" s="31">
        <v>0</v>
      </c>
      <c r="K200" s="31">
        <v>0</v>
      </c>
      <c r="L200" s="31">
        <v>0</v>
      </c>
      <c r="M200" s="31">
        <v>0</v>
      </c>
      <c r="N200" s="31">
        <v>0</v>
      </c>
      <c r="O200" s="31">
        <v>0</v>
      </c>
      <c r="P200" s="31">
        <v>0</v>
      </c>
      <c r="Q200" s="31">
        <v>0</v>
      </c>
      <c r="R200" s="31">
        <v>0</v>
      </c>
      <c r="S200" s="31">
        <v>500</v>
      </c>
      <c r="T200" s="31">
        <v>500</v>
      </c>
      <c r="U200" s="31">
        <v>500</v>
      </c>
      <c r="V200" s="31">
        <v>0</v>
      </c>
      <c r="W200" s="31">
        <v>0</v>
      </c>
      <c r="X200" s="31">
        <v>0</v>
      </c>
      <c r="Y200" s="31">
        <v>0</v>
      </c>
      <c r="Z200" s="31">
        <v>0</v>
      </c>
      <c r="AA200" s="31">
        <v>0</v>
      </c>
      <c r="AB200" s="31">
        <v>0</v>
      </c>
      <c r="AC200" s="31">
        <v>0</v>
      </c>
      <c r="AD200" s="31">
        <v>0</v>
      </c>
      <c r="AE200" s="31">
        <v>0</v>
      </c>
      <c r="AF200" s="31">
        <v>0</v>
      </c>
      <c r="AG200" s="31">
        <v>0</v>
      </c>
      <c r="AH200" s="31">
        <v>0</v>
      </c>
      <c r="AI200" s="31">
        <v>0</v>
      </c>
      <c r="AJ200" s="31">
        <v>0</v>
      </c>
      <c r="AK200" s="31">
        <v>0</v>
      </c>
      <c r="AL200" s="31">
        <v>0</v>
      </c>
      <c r="AM200" s="31">
        <v>0</v>
      </c>
      <c r="AN200" s="31">
        <v>0</v>
      </c>
      <c r="AO200" s="31">
        <v>0</v>
      </c>
      <c r="AP200" s="31">
        <v>0</v>
      </c>
      <c r="AQ200" s="42">
        <v>0</v>
      </c>
      <c r="AR200" s="42">
        <v>0</v>
      </c>
      <c r="AS200" s="42">
        <v>0</v>
      </c>
      <c r="AT200" s="42">
        <v>0</v>
      </c>
      <c r="AU200" s="42">
        <v>3000</v>
      </c>
      <c r="AV200" s="42">
        <v>3000</v>
      </c>
      <c r="AW200" s="42">
        <v>3000</v>
      </c>
      <c r="AX200" s="42">
        <v>0</v>
      </c>
      <c r="AY200" s="42">
        <f>VLOOKUP(B200,[4]应付账款明细表!$A$4:$AW$439,49,0)</f>
        <v>0</v>
      </c>
      <c r="AZ200" s="42">
        <v>0</v>
      </c>
      <c r="BA200" s="50">
        <f>VLOOKUP(B200,[4]应付账款明细表!$A$4:$AY$439,51)</f>
        <v>0</v>
      </c>
      <c r="BB200" s="50">
        <f>VLOOKUP(B200,[4]应付账款明细表!$A$4:$AZ$439,52,0)</f>
        <v>0</v>
      </c>
      <c r="BC200" s="50"/>
      <c r="BD200" s="50">
        <f>VLOOKUP(B200,[4]应付账款明细表!$A$4:$BB$440,54,0)</f>
        <v>0</v>
      </c>
      <c r="BE200" s="50"/>
      <c r="BF200" s="63"/>
      <c r="BG200" s="64"/>
      <c r="BH200" s="63"/>
      <c r="BI200" s="54">
        <f t="shared" si="37"/>
        <v>3500</v>
      </c>
      <c r="BJ200" s="16">
        <f t="shared" si="38"/>
        <v>318.18181818181802</v>
      </c>
      <c r="BK200" s="65">
        <f t="shared" si="39"/>
        <v>0</v>
      </c>
      <c r="BL200" s="54" t="s">
        <v>673</v>
      </c>
      <c r="BM200" s="66" t="e">
        <f t="shared" si="41"/>
        <v>#DIV/0!</v>
      </c>
      <c r="BN200" s="148" t="e">
        <f t="shared" si="42"/>
        <v>#DIV/0!</v>
      </c>
    </row>
    <row r="201" spans="1:66" ht="16.5">
      <c r="A201" s="23">
        <f t="shared" si="40"/>
        <v>198</v>
      </c>
      <c r="B201" s="24" t="s">
        <v>532</v>
      </c>
      <c r="C201" s="24"/>
      <c r="D201" s="25" t="s">
        <v>533</v>
      </c>
      <c r="E201" s="25" t="s">
        <v>218</v>
      </c>
      <c r="F201" s="16">
        <v>0</v>
      </c>
      <c r="G201" s="16">
        <v>0</v>
      </c>
      <c r="H201" s="16">
        <v>0</v>
      </c>
      <c r="I201" s="16">
        <v>0</v>
      </c>
      <c r="J201" s="31">
        <v>0</v>
      </c>
      <c r="K201" s="31">
        <v>0</v>
      </c>
      <c r="L201" s="31">
        <v>0</v>
      </c>
      <c r="M201" s="31">
        <v>0</v>
      </c>
      <c r="N201" s="31">
        <v>0</v>
      </c>
      <c r="O201" s="31">
        <v>0</v>
      </c>
      <c r="P201" s="31">
        <v>0</v>
      </c>
      <c r="Q201" s="31">
        <v>0</v>
      </c>
      <c r="R201" s="31">
        <v>0</v>
      </c>
      <c r="S201" s="31">
        <v>0</v>
      </c>
      <c r="T201" s="31">
        <v>0</v>
      </c>
      <c r="U201" s="31">
        <v>0</v>
      </c>
      <c r="V201" s="31">
        <v>0</v>
      </c>
      <c r="W201" s="31">
        <v>4326</v>
      </c>
      <c r="X201" s="31">
        <v>4326</v>
      </c>
      <c r="Y201" s="31">
        <v>4326</v>
      </c>
      <c r="Z201" s="31">
        <v>0</v>
      </c>
      <c r="AA201" s="31">
        <v>6327</v>
      </c>
      <c r="AB201" s="31">
        <v>6327</v>
      </c>
      <c r="AC201" s="31">
        <v>6327</v>
      </c>
      <c r="AD201" s="31">
        <v>0</v>
      </c>
      <c r="AE201" s="31">
        <v>0</v>
      </c>
      <c r="AF201" s="31">
        <v>0</v>
      </c>
      <c r="AG201" s="31">
        <v>0</v>
      </c>
      <c r="AH201" s="31">
        <v>0</v>
      </c>
      <c r="AI201" s="31">
        <v>0</v>
      </c>
      <c r="AJ201" s="31">
        <v>0</v>
      </c>
      <c r="AK201" s="31">
        <v>0</v>
      </c>
      <c r="AL201" s="31">
        <v>0</v>
      </c>
      <c r="AM201" s="31">
        <v>0</v>
      </c>
      <c r="AN201" s="31">
        <v>0</v>
      </c>
      <c r="AO201" s="31">
        <v>0</v>
      </c>
      <c r="AP201" s="31">
        <v>0</v>
      </c>
      <c r="AQ201" s="42">
        <v>3424.4</v>
      </c>
      <c r="AR201" s="42">
        <v>3424.4</v>
      </c>
      <c r="AS201" s="42">
        <v>3424.4</v>
      </c>
      <c r="AT201" s="42">
        <v>0</v>
      </c>
      <c r="AU201" s="42">
        <v>5121.6000000000004</v>
      </c>
      <c r="AV201" s="42">
        <v>5121.6000000000004</v>
      </c>
      <c r="AW201" s="42">
        <v>5121.6000000000004</v>
      </c>
      <c r="AX201" s="42">
        <v>0</v>
      </c>
      <c r="AY201" s="42">
        <f>VLOOKUP(B201,[4]应付账款明细表!$A$4:$AW$439,49,0)</f>
        <v>0</v>
      </c>
      <c r="AZ201" s="42">
        <v>0</v>
      </c>
      <c r="BA201" s="50">
        <f>VLOOKUP(B201,[4]应付账款明细表!$A$4:$AY$439,51)</f>
        <v>0</v>
      </c>
      <c r="BB201" s="50">
        <f>VLOOKUP(B201,[4]应付账款明细表!$A$4:$AZ$439,52,0)</f>
        <v>0</v>
      </c>
      <c r="BC201" s="50"/>
      <c r="BD201" s="50">
        <f>VLOOKUP(B201,[4]应付账款明细表!$A$4:$BB$440,54,0)</f>
        <v>0</v>
      </c>
      <c r="BE201" s="50"/>
      <c r="BF201" s="63"/>
      <c r="BG201" s="64"/>
      <c r="BH201" s="63"/>
      <c r="BI201" s="54">
        <f t="shared" si="37"/>
        <v>19199</v>
      </c>
      <c r="BJ201" s="16">
        <f t="shared" si="38"/>
        <v>1745.3636363636399</v>
      </c>
      <c r="BK201" s="65">
        <f t="shared" si="39"/>
        <v>0</v>
      </c>
      <c r="BL201" s="54" t="s">
        <v>673</v>
      </c>
      <c r="BM201" s="66" t="e">
        <f t="shared" si="41"/>
        <v>#DIV/0!</v>
      </c>
      <c r="BN201" s="148" t="e">
        <f t="shared" si="42"/>
        <v>#DIV/0!</v>
      </c>
    </row>
    <row r="202" spans="1:66" ht="16.5">
      <c r="A202" s="23">
        <f t="shared" si="40"/>
        <v>199</v>
      </c>
      <c r="B202" s="24" t="s">
        <v>538</v>
      </c>
      <c r="C202" s="24" t="s">
        <v>696</v>
      </c>
      <c r="D202" s="25" t="s">
        <v>539</v>
      </c>
      <c r="E202" s="25" t="s">
        <v>167</v>
      </c>
      <c r="F202" s="16">
        <v>0</v>
      </c>
      <c r="G202" s="16">
        <v>0</v>
      </c>
      <c r="H202" s="16">
        <v>0</v>
      </c>
      <c r="I202" s="16">
        <v>0</v>
      </c>
      <c r="J202" s="31">
        <v>0</v>
      </c>
      <c r="K202" s="31">
        <v>0</v>
      </c>
      <c r="L202" s="31">
        <v>0</v>
      </c>
      <c r="M202" s="31">
        <v>0</v>
      </c>
      <c r="N202" s="31">
        <v>0</v>
      </c>
      <c r="O202" s="31">
        <v>0</v>
      </c>
      <c r="P202" s="31">
        <v>0</v>
      </c>
      <c r="Q202" s="31">
        <v>0</v>
      </c>
      <c r="R202" s="31">
        <v>0</v>
      </c>
      <c r="S202" s="31">
        <v>0</v>
      </c>
      <c r="T202" s="31">
        <v>0</v>
      </c>
      <c r="U202" s="31">
        <v>0</v>
      </c>
      <c r="V202" s="31">
        <v>0</v>
      </c>
      <c r="W202" s="31">
        <v>0</v>
      </c>
      <c r="X202" s="31">
        <v>50000</v>
      </c>
      <c r="Y202" s="31">
        <v>50000</v>
      </c>
      <c r="Z202" s="31">
        <v>0</v>
      </c>
      <c r="AA202" s="31">
        <v>50000</v>
      </c>
      <c r="AB202" s="31">
        <v>0</v>
      </c>
      <c r="AC202" s="31">
        <v>0</v>
      </c>
      <c r="AD202" s="31">
        <v>0</v>
      </c>
      <c r="AE202" s="31">
        <v>0</v>
      </c>
      <c r="AF202" s="31">
        <v>0</v>
      </c>
      <c r="AG202" s="31">
        <v>0</v>
      </c>
      <c r="AH202" s="31">
        <v>0</v>
      </c>
      <c r="AI202" s="31">
        <v>0</v>
      </c>
      <c r="AJ202" s="31">
        <v>0</v>
      </c>
      <c r="AK202" s="31">
        <v>0</v>
      </c>
      <c r="AL202" s="31">
        <v>0</v>
      </c>
      <c r="AM202" s="31">
        <v>0</v>
      </c>
      <c r="AN202" s="31">
        <v>0</v>
      </c>
      <c r="AO202" s="31">
        <v>0</v>
      </c>
      <c r="AP202" s="31">
        <v>0</v>
      </c>
      <c r="AQ202" s="42">
        <v>0</v>
      </c>
      <c r="AR202" s="42">
        <v>0</v>
      </c>
      <c r="AS202" s="42">
        <v>0</v>
      </c>
      <c r="AT202" s="42">
        <v>0</v>
      </c>
      <c r="AU202" s="42">
        <v>0</v>
      </c>
      <c r="AV202" s="42">
        <v>0</v>
      </c>
      <c r="AW202" s="42">
        <v>0</v>
      </c>
      <c r="AX202" s="42">
        <v>0</v>
      </c>
      <c r="AY202" s="42">
        <f>VLOOKUP(B202,[4]应付账款明细表!$A$4:$AW$439,49,0)</f>
        <v>0</v>
      </c>
      <c r="AZ202" s="42">
        <v>0</v>
      </c>
      <c r="BA202" s="50">
        <f>VLOOKUP(B202,[4]应付账款明细表!$A$4:$AY$439,51)</f>
        <v>0</v>
      </c>
      <c r="BB202" s="50">
        <f>VLOOKUP(B202,[4]应付账款明细表!$A$4:$AZ$439,52,0)</f>
        <v>0</v>
      </c>
      <c r="BC202" s="50"/>
      <c r="BD202" s="50">
        <f>VLOOKUP(B202,[4]应付账款明细表!$A$4:$BB$440,54,0)</f>
        <v>0</v>
      </c>
      <c r="BE202" s="50"/>
      <c r="BF202" s="63"/>
      <c r="BG202" s="64"/>
      <c r="BH202" s="63"/>
      <c r="BI202" s="54">
        <f t="shared" si="37"/>
        <v>50000</v>
      </c>
      <c r="BJ202" s="16">
        <f t="shared" si="38"/>
        <v>4545.4545454545496</v>
      </c>
      <c r="BK202" s="65">
        <f t="shared" si="39"/>
        <v>0</v>
      </c>
      <c r="BL202" s="54" t="s">
        <v>673</v>
      </c>
      <c r="BM202" s="66" t="e">
        <f t="shared" si="41"/>
        <v>#DIV/0!</v>
      </c>
      <c r="BN202" s="148" t="e">
        <f t="shared" si="42"/>
        <v>#DIV/0!</v>
      </c>
    </row>
    <row r="203" spans="1:66" ht="16.5">
      <c r="A203" s="23">
        <f t="shared" si="40"/>
        <v>200</v>
      </c>
      <c r="B203" s="24" t="s">
        <v>544</v>
      </c>
      <c r="C203" s="24"/>
      <c r="D203" s="25" t="s">
        <v>545</v>
      </c>
      <c r="E203" s="25" t="s">
        <v>68</v>
      </c>
      <c r="F203" s="16">
        <v>0</v>
      </c>
      <c r="G203" s="16">
        <v>0</v>
      </c>
      <c r="H203" s="16">
        <v>0</v>
      </c>
      <c r="I203" s="16">
        <v>0</v>
      </c>
      <c r="J203" s="31">
        <v>0</v>
      </c>
      <c r="K203" s="31">
        <v>0</v>
      </c>
      <c r="L203" s="31">
        <v>0</v>
      </c>
      <c r="M203" s="31">
        <v>0</v>
      </c>
      <c r="N203" s="31">
        <v>0</v>
      </c>
      <c r="O203" s="31">
        <v>0</v>
      </c>
      <c r="P203" s="31">
        <v>0</v>
      </c>
      <c r="Q203" s="31">
        <v>0</v>
      </c>
      <c r="R203" s="31">
        <v>0</v>
      </c>
      <c r="S203" s="31">
        <v>0</v>
      </c>
      <c r="T203" s="31">
        <v>0</v>
      </c>
      <c r="U203" s="31">
        <v>0</v>
      </c>
      <c r="V203" s="31">
        <v>0</v>
      </c>
      <c r="W203" s="31">
        <v>0</v>
      </c>
      <c r="X203" s="31">
        <v>0</v>
      </c>
      <c r="Y203" s="31">
        <v>0</v>
      </c>
      <c r="Z203" s="31">
        <v>0</v>
      </c>
      <c r="AA203" s="31">
        <v>0</v>
      </c>
      <c r="AB203" s="31">
        <v>0</v>
      </c>
      <c r="AC203" s="31">
        <v>0</v>
      </c>
      <c r="AD203" s="31">
        <v>0</v>
      </c>
      <c r="AE203" s="31">
        <v>52884</v>
      </c>
      <c r="AF203" s="31">
        <v>52884</v>
      </c>
      <c r="AG203" s="31">
        <v>52884</v>
      </c>
      <c r="AH203" s="31">
        <v>0</v>
      </c>
      <c r="AI203" s="31">
        <v>0</v>
      </c>
      <c r="AJ203" s="31">
        <v>0</v>
      </c>
      <c r="AK203" s="31">
        <v>0</v>
      </c>
      <c r="AL203" s="31">
        <v>0</v>
      </c>
      <c r="AM203" s="31">
        <v>0</v>
      </c>
      <c r="AN203" s="31">
        <v>0</v>
      </c>
      <c r="AO203" s="31">
        <v>0</v>
      </c>
      <c r="AP203" s="31">
        <v>0</v>
      </c>
      <c r="AQ203" s="42">
        <v>0</v>
      </c>
      <c r="AR203" s="42">
        <v>0</v>
      </c>
      <c r="AS203" s="42">
        <v>0</v>
      </c>
      <c r="AT203" s="42">
        <v>0</v>
      </c>
      <c r="AU203" s="42">
        <v>0</v>
      </c>
      <c r="AV203" s="42">
        <v>0</v>
      </c>
      <c r="AW203" s="42">
        <v>0</v>
      </c>
      <c r="AX203" s="42">
        <v>0</v>
      </c>
      <c r="AY203" s="42">
        <f>VLOOKUP(B203,[4]应付账款明细表!$A$4:$AW$439,49,0)</f>
        <v>0</v>
      </c>
      <c r="AZ203" s="42">
        <v>0</v>
      </c>
      <c r="BA203" s="50">
        <f>VLOOKUP(B203,[4]应付账款明细表!$A$4:$AY$439,51)</f>
        <v>0</v>
      </c>
      <c r="BB203" s="50">
        <f>VLOOKUP(B203,[4]应付账款明细表!$A$4:$AZ$439,52,0)</f>
        <v>0</v>
      </c>
      <c r="BC203" s="50"/>
      <c r="BD203" s="50">
        <f>VLOOKUP(B203,[4]应付账款明细表!$A$4:$BB$440,54,0)</f>
        <v>0</v>
      </c>
      <c r="BE203" s="50"/>
      <c r="BF203" s="63"/>
      <c r="BG203" s="64"/>
      <c r="BH203" s="63"/>
      <c r="BI203" s="54">
        <f t="shared" si="37"/>
        <v>52884</v>
      </c>
      <c r="BJ203" s="16">
        <f t="shared" si="38"/>
        <v>4807.6363636363603</v>
      </c>
      <c r="BK203" s="65">
        <f t="shared" si="39"/>
        <v>0</v>
      </c>
      <c r="BL203" s="54" t="s">
        <v>673</v>
      </c>
      <c r="BM203" s="66" t="e">
        <f t="shared" si="41"/>
        <v>#DIV/0!</v>
      </c>
      <c r="BN203" s="148" t="e">
        <f t="shared" si="42"/>
        <v>#DIV/0!</v>
      </c>
    </row>
    <row r="204" spans="1:66" ht="16.5">
      <c r="A204" s="23">
        <f t="shared" si="40"/>
        <v>201</v>
      </c>
      <c r="B204" s="24" t="s">
        <v>550</v>
      </c>
      <c r="C204" s="24">
        <v>1944692</v>
      </c>
      <c r="D204" s="25" t="s">
        <v>551</v>
      </c>
      <c r="E204" s="25" t="s">
        <v>167</v>
      </c>
      <c r="F204" s="16">
        <v>0</v>
      </c>
      <c r="G204" s="16">
        <v>0</v>
      </c>
      <c r="H204" s="16">
        <v>0</v>
      </c>
      <c r="I204" s="16">
        <v>0</v>
      </c>
      <c r="J204" s="31">
        <v>0</v>
      </c>
      <c r="K204" s="31">
        <v>0</v>
      </c>
      <c r="L204" s="31">
        <v>0</v>
      </c>
      <c r="M204" s="31">
        <v>0</v>
      </c>
      <c r="N204" s="31">
        <v>0</v>
      </c>
      <c r="O204" s="31">
        <v>0</v>
      </c>
      <c r="P204" s="31">
        <v>0</v>
      </c>
      <c r="Q204" s="31">
        <v>0</v>
      </c>
      <c r="R204" s="31">
        <v>0</v>
      </c>
      <c r="S204" s="31">
        <v>0</v>
      </c>
      <c r="T204" s="31">
        <v>0</v>
      </c>
      <c r="U204" s="31">
        <v>0</v>
      </c>
      <c r="V204" s="31">
        <v>0</v>
      </c>
      <c r="W204" s="31">
        <v>0</v>
      </c>
      <c r="X204" s="31">
        <v>0</v>
      </c>
      <c r="Y204" s="31">
        <v>0</v>
      </c>
      <c r="Z204" s="31">
        <v>0</v>
      </c>
      <c r="AA204" s="31">
        <v>0</v>
      </c>
      <c r="AB204" s="31">
        <v>0</v>
      </c>
      <c r="AC204" s="31">
        <v>0</v>
      </c>
      <c r="AD204" s="31">
        <v>0</v>
      </c>
      <c r="AE204" s="31">
        <v>0</v>
      </c>
      <c r="AF204" s="31">
        <v>0</v>
      </c>
      <c r="AG204" s="31">
        <v>0</v>
      </c>
      <c r="AH204" s="31">
        <v>0</v>
      </c>
      <c r="AI204" s="31">
        <v>14000</v>
      </c>
      <c r="AJ204" s="31">
        <v>14000</v>
      </c>
      <c r="AK204" s="31">
        <v>14000</v>
      </c>
      <c r="AL204" s="31">
        <v>0</v>
      </c>
      <c r="AM204" s="31">
        <v>0</v>
      </c>
      <c r="AN204" s="31">
        <v>0</v>
      </c>
      <c r="AO204" s="31">
        <v>0</v>
      </c>
      <c r="AP204" s="31">
        <v>0</v>
      </c>
      <c r="AQ204" s="42">
        <v>0</v>
      </c>
      <c r="AR204" s="42">
        <v>0</v>
      </c>
      <c r="AS204" s="42">
        <v>0</v>
      </c>
      <c r="AT204" s="42">
        <v>0</v>
      </c>
      <c r="AU204" s="42">
        <v>0</v>
      </c>
      <c r="AV204" s="42">
        <v>0</v>
      </c>
      <c r="AW204" s="42">
        <v>0</v>
      </c>
      <c r="AX204" s="42">
        <v>0</v>
      </c>
      <c r="AY204" s="42">
        <f>VLOOKUP(B204,[4]应付账款明细表!$A$4:$AW$439,49,0)</f>
        <v>42000</v>
      </c>
      <c r="AZ204" s="42">
        <v>0</v>
      </c>
      <c r="BA204" s="50">
        <f>VLOOKUP(B204,[4]应付账款明细表!$A$4:$AY$439,51)</f>
        <v>42000</v>
      </c>
      <c r="BB204" s="50">
        <f>VLOOKUP(B204,[4]应付账款明细表!$A$4:$AZ$439,52,0)</f>
        <v>0</v>
      </c>
      <c r="BC204" s="50"/>
      <c r="BD204" s="50">
        <f>VLOOKUP(B204,[4]应付账款明细表!$A$4:$BB$440,54,0)</f>
        <v>0</v>
      </c>
      <c r="BE204" s="50"/>
      <c r="BF204" s="63"/>
      <c r="BG204" s="64"/>
      <c r="BH204" s="63"/>
      <c r="BI204" s="54">
        <f t="shared" ref="BI204:BI209" si="43">K204+O204+S204+W204+AA204+AE204+AI204+AM204+AQ204+AU204+AY204+BC204</f>
        <v>56000</v>
      </c>
      <c r="BJ204" s="16">
        <f t="shared" ref="BJ204:BJ209" si="44">BI204/11</f>
        <v>5090.9090909090901</v>
      </c>
      <c r="BK204" s="65">
        <f t="shared" si="39"/>
        <v>0</v>
      </c>
      <c r="BL204" s="54" t="s">
        <v>677</v>
      </c>
      <c r="BM204" s="66" t="e">
        <f t="shared" si="41"/>
        <v>#DIV/0!</v>
      </c>
      <c r="BN204" s="148" t="e">
        <f t="shared" si="42"/>
        <v>#DIV/0!</v>
      </c>
    </row>
    <row r="205" spans="1:66" ht="16.5">
      <c r="A205" s="23">
        <f t="shared" si="40"/>
        <v>202</v>
      </c>
      <c r="B205" s="24" t="s">
        <v>554</v>
      </c>
      <c r="C205" s="24"/>
      <c r="D205" s="25" t="s">
        <v>555</v>
      </c>
      <c r="E205" s="25" t="s">
        <v>60</v>
      </c>
      <c r="F205" s="16">
        <v>0</v>
      </c>
      <c r="G205" s="16">
        <v>0</v>
      </c>
      <c r="H205" s="16">
        <v>0</v>
      </c>
      <c r="I205" s="16">
        <v>0</v>
      </c>
      <c r="J205" s="31">
        <v>0</v>
      </c>
      <c r="K205" s="31">
        <v>0</v>
      </c>
      <c r="L205" s="31">
        <v>0</v>
      </c>
      <c r="M205" s="31">
        <v>0</v>
      </c>
      <c r="N205" s="31">
        <v>0</v>
      </c>
      <c r="O205" s="31">
        <v>0</v>
      </c>
      <c r="P205" s="31">
        <v>0</v>
      </c>
      <c r="Q205" s="31">
        <v>0</v>
      </c>
      <c r="R205" s="31">
        <v>0</v>
      </c>
      <c r="S205" s="31">
        <v>0</v>
      </c>
      <c r="T205" s="31">
        <v>0</v>
      </c>
      <c r="U205" s="31">
        <v>0</v>
      </c>
      <c r="V205" s="31">
        <v>0</v>
      </c>
      <c r="W205" s="31">
        <v>0</v>
      </c>
      <c r="X205" s="31">
        <v>0</v>
      </c>
      <c r="Y205" s="31">
        <v>0</v>
      </c>
      <c r="Z205" s="31">
        <v>0</v>
      </c>
      <c r="AA205" s="31">
        <v>1020</v>
      </c>
      <c r="AB205" s="31">
        <v>0</v>
      </c>
      <c r="AC205" s="31">
        <v>0</v>
      </c>
      <c r="AD205" s="31">
        <v>1020</v>
      </c>
      <c r="AE205" s="31">
        <v>0</v>
      </c>
      <c r="AF205" s="31">
        <v>1020</v>
      </c>
      <c r="AG205" s="31">
        <v>1020</v>
      </c>
      <c r="AH205" s="31">
        <v>0</v>
      </c>
      <c r="AI205" s="31">
        <v>0</v>
      </c>
      <c r="AJ205" s="31">
        <v>0</v>
      </c>
      <c r="AK205" s="31">
        <v>0</v>
      </c>
      <c r="AL205" s="31">
        <v>0</v>
      </c>
      <c r="AM205" s="31">
        <v>2000</v>
      </c>
      <c r="AN205" s="31">
        <v>0</v>
      </c>
      <c r="AO205" s="31">
        <v>0</v>
      </c>
      <c r="AP205" s="31">
        <v>2000</v>
      </c>
      <c r="AQ205" s="42">
        <v>0</v>
      </c>
      <c r="AR205" s="42">
        <v>0</v>
      </c>
      <c r="AS205" s="42">
        <v>0</v>
      </c>
      <c r="AT205" s="42">
        <v>0</v>
      </c>
      <c r="AU205" s="42">
        <v>0</v>
      </c>
      <c r="AV205" s="42">
        <v>0</v>
      </c>
      <c r="AW205" s="42">
        <v>0</v>
      </c>
      <c r="AX205" s="42">
        <v>0</v>
      </c>
      <c r="AY205" s="42">
        <f>VLOOKUP(B205,[4]应付账款明细表!$A$4:$AW$439,49,0)</f>
        <v>0</v>
      </c>
      <c r="AZ205" s="42">
        <v>0</v>
      </c>
      <c r="BA205" s="50">
        <f>VLOOKUP(B205,[4]应付账款明细表!$A$4:$AY$439,51)</f>
        <v>0</v>
      </c>
      <c r="BB205" s="50">
        <f>VLOOKUP(B205,[4]应付账款明细表!$A$4:$AZ$439,52,0)</f>
        <v>0</v>
      </c>
      <c r="BC205" s="50"/>
      <c r="BD205" s="50">
        <f>VLOOKUP(B205,[4]应付账款明细表!$A$4:$BB$440,54,0)</f>
        <v>0</v>
      </c>
      <c r="BE205" s="50"/>
      <c r="BF205" s="63"/>
      <c r="BG205" s="64"/>
      <c r="BH205" s="63"/>
      <c r="BI205" s="54">
        <f t="shared" si="43"/>
        <v>3020</v>
      </c>
      <c r="BJ205" s="16">
        <f t="shared" si="44"/>
        <v>274.54545454545502</v>
      </c>
      <c r="BK205" s="65">
        <f t="shared" si="39"/>
        <v>0</v>
      </c>
      <c r="BL205" s="54" t="s">
        <v>673</v>
      </c>
      <c r="BM205" s="66" t="e">
        <f t="shared" si="41"/>
        <v>#DIV/0!</v>
      </c>
      <c r="BN205" s="148" t="e">
        <f t="shared" si="42"/>
        <v>#DIV/0!</v>
      </c>
    </row>
    <row r="206" spans="1:66" ht="16.5">
      <c r="A206" s="23">
        <f t="shared" si="40"/>
        <v>203</v>
      </c>
      <c r="B206" s="24" t="s">
        <v>556</v>
      </c>
      <c r="C206" s="24"/>
      <c r="D206" s="25" t="s">
        <v>557</v>
      </c>
      <c r="E206" s="25" t="s">
        <v>218</v>
      </c>
      <c r="F206" s="16">
        <v>0</v>
      </c>
      <c r="G206" s="16">
        <v>0</v>
      </c>
      <c r="H206" s="16">
        <v>0</v>
      </c>
      <c r="I206" s="16">
        <v>0</v>
      </c>
      <c r="J206" s="31">
        <v>0</v>
      </c>
      <c r="K206" s="31">
        <v>0</v>
      </c>
      <c r="L206" s="31">
        <v>0</v>
      </c>
      <c r="M206" s="31">
        <v>0</v>
      </c>
      <c r="N206" s="31">
        <v>0</v>
      </c>
      <c r="O206" s="31">
        <v>0</v>
      </c>
      <c r="P206" s="31">
        <v>0</v>
      </c>
      <c r="Q206" s="31">
        <v>0</v>
      </c>
      <c r="R206" s="31">
        <v>0</v>
      </c>
      <c r="S206" s="31">
        <v>0</v>
      </c>
      <c r="T206" s="31"/>
      <c r="U206" s="31">
        <v>0</v>
      </c>
      <c r="V206" s="31">
        <v>0</v>
      </c>
      <c r="W206" s="31">
        <v>0</v>
      </c>
      <c r="X206" s="31">
        <v>0</v>
      </c>
      <c r="Y206" s="31">
        <v>0</v>
      </c>
      <c r="Z206" s="31">
        <v>0</v>
      </c>
      <c r="AA206" s="31">
        <v>0</v>
      </c>
      <c r="AB206" s="31">
        <v>0</v>
      </c>
      <c r="AC206" s="31">
        <v>0</v>
      </c>
      <c r="AD206" s="31">
        <v>0</v>
      </c>
      <c r="AE206" s="31">
        <v>3822.79</v>
      </c>
      <c r="AF206" s="31">
        <v>0</v>
      </c>
      <c r="AG206" s="31">
        <v>0</v>
      </c>
      <c r="AH206" s="31">
        <v>3822.79</v>
      </c>
      <c r="AI206" s="31">
        <v>0</v>
      </c>
      <c r="AJ206" s="31">
        <v>0</v>
      </c>
      <c r="AK206" s="31">
        <v>0</v>
      </c>
      <c r="AL206" s="31">
        <v>3822.79</v>
      </c>
      <c r="AM206" s="31">
        <v>0</v>
      </c>
      <c r="AN206" s="31">
        <v>0</v>
      </c>
      <c r="AO206" s="31">
        <v>0</v>
      </c>
      <c r="AP206" s="31">
        <v>3822.79</v>
      </c>
      <c r="AQ206" s="42">
        <v>0</v>
      </c>
      <c r="AR206" s="42">
        <v>3822.79</v>
      </c>
      <c r="AS206" s="42">
        <v>3822.79</v>
      </c>
      <c r="AT206" s="42">
        <v>0</v>
      </c>
      <c r="AU206" s="42">
        <v>0</v>
      </c>
      <c r="AV206" s="42">
        <v>0</v>
      </c>
      <c r="AW206" s="42">
        <v>0</v>
      </c>
      <c r="AX206" s="42">
        <v>0</v>
      </c>
      <c r="AY206" s="42">
        <f>VLOOKUP(B206,[4]应付账款明细表!$A$4:$AW$439,49,0)</f>
        <v>0</v>
      </c>
      <c r="AZ206" s="42">
        <v>0</v>
      </c>
      <c r="BA206" s="50">
        <f>VLOOKUP(B206,[4]应付账款明细表!$A$4:$AY$439,51)</f>
        <v>0</v>
      </c>
      <c r="BB206" s="50">
        <f>VLOOKUP(B206,[4]应付账款明细表!$A$4:$AZ$439,52,0)</f>
        <v>0</v>
      </c>
      <c r="BC206" s="50"/>
      <c r="BD206" s="50">
        <f>VLOOKUP(B206,[4]应付账款明细表!$A$4:$BB$440,54,0)</f>
        <v>0</v>
      </c>
      <c r="BE206" s="50"/>
      <c r="BF206" s="63"/>
      <c r="BG206" s="64"/>
      <c r="BH206" s="63"/>
      <c r="BI206" s="54">
        <f t="shared" si="43"/>
        <v>3822.79</v>
      </c>
      <c r="BJ206" s="16">
        <f t="shared" si="44"/>
        <v>347.52636363636401</v>
      </c>
      <c r="BK206" s="65">
        <f t="shared" si="39"/>
        <v>0</v>
      </c>
      <c r="BL206" s="54" t="s">
        <v>673</v>
      </c>
      <c r="BM206" s="66" t="e">
        <f t="shared" si="41"/>
        <v>#DIV/0!</v>
      </c>
      <c r="BN206" s="148" t="e">
        <f t="shared" si="42"/>
        <v>#DIV/0!</v>
      </c>
    </row>
    <row r="207" spans="1:66" ht="16.5">
      <c r="A207" s="23">
        <f t="shared" si="40"/>
        <v>204</v>
      </c>
      <c r="B207" s="82" t="s">
        <v>327</v>
      </c>
      <c r="C207" s="24"/>
      <c r="D207" s="25" t="s">
        <v>328</v>
      </c>
      <c r="E207" s="25"/>
      <c r="F207" s="16"/>
      <c r="G207" s="16"/>
      <c r="H207" s="16"/>
      <c r="I207" s="16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  <c r="AB207" s="31"/>
      <c r="AC207" s="31"/>
      <c r="AD207" s="31"/>
      <c r="AE207" s="31"/>
      <c r="AF207" s="31"/>
      <c r="AG207" s="31"/>
      <c r="AH207" s="31"/>
      <c r="AI207" s="31"/>
      <c r="AJ207" s="31"/>
      <c r="AK207" s="31"/>
      <c r="AL207" s="31"/>
      <c r="AM207" s="31"/>
      <c r="AN207" s="31"/>
      <c r="AO207" s="31"/>
      <c r="AP207" s="31"/>
      <c r="AQ207" s="42"/>
      <c r="AR207" s="42">
        <v>0</v>
      </c>
      <c r="AS207" s="42"/>
      <c r="AT207" s="42"/>
      <c r="AU207" s="42">
        <v>9840</v>
      </c>
      <c r="AV207" s="42">
        <v>0</v>
      </c>
      <c r="AW207" s="42">
        <v>0</v>
      </c>
      <c r="AX207" s="42">
        <v>9840</v>
      </c>
      <c r="AY207" s="42">
        <f>VLOOKUP(B207,[4]应付账款明细表!$A$4:$AW$439,49,0)</f>
        <v>0</v>
      </c>
      <c r="AZ207" s="42">
        <v>0</v>
      </c>
      <c r="BA207" s="50">
        <f>VLOOKUP(B207,[4]应付账款明细表!$A$4:$AY$439,51)</f>
        <v>0</v>
      </c>
      <c r="BB207" s="50">
        <f>VLOOKUP(B207,[4]应付账款明细表!$A$4:$AZ$439,52,0)</f>
        <v>9840</v>
      </c>
      <c r="BC207" s="50"/>
      <c r="BD207" s="50">
        <f>VLOOKUP(B207,[4]应付账款明细表!$A$4:$BB$440,54,0)</f>
        <v>0</v>
      </c>
      <c r="BE207" s="50"/>
      <c r="BF207" s="63"/>
      <c r="BG207" s="64"/>
      <c r="BH207" s="63"/>
      <c r="BI207" s="54">
        <f t="shared" si="43"/>
        <v>9840</v>
      </c>
      <c r="BJ207" s="16">
        <f t="shared" si="44"/>
        <v>894.54545454545496</v>
      </c>
      <c r="BK207" s="65">
        <f t="shared" si="39"/>
        <v>0</v>
      </c>
      <c r="BL207" s="54"/>
      <c r="BM207" s="66" t="e">
        <f t="shared" si="41"/>
        <v>#DIV/0!</v>
      </c>
      <c r="BN207" s="148" t="e">
        <f t="shared" si="42"/>
        <v>#DIV/0!</v>
      </c>
    </row>
    <row r="208" spans="1:66" ht="16.5">
      <c r="A208" s="23">
        <f t="shared" si="40"/>
        <v>205</v>
      </c>
      <c r="B208" s="82" t="s">
        <v>475</v>
      </c>
      <c r="C208" s="24"/>
      <c r="D208" s="25" t="s">
        <v>476</v>
      </c>
      <c r="E208" s="25"/>
      <c r="F208" s="16"/>
      <c r="G208" s="16"/>
      <c r="H208" s="16"/>
      <c r="I208" s="16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  <c r="AA208" s="31"/>
      <c r="AB208" s="31"/>
      <c r="AC208" s="31"/>
      <c r="AD208" s="31"/>
      <c r="AE208" s="31"/>
      <c r="AF208" s="31"/>
      <c r="AG208" s="31"/>
      <c r="AH208" s="31"/>
      <c r="AI208" s="31"/>
      <c r="AJ208" s="31"/>
      <c r="AK208" s="31"/>
      <c r="AL208" s="31"/>
      <c r="AM208" s="31"/>
      <c r="AN208" s="31"/>
      <c r="AO208" s="31"/>
      <c r="AP208" s="31"/>
      <c r="AQ208" s="42"/>
      <c r="AR208" s="42">
        <v>0</v>
      </c>
      <c r="AS208" s="42"/>
      <c r="AT208" s="42"/>
      <c r="AU208" s="42">
        <v>9780</v>
      </c>
      <c r="AV208" s="42">
        <v>9780</v>
      </c>
      <c r="AW208" s="42">
        <v>9780</v>
      </c>
      <c r="AX208" s="42">
        <v>0</v>
      </c>
      <c r="AY208" s="42">
        <f>VLOOKUP(B208,[4]应付账款明细表!$A$4:$AW$439,49,0)</f>
        <v>0</v>
      </c>
      <c r="AZ208" s="42">
        <v>0</v>
      </c>
      <c r="BA208" s="50">
        <f>VLOOKUP(B208,[4]应付账款明细表!$A$4:$AY$439,51)</f>
        <v>0</v>
      </c>
      <c r="BB208" s="50">
        <f>VLOOKUP(B208,[4]应付账款明细表!$A$4:$AZ$439,52,0)</f>
        <v>0</v>
      </c>
      <c r="BC208" s="50"/>
      <c r="BD208" s="50">
        <f>VLOOKUP(B208,[4]应付账款明细表!$A$4:$BB$440,54,0)</f>
        <v>0</v>
      </c>
      <c r="BE208" s="50"/>
      <c r="BF208" s="63"/>
      <c r="BG208" s="64"/>
      <c r="BH208" s="63"/>
      <c r="BI208" s="54">
        <f t="shared" si="43"/>
        <v>9780</v>
      </c>
      <c r="BJ208" s="16">
        <f t="shared" si="44"/>
        <v>889.09090909090901</v>
      </c>
      <c r="BK208" s="65">
        <f t="shared" si="39"/>
        <v>0</v>
      </c>
      <c r="BL208" s="54"/>
      <c r="BM208" s="66" t="e">
        <f t="shared" si="41"/>
        <v>#DIV/0!</v>
      </c>
      <c r="BN208" s="148" t="e">
        <f t="shared" si="42"/>
        <v>#DIV/0!</v>
      </c>
    </row>
    <row r="209" spans="1:66" ht="16.5">
      <c r="A209" s="23">
        <f t="shared" si="40"/>
        <v>206</v>
      </c>
      <c r="B209" s="82" t="s">
        <v>582</v>
      </c>
      <c r="C209" s="24"/>
      <c r="D209" s="25" t="s">
        <v>583</v>
      </c>
      <c r="E209" s="25" t="s">
        <v>167</v>
      </c>
      <c r="F209" s="16"/>
      <c r="G209" s="16"/>
      <c r="H209" s="16"/>
      <c r="I209" s="16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  <c r="AB209" s="31"/>
      <c r="AC209" s="31"/>
      <c r="AD209" s="31"/>
      <c r="AE209" s="31"/>
      <c r="AF209" s="31"/>
      <c r="AG209" s="31"/>
      <c r="AH209" s="31"/>
      <c r="AI209" s="31"/>
      <c r="AJ209" s="31"/>
      <c r="AK209" s="31"/>
      <c r="AL209" s="31"/>
      <c r="AM209" s="31"/>
      <c r="AN209" s="31"/>
      <c r="AO209" s="31"/>
      <c r="AP209" s="31"/>
      <c r="AQ209" s="42"/>
      <c r="AR209" s="42">
        <v>0</v>
      </c>
      <c r="AS209" s="42"/>
      <c r="AT209" s="42"/>
      <c r="AU209" s="42">
        <v>48500</v>
      </c>
      <c r="AV209" s="42">
        <v>48500</v>
      </c>
      <c r="AW209" s="42">
        <v>48500</v>
      </c>
      <c r="AX209" s="42">
        <v>0</v>
      </c>
      <c r="AY209" s="42">
        <f>VLOOKUP(B209,[4]应付账款明细表!$A$4:$AW$439,49,0)</f>
        <v>157500</v>
      </c>
      <c r="AZ209" s="42">
        <v>0</v>
      </c>
      <c r="BA209" s="50">
        <f>VLOOKUP(B209,[4]应付账款明细表!$A$4:$AY$439,51)</f>
        <v>157500</v>
      </c>
      <c r="BB209" s="50">
        <f>VLOOKUP(B209,[4]应付账款明细表!$A$4:$AZ$439,52,0)</f>
        <v>0</v>
      </c>
      <c r="BC209" s="50"/>
      <c r="BD209" s="50">
        <f>VLOOKUP(B209,[4]应付账款明细表!$A$4:$BB$440,54,0)</f>
        <v>0</v>
      </c>
      <c r="BE209" s="50"/>
      <c r="BF209" s="63"/>
      <c r="BG209" s="64"/>
      <c r="BH209" s="63"/>
      <c r="BI209" s="54">
        <f t="shared" si="43"/>
        <v>206000</v>
      </c>
      <c r="BJ209" s="16">
        <f t="shared" si="44"/>
        <v>18727.272727272699</v>
      </c>
      <c r="BK209" s="65">
        <f t="shared" si="39"/>
        <v>0</v>
      </c>
      <c r="BL209" s="54"/>
      <c r="BM209" s="66" t="e">
        <f t="shared" si="41"/>
        <v>#DIV/0!</v>
      </c>
      <c r="BN209" s="148" t="e">
        <f t="shared" si="42"/>
        <v>#DIV/0!</v>
      </c>
    </row>
    <row r="210" spans="1:66" ht="16.5">
      <c r="A210" s="93"/>
      <c r="B210" s="94"/>
      <c r="C210" s="95"/>
      <c r="D210" s="96" t="s">
        <v>697</v>
      </c>
      <c r="E210" s="97"/>
      <c r="F210" s="98">
        <f>SUM(F140:F209)</f>
        <v>279980.83</v>
      </c>
      <c r="G210" s="98">
        <f t="shared" ref="G210:BD210" si="45">SUM(G140:G209)</f>
        <v>870685.85</v>
      </c>
      <c r="H210" s="98">
        <f t="shared" si="45"/>
        <v>420069.83</v>
      </c>
      <c r="I210" s="98">
        <f t="shared" si="45"/>
        <v>1051757.2</v>
      </c>
      <c r="J210" s="98">
        <f t="shared" si="45"/>
        <v>363343.18</v>
      </c>
      <c r="K210" s="98">
        <f t="shared" si="45"/>
        <v>667486.07999999996</v>
      </c>
      <c r="L210" s="98">
        <f t="shared" si="45"/>
        <v>678077</v>
      </c>
      <c r="M210" s="98">
        <f t="shared" si="45"/>
        <v>498512.82</v>
      </c>
      <c r="N210" s="98">
        <f t="shared" si="45"/>
        <v>532316.43999999994</v>
      </c>
      <c r="O210" s="98">
        <f t="shared" si="45"/>
        <v>423293.6</v>
      </c>
      <c r="P210" s="98">
        <f t="shared" si="45"/>
        <v>701766.11</v>
      </c>
      <c r="Q210" s="98">
        <f t="shared" si="45"/>
        <v>627721.9</v>
      </c>
      <c r="R210" s="98">
        <f t="shared" si="45"/>
        <v>327888.14</v>
      </c>
      <c r="S210" s="98">
        <f t="shared" si="45"/>
        <v>783815.85</v>
      </c>
      <c r="T210" s="98">
        <f t="shared" si="45"/>
        <v>779990.06</v>
      </c>
      <c r="U210" s="98">
        <f t="shared" si="45"/>
        <v>739353.85</v>
      </c>
      <c r="V210" s="98">
        <f t="shared" si="45"/>
        <v>372350.14</v>
      </c>
      <c r="W210" s="98">
        <f t="shared" si="45"/>
        <v>801528.48</v>
      </c>
      <c r="X210" s="98">
        <f t="shared" si="45"/>
        <v>834044.04</v>
      </c>
      <c r="Y210" s="98">
        <f t="shared" si="45"/>
        <v>625093.48</v>
      </c>
      <c r="Z210" s="98">
        <f t="shared" si="45"/>
        <v>598785.14</v>
      </c>
      <c r="AA210" s="98">
        <f t="shared" si="45"/>
        <v>1286271.56</v>
      </c>
      <c r="AB210" s="98">
        <f t="shared" si="45"/>
        <v>930001.66</v>
      </c>
      <c r="AC210" s="98">
        <f t="shared" si="45"/>
        <v>840159.52</v>
      </c>
      <c r="AD210" s="98">
        <f t="shared" si="45"/>
        <v>999897.18</v>
      </c>
      <c r="AE210" s="98">
        <f t="shared" si="45"/>
        <v>856832.93</v>
      </c>
      <c r="AF210" s="98">
        <f t="shared" si="45"/>
        <v>970869.48</v>
      </c>
      <c r="AG210" s="98">
        <f t="shared" si="45"/>
        <v>1065025.92</v>
      </c>
      <c r="AH210" s="98">
        <f t="shared" si="45"/>
        <v>808601.99</v>
      </c>
      <c r="AI210" s="98">
        <f t="shared" si="45"/>
        <v>548110.23</v>
      </c>
      <c r="AJ210" s="98">
        <f t="shared" si="45"/>
        <v>463065.72</v>
      </c>
      <c r="AK210" s="98">
        <f t="shared" si="45"/>
        <v>295849.36</v>
      </c>
      <c r="AL210" s="98">
        <f t="shared" si="45"/>
        <v>1038965.98</v>
      </c>
      <c r="AM210" s="98">
        <f t="shared" si="45"/>
        <v>849160.72</v>
      </c>
      <c r="AN210" s="98">
        <f t="shared" si="45"/>
        <v>1284078.69</v>
      </c>
      <c r="AO210" s="98">
        <f t="shared" si="45"/>
        <v>954338.85</v>
      </c>
      <c r="AP210" s="98">
        <f t="shared" si="45"/>
        <v>894587.85</v>
      </c>
      <c r="AQ210" s="98">
        <f t="shared" si="45"/>
        <v>1084342.1200000001</v>
      </c>
      <c r="AR210" s="98">
        <f t="shared" si="45"/>
        <v>1005673.3</v>
      </c>
      <c r="AS210" s="98">
        <f t="shared" si="45"/>
        <v>786853.46</v>
      </c>
      <c r="AT210" s="98">
        <f t="shared" si="45"/>
        <v>1169879.83</v>
      </c>
      <c r="AU210" s="98">
        <f t="shared" si="45"/>
        <v>1751993.5</v>
      </c>
      <c r="AV210" s="98">
        <f t="shared" si="45"/>
        <v>1048895.7</v>
      </c>
      <c r="AW210" s="98">
        <f t="shared" si="45"/>
        <v>992554.86</v>
      </c>
      <c r="AX210" s="98">
        <f t="shared" si="45"/>
        <v>1929318.47</v>
      </c>
      <c r="AY210" s="98">
        <f t="shared" si="45"/>
        <v>1494242.71</v>
      </c>
      <c r="AZ210" s="98">
        <f t="shared" si="45"/>
        <v>265083.46999999997</v>
      </c>
      <c r="BA210" s="114">
        <f t="shared" si="45"/>
        <v>1077238.93</v>
      </c>
      <c r="BB210" s="114">
        <f t="shared" si="45"/>
        <v>2526752.15</v>
      </c>
      <c r="BC210" s="114">
        <f t="shared" si="45"/>
        <v>0</v>
      </c>
      <c r="BD210" s="114">
        <f t="shared" si="45"/>
        <v>711159.47</v>
      </c>
      <c r="BE210" s="114"/>
      <c r="BF210" s="98">
        <f t="shared" ref="BF210:BI210" si="46">SUM(BF140:BF209)</f>
        <v>0</v>
      </c>
      <c r="BG210" s="98">
        <f>SUM(BG140:BG209)</f>
        <v>1544750</v>
      </c>
      <c r="BH210" s="98">
        <f t="shared" si="46"/>
        <v>1544750</v>
      </c>
      <c r="BI210" s="98">
        <f t="shared" si="46"/>
        <v>10547077.779999999</v>
      </c>
      <c r="BJ210" s="98"/>
      <c r="BK210" s="118"/>
      <c r="BL210" s="119"/>
      <c r="BM210" s="92">
        <f t="shared" si="41"/>
        <v>2.1721569706440107</v>
      </c>
      <c r="BN210" s="148">
        <f t="shared" si="42"/>
        <v>2.1721569706440107</v>
      </c>
    </row>
    <row r="211" spans="1:66" ht="16.5">
      <c r="A211" s="93"/>
      <c r="B211" s="94"/>
      <c r="C211" s="95"/>
      <c r="D211" s="95" t="s">
        <v>698</v>
      </c>
      <c r="E211" s="97"/>
      <c r="F211" s="98"/>
      <c r="G211" s="98"/>
      <c r="H211" s="98"/>
      <c r="I211" s="98"/>
      <c r="J211" s="98"/>
      <c r="K211" s="98"/>
      <c r="L211" s="98"/>
      <c r="M211" s="98"/>
      <c r="N211" s="98"/>
      <c r="O211" s="98"/>
      <c r="P211" s="98"/>
      <c r="Q211" s="98"/>
      <c r="R211" s="98"/>
      <c r="S211" s="98"/>
      <c r="T211" s="98"/>
      <c r="U211" s="98"/>
      <c r="V211" s="98"/>
      <c r="W211" s="98"/>
      <c r="X211" s="98"/>
      <c r="Y211" s="98"/>
      <c r="Z211" s="98"/>
      <c r="AA211" s="98"/>
      <c r="AB211" s="98"/>
      <c r="AC211" s="98"/>
      <c r="AD211" s="98"/>
      <c r="AE211" s="98"/>
      <c r="AF211" s="98"/>
      <c r="AG211" s="98"/>
      <c r="AH211" s="98"/>
      <c r="AI211" s="98"/>
      <c r="AJ211" s="98"/>
      <c r="AK211" s="98"/>
      <c r="AL211" s="98"/>
      <c r="AM211" s="98"/>
      <c r="AN211" s="98"/>
      <c r="AO211" s="98"/>
      <c r="AP211" s="98"/>
      <c r="AQ211" s="98"/>
      <c r="AR211" s="98"/>
      <c r="AS211" s="98"/>
      <c r="AT211" s="98"/>
      <c r="AU211" s="98"/>
      <c r="AV211" s="98"/>
      <c r="AW211" s="98"/>
      <c r="AX211" s="98"/>
      <c r="AY211" s="98"/>
      <c r="AZ211" s="98"/>
      <c r="BA211" s="114"/>
      <c r="BB211" s="114"/>
      <c r="BC211" s="114"/>
      <c r="BD211" s="114"/>
      <c r="BE211" s="114"/>
      <c r="BF211" s="120"/>
      <c r="BG211" s="120"/>
      <c r="BH211" s="120"/>
      <c r="BI211" s="119"/>
      <c r="BJ211" s="98"/>
      <c r="BK211" s="118"/>
      <c r="BL211" s="119"/>
      <c r="BM211" s="92" t="e">
        <f t="shared" si="41"/>
        <v>#DIV/0!</v>
      </c>
      <c r="BN211" s="148" t="e">
        <f t="shared" si="42"/>
        <v>#DIV/0!</v>
      </c>
    </row>
    <row r="212" spans="1:66" ht="16.5">
      <c r="A212" s="23">
        <f t="shared" ref="A212:A239" si="47">ROW()-3</f>
        <v>209</v>
      </c>
      <c r="B212" s="24" t="s">
        <v>185</v>
      </c>
      <c r="C212" s="24"/>
      <c r="D212" s="25" t="s">
        <v>186</v>
      </c>
      <c r="E212" s="25" t="s">
        <v>187</v>
      </c>
      <c r="F212" s="16">
        <v>361546.5</v>
      </c>
      <c r="G212" s="16">
        <v>50000</v>
      </c>
      <c r="H212" s="16">
        <v>311546.5</v>
      </c>
      <c r="I212" s="16">
        <v>200000</v>
      </c>
      <c r="J212" s="31">
        <v>239871.5</v>
      </c>
      <c r="K212" s="31">
        <v>112395</v>
      </c>
      <c r="L212" s="31">
        <v>111546.5</v>
      </c>
      <c r="M212" s="31">
        <v>0</v>
      </c>
      <c r="N212" s="31">
        <v>352266.5</v>
      </c>
      <c r="O212" s="31">
        <v>100624.5</v>
      </c>
      <c r="P212" s="31">
        <v>239871.5</v>
      </c>
      <c r="Q212" s="31">
        <v>100000</v>
      </c>
      <c r="R212" s="31">
        <v>352891</v>
      </c>
      <c r="S212" s="31">
        <v>82128</v>
      </c>
      <c r="T212" s="31">
        <v>252266.5</v>
      </c>
      <c r="U212" s="31">
        <v>0</v>
      </c>
      <c r="V212" s="31">
        <v>435019</v>
      </c>
      <c r="W212" s="31">
        <v>153990</v>
      </c>
      <c r="X212" s="31">
        <v>352891</v>
      </c>
      <c r="Y212" s="31">
        <v>0</v>
      </c>
      <c r="Z212" s="31">
        <v>589009</v>
      </c>
      <c r="AA212" s="31">
        <v>115492.5</v>
      </c>
      <c r="AB212" s="31">
        <v>435019</v>
      </c>
      <c r="AC212" s="31">
        <v>0</v>
      </c>
      <c r="AD212" s="31">
        <v>704501.5</v>
      </c>
      <c r="AE212" s="31">
        <v>112955</v>
      </c>
      <c r="AF212" s="31">
        <v>589009</v>
      </c>
      <c r="AG212" s="31">
        <v>200000</v>
      </c>
      <c r="AH212" s="31">
        <v>617456.5</v>
      </c>
      <c r="AI212" s="31">
        <v>0</v>
      </c>
      <c r="AJ212" s="31">
        <v>504501.5</v>
      </c>
      <c r="AK212" s="31">
        <v>0</v>
      </c>
      <c r="AL212" s="31">
        <v>617456.5</v>
      </c>
      <c r="AM212" s="31">
        <v>0</v>
      </c>
      <c r="AN212" s="31">
        <v>617456.5</v>
      </c>
      <c r="AO212" s="31">
        <v>0</v>
      </c>
      <c r="AP212" s="31">
        <v>617456.5</v>
      </c>
      <c r="AQ212" s="42">
        <v>0</v>
      </c>
      <c r="AR212" s="42">
        <v>617456.5</v>
      </c>
      <c r="AS212" s="42">
        <v>0</v>
      </c>
      <c r="AT212" s="42">
        <v>617456.5</v>
      </c>
      <c r="AU212" s="42">
        <v>0</v>
      </c>
      <c r="AV212" s="42">
        <v>0</v>
      </c>
      <c r="AW212" s="42">
        <v>0</v>
      </c>
      <c r="AX212" s="42">
        <v>617456.5</v>
      </c>
      <c r="AY212" s="42">
        <f>VLOOKUP(B212,[4]应付账款明细表!$A$4:$AW$439,49,0)</f>
        <v>0</v>
      </c>
      <c r="AZ212" s="42">
        <v>617456.5</v>
      </c>
      <c r="BA212" s="50">
        <f>VLOOKUP(B212,[4]应付账款明细表!$A$4:$AY$439,51)</f>
        <v>100000</v>
      </c>
      <c r="BB212" s="50">
        <f>VLOOKUP(B212,[4]应付账款明细表!$A$4:$AZ$439,52,0)</f>
        <v>517456.5</v>
      </c>
      <c r="BC212" s="50"/>
      <c r="BD212" s="50">
        <f>VLOOKUP(B212,[4]应付账款明细表!$A$4:$BB$440,54,0)</f>
        <v>517456.5</v>
      </c>
      <c r="BE212" s="50"/>
      <c r="BF212" s="63"/>
      <c r="BG212" s="63">
        <v>200000</v>
      </c>
      <c r="BH212" s="63">
        <v>200000</v>
      </c>
      <c r="BI212" s="54">
        <f t="shared" ref="BI212:BI242" si="48">K212+O212+S212+W212+AA212+AE212+AI212+AM212+AQ212+AU212+AY212+BC212</f>
        <v>677585</v>
      </c>
      <c r="BJ212" s="16">
        <f t="shared" ref="BJ212:BJ242" si="49">BI212/11</f>
        <v>61598.636363636397</v>
      </c>
      <c r="BK212" s="65">
        <f>BD212/BJ212</f>
        <v>8.4004538176022194</v>
      </c>
      <c r="BL212" s="54" t="s">
        <v>640</v>
      </c>
      <c r="BM212" s="66">
        <f t="shared" si="41"/>
        <v>0.38650591885501484</v>
      </c>
      <c r="BN212" s="148">
        <f t="shared" si="42"/>
        <v>0.38650591885501484</v>
      </c>
    </row>
    <row r="213" spans="1:66" ht="16.5">
      <c r="A213" s="23">
        <f t="shared" si="47"/>
        <v>210</v>
      </c>
      <c r="B213" s="24" t="s">
        <v>226</v>
      </c>
      <c r="C213" s="24"/>
      <c r="D213" s="25" t="s">
        <v>227</v>
      </c>
      <c r="E213" s="25" t="s">
        <v>90</v>
      </c>
      <c r="F213" s="16">
        <v>471069.4</v>
      </c>
      <c r="G213" s="16">
        <v>920000</v>
      </c>
      <c r="H213" s="16">
        <v>0</v>
      </c>
      <c r="I213" s="16">
        <v>4467.46</v>
      </c>
      <c r="J213" s="31">
        <v>315514.11</v>
      </c>
      <c r="K213" s="31">
        <v>165108.82999999999</v>
      </c>
      <c r="L213" s="31">
        <v>0</v>
      </c>
      <c r="M213" s="31">
        <v>1500000</v>
      </c>
      <c r="N213" s="31">
        <v>0</v>
      </c>
      <c r="O213" s="31">
        <v>0</v>
      </c>
      <c r="P213" s="31">
        <v>0</v>
      </c>
      <c r="Q213" s="31">
        <v>230000</v>
      </c>
      <c r="R213" s="31">
        <v>0</v>
      </c>
      <c r="S213" s="31">
        <v>459643.29</v>
      </c>
      <c r="T213" s="31">
        <v>0</v>
      </c>
      <c r="U213" s="31">
        <v>205000</v>
      </c>
      <c r="V213" s="31">
        <v>0</v>
      </c>
      <c r="W213" s="31">
        <v>0</v>
      </c>
      <c r="X213" s="31">
        <v>0</v>
      </c>
      <c r="Y213" s="31">
        <v>656000</v>
      </c>
      <c r="Z213" s="31">
        <v>0</v>
      </c>
      <c r="AA213" s="31">
        <v>200048.38</v>
      </c>
      <c r="AB213" s="31">
        <v>0</v>
      </c>
      <c r="AC213" s="31">
        <v>0</v>
      </c>
      <c r="AD213" s="31">
        <v>0</v>
      </c>
      <c r="AE213" s="31">
        <v>1522060.39</v>
      </c>
      <c r="AF213" s="31">
        <v>0</v>
      </c>
      <c r="AG213" s="31">
        <v>523000</v>
      </c>
      <c r="AH213" s="31">
        <v>0</v>
      </c>
      <c r="AI213" s="31">
        <v>1301986.99</v>
      </c>
      <c r="AJ213" s="31">
        <v>0</v>
      </c>
      <c r="AK213" s="31">
        <v>0</v>
      </c>
      <c r="AL213" s="31">
        <v>850361.99</v>
      </c>
      <c r="AM213" s="31">
        <v>0</v>
      </c>
      <c r="AN213" s="31">
        <v>0</v>
      </c>
      <c r="AO213" s="31">
        <v>92000</v>
      </c>
      <c r="AP213" s="31">
        <v>758361.99</v>
      </c>
      <c r="AQ213" s="42">
        <v>332602.90999999997</v>
      </c>
      <c r="AR213" s="42">
        <v>0</v>
      </c>
      <c r="AS213" s="42">
        <v>0</v>
      </c>
      <c r="AT213" s="42">
        <v>1090964.8999999999</v>
      </c>
      <c r="AU213" s="42">
        <v>0</v>
      </c>
      <c r="AV213" s="42">
        <v>758361.99</v>
      </c>
      <c r="AW213" s="42">
        <v>0</v>
      </c>
      <c r="AX213" s="42">
        <v>1090964.8999999999</v>
      </c>
      <c r="AY213" s="42">
        <f>VLOOKUP(B213,[4]应付账款明细表!$A$4:$AW$439,49,0)</f>
        <v>0</v>
      </c>
      <c r="AZ213" s="42">
        <v>758361.99</v>
      </c>
      <c r="BA213" s="50">
        <f>VLOOKUP(B213,[4]应付账款明细表!$A$4:$AY$439,51)</f>
        <v>50000</v>
      </c>
      <c r="BB213" s="50">
        <f>VLOOKUP(B213,[4]应付账款明细表!$A$4:$AZ$439,52,0)</f>
        <v>1040964.9</v>
      </c>
      <c r="BC213" s="50"/>
      <c r="BD213" s="50">
        <f>VLOOKUP(B213,[4]应付账款明细表!$A$4:$BB$440,54,0)</f>
        <v>1040964.9</v>
      </c>
      <c r="BE213" s="50"/>
      <c r="BF213" s="63"/>
      <c r="BG213" s="63">
        <v>200000</v>
      </c>
      <c r="BH213" s="63">
        <v>200000</v>
      </c>
      <c r="BI213" s="54">
        <f t="shared" si="48"/>
        <v>3981450.79</v>
      </c>
      <c r="BJ213" s="16">
        <f t="shared" si="49"/>
        <v>361950.07181818201</v>
      </c>
      <c r="BK213" s="65">
        <f>BD213/BJ213</f>
        <v>2.8759903120641099</v>
      </c>
      <c r="BL213" s="54" t="s">
        <v>590</v>
      </c>
      <c r="BM213" s="66">
        <f t="shared" si="41"/>
        <v>0.19212943683307671</v>
      </c>
      <c r="BN213" s="148">
        <f t="shared" si="42"/>
        <v>0.19212943683307671</v>
      </c>
    </row>
    <row r="214" spans="1:66" ht="16.5">
      <c r="A214" s="23">
        <f t="shared" si="47"/>
        <v>211</v>
      </c>
      <c r="B214" s="24" t="s">
        <v>263</v>
      </c>
      <c r="C214" s="24"/>
      <c r="D214" s="25" t="s">
        <v>264</v>
      </c>
      <c r="E214" s="25" t="s">
        <v>265</v>
      </c>
      <c r="F214" s="16">
        <v>279839.87</v>
      </c>
      <c r="G214" s="16">
        <v>0</v>
      </c>
      <c r="H214" s="16">
        <v>279839.87</v>
      </c>
      <c r="I214" s="16">
        <v>200000</v>
      </c>
      <c r="J214" s="31">
        <v>79839.87</v>
      </c>
      <c r="K214" s="31">
        <v>0</v>
      </c>
      <c r="L214" s="31">
        <v>79839.87</v>
      </c>
      <c r="M214" s="31">
        <v>0</v>
      </c>
      <c r="N214" s="31">
        <v>79839.87</v>
      </c>
      <c r="O214" s="31">
        <v>0</v>
      </c>
      <c r="P214" s="31">
        <v>79839.87</v>
      </c>
      <c r="Q214" s="31">
        <v>0</v>
      </c>
      <c r="R214" s="31">
        <v>79839.87</v>
      </c>
      <c r="S214" s="31">
        <v>0</v>
      </c>
      <c r="T214" s="31">
        <v>79839.87</v>
      </c>
      <c r="U214" s="31">
        <v>0</v>
      </c>
      <c r="V214" s="31">
        <v>79839.87</v>
      </c>
      <c r="W214" s="31">
        <v>0</v>
      </c>
      <c r="X214" s="31">
        <v>79839.87</v>
      </c>
      <c r="Y214" s="31">
        <v>0</v>
      </c>
      <c r="Z214" s="31">
        <v>79839.87</v>
      </c>
      <c r="AA214" s="31">
        <v>0</v>
      </c>
      <c r="AB214" s="31">
        <v>79839.87</v>
      </c>
      <c r="AC214" s="31">
        <v>0</v>
      </c>
      <c r="AD214" s="31">
        <v>79839.87</v>
      </c>
      <c r="AE214" s="31">
        <v>0</v>
      </c>
      <c r="AF214" s="31">
        <v>79839.87</v>
      </c>
      <c r="AG214" s="31">
        <v>0</v>
      </c>
      <c r="AH214" s="31">
        <v>79839.87</v>
      </c>
      <c r="AI214" s="31">
        <v>0</v>
      </c>
      <c r="AJ214" s="31">
        <v>79839.87</v>
      </c>
      <c r="AK214" s="31">
        <v>0</v>
      </c>
      <c r="AL214" s="31">
        <v>79839.87</v>
      </c>
      <c r="AM214" s="31">
        <v>0</v>
      </c>
      <c r="AN214" s="31">
        <v>79839.87</v>
      </c>
      <c r="AO214" s="31">
        <v>0</v>
      </c>
      <c r="AP214" s="31">
        <v>79839.87</v>
      </c>
      <c r="AQ214" s="42">
        <v>0</v>
      </c>
      <c r="AR214" s="42">
        <v>79839.87</v>
      </c>
      <c r="AS214" s="42">
        <v>0</v>
      </c>
      <c r="AT214" s="42">
        <v>79839.87</v>
      </c>
      <c r="AU214" s="42">
        <v>0</v>
      </c>
      <c r="AV214" s="42">
        <v>79839.87</v>
      </c>
      <c r="AW214" s="42">
        <v>0</v>
      </c>
      <c r="AX214" s="42">
        <v>79839.87</v>
      </c>
      <c r="AY214" s="42">
        <f>VLOOKUP(B214,[4]应付账款明细表!$A$4:$AW$439,49,0)</f>
        <v>0</v>
      </c>
      <c r="AZ214" s="42">
        <v>79839.87</v>
      </c>
      <c r="BA214" s="50">
        <f>VLOOKUP(B214,[4]应付账款明细表!$A$4:$AY$439,51)</f>
        <v>0</v>
      </c>
      <c r="BB214" s="50">
        <f>VLOOKUP(B214,[4]应付账款明细表!$A$4:$AZ$439,52,0)</f>
        <v>79839.87</v>
      </c>
      <c r="BC214" s="50"/>
      <c r="BD214" s="50">
        <f>VLOOKUP(B214,[4]应付账款明细表!$A$4:$BB$440,54,0)</f>
        <v>79839.87</v>
      </c>
      <c r="BE214" s="50"/>
      <c r="BF214" s="63"/>
      <c r="BG214" s="64">
        <v>79839.87</v>
      </c>
      <c r="BH214" s="64">
        <v>79839.87</v>
      </c>
      <c r="BI214" s="54">
        <f t="shared" si="48"/>
        <v>0</v>
      </c>
      <c r="BJ214" s="16">
        <f t="shared" si="49"/>
        <v>0</v>
      </c>
      <c r="BK214" s="65"/>
      <c r="BL214" s="54" t="s">
        <v>590</v>
      </c>
      <c r="BM214" s="66">
        <f t="shared" si="41"/>
        <v>1</v>
      </c>
      <c r="BN214" s="148">
        <f t="shared" si="42"/>
        <v>1</v>
      </c>
    </row>
    <row r="215" spans="1:66" ht="16.5">
      <c r="A215" s="23">
        <f t="shared" si="47"/>
        <v>212</v>
      </c>
      <c r="B215" s="24" t="s">
        <v>139</v>
      </c>
      <c r="C215" s="24"/>
      <c r="D215" s="25" t="s">
        <v>140</v>
      </c>
      <c r="E215" s="25" t="s">
        <v>30</v>
      </c>
      <c r="F215" s="16">
        <v>308985.57</v>
      </c>
      <c r="G215" s="16">
        <v>0</v>
      </c>
      <c r="H215" s="16">
        <v>308985.57</v>
      </c>
      <c r="I215" s="16">
        <v>0</v>
      </c>
      <c r="J215" s="31">
        <v>308985.57</v>
      </c>
      <c r="K215" s="31">
        <v>0</v>
      </c>
      <c r="L215" s="31">
        <v>308985.57</v>
      </c>
      <c r="M215" s="31">
        <v>0</v>
      </c>
      <c r="N215" s="31">
        <v>308985.57</v>
      </c>
      <c r="O215" s="31">
        <v>0</v>
      </c>
      <c r="P215" s="31">
        <v>308985.57</v>
      </c>
      <c r="Q215" s="31">
        <v>0</v>
      </c>
      <c r="R215" s="31">
        <v>308985.57</v>
      </c>
      <c r="S215" s="31">
        <v>0</v>
      </c>
      <c r="T215" s="31">
        <v>308985.57</v>
      </c>
      <c r="U215" s="31">
        <v>0</v>
      </c>
      <c r="V215" s="31">
        <v>308985.57</v>
      </c>
      <c r="W215" s="31">
        <v>0</v>
      </c>
      <c r="X215" s="31">
        <v>308985.57</v>
      </c>
      <c r="Y215" s="31">
        <v>0</v>
      </c>
      <c r="Z215" s="31">
        <v>308985.57</v>
      </c>
      <c r="AA215" s="31">
        <v>0</v>
      </c>
      <c r="AB215" s="31">
        <v>308985.57</v>
      </c>
      <c r="AC215" s="31">
        <v>0</v>
      </c>
      <c r="AD215" s="31">
        <v>308985.57</v>
      </c>
      <c r="AE215" s="31">
        <v>0</v>
      </c>
      <c r="AF215" s="31">
        <v>308985.57</v>
      </c>
      <c r="AG215" s="31">
        <v>0</v>
      </c>
      <c r="AH215" s="31">
        <v>308985.57</v>
      </c>
      <c r="AI215" s="31">
        <v>0</v>
      </c>
      <c r="AJ215" s="31">
        <v>308985.57</v>
      </c>
      <c r="AK215" s="31">
        <v>0</v>
      </c>
      <c r="AL215" s="31">
        <v>308985.57</v>
      </c>
      <c r="AM215" s="31">
        <v>0</v>
      </c>
      <c r="AN215" s="31">
        <v>308985.57</v>
      </c>
      <c r="AO215" s="31">
        <v>92000</v>
      </c>
      <c r="AP215" s="31">
        <v>216985.57</v>
      </c>
      <c r="AQ215" s="42">
        <v>0</v>
      </c>
      <c r="AR215" s="42">
        <v>216985.57</v>
      </c>
      <c r="AS215" s="42">
        <v>100000</v>
      </c>
      <c r="AT215" s="42">
        <v>116985.57</v>
      </c>
      <c r="AU215" s="42">
        <v>0</v>
      </c>
      <c r="AV215" s="42">
        <v>116985.57</v>
      </c>
      <c r="AW215" s="42">
        <v>10000</v>
      </c>
      <c r="AX215" s="42">
        <v>106985.57</v>
      </c>
      <c r="AY215" s="42">
        <f>VLOOKUP(B215,[4]应付账款明细表!$A$4:$AW$439,49,0)</f>
        <v>0</v>
      </c>
      <c r="AZ215" s="42">
        <v>106985.57</v>
      </c>
      <c r="BA215" s="50">
        <f>VLOOKUP(B215,[4]应付账款明细表!$A$4:$AY$439,51)</f>
        <v>0</v>
      </c>
      <c r="BB215" s="50">
        <f>VLOOKUP(B215,[4]应付账款明细表!$A$4:$AZ$439,52,0)</f>
        <v>106985.57</v>
      </c>
      <c r="BC215" s="50"/>
      <c r="BD215" s="50">
        <f>VLOOKUP(B215,[4]应付账款明细表!$A$4:$BB$440,54,0)</f>
        <v>106985.57</v>
      </c>
      <c r="BE215" s="50"/>
      <c r="BF215" s="63"/>
      <c r="BG215" s="63">
        <v>30000</v>
      </c>
      <c r="BH215" s="63">
        <v>30000</v>
      </c>
      <c r="BI215" s="54">
        <f t="shared" si="48"/>
        <v>0</v>
      </c>
      <c r="BJ215" s="16">
        <f t="shared" si="49"/>
        <v>0</v>
      </c>
      <c r="BK215" s="65"/>
      <c r="BL215" s="54" t="s">
        <v>590</v>
      </c>
      <c r="BM215" s="66">
        <f t="shared" si="41"/>
        <v>0.28041164803814195</v>
      </c>
      <c r="BN215" s="148">
        <f t="shared" si="42"/>
        <v>0.28041164803814195</v>
      </c>
    </row>
    <row r="216" spans="1:66" ht="16.5">
      <c r="A216" s="23">
        <f t="shared" si="47"/>
        <v>213</v>
      </c>
      <c r="B216" s="24" t="s">
        <v>152</v>
      </c>
      <c r="C216" s="24"/>
      <c r="D216" s="25" t="s">
        <v>153</v>
      </c>
      <c r="E216" s="25" t="s">
        <v>154</v>
      </c>
      <c r="F216" s="16">
        <v>30517.09</v>
      </c>
      <c r="G216" s="16">
        <v>0</v>
      </c>
      <c r="H216" s="16">
        <v>35277.730000000003</v>
      </c>
      <c r="I216" s="16">
        <v>0</v>
      </c>
      <c r="J216" s="31">
        <v>35277.730000000003</v>
      </c>
      <c r="K216" s="31">
        <v>0</v>
      </c>
      <c r="L216" s="31">
        <v>30517.09</v>
      </c>
      <c r="M216" s="31">
        <v>0</v>
      </c>
      <c r="N216" s="31">
        <v>35277.730000000003</v>
      </c>
      <c r="O216" s="31">
        <v>0</v>
      </c>
      <c r="P216" s="31">
        <v>35277.730000000003</v>
      </c>
      <c r="Q216" s="31">
        <v>0</v>
      </c>
      <c r="R216" s="31">
        <v>35277.730000000003</v>
      </c>
      <c r="S216" s="31">
        <v>4760.6400000000003</v>
      </c>
      <c r="T216" s="31">
        <v>35277.730000000003</v>
      </c>
      <c r="U216" s="31">
        <v>0</v>
      </c>
      <c r="V216" s="31">
        <v>40038.370000000003</v>
      </c>
      <c r="W216" s="31">
        <v>0</v>
      </c>
      <c r="X216" s="31">
        <v>35277.730000000003</v>
      </c>
      <c r="Y216" s="31">
        <v>0</v>
      </c>
      <c r="Z216" s="31">
        <v>40038.370000000003</v>
      </c>
      <c r="AA216" s="31">
        <v>0</v>
      </c>
      <c r="AB216" s="31">
        <v>35277.730000000003</v>
      </c>
      <c r="AC216" s="31">
        <v>0</v>
      </c>
      <c r="AD216" s="31">
        <v>40038.370000000003</v>
      </c>
      <c r="AE216" s="31">
        <v>0</v>
      </c>
      <c r="AF216" s="31">
        <v>40038.370000000003</v>
      </c>
      <c r="AG216" s="31">
        <v>0</v>
      </c>
      <c r="AH216" s="31">
        <v>40038.370000000003</v>
      </c>
      <c r="AI216" s="31">
        <v>0</v>
      </c>
      <c r="AJ216" s="31">
        <v>40038.370000000003</v>
      </c>
      <c r="AK216" s="31">
        <v>0</v>
      </c>
      <c r="AL216" s="31">
        <v>40038.370000000003</v>
      </c>
      <c r="AM216" s="31">
        <v>0</v>
      </c>
      <c r="AN216" s="31">
        <v>40038.370000000003</v>
      </c>
      <c r="AO216" s="31">
        <v>0</v>
      </c>
      <c r="AP216" s="31">
        <v>40038.370000000003</v>
      </c>
      <c r="AQ216" s="42">
        <v>0</v>
      </c>
      <c r="AR216" s="42">
        <v>40038.370000000003</v>
      </c>
      <c r="AS216" s="42">
        <v>0</v>
      </c>
      <c r="AT216" s="42">
        <v>40038.370000000003</v>
      </c>
      <c r="AU216" s="42">
        <v>0</v>
      </c>
      <c r="AV216" s="42">
        <v>40038.370000000003</v>
      </c>
      <c r="AW216" s="42">
        <v>0</v>
      </c>
      <c r="AX216" s="42">
        <v>40038.370000000003</v>
      </c>
      <c r="AY216" s="42">
        <f>VLOOKUP(B216,[4]应付账款明细表!$A$4:$AW$439,49,0)</f>
        <v>0</v>
      </c>
      <c r="AZ216" s="42">
        <v>40038.370000000003</v>
      </c>
      <c r="BA216" s="50">
        <f>VLOOKUP(B216,[4]应付账款明细表!$A$4:$AY$439,51)</f>
        <v>0</v>
      </c>
      <c r="BB216" s="50">
        <f>VLOOKUP(B216,[4]应付账款明细表!$A$4:$AZ$439,52,0)</f>
        <v>40038.370000000003</v>
      </c>
      <c r="BC216" s="50"/>
      <c r="BD216" s="50">
        <f>VLOOKUP(B216,[4]应付账款明细表!$A$4:$BB$440,54,0)</f>
        <v>40038.370000000003</v>
      </c>
      <c r="BE216" s="50"/>
      <c r="BF216" s="63"/>
      <c r="BG216" s="63">
        <v>20000</v>
      </c>
      <c r="BH216" s="63">
        <v>20000</v>
      </c>
      <c r="BI216" s="54">
        <f t="shared" si="48"/>
        <v>4760.6400000000003</v>
      </c>
      <c r="BJ216" s="16">
        <f t="shared" si="49"/>
        <v>432.78545454545502</v>
      </c>
      <c r="BK216" s="65">
        <f>BD216/BJ216</f>
        <v>92.5132062075687</v>
      </c>
      <c r="BL216" s="54" t="s">
        <v>590</v>
      </c>
      <c r="BM216" s="66">
        <f t="shared" si="41"/>
        <v>0.49952083463937214</v>
      </c>
      <c r="BN216" s="148">
        <f t="shared" si="42"/>
        <v>0.49952083463937214</v>
      </c>
    </row>
    <row r="217" spans="1:66" ht="16.5">
      <c r="A217" s="23">
        <f t="shared" si="47"/>
        <v>214</v>
      </c>
      <c r="B217" s="24" t="s">
        <v>98</v>
      </c>
      <c r="C217" s="24"/>
      <c r="D217" s="25" t="s">
        <v>99</v>
      </c>
      <c r="E217" s="25" t="s">
        <v>100</v>
      </c>
      <c r="F217" s="16">
        <v>0</v>
      </c>
      <c r="G217" s="16">
        <v>0</v>
      </c>
      <c r="H217" s="16">
        <v>0</v>
      </c>
      <c r="I217" s="16">
        <v>181599.6</v>
      </c>
      <c r="J217" s="31">
        <v>0</v>
      </c>
      <c r="K217" s="31">
        <v>0</v>
      </c>
      <c r="L217" s="31">
        <v>0</v>
      </c>
      <c r="M217" s="31">
        <v>0</v>
      </c>
      <c r="N217" s="31">
        <v>0</v>
      </c>
      <c r="O217" s="31">
        <v>0</v>
      </c>
      <c r="P217" s="31">
        <v>0</v>
      </c>
      <c r="Q217" s="31">
        <v>0</v>
      </c>
      <c r="R217" s="31">
        <v>0</v>
      </c>
      <c r="S217" s="31">
        <v>281488</v>
      </c>
      <c r="T217" s="31">
        <v>278854</v>
      </c>
      <c r="U217" s="31">
        <v>278854</v>
      </c>
      <c r="V217" s="31">
        <v>2634</v>
      </c>
      <c r="W217" s="31">
        <v>45638</v>
      </c>
      <c r="X217" s="31">
        <v>48272</v>
      </c>
      <c r="Y217" s="31">
        <v>48272</v>
      </c>
      <c r="Z217" s="31">
        <v>0</v>
      </c>
      <c r="AA217" s="31">
        <v>133319.20000000001</v>
      </c>
      <c r="AB217" s="31">
        <v>133319.20000000001</v>
      </c>
      <c r="AC217" s="31">
        <v>133319.20000000001</v>
      </c>
      <c r="AD217" s="31">
        <v>0</v>
      </c>
      <c r="AE217" s="31">
        <v>46648.800000000003</v>
      </c>
      <c r="AF217" s="31">
        <v>46648.800000000003</v>
      </c>
      <c r="AG217" s="31">
        <v>46648.800000000003</v>
      </c>
      <c r="AH217" s="31">
        <v>0</v>
      </c>
      <c r="AI217" s="31">
        <v>43680</v>
      </c>
      <c r="AJ217" s="31">
        <v>43680</v>
      </c>
      <c r="AK217" s="31">
        <v>43680</v>
      </c>
      <c r="AL217" s="31">
        <v>0</v>
      </c>
      <c r="AM217" s="31">
        <v>0</v>
      </c>
      <c r="AN217" s="31">
        <v>0</v>
      </c>
      <c r="AO217" s="31">
        <v>0</v>
      </c>
      <c r="AP217" s="31">
        <v>0</v>
      </c>
      <c r="AQ217" s="42">
        <v>0</v>
      </c>
      <c r="AR217" s="42">
        <v>0</v>
      </c>
      <c r="AS217" s="42">
        <v>0</v>
      </c>
      <c r="AT217" s="42">
        <v>0</v>
      </c>
      <c r="AU217" s="42">
        <v>0</v>
      </c>
      <c r="AV217" s="42">
        <v>0</v>
      </c>
      <c r="AW217" s="42">
        <v>0</v>
      </c>
      <c r="AX217" s="42">
        <v>0</v>
      </c>
      <c r="AY217" s="42">
        <f>VLOOKUP(B217,[4]应付账款明细表!$A$4:$AW$439,49,0)</f>
        <v>0</v>
      </c>
      <c r="AZ217" s="42">
        <v>0</v>
      </c>
      <c r="BA217" s="50">
        <f>VLOOKUP(B217,[4]应付账款明细表!$A$4:$AY$439,51)</f>
        <v>0</v>
      </c>
      <c r="BB217" s="50">
        <f>VLOOKUP(B217,[4]应付账款明细表!$A$4:$AZ$439,52,0)</f>
        <v>0</v>
      </c>
      <c r="BC217" s="50"/>
      <c r="BD217" s="50">
        <f>VLOOKUP(B217,[4]应付账款明细表!$A$4:$BB$440,54,0)</f>
        <v>0</v>
      </c>
      <c r="BE217" s="50"/>
      <c r="BF217" s="63"/>
      <c r="BG217" s="64"/>
      <c r="BH217" s="63"/>
      <c r="BI217" s="54">
        <f t="shared" si="48"/>
        <v>550774</v>
      </c>
      <c r="BJ217" s="16">
        <f t="shared" si="49"/>
        <v>50070.363636363603</v>
      </c>
      <c r="BK217" s="65">
        <f>BB217/BJ217</f>
        <v>0</v>
      </c>
      <c r="BL217" s="54" t="s">
        <v>677</v>
      </c>
      <c r="BM217" s="66" t="e">
        <f t="shared" si="41"/>
        <v>#DIV/0!</v>
      </c>
      <c r="BN217" s="148" t="e">
        <f t="shared" si="42"/>
        <v>#DIV/0!</v>
      </c>
    </row>
    <row r="218" spans="1:66" ht="16.5">
      <c r="A218" s="23">
        <f t="shared" si="47"/>
        <v>215</v>
      </c>
      <c r="B218" s="24" t="s">
        <v>136</v>
      </c>
      <c r="C218" s="24" t="s">
        <v>699</v>
      </c>
      <c r="D218" s="25" t="s">
        <v>137</v>
      </c>
      <c r="E218" s="25" t="s">
        <v>138</v>
      </c>
      <c r="F218" s="16">
        <v>3020</v>
      </c>
      <c r="G218" s="16">
        <v>0</v>
      </c>
      <c r="H218" s="16">
        <v>3020</v>
      </c>
      <c r="I218" s="16">
        <v>0</v>
      </c>
      <c r="J218" s="31">
        <v>3020</v>
      </c>
      <c r="K218" s="31">
        <v>0</v>
      </c>
      <c r="L218" s="31">
        <v>3020</v>
      </c>
      <c r="M218" s="31">
        <v>0</v>
      </c>
      <c r="N218" s="31">
        <v>3020</v>
      </c>
      <c r="O218" s="31">
        <v>0</v>
      </c>
      <c r="P218" s="31">
        <v>3020</v>
      </c>
      <c r="Q218" s="31">
        <v>0</v>
      </c>
      <c r="R218" s="31">
        <v>3020</v>
      </c>
      <c r="S218" s="31">
        <v>0</v>
      </c>
      <c r="T218" s="31">
        <v>3020</v>
      </c>
      <c r="U218" s="31">
        <v>0</v>
      </c>
      <c r="V218" s="31">
        <v>3020</v>
      </c>
      <c r="W218" s="31">
        <v>0</v>
      </c>
      <c r="X218" s="31">
        <v>3020</v>
      </c>
      <c r="Y218" s="31">
        <v>0</v>
      </c>
      <c r="Z218" s="31">
        <v>3020</v>
      </c>
      <c r="AA218" s="31">
        <v>0</v>
      </c>
      <c r="AB218" s="31">
        <v>3020</v>
      </c>
      <c r="AC218" s="31">
        <v>0</v>
      </c>
      <c r="AD218" s="31">
        <v>3020</v>
      </c>
      <c r="AE218" s="31">
        <v>0</v>
      </c>
      <c r="AF218" s="31">
        <v>3020</v>
      </c>
      <c r="AG218" s="31">
        <v>0</v>
      </c>
      <c r="AH218" s="31">
        <v>3020</v>
      </c>
      <c r="AI218" s="31">
        <v>0</v>
      </c>
      <c r="AJ218" s="31">
        <v>3020</v>
      </c>
      <c r="AK218" s="31">
        <v>0</v>
      </c>
      <c r="AL218" s="31">
        <v>3020</v>
      </c>
      <c r="AM218" s="31">
        <v>0</v>
      </c>
      <c r="AN218" s="31">
        <v>3020</v>
      </c>
      <c r="AO218" s="31">
        <v>0</v>
      </c>
      <c r="AP218" s="31">
        <v>3020</v>
      </c>
      <c r="AQ218" s="42">
        <v>0</v>
      </c>
      <c r="AR218" s="42">
        <v>3020</v>
      </c>
      <c r="AS218" s="42">
        <v>3020</v>
      </c>
      <c r="AT218" s="42">
        <v>0</v>
      </c>
      <c r="AU218" s="42">
        <v>0</v>
      </c>
      <c r="AV218" s="42">
        <v>0</v>
      </c>
      <c r="AW218" s="42">
        <v>0</v>
      </c>
      <c r="AX218" s="42">
        <v>0</v>
      </c>
      <c r="AY218" s="42">
        <f>VLOOKUP(B218,[4]应付账款明细表!$A$4:$AW$439,49,0)</f>
        <v>0</v>
      </c>
      <c r="AZ218" s="42">
        <v>0</v>
      </c>
      <c r="BA218" s="50">
        <f>VLOOKUP(B218,[4]应付账款明细表!$A$4:$AY$439,51)</f>
        <v>0</v>
      </c>
      <c r="BB218" s="50">
        <f>VLOOKUP(B218,[4]应付账款明细表!$A$4:$AZ$439,52,0)</f>
        <v>0</v>
      </c>
      <c r="BC218" s="50"/>
      <c r="BD218" s="50">
        <f>VLOOKUP(B218,[4]应付账款明细表!$A$4:$BB$440,54,0)</f>
        <v>0</v>
      </c>
      <c r="BE218" s="50"/>
      <c r="BF218" s="63"/>
      <c r="BG218" s="64"/>
      <c r="BH218" s="63"/>
      <c r="BI218" s="54">
        <f t="shared" si="48"/>
        <v>0</v>
      </c>
      <c r="BJ218" s="16">
        <f t="shared" si="49"/>
        <v>0</v>
      </c>
      <c r="BK218" s="65"/>
      <c r="BL218" s="54" t="s">
        <v>614</v>
      </c>
      <c r="BM218" s="66" t="e">
        <f t="shared" si="41"/>
        <v>#DIV/0!</v>
      </c>
      <c r="BN218" s="148" t="e">
        <f t="shared" si="42"/>
        <v>#DIV/0!</v>
      </c>
    </row>
    <row r="219" spans="1:66" ht="16.5">
      <c r="A219" s="23">
        <f t="shared" si="47"/>
        <v>216</v>
      </c>
      <c r="B219" s="24" t="s">
        <v>165</v>
      </c>
      <c r="C219" s="24"/>
      <c r="D219" s="25" t="s">
        <v>166</v>
      </c>
      <c r="E219" s="25" t="s">
        <v>167</v>
      </c>
      <c r="F219" s="16">
        <v>873447.3</v>
      </c>
      <c r="G219" s="16">
        <v>50000</v>
      </c>
      <c r="H219" s="16">
        <v>847502.8</v>
      </c>
      <c r="I219" s="16">
        <v>500000</v>
      </c>
      <c r="J219" s="31">
        <v>347502.8</v>
      </c>
      <c r="K219" s="31">
        <v>0</v>
      </c>
      <c r="L219" s="31">
        <v>323447.3</v>
      </c>
      <c r="M219" s="31">
        <v>0</v>
      </c>
      <c r="N219" s="31">
        <v>347502.8</v>
      </c>
      <c r="O219" s="31">
        <v>0</v>
      </c>
      <c r="P219" s="31">
        <v>347502.8</v>
      </c>
      <c r="Q219" s="31">
        <v>50000</v>
      </c>
      <c r="R219" s="31">
        <v>297502.8</v>
      </c>
      <c r="S219" s="31">
        <v>0</v>
      </c>
      <c r="T219" s="31">
        <v>297502.8</v>
      </c>
      <c r="U219" s="31">
        <v>0</v>
      </c>
      <c r="V219" s="31">
        <v>297502.8</v>
      </c>
      <c r="W219" s="31">
        <v>0</v>
      </c>
      <c r="X219" s="31">
        <v>297502.8</v>
      </c>
      <c r="Y219" s="31">
        <v>0</v>
      </c>
      <c r="Z219" s="31">
        <v>297502.8</v>
      </c>
      <c r="AA219" s="31">
        <v>0</v>
      </c>
      <c r="AB219" s="31">
        <v>297502.8</v>
      </c>
      <c r="AC219" s="31">
        <v>0</v>
      </c>
      <c r="AD219" s="31">
        <v>297502.8</v>
      </c>
      <c r="AE219" s="31">
        <v>0</v>
      </c>
      <c r="AF219" s="31">
        <v>297502.8</v>
      </c>
      <c r="AG219" s="31">
        <v>0</v>
      </c>
      <c r="AH219" s="31">
        <v>297502.8</v>
      </c>
      <c r="AI219" s="31">
        <v>0</v>
      </c>
      <c r="AJ219" s="31">
        <v>297502.8</v>
      </c>
      <c r="AK219" s="31">
        <v>250000</v>
      </c>
      <c r="AL219" s="31">
        <v>47502.8</v>
      </c>
      <c r="AM219" s="31">
        <v>0</v>
      </c>
      <c r="AN219" s="31">
        <v>47502.8</v>
      </c>
      <c r="AO219" s="31">
        <v>0</v>
      </c>
      <c r="AP219" s="31">
        <v>47502.8</v>
      </c>
      <c r="AQ219" s="42">
        <v>0</v>
      </c>
      <c r="AR219" s="42">
        <v>47502.8</v>
      </c>
      <c r="AS219" s="42">
        <v>0</v>
      </c>
      <c r="AT219" s="42">
        <v>47502.8</v>
      </c>
      <c r="AU219" s="42">
        <v>0</v>
      </c>
      <c r="AV219" s="42">
        <v>47502.8</v>
      </c>
      <c r="AW219" s="42">
        <v>0</v>
      </c>
      <c r="AX219" s="42">
        <v>47502.8</v>
      </c>
      <c r="AY219" s="42">
        <f>VLOOKUP(B219,[4]应付账款明细表!$A$4:$AW$439,49,0)</f>
        <v>0</v>
      </c>
      <c r="AZ219" s="42">
        <v>47502.8</v>
      </c>
      <c r="BA219" s="50">
        <f>VLOOKUP(B219,[4]应付账款明细表!$A$4:$AY$439,51)</f>
        <v>47502.8</v>
      </c>
      <c r="BB219" s="50">
        <f>VLOOKUP(B219,[4]应付账款明细表!$A$4:$AZ$439,52,0)</f>
        <v>0</v>
      </c>
      <c r="BC219" s="50"/>
      <c r="BD219" s="50">
        <f>VLOOKUP(B219,[4]应付账款明细表!$A$4:$BB$440,54,0)</f>
        <v>0</v>
      </c>
      <c r="BE219" s="50"/>
      <c r="BF219" s="63"/>
      <c r="BG219" s="50"/>
      <c r="BH219" s="63"/>
      <c r="BI219" s="54">
        <f t="shared" si="48"/>
        <v>0</v>
      </c>
      <c r="BJ219" s="16">
        <f t="shared" si="49"/>
        <v>0</v>
      </c>
      <c r="BK219" s="65"/>
      <c r="BL219" s="54" t="s">
        <v>590</v>
      </c>
      <c r="BM219" s="66" t="e">
        <f t="shared" si="41"/>
        <v>#DIV/0!</v>
      </c>
      <c r="BN219" s="148" t="e">
        <f t="shared" si="42"/>
        <v>#DIV/0!</v>
      </c>
    </row>
    <row r="220" spans="1:66" ht="16.5">
      <c r="A220" s="23">
        <f t="shared" si="47"/>
        <v>217</v>
      </c>
      <c r="B220" s="24" t="s">
        <v>173</v>
      </c>
      <c r="C220" s="24"/>
      <c r="D220" s="25" t="s">
        <v>174</v>
      </c>
      <c r="E220" s="25" t="s">
        <v>175</v>
      </c>
      <c r="F220" s="16">
        <v>14971</v>
      </c>
      <c r="G220" s="16">
        <v>0</v>
      </c>
      <c r="H220" s="16">
        <v>14971</v>
      </c>
      <c r="I220" s="16">
        <v>0</v>
      </c>
      <c r="J220" s="31">
        <v>14971</v>
      </c>
      <c r="K220" s="31">
        <v>0</v>
      </c>
      <c r="L220" s="31">
        <v>14971</v>
      </c>
      <c r="M220" s="31">
        <v>14971</v>
      </c>
      <c r="N220" s="31">
        <v>0</v>
      </c>
      <c r="O220" s="31">
        <v>0</v>
      </c>
      <c r="P220" s="31">
        <v>0</v>
      </c>
      <c r="Q220" s="31">
        <v>0</v>
      </c>
      <c r="R220" s="31">
        <v>0</v>
      </c>
      <c r="S220" s="31">
        <v>0</v>
      </c>
      <c r="T220" s="31">
        <v>0</v>
      </c>
      <c r="U220" s="31">
        <v>0</v>
      </c>
      <c r="V220" s="31">
        <v>0</v>
      </c>
      <c r="W220" s="31">
        <v>0</v>
      </c>
      <c r="X220" s="31">
        <v>0</v>
      </c>
      <c r="Y220" s="31">
        <v>0</v>
      </c>
      <c r="Z220" s="31">
        <v>0</v>
      </c>
      <c r="AA220" s="31">
        <v>0</v>
      </c>
      <c r="AB220" s="31">
        <v>0</v>
      </c>
      <c r="AC220" s="31">
        <v>0</v>
      </c>
      <c r="AD220" s="31">
        <v>0</v>
      </c>
      <c r="AE220" s="31">
        <v>0</v>
      </c>
      <c r="AF220" s="31">
        <v>0</v>
      </c>
      <c r="AG220" s="31">
        <v>0</v>
      </c>
      <c r="AH220" s="31">
        <v>0</v>
      </c>
      <c r="AI220" s="31">
        <v>0</v>
      </c>
      <c r="AJ220" s="31">
        <v>0</v>
      </c>
      <c r="AK220" s="31">
        <v>0</v>
      </c>
      <c r="AL220" s="31">
        <v>0</v>
      </c>
      <c r="AM220" s="31">
        <v>0</v>
      </c>
      <c r="AN220" s="31">
        <v>0</v>
      </c>
      <c r="AO220" s="31">
        <v>0</v>
      </c>
      <c r="AP220" s="31">
        <v>0</v>
      </c>
      <c r="AQ220" s="42">
        <v>0</v>
      </c>
      <c r="AR220" s="42">
        <v>0</v>
      </c>
      <c r="AS220" s="42">
        <v>0</v>
      </c>
      <c r="AT220" s="42">
        <v>0</v>
      </c>
      <c r="AU220" s="42">
        <v>0</v>
      </c>
      <c r="AV220" s="42">
        <v>0</v>
      </c>
      <c r="AW220" s="42">
        <v>0</v>
      </c>
      <c r="AX220" s="42">
        <v>0</v>
      </c>
      <c r="AY220" s="42">
        <f>VLOOKUP(B220,[4]应付账款明细表!$A$4:$AW$439,49,0)</f>
        <v>0</v>
      </c>
      <c r="AZ220" s="42">
        <v>0</v>
      </c>
      <c r="BA220" s="50">
        <f>VLOOKUP(B220,[4]应付账款明细表!$A$4:$AY$439,51)</f>
        <v>0</v>
      </c>
      <c r="BB220" s="50">
        <f>VLOOKUP(B220,[4]应付账款明细表!$A$4:$AZ$439,52,0)</f>
        <v>0</v>
      </c>
      <c r="BC220" s="50"/>
      <c r="BD220" s="50"/>
      <c r="BE220" s="50"/>
      <c r="BF220" s="63"/>
      <c r="BG220" s="64"/>
      <c r="BH220" s="63"/>
      <c r="BI220" s="54">
        <f t="shared" si="48"/>
        <v>0</v>
      </c>
      <c r="BJ220" s="16">
        <f t="shared" si="49"/>
        <v>0</v>
      </c>
      <c r="BK220" s="65"/>
      <c r="BL220" s="54" t="s">
        <v>700</v>
      </c>
      <c r="BM220" s="66" t="e">
        <f t="shared" si="41"/>
        <v>#DIV/0!</v>
      </c>
      <c r="BN220" s="148" t="e">
        <f t="shared" si="42"/>
        <v>#DIV/0!</v>
      </c>
    </row>
    <row r="221" spans="1:66" ht="16.5">
      <c r="A221" s="23">
        <f t="shared" si="47"/>
        <v>218</v>
      </c>
      <c r="B221" s="24" t="s">
        <v>176</v>
      </c>
      <c r="C221" s="24"/>
      <c r="D221" s="25" t="s">
        <v>177</v>
      </c>
      <c r="E221" s="25" t="s">
        <v>154</v>
      </c>
      <c r="F221" s="16">
        <v>45302.74</v>
      </c>
      <c r="G221" s="16">
        <v>0</v>
      </c>
      <c r="H221" s="16">
        <v>55402.52</v>
      </c>
      <c r="I221" s="16">
        <v>30000</v>
      </c>
      <c r="J221" s="31">
        <v>25402.52</v>
      </c>
      <c r="K221" s="31">
        <v>0</v>
      </c>
      <c r="L221" s="31">
        <v>15302.74</v>
      </c>
      <c r="M221" s="31">
        <v>0</v>
      </c>
      <c r="N221" s="31">
        <v>25402.52</v>
      </c>
      <c r="O221" s="31">
        <v>9593.86</v>
      </c>
      <c r="P221" s="31">
        <v>25402.52</v>
      </c>
      <c r="Q221" s="31">
        <v>15302.74</v>
      </c>
      <c r="R221" s="31">
        <v>19693.64</v>
      </c>
      <c r="S221" s="31">
        <v>18887.900000000001</v>
      </c>
      <c r="T221" s="31">
        <v>10099.780000000001</v>
      </c>
      <c r="U221" s="31">
        <v>0</v>
      </c>
      <c r="V221" s="31">
        <v>38581.54</v>
      </c>
      <c r="W221" s="31">
        <v>9511.41</v>
      </c>
      <c r="X221" s="31">
        <v>10099.780000000001</v>
      </c>
      <c r="Y221" s="31">
        <v>0</v>
      </c>
      <c r="Z221" s="31">
        <v>48092.95</v>
      </c>
      <c r="AA221" s="31">
        <v>0</v>
      </c>
      <c r="AB221" s="31">
        <v>19693.64</v>
      </c>
      <c r="AC221" s="31">
        <v>0</v>
      </c>
      <c r="AD221" s="31">
        <v>48092.95</v>
      </c>
      <c r="AE221" s="31">
        <v>0</v>
      </c>
      <c r="AF221" s="31">
        <v>38581.54</v>
      </c>
      <c r="AG221" s="31">
        <v>0</v>
      </c>
      <c r="AH221" s="31">
        <v>48092.95</v>
      </c>
      <c r="AI221" s="31">
        <v>0</v>
      </c>
      <c r="AJ221" s="31">
        <v>48092.95</v>
      </c>
      <c r="AK221" s="31">
        <v>0</v>
      </c>
      <c r="AL221" s="31">
        <v>48092.95</v>
      </c>
      <c r="AM221" s="31">
        <v>0</v>
      </c>
      <c r="AN221" s="31">
        <v>48092.95</v>
      </c>
      <c r="AO221" s="31">
        <v>0</v>
      </c>
      <c r="AP221" s="31">
        <v>48092.95</v>
      </c>
      <c r="AQ221" s="42">
        <v>0</v>
      </c>
      <c r="AR221" s="42">
        <v>48092.95</v>
      </c>
      <c r="AS221" s="42">
        <v>20000</v>
      </c>
      <c r="AT221" s="42">
        <v>28092.95</v>
      </c>
      <c r="AU221" s="42">
        <v>11024.81</v>
      </c>
      <c r="AV221" s="42">
        <v>28092.95</v>
      </c>
      <c r="AW221" s="42">
        <v>0</v>
      </c>
      <c r="AX221" s="42">
        <v>39117.760000000002</v>
      </c>
      <c r="AY221" s="42">
        <f>VLOOKUP(B221,[4]应付账款明细表!$A$4:$AW$439,49,0)</f>
        <v>0</v>
      </c>
      <c r="AZ221" s="42">
        <v>28092.95</v>
      </c>
      <c r="BA221" s="50">
        <f>VLOOKUP(B221,[4]应付账款明细表!$A$4:$AY$439,51)</f>
        <v>0</v>
      </c>
      <c r="BB221" s="50">
        <f>VLOOKUP(B221,[4]应付账款明细表!$A$4:$AZ$439,52,0)</f>
        <v>39117.760000000002</v>
      </c>
      <c r="BC221" s="50"/>
      <c r="BD221" s="50">
        <f>VLOOKUP(B221,[4]应付账款明细表!$A$4:$BB$440,54,0)</f>
        <v>28092.95</v>
      </c>
      <c r="BE221" s="50"/>
      <c r="BF221" s="63"/>
      <c r="BG221" s="64"/>
      <c r="BH221" s="63"/>
      <c r="BI221" s="54">
        <f t="shared" si="48"/>
        <v>49017.98</v>
      </c>
      <c r="BJ221" s="16">
        <f t="shared" si="49"/>
        <v>4456.18</v>
      </c>
      <c r="BK221" s="65">
        <f>BD221/BJ221</f>
        <v>6.3042673321095704</v>
      </c>
      <c r="BL221" s="54" t="s">
        <v>590</v>
      </c>
      <c r="BM221" s="66">
        <f t="shared" si="41"/>
        <v>0</v>
      </c>
      <c r="BN221" s="148">
        <f t="shared" si="42"/>
        <v>0</v>
      </c>
    </row>
    <row r="222" spans="1:66" ht="16.5">
      <c r="A222" s="23">
        <f t="shared" si="47"/>
        <v>219</v>
      </c>
      <c r="B222" s="24" t="s">
        <v>192</v>
      </c>
      <c r="C222" s="24" t="s">
        <v>701</v>
      </c>
      <c r="D222" s="25" t="s">
        <v>193</v>
      </c>
      <c r="E222" s="25" t="s">
        <v>194</v>
      </c>
      <c r="F222" s="16">
        <v>0</v>
      </c>
      <c r="G222" s="16">
        <v>0</v>
      </c>
      <c r="H222" s="16">
        <v>0</v>
      </c>
      <c r="I222" s="16">
        <v>0</v>
      </c>
      <c r="J222" s="31">
        <v>0</v>
      </c>
      <c r="K222" s="31">
        <v>11187.35</v>
      </c>
      <c r="L222" s="31">
        <v>0</v>
      </c>
      <c r="M222" s="31">
        <v>0</v>
      </c>
      <c r="N222" s="31">
        <v>11187.35</v>
      </c>
      <c r="O222" s="31">
        <v>0</v>
      </c>
      <c r="P222" s="31">
        <v>0</v>
      </c>
      <c r="Q222" s="31">
        <v>11187.35</v>
      </c>
      <c r="R222" s="31">
        <v>0</v>
      </c>
      <c r="S222" s="31">
        <v>0</v>
      </c>
      <c r="T222" s="31">
        <v>0</v>
      </c>
      <c r="U222" s="31">
        <v>0</v>
      </c>
      <c r="V222" s="31">
        <v>0</v>
      </c>
      <c r="W222" s="31">
        <v>0</v>
      </c>
      <c r="X222" s="31">
        <v>0</v>
      </c>
      <c r="Y222" s="31">
        <v>0</v>
      </c>
      <c r="Z222" s="31">
        <v>0</v>
      </c>
      <c r="AA222" s="31">
        <v>0</v>
      </c>
      <c r="AB222" s="31">
        <v>0</v>
      </c>
      <c r="AC222" s="31">
        <v>0</v>
      </c>
      <c r="AD222" s="31">
        <v>0</v>
      </c>
      <c r="AE222" s="31">
        <v>0</v>
      </c>
      <c r="AF222" s="31">
        <v>0</v>
      </c>
      <c r="AG222" s="31">
        <v>0</v>
      </c>
      <c r="AH222" s="31">
        <v>0</v>
      </c>
      <c r="AI222" s="31">
        <v>0</v>
      </c>
      <c r="AJ222" s="31">
        <v>0</v>
      </c>
      <c r="AK222" s="31">
        <v>0</v>
      </c>
      <c r="AL222" s="31">
        <v>0</v>
      </c>
      <c r="AM222" s="31">
        <v>0</v>
      </c>
      <c r="AN222" s="31">
        <v>0</v>
      </c>
      <c r="AO222" s="31">
        <v>0</v>
      </c>
      <c r="AP222" s="31">
        <v>0</v>
      </c>
      <c r="AQ222" s="42">
        <v>0</v>
      </c>
      <c r="AR222" s="42">
        <v>0</v>
      </c>
      <c r="AS222" s="42">
        <v>0</v>
      </c>
      <c r="AT222" s="42">
        <v>0</v>
      </c>
      <c r="AU222" s="42">
        <v>0</v>
      </c>
      <c r="AV222" s="42">
        <v>0</v>
      </c>
      <c r="AW222" s="42">
        <v>0</v>
      </c>
      <c r="AX222" s="42">
        <v>0</v>
      </c>
      <c r="AY222" s="42">
        <f>VLOOKUP(B222,[4]应付账款明细表!$A$4:$AW$439,49,0)</f>
        <v>0</v>
      </c>
      <c r="AZ222" s="42">
        <v>0</v>
      </c>
      <c r="BA222" s="50">
        <f>VLOOKUP(B222,[4]应付账款明细表!$A$4:$AY$439,51)</f>
        <v>0</v>
      </c>
      <c r="BB222" s="50">
        <f>VLOOKUP(B222,[4]应付账款明细表!$A$4:$AZ$439,52,0)</f>
        <v>0</v>
      </c>
      <c r="BC222" s="50"/>
      <c r="BD222" s="50"/>
      <c r="BE222" s="50"/>
      <c r="BF222" s="63"/>
      <c r="BG222" s="64"/>
      <c r="BH222" s="63"/>
      <c r="BI222" s="54">
        <f t="shared" si="48"/>
        <v>11187.35</v>
      </c>
      <c r="BJ222" s="16">
        <f t="shared" si="49"/>
        <v>1017.03181818182</v>
      </c>
      <c r="BK222" s="65">
        <f>BB222/BJ222</f>
        <v>0</v>
      </c>
      <c r="BL222" s="54" t="s">
        <v>700</v>
      </c>
      <c r="BM222" s="66" t="e">
        <f t="shared" si="41"/>
        <v>#DIV/0!</v>
      </c>
      <c r="BN222" s="148" t="e">
        <f t="shared" si="42"/>
        <v>#DIV/0!</v>
      </c>
    </row>
    <row r="223" spans="1:66" ht="16.5">
      <c r="A223" s="23">
        <f t="shared" si="47"/>
        <v>220</v>
      </c>
      <c r="B223" s="24" t="s">
        <v>197</v>
      </c>
      <c r="C223" s="24">
        <v>1944595</v>
      </c>
      <c r="D223" s="25" t="s">
        <v>198</v>
      </c>
      <c r="E223" s="25"/>
      <c r="F223" s="16">
        <v>433881.71</v>
      </c>
      <c r="G223" s="16">
        <v>0</v>
      </c>
      <c r="H223" s="16">
        <v>602999.04000000004</v>
      </c>
      <c r="I223" s="16">
        <v>0</v>
      </c>
      <c r="J223" s="31">
        <v>1040732.93</v>
      </c>
      <c r="K223" s="31">
        <v>0</v>
      </c>
      <c r="L223" s="31">
        <v>602999.04000000004</v>
      </c>
      <c r="M223" s="31">
        <v>300000</v>
      </c>
      <c r="N223" s="31">
        <v>740732.93</v>
      </c>
      <c r="O223" s="31">
        <v>0</v>
      </c>
      <c r="P223" s="31">
        <v>740732.93</v>
      </c>
      <c r="Q223" s="31">
        <v>0</v>
      </c>
      <c r="R223" s="31">
        <v>740732.93</v>
      </c>
      <c r="S223" s="31">
        <v>0</v>
      </c>
      <c r="T223" s="31">
        <v>740732.93</v>
      </c>
      <c r="U223" s="31">
        <v>0</v>
      </c>
      <c r="V223" s="31">
        <v>740732.93</v>
      </c>
      <c r="W223" s="31">
        <v>0</v>
      </c>
      <c r="X223" s="31">
        <v>740732.93</v>
      </c>
      <c r="Y223" s="31">
        <v>0</v>
      </c>
      <c r="Z223" s="31">
        <v>740732.93</v>
      </c>
      <c r="AA223" s="31">
        <v>0</v>
      </c>
      <c r="AB223" s="31">
        <v>740732.93</v>
      </c>
      <c r="AC223" s="31">
        <v>0</v>
      </c>
      <c r="AD223" s="31">
        <v>740732.93</v>
      </c>
      <c r="AE223" s="31">
        <v>0</v>
      </c>
      <c r="AF223" s="31">
        <v>740732.93</v>
      </c>
      <c r="AG223" s="31">
        <v>800000</v>
      </c>
      <c r="AH223" s="31">
        <v>0</v>
      </c>
      <c r="AI223" s="31">
        <v>59267.07</v>
      </c>
      <c r="AJ223" s="31">
        <v>0</v>
      </c>
      <c r="AK223" s="31">
        <v>0</v>
      </c>
      <c r="AL223" s="31">
        <v>0</v>
      </c>
      <c r="AM223" s="31">
        <v>0</v>
      </c>
      <c r="AN223" s="31">
        <v>0</v>
      </c>
      <c r="AO223" s="31">
        <v>0</v>
      </c>
      <c r="AP223" s="31">
        <v>0</v>
      </c>
      <c r="AQ223" s="42">
        <v>0</v>
      </c>
      <c r="AR223" s="42">
        <v>0</v>
      </c>
      <c r="AS223" s="42">
        <v>0</v>
      </c>
      <c r="AT223" s="42">
        <v>0</v>
      </c>
      <c r="AU223" s="42">
        <v>0</v>
      </c>
      <c r="AV223" s="42">
        <v>0</v>
      </c>
      <c r="AW223" s="42">
        <v>0</v>
      </c>
      <c r="AX223" s="42">
        <v>0</v>
      </c>
      <c r="AY223" s="42">
        <f>VLOOKUP(B223,[4]应付账款明细表!$A$4:$AW$439,49,0)</f>
        <v>0</v>
      </c>
      <c r="AZ223" s="42">
        <v>0</v>
      </c>
      <c r="BA223" s="50">
        <f>VLOOKUP(B223,[4]应付账款明细表!$A$4:$AY$439,51)</f>
        <v>0</v>
      </c>
      <c r="BB223" s="50">
        <f>VLOOKUP(B223,[4]应付账款明细表!$A$4:$AZ$439,52,0)</f>
        <v>0</v>
      </c>
      <c r="BC223" s="50"/>
      <c r="BD223" s="50">
        <f>VLOOKUP(B223,[4]应付账款明细表!$A$4:$BB$440,54,0)</f>
        <v>0</v>
      </c>
      <c r="BE223" s="50"/>
      <c r="BF223" s="63"/>
      <c r="BG223" s="64"/>
      <c r="BH223" s="63"/>
      <c r="BI223" s="54">
        <f t="shared" si="48"/>
        <v>59267.07</v>
      </c>
      <c r="BJ223" s="16">
        <f t="shared" si="49"/>
        <v>5387.9154545454503</v>
      </c>
      <c r="BK223" s="65">
        <f>BD223/BJ223</f>
        <v>0</v>
      </c>
      <c r="BL223" s="54" t="s">
        <v>600</v>
      </c>
      <c r="BM223" s="66" t="e">
        <f t="shared" si="41"/>
        <v>#DIV/0!</v>
      </c>
      <c r="BN223" s="148" t="e">
        <f t="shared" si="42"/>
        <v>#DIV/0!</v>
      </c>
    </row>
    <row r="224" spans="1:66" ht="16.5">
      <c r="A224" s="23">
        <f t="shared" si="47"/>
        <v>221</v>
      </c>
      <c r="B224" s="24" t="s">
        <v>202</v>
      </c>
      <c r="C224" s="24" t="s">
        <v>601</v>
      </c>
      <c r="D224" s="25" t="s">
        <v>203</v>
      </c>
      <c r="E224" s="25" t="s">
        <v>125</v>
      </c>
      <c r="F224" s="16">
        <v>602197.11</v>
      </c>
      <c r="G224" s="16">
        <v>0</v>
      </c>
      <c r="H224" s="16">
        <v>2227386.4700000002</v>
      </c>
      <c r="I224" s="16">
        <v>80000</v>
      </c>
      <c r="J224" s="31">
        <v>2724939.9</v>
      </c>
      <c r="K224" s="31">
        <v>0</v>
      </c>
      <c r="L224" s="31">
        <v>522197.11</v>
      </c>
      <c r="M224" s="31">
        <v>0</v>
      </c>
      <c r="N224" s="31">
        <v>2724939.9</v>
      </c>
      <c r="O224" s="31">
        <v>51217.2</v>
      </c>
      <c r="P224" s="31">
        <v>2147386.4700000002</v>
      </c>
      <c r="Q224" s="31">
        <v>500000</v>
      </c>
      <c r="R224" s="31">
        <v>2276157.1</v>
      </c>
      <c r="S224" s="31">
        <v>93880.85</v>
      </c>
      <c r="T224" s="31">
        <v>2224939.9</v>
      </c>
      <c r="U224" s="31">
        <v>0</v>
      </c>
      <c r="V224" s="31">
        <v>2370037.9500000002</v>
      </c>
      <c r="W224" s="31">
        <v>0</v>
      </c>
      <c r="X224" s="31">
        <v>2224939.9</v>
      </c>
      <c r="Y224" s="31">
        <v>1000000</v>
      </c>
      <c r="Z224" s="31">
        <v>1370037.95</v>
      </c>
      <c r="AA224" s="31">
        <v>682869.55</v>
      </c>
      <c r="AB224" s="31">
        <v>1276157.1000000001</v>
      </c>
      <c r="AC224" s="31">
        <v>0</v>
      </c>
      <c r="AD224" s="31">
        <v>2052907.5</v>
      </c>
      <c r="AE224" s="31">
        <v>0</v>
      </c>
      <c r="AF224" s="31">
        <v>1370037.95</v>
      </c>
      <c r="AG224" s="31">
        <v>2052907.5</v>
      </c>
      <c r="AH224" s="31">
        <v>0</v>
      </c>
      <c r="AI224" s="31">
        <v>265953.90000000002</v>
      </c>
      <c r="AJ224" s="31">
        <v>0</v>
      </c>
      <c r="AK224" s="31">
        <v>0</v>
      </c>
      <c r="AL224" s="31">
        <v>265953.90000000002</v>
      </c>
      <c r="AM224" s="31">
        <v>0</v>
      </c>
      <c r="AN224" s="31">
        <v>0</v>
      </c>
      <c r="AO224" s="31">
        <v>265953.90000000002</v>
      </c>
      <c r="AP224" s="31">
        <v>0</v>
      </c>
      <c r="AQ224" s="42">
        <v>0</v>
      </c>
      <c r="AR224" s="42">
        <v>0</v>
      </c>
      <c r="AS224" s="42">
        <v>0</v>
      </c>
      <c r="AT224" s="42">
        <v>0</v>
      </c>
      <c r="AU224" s="42">
        <v>0</v>
      </c>
      <c r="AV224" s="42">
        <v>0</v>
      </c>
      <c r="AW224" s="42">
        <v>610000</v>
      </c>
      <c r="AX224" s="42">
        <v>0</v>
      </c>
      <c r="AY224" s="42">
        <f>VLOOKUP(B224,[4]应付账款明细表!$A$4:$AW$439,49,0)</f>
        <v>0</v>
      </c>
      <c r="AZ224" s="42">
        <v>0</v>
      </c>
      <c r="BA224" s="50">
        <f>VLOOKUP(B224,[4]应付账款明细表!$A$4:$AY$439,51)</f>
        <v>0</v>
      </c>
      <c r="BB224" s="50">
        <f>VLOOKUP(B224,[4]应付账款明细表!$A$4:$AZ$439,52,0)</f>
        <v>0</v>
      </c>
      <c r="BC224" s="50"/>
      <c r="BD224" s="50"/>
      <c r="BE224" s="50"/>
      <c r="BF224" s="63"/>
      <c r="BG224" s="64"/>
      <c r="BH224" s="63"/>
      <c r="BI224" s="54">
        <f t="shared" si="48"/>
        <v>1093921.5</v>
      </c>
      <c r="BJ224" s="16">
        <f t="shared" si="49"/>
        <v>99447.409090909103</v>
      </c>
      <c r="BK224" s="65">
        <f>BD224/BJ224</f>
        <v>0</v>
      </c>
      <c r="BL224" s="54" t="s">
        <v>590</v>
      </c>
      <c r="BM224" s="66" t="e">
        <f t="shared" si="41"/>
        <v>#DIV/0!</v>
      </c>
      <c r="BN224" s="148" t="e">
        <f t="shared" si="42"/>
        <v>#DIV/0!</v>
      </c>
    </row>
    <row r="225" spans="1:66" ht="16.5">
      <c r="A225" s="23">
        <f t="shared" si="47"/>
        <v>222</v>
      </c>
      <c r="B225" s="24" t="s">
        <v>207</v>
      </c>
      <c r="C225" s="24"/>
      <c r="D225" s="25" t="s">
        <v>208</v>
      </c>
      <c r="E225" s="25" t="s">
        <v>209</v>
      </c>
      <c r="F225" s="16">
        <v>94148.3</v>
      </c>
      <c r="G225" s="16">
        <v>0</v>
      </c>
      <c r="H225" s="16">
        <v>114961.88</v>
      </c>
      <c r="I225" s="16">
        <v>108377.04</v>
      </c>
      <c r="J225" s="31">
        <v>42812.5</v>
      </c>
      <c r="K225" s="31">
        <v>1283.93</v>
      </c>
      <c r="L225" s="31">
        <v>0</v>
      </c>
      <c r="M225" s="31">
        <v>0</v>
      </c>
      <c r="N225" s="31">
        <v>44096.43</v>
      </c>
      <c r="O225" s="31">
        <v>0</v>
      </c>
      <c r="P225" s="31">
        <v>6584.8400000000101</v>
      </c>
      <c r="Q225" s="31">
        <v>87571.38</v>
      </c>
      <c r="R225" s="31">
        <v>0</v>
      </c>
      <c r="S225" s="31">
        <v>0</v>
      </c>
      <c r="T225" s="31">
        <v>0</v>
      </c>
      <c r="U225" s="31">
        <v>56020.46</v>
      </c>
      <c r="V225" s="31">
        <v>0</v>
      </c>
      <c r="W225" s="31">
        <v>0</v>
      </c>
      <c r="X225" s="31">
        <v>0</v>
      </c>
      <c r="Y225" s="31">
        <v>0</v>
      </c>
      <c r="Z225" s="31">
        <v>0</v>
      </c>
      <c r="AA225" s="31">
        <v>0</v>
      </c>
      <c r="AB225" s="31">
        <v>0</v>
      </c>
      <c r="AC225" s="31">
        <v>0</v>
      </c>
      <c r="AD225" s="31">
        <v>0</v>
      </c>
      <c r="AE225" s="31">
        <v>0</v>
      </c>
      <c r="AF225" s="31">
        <v>0</v>
      </c>
      <c r="AG225" s="31">
        <v>0</v>
      </c>
      <c r="AH225" s="31">
        <v>0</v>
      </c>
      <c r="AI225" s="31">
        <v>0</v>
      </c>
      <c r="AJ225" s="31">
        <v>0</v>
      </c>
      <c r="AK225" s="31">
        <v>81746.37</v>
      </c>
      <c r="AL225" s="31">
        <v>0</v>
      </c>
      <c r="AM225" s="31">
        <v>0</v>
      </c>
      <c r="AN225" s="31">
        <v>0</v>
      </c>
      <c r="AO225" s="31">
        <v>0</v>
      </c>
      <c r="AP225" s="31">
        <v>0</v>
      </c>
      <c r="AQ225" s="42">
        <v>0</v>
      </c>
      <c r="AR225" s="42">
        <v>0</v>
      </c>
      <c r="AS225" s="42">
        <v>21574.44</v>
      </c>
      <c r="AT225" s="42">
        <v>0</v>
      </c>
      <c r="AU225" s="42">
        <v>0</v>
      </c>
      <c r="AV225" s="42">
        <v>0</v>
      </c>
      <c r="AW225" s="42">
        <v>0</v>
      </c>
      <c r="AX225" s="42">
        <v>0</v>
      </c>
      <c r="AY225" s="42">
        <f>VLOOKUP(B225,[4]应付账款明细表!$A$4:$AW$439,49,0)</f>
        <v>0</v>
      </c>
      <c r="AZ225" s="42">
        <v>0</v>
      </c>
      <c r="BA225" s="50">
        <f>VLOOKUP(B225,[4]应付账款明细表!$A$4:$AY$439,51)</f>
        <v>0</v>
      </c>
      <c r="BB225" s="50">
        <f>VLOOKUP(B225,[4]应付账款明细表!$A$4:$AZ$439,52,0)</f>
        <v>0</v>
      </c>
      <c r="BC225" s="50"/>
      <c r="BD225" s="50">
        <f>VLOOKUP(B225,[4]应付账款明细表!$A$4:$BB$440,54,0)</f>
        <v>0</v>
      </c>
      <c r="BE225" s="50"/>
      <c r="BF225" s="63"/>
      <c r="BG225" s="64"/>
      <c r="BH225" s="63"/>
      <c r="BI225" s="54">
        <f t="shared" si="48"/>
        <v>1283.93</v>
      </c>
      <c r="BJ225" s="16">
        <f t="shared" si="49"/>
        <v>116.720909090909</v>
      </c>
      <c r="BK225" s="65">
        <f>BD225/BJ225</f>
        <v>0</v>
      </c>
      <c r="BL225" s="54" t="s">
        <v>590</v>
      </c>
      <c r="BM225" s="66" t="e">
        <f t="shared" si="41"/>
        <v>#DIV/0!</v>
      </c>
      <c r="BN225" s="148" t="e">
        <f t="shared" si="42"/>
        <v>#DIV/0!</v>
      </c>
    </row>
    <row r="226" spans="1:66" ht="16.5">
      <c r="A226" s="23">
        <f t="shared" si="47"/>
        <v>223</v>
      </c>
      <c r="B226" s="24" t="s">
        <v>221</v>
      </c>
      <c r="C226" s="24"/>
      <c r="D226" s="25" t="s">
        <v>222</v>
      </c>
      <c r="E226" s="25" t="s">
        <v>125</v>
      </c>
      <c r="F226" s="16">
        <v>33646.550000000003</v>
      </c>
      <c r="G226" s="16">
        <v>0</v>
      </c>
      <c r="H226" s="16">
        <v>33646.550000000003</v>
      </c>
      <c r="I226" s="16">
        <v>30000</v>
      </c>
      <c r="J226" s="31">
        <v>3646.55</v>
      </c>
      <c r="K226" s="31">
        <v>0</v>
      </c>
      <c r="L226" s="31">
        <v>3646.55</v>
      </c>
      <c r="M226" s="31">
        <v>0</v>
      </c>
      <c r="N226" s="31">
        <v>3646.55</v>
      </c>
      <c r="O226" s="31">
        <v>0</v>
      </c>
      <c r="P226" s="31">
        <v>3646.55</v>
      </c>
      <c r="Q226" s="31">
        <v>0</v>
      </c>
      <c r="R226" s="31">
        <v>3646.55</v>
      </c>
      <c r="S226" s="31">
        <v>0</v>
      </c>
      <c r="T226" s="31">
        <v>3646.55</v>
      </c>
      <c r="U226" s="31">
        <v>0</v>
      </c>
      <c r="V226" s="31">
        <v>3646.55</v>
      </c>
      <c r="W226" s="31">
        <v>0</v>
      </c>
      <c r="X226" s="31">
        <v>3646.55</v>
      </c>
      <c r="Y226" s="31">
        <v>0</v>
      </c>
      <c r="Z226" s="31">
        <v>3646.55</v>
      </c>
      <c r="AA226" s="31">
        <v>0</v>
      </c>
      <c r="AB226" s="31">
        <v>3646.55</v>
      </c>
      <c r="AC226" s="31">
        <v>0</v>
      </c>
      <c r="AD226" s="31">
        <v>3646.55</v>
      </c>
      <c r="AE226" s="31">
        <v>0</v>
      </c>
      <c r="AF226" s="31">
        <v>3646.55</v>
      </c>
      <c r="AG226" s="31">
        <v>0</v>
      </c>
      <c r="AH226" s="31">
        <v>3646.55</v>
      </c>
      <c r="AI226" s="31">
        <v>0</v>
      </c>
      <c r="AJ226" s="31">
        <v>3646.55</v>
      </c>
      <c r="AK226" s="31">
        <v>0</v>
      </c>
      <c r="AL226" s="31">
        <v>3646.55</v>
      </c>
      <c r="AM226" s="31">
        <v>0</v>
      </c>
      <c r="AN226" s="31">
        <v>3646.55</v>
      </c>
      <c r="AO226" s="31">
        <v>0</v>
      </c>
      <c r="AP226" s="31">
        <v>3646.55</v>
      </c>
      <c r="AQ226" s="42">
        <v>0</v>
      </c>
      <c r="AR226" s="42">
        <v>3646.55</v>
      </c>
      <c r="AS226" s="42">
        <v>0</v>
      </c>
      <c r="AT226" s="42">
        <v>3646.55</v>
      </c>
      <c r="AU226" s="42">
        <v>0</v>
      </c>
      <c r="AV226" s="42">
        <v>3646.55</v>
      </c>
      <c r="AW226" s="42">
        <v>0</v>
      </c>
      <c r="AX226" s="42">
        <v>3646.55</v>
      </c>
      <c r="AY226" s="42">
        <f>VLOOKUP(B226,[4]应付账款明细表!$A$4:$AW$439,49,0)</f>
        <v>0</v>
      </c>
      <c r="AZ226" s="42">
        <v>3646.55</v>
      </c>
      <c r="BA226" s="50">
        <f>VLOOKUP(B226,[4]应付账款明细表!$A$4:$AY$439,51)</f>
        <v>0</v>
      </c>
      <c r="BB226" s="50">
        <f>VLOOKUP(B226,[4]应付账款明细表!$A$4:$AZ$439,52,0)</f>
        <v>3646.55</v>
      </c>
      <c r="BC226" s="50"/>
      <c r="BD226" s="50">
        <f>VLOOKUP(B226,[4]应付账款明细表!$A$4:$BB$440,54,0)</f>
        <v>3646.55</v>
      </c>
      <c r="BE226" s="50"/>
      <c r="BF226" s="63"/>
      <c r="BG226" s="64"/>
      <c r="BH226" s="63"/>
      <c r="BI226" s="54">
        <f t="shared" si="48"/>
        <v>0</v>
      </c>
      <c r="BJ226" s="16">
        <f t="shared" si="49"/>
        <v>0</v>
      </c>
      <c r="BK226" s="65"/>
      <c r="BL226" s="54" t="s">
        <v>590</v>
      </c>
      <c r="BM226" s="66">
        <f t="shared" si="41"/>
        <v>0</v>
      </c>
      <c r="BN226" s="148">
        <f t="shared" si="42"/>
        <v>0</v>
      </c>
    </row>
    <row r="227" spans="1:66" ht="16.5">
      <c r="A227" s="23">
        <f t="shared" si="47"/>
        <v>224</v>
      </c>
      <c r="B227" s="24" t="s">
        <v>239</v>
      </c>
      <c r="C227" s="24"/>
      <c r="D227" s="25" t="s">
        <v>240</v>
      </c>
      <c r="E227" s="25" t="s">
        <v>30</v>
      </c>
      <c r="F227" s="16">
        <v>96094.28</v>
      </c>
      <c r="G227" s="16">
        <v>0</v>
      </c>
      <c r="H227" s="16">
        <v>98592.91</v>
      </c>
      <c r="I227" s="16">
        <v>0</v>
      </c>
      <c r="J227" s="31">
        <v>98592.91</v>
      </c>
      <c r="K227" s="31">
        <v>2679.1</v>
      </c>
      <c r="L227" s="31">
        <v>96094.28</v>
      </c>
      <c r="M227" s="31">
        <v>0</v>
      </c>
      <c r="N227" s="31">
        <v>101272.01</v>
      </c>
      <c r="O227" s="31">
        <v>0</v>
      </c>
      <c r="P227" s="31">
        <v>98592.91</v>
      </c>
      <c r="Q227" s="31">
        <v>30000</v>
      </c>
      <c r="R227" s="31">
        <v>71272.009999999995</v>
      </c>
      <c r="S227" s="31">
        <v>0</v>
      </c>
      <c r="T227" s="31">
        <v>68592.91</v>
      </c>
      <c r="U227" s="31">
        <v>0</v>
      </c>
      <c r="V227" s="31">
        <v>71272.009999999995</v>
      </c>
      <c r="W227" s="31">
        <v>0</v>
      </c>
      <c r="X227" s="31">
        <v>71272.009999999995</v>
      </c>
      <c r="Y227" s="31">
        <v>0</v>
      </c>
      <c r="Z227" s="31">
        <v>71272.009999999995</v>
      </c>
      <c r="AA227" s="31">
        <v>12000</v>
      </c>
      <c r="AB227" s="31">
        <v>71272.009999999995</v>
      </c>
      <c r="AC227" s="31">
        <v>0</v>
      </c>
      <c r="AD227" s="31">
        <v>83272.009999999995</v>
      </c>
      <c r="AE227" s="31">
        <v>123947.84</v>
      </c>
      <c r="AF227" s="31">
        <v>71272.009999999995</v>
      </c>
      <c r="AG227" s="31">
        <v>113588.64</v>
      </c>
      <c r="AH227" s="31">
        <v>93631.21</v>
      </c>
      <c r="AI227" s="31">
        <v>1398.15</v>
      </c>
      <c r="AJ227" s="31">
        <v>0</v>
      </c>
      <c r="AK227" s="31">
        <v>0</v>
      </c>
      <c r="AL227" s="31">
        <v>95029.36</v>
      </c>
      <c r="AM227" s="31">
        <v>1023.78</v>
      </c>
      <c r="AN227" s="31">
        <v>0</v>
      </c>
      <c r="AO227" s="31">
        <v>92000</v>
      </c>
      <c r="AP227" s="31">
        <v>4053.14</v>
      </c>
      <c r="AQ227" s="42">
        <v>0</v>
      </c>
      <c r="AR227" s="42">
        <v>1631.21000000001</v>
      </c>
      <c r="AS227" s="42">
        <v>0</v>
      </c>
      <c r="AT227" s="42">
        <v>4053.14</v>
      </c>
      <c r="AU227" s="42">
        <v>0</v>
      </c>
      <c r="AV227" s="42">
        <v>3029.36</v>
      </c>
      <c r="AW227" s="42">
        <v>0</v>
      </c>
      <c r="AX227" s="42">
        <v>4053.14</v>
      </c>
      <c r="AY227" s="42">
        <f>VLOOKUP(B227,[4]应付账款明细表!$A$4:$AW$439,49,0)</f>
        <v>0</v>
      </c>
      <c r="AZ227" s="42">
        <v>4053.14</v>
      </c>
      <c r="BA227" s="50">
        <f>VLOOKUP(B227,[4]应付账款明细表!$A$4:$AY$439,51)</f>
        <v>0</v>
      </c>
      <c r="BB227" s="50">
        <f>VLOOKUP(B227,[4]应付账款明细表!$A$4:$AZ$439,52,0)</f>
        <v>4053.14</v>
      </c>
      <c r="BC227" s="50"/>
      <c r="BD227" s="50">
        <f>VLOOKUP(B227,[4]应付账款明细表!$A$4:$BB$440,54,0)</f>
        <v>4053.14</v>
      </c>
      <c r="BE227" s="50"/>
      <c r="BF227" s="63"/>
      <c r="BG227" s="64"/>
      <c r="BH227" s="63"/>
      <c r="BI227" s="54">
        <f t="shared" si="48"/>
        <v>141048.87</v>
      </c>
      <c r="BJ227" s="16">
        <f t="shared" si="49"/>
        <v>12822.624545454501</v>
      </c>
      <c r="BK227" s="65">
        <f>BD227/BJ227</f>
        <v>0.31609285490908201</v>
      </c>
      <c r="BL227" s="54" t="s">
        <v>590</v>
      </c>
      <c r="BM227" s="66">
        <f t="shared" si="41"/>
        <v>0</v>
      </c>
      <c r="BN227" s="148">
        <f t="shared" si="42"/>
        <v>0</v>
      </c>
    </row>
    <row r="228" spans="1:66" ht="16.5">
      <c r="A228" s="23">
        <f t="shared" si="47"/>
        <v>225</v>
      </c>
      <c r="B228" s="24" t="s">
        <v>244</v>
      </c>
      <c r="C228" s="24"/>
      <c r="D228" s="25" t="s">
        <v>245</v>
      </c>
      <c r="E228" s="25" t="s">
        <v>154</v>
      </c>
      <c r="F228" s="16">
        <v>38930.9</v>
      </c>
      <c r="G228" s="16">
        <v>0</v>
      </c>
      <c r="H228" s="16">
        <v>56174.82</v>
      </c>
      <c r="I228" s="16">
        <v>0</v>
      </c>
      <c r="J228" s="31">
        <v>56174.82</v>
      </c>
      <c r="K228" s="31">
        <v>0</v>
      </c>
      <c r="L228" s="31">
        <v>38930.9</v>
      </c>
      <c r="M228" s="31">
        <v>0</v>
      </c>
      <c r="N228" s="31">
        <v>56174.82</v>
      </c>
      <c r="O228" s="31">
        <v>0</v>
      </c>
      <c r="P228" s="31">
        <v>56174.82</v>
      </c>
      <c r="Q228" s="31">
        <v>38930.9</v>
      </c>
      <c r="R228" s="31">
        <v>17243.919999999998</v>
      </c>
      <c r="S228" s="31">
        <v>0</v>
      </c>
      <c r="T228" s="31">
        <v>17243.919999999998</v>
      </c>
      <c r="U228" s="31">
        <v>0</v>
      </c>
      <c r="V228" s="31">
        <v>17243.919999999998</v>
      </c>
      <c r="W228" s="31">
        <v>0</v>
      </c>
      <c r="X228" s="31">
        <v>17243.919999999998</v>
      </c>
      <c r="Y228" s="31">
        <v>0</v>
      </c>
      <c r="Z228" s="31">
        <v>17243.919999999998</v>
      </c>
      <c r="AA228" s="31">
        <v>0</v>
      </c>
      <c r="AB228" s="31">
        <v>17243.919999999998</v>
      </c>
      <c r="AC228" s="31">
        <v>0</v>
      </c>
      <c r="AD228" s="31">
        <v>17243.919999999998</v>
      </c>
      <c r="AE228" s="31">
        <v>0</v>
      </c>
      <c r="AF228" s="31">
        <v>17243.919999999998</v>
      </c>
      <c r="AG228" s="31">
        <v>0</v>
      </c>
      <c r="AH228" s="31">
        <v>17243.919999999998</v>
      </c>
      <c r="AI228" s="31">
        <v>0</v>
      </c>
      <c r="AJ228" s="31">
        <v>17243.919999999998</v>
      </c>
      <c r="AK228" s="31">
        <v>0</v>
      </c>
      <c r="AL228" s="31">
        <v>17243.919999999998</v>
      </c>
      <c r="AM228" s="31">
        <v>0</v>
      </c>
      <c r="AN228" s="31">
        <v>17243.919999999998</v>
      </c>
      <c r="AO228" s="31">
        <v>0</v>
      </c>
      <c r="AP228" s="31">
        <v>17243.919999999998</v>
      </c>
      <c r="AQ228" s="42">
        <v>0</v>
      </c>
      <c r="AR228" s="42">
        <v>17243.919999999998</v>
      </c>
      <c r="AS228" s="42">
        <v>0</v>
      </c>
      <c r="AT228" s="42">
        <v>17243.919999999998</v>
      </c>
      <c r="AU228" s="42">
        <v>0</v>
      </c>
      <c r="AV228" s="42">
        <v>17243.919999999998</v>
      </c>
      <c r="AW228" s="42">
        <v>0</v>
      </c>
      <c r="AX228" s="42">
        <v>17243.919999999998</v>
      </c>
      <c r="AY228" s="42">
        <f>VLOOKUP(B228,[4]应付账款明细表!$A$4:$AW$439,49,0)</f>
        <v>0</v>
      </c>
      <c r="AZ228" s="42">
        <v>17243.919999999998</v>
      </c>
      <c r="BA228" s="50">
        <f>VLOOKUP(B228,[4]应付账款明细表!$A$4:$AY$439,51)</f>
        <v>0</v>
      </c>
      <c r="BB228" s="50">
        <f>VLOOKUP(B228,[4]应付账款明细表!$A$4:$AZ$439,52,0)</f>
        <v>17243.919999999998</v>
      </c>
      <c r="BC228" s="50"/>
      <c r="BD228" s="50">
        <f>VLOOKUP(B228,[4]应付账款明细表!$A$4:$BB$440,54,0)</f>
        <v>17243.919999999998</v>
      </c>
      <c r="BE228" s="50"/>
      <c r="BF228" s="63"/>
      <c r="BG228" s="64"/>
      <c r="BH228" s="63"/>
      <c r="BI228" s="54">
        <f t="shared" si="48"/>
        <v>0</v>
      </c>
      <c r="BJ228" s="16">
        <f t="shared" si="49"/>
        <v>0</v>
      </c>
      <c r="BK228" s="65"/>
      <c r="BL228" s="54" t="s">
        <v>590</v>
      </c>
      <c r="BM228" s="66">
        <f t="shared" si="41"/>
        <v>0</v>
      </c>
      <c r="BN228" s="148">
        <f t="shared" si="42"/>
        <v>0</v>
      </c>
    </row>
    <row r="229" spans="1:66" ht="16.5">
      <c r="A229" s="23">
        <f t="shared" si="47"/>
        <v>226</v>
      </c>
      <c r="B229" s="24" t="s">
        <v>249</v>
      </c>
      <c r="C229" s="24"/>
      <c r="D229" s="25" t="s">
        <v>250</v>
      </c>
      <c r="E229" s="25" t="s">
        <v>251</v>
      </c>
      <c r="F229" s="16">
        <v>11220.07</v>
      </c>
      <c r="G229" s="16">
        <v>0</v>
      </c>
      <c r="H229" s="16">
        <v>11220.07</v>
      </c>
      <c r="I229" s="16">
        <v>0</v>
      </c>
      <c r="J229" s="31">
        <v>11220.07</v>
      </c>
      <c r="K229" s="31">
        <v>0</v>
      </c>
      <c r="L229" s="31">
        <v>11220.07</v>
      </c>
      <c r="M229" s="31">
        <v>0</v>
      </c>
      <c r="N229" s="31">
        <v>11220.07</v>
      </c>
      <c r="O229" s="31">
        <v>0</v>
      </c>
      <c r="P229" s="31">
        <v>11220.07</v>
      </c>
      <c r="Q229" s="31">
        <v>0</v>
      </c>
      <c r="R229" s="31">
        <v>11220.07</v>
      </c>
      <c r="S229" s="31">
        <v>0</v>
      </c>
      <c r="T229" s="31">
        <v>11220.07</v>
      </c>
      <c r="U229" s="31">
        <v>0</v>
      </c>
      <c r="V229" s="31">
        <v>11220.07</v>
      </c>
      <c r="W229" s="31">
        <v>0</v>
      </c>
      <c r="X229" s="31">
        <v>11220.07</v>
      </c>
      <c r="Y229" s="31">
        <v>0</v>
      </c>
      <c r="Z229" s="31">
        <v>11220.07</v>
      </c>
      <c r="AA229" s="31">
        <v>0</v>
      </c>
      <c r="AB229" s="31">
        <v>11220.07</v>
      </c>
      <c r="AC229" s="31">
        <v>0</v>
      </c>
      <c r="AD229" s="31">
        <v>11220.07</v>
      </c>
      <c r="AE229" s="31">
        <v>0</v>
      </c>
      <c r="AF229" s="31">
        <v>11220.07</v>
      </c>
      <c r="AG229" s="31">
        <v>0</v>
      </c>
      <c r="AH229" s="31">
        <v>11220.07</v>
      </c>
      <c r="AI229" s="31">
        <v>0</v>
      </c>
      <c r="AJ229" s="31">
        <v>11220.07</v>
      </c>
      <c r="AK229" s="31">
        <v>0</v>
      </c>
      <c r="AL229" s="31">
        <v>11220.07</v>
      </c>
      <c r="AM229" s="31">
        <v>0</v>
      </c>
      <c r="AN229" s="31">
        <v>11220.07</v>
      </c>
      <c r="AO229" s="31">
        <v>0</v>
      </c>
      <c r="AP229" s="31">
        <v>11220.07</v>
      </c>
      <c r="AQ229" s="42">
        <v>0</v>
      </c>
      <c r="AR229" s="42">
        <v>11220.07</v>
      </c>
      <c r="AS229" s="42">
        <v>0</v>
      </c>
      <c r="AT229" s="42">
        <v>11220.07</v>
      </c>
      <c r="AU229" s="42">
        <v>0</v>
      </c>
      <c r="AV229" s="42">
        <v>11220.07</v>
      </c>
      <c r="AW229" s="42">
        <v>0</v>
      </c>
      <c r="AX229" s="42">
        <v>11220.07</v>
      </c>
      <c r="AY229" s="42">
        <f>VLOOKUP(B229,[4]应付账款明细表!$A$4:$AW$439,49,0)</f>
        <v>0</v>
      </c>
      <c r="AZ229" s="42">
        <v>11220.07</v>
      </c>
      <c r="BA229" s="50">
        <f>VLOOKUP(B229,[4]应付账款明细表!$A$4:$AY$439,51)</f>
        <v>0</v>
      </c>
      <c r="BB229" s="50">
        <f>VLOOKUP(B229,[4]应付账款明细表!$A$4:$AZ$439,52,0)</f>
        <v>11220.07</v>
      </c>
      <c r="BC229" s="50"/>
      <c r="BD229" s="50">
        <f>VLOOKUP(B229,[4]应付账款明细表!$A$4:$BB$440,54,0)</f>
        <v>11220.07</v>
      </c>
      <c r="BE229" s="50"/>
      <c r="BF229" s="63"/>
      <c r="BG229" s="64"/>
      <c r="BH229" s="63"/>
      <c r="BI229" s="54">
        <f t="shared" si="48"/>
        <v>0</v>
      </c>
      <c r="BJ229" s="16">
        <f t="shared" si="49"/>
        <v>0</v>
      </c>
      <c r="BK229" s="65"/>
      <c r="BL229" s="54" t="s">
        <v>590</v>
      </c>
      <c r="BM229" s="66">
        <f t="shared" si="41"/>
        <v>0</v>
      </c>
      <c r="BN229" s="148">
        <f t="shared" si="42"/>
        <v>0</v>
      </c>
    </row>
    <row r="230" spans="1:66" ht="16.5">
      <c r="A230" s="23">
        <f t="shared" si="47"/>
        <v>227</v>
      </c>
      <c r="B230" s="24" t="s">
        <v>252</v>
      </c>
      <c r="C230" s="24"/>
      <c r="D230" s="25" t="s">
        <v>253</v>
      </c>
      <c r="E230" s="25" t="s">
        <v>254</v>
      </c>
      <c r="F230" s="16">
        <v>54462.559999999998</v>
      </c>
      <c r="G230" s="16">
        <v>50000</v>
      </c>
      <c r="H230" s="16">
        <v>4462.5600000000004</v>
      </c>
      <c r="I230" s="16">
        <v>0</v>
      </c>
      <c r="J230" s="31">
        <v>4462.5600000000004</v>
      </c>
      <c r="K230" s="31">
        <v>0</v>
      </c>
      <c r="L230" s="31">
        <v>4462.5600000000004</v>
      </c>
      <c r="M230" s="31">
        <v>0</v>
      </c>
      <c r="N230" s="31">
        <v>4462.5600000000004</v>
      </c>
      <c r="O230" s="31">
        <v>0</v>
      </c>
      <c r="P230" s="31">
        <v>4462.5600000000004</v>
      </c>
      <c r="Q230" s="31">
        <v>0</v>
      </c>
      <c r="R230" s="31">
        <v>4462.5600000000004</v>
      </c>
      <c r="S230" s="31">
        <v>0</v>
      </c>
      <c r="T230" s="31">
        <v>4462.5600000000004</v>
      </c>
      <c r="U230" s="31">
        <v>0</v>
      </c>
      <c r="V230" s="31">
        <v>4462.5600000000004</v>
      </c>
      <c r="W230" s="31">
        <v>0</v>
      </c>
      <c r="X230" s="31">
        <v>4462.5600000000004</v>
      </c>
      <c r="Y230" s="31">
        <v>0</v>
      </c>
      <c r="Z230" s="31">
        <v>4462.5600000000004</v>
      </c>
      <c r="AA230" s="31">
        <v>0</v>
      </c>
      <c r="AB230" s="31">
        <v>4462.5600000000004</v>
      </c>
      <c r="AC230" s="31">
        <v>0</v>
      </c>
      <c r="AD230" s="31">
        <v>4462.5600000000004</v>
      </c>
      <c r="AE230" s="31">
        <v>0</v>
      </c>
      <c r="AF230" s="31">
        <v>4462.5600000000004</v>
      </c>
      <c r="AG230" s="31">
        <v>0</v>
      </c>
      <c r="AH230" s="31">
        <v>4462.5600000000004</v>
      </c>
      <c r="AI230" s="31">
        <v>0</v>
      </c>
      <c r="AJ230" s="31">
        <v>4462.5600000000004</v>
      </c>
      <c r="AK230" s="31">
        <v>0</v>
      </c>
      <c r="AL230" s="31">
        <v>4462.5600000000004</v>
      </c>
      <c r="AM230" s="31">
        <v>0</v>
      </c>
      <c r="AN230" s="31">
        <v>4462.5600000000004</v>
      </c>
      <c r="AO230" s="31">
        <v>0</v>
      </c>
      <c r="AP230" s="31">
        <v>4462.5600000000004</v>
      </c>
      <c r="AQ230" s="42">
        <v>0</v>
      </c>
      <c r="AR230" s="42">
        <v>4462.5600000000004</v>
      </c>
      <c r="AS230" s="42">
        <v>0</v>
      </c>
      <c r="AT230" s="42">
        <v>4462.5600000000004</v>
      </c>
      <c r="AU230" s="42">
        <v>0</v>
      </c>
      <c r="AV230" s="42">
        <v>4462.5600000000004</v>
      </c>
      <c r="AW230" s="42">
        <v>0</v>
      </c>
      <c r="AX230" s="42">
        <v>4462.5600000000004</v>
      </c>
      <c r="AY230" s="42">
        <f>VLOOKUP(B230,[4]应付账款明细表!$A$4:$AW$439,49,0)</f>
        <v>0</v>
      </c>
      <c r="AZ230" s="42">
        <v>4462.5600000000004</v>
      </c>
      <c r="BA230" s="50">
        <f>VLOOKUP(B230,[4]应付账款明细表!$A$4:$AY$439,51)</f>
        <v>0</v>
      </c>
      <c r="BB230" s="50">
        <f>VLOOKUP(B230,[4]应付账款明细表!$A$4:$AZ$439,52,0)</f>
        <v>4462.5600000000004</v>
      </c>
      <c r="BC230" s="50"/>
      <c r="BD230" s="50">
        <f>VLOOKUP(B230,[4]应付账款明细表!$A$4:$BB$440,54,0)</f>
        <v>4462.5600000000004</v>
      </c>
      <c r="BE230" s="50"/>
      <c r="BF230" s="63"/>
      <c r="BG230" s="64"/>
      <c r="BH230" s="63"/>
      <c r="BI230" s="54">
        <f t="shared" si="48"/>
        <v>0</v>
      </c>
      <c r="BJ230" s="16">
        <f t="shared" si="49"/>
        <v>0</v>
      </c>
      <c r="BK230" s="65"/>
      <c r="BL230" s="54" t="s">
        <v>590</v>
      </c>
      <c r="BM230" s="66">
        <f t="shared" si="41"/>
        <v>0</v>
      </c>
      <c r="BN230" s="148">
        <f t="shared" si="42"/>
        <v>0</v>
      </c>
    </row>
    <row r="231" spans="1:66" ht="16.5">
      <c r="A231" s="23">
        <f t="shared" si="47"/>
        <v>228</v>
      </c>
      <c r="B231" s="24" t="s">
        <v>255</v>
      </c>
      <c r="C231" s="24"/>
      <c r="D231" s="25" t="s">
        <v>256</v>
      </c>
      <c r="E231" s="25" t="s">
        <v>257</v>
      </c>
      <c r="F231" s="16">
        <v>1615.32</v>
      </c>
      <c r="G231" s="16">
        <v>0</v>
      </c>
      <c r="H231" s="16">
        <v>1615.32</v>
      </c>
      <c r="I231" s="16">
        <v>0</v>
      </c>
      <c r="J231" s="31">
        <v>1615.32</v>
      </c>
      <c r="K231" s="31">
        <v>0</v>
      </c>
      <c r="L231" s="31">
        <v>1615.32</v>
      </c>
      <c r="M231" s="31">
        <v>0</v>
      </c>
      <c r="N231" s="31">
        <v>1615.32</v>
      </c>
      <c r="O231" s="31">
        <v>0</v>
      </c>
      <c r="P231" s="31">
        <v>1615.32</v>
      </c>
      <c r="Q231" s="31">
        <v>0</v>
      </c>
      <c r="R231" s="31">
        <v>1615.32</v>
      </c>
      <c r="S231" s="31">
        <v>0</v>
      </c>
      <c r="T231" s="31">
        <v>1615.32</v>
      </c>
      <c r="U231" s="31">
        <v>0</v>
      </c>
      <c r="V231" s="31">
        <v>1615.32</v>
      </c>
      <c r="W231" s="31">
        <v>0</v>
      </c>
      <c r="X231" s="31">
        <v>1615.32</v>
      </c>
      <c r="Y231" s="31">
        <v>0</v>
      </c>
      <c r="Z231" s="31">
        <v>1615.32</v>
      </c>
      <c r="AA231" s="31">
        <v>0</v>
      </c>
      <c r="AB231" s="31">
        <v>1615.32</v>
      </c>
      <c r="AC231" s="31">
        <v>0</v>
      </c>
      <c r="AD231" s="31">
        <v>1615.32</v>
      </c>
      <c r="AE231" s="31">
        <v>0</v>
      </c>
      <c r="AF231" s="31">
        <v>1615.32</v>
      </c>
      <c r="AG231" s="31">
        <v>0</v>
      </c>
      <c r="AH231" s="31">
        <v>1615.32</v>
      </c>
      <c r="AI231" s="31">
        <v>0</v>
      </c>
      <c r="AJ231" s="31">
        <v>1615.32</v>
      </c>
      <c r="AK231" s="31">
        <v>0</v>
      </c>
      <c r="AL231" s="31">
        <v>1615.32</v>
      </c>
      <c r="AM231" s="31">
        <v>0</v>
      </c>
      <c r="AN231" s="31">
        <v>1615.32</v>
      </c>
      <c r="AO231" s="31">
        <v>0</v>
      </c>
      <c r="AP231" s="31">
        <v>1615.32</v>
      </c>
      <c r="AQ231" s="42">
        <v>0</v>
      </c>
      <c r="AR231" s="42">
        <v>1615.32</v>
      </c>
      <c r="AS231" s="42">
        <v>0</v>
      </c>
      <c r="AT231" s="42">
        <v>1615.32</v>
      </c>
      <c r="AU231" s="42">
        <v>0</v>
      </c>
      <c r="AV231" s="42">
        <v>1615.32</v>
      </c>
      <c r="AW231" s="42">
        <v>0</v>
      </c>
      <c r="AX231" s="42">
        <v>1615.32</v>
      </c>
      <c r="AY231" s="42">
        <f>VLOOKUP(B231,[4]应付账款明细表!$A$4:$AW$439,49,0)</f>
        <v>0</v>
      </c>
      <c r="AZ231" s="42">
        <v>1615.32</v>
      </c>
      <c r="BA231" s="50">
        <f>VLOOKUP(B231,[4]应付账款明细表!$A$4:$AY$439,51)</f>
        <v>0</v>
      </c>
      <c r="BB231" s="50">
        <f>VLOOKUP(B231,[4]应付账款明细表!$A$4:$AZ$439,52,0)</f>
        <v>1615.32</v>
      </c>
      <c r="BC231" s="50"/>
      <c r="BD231" s="50">
        <f>VLOOKUP(B231,[4]应付账款明细表!$A$4:$BB$440,54,0)</f>
        <v>1615.32</v>
      </c>
      <c r="BE231" s="50"/>
      <c r="BF231" s="63"/>
      <c r="BG231" s="64"/>
      <c r="BH231" s="63"/>
      <c r="BI231" s="54">
        <f t="shared" si="48"/>
        <v>0</v>
      </c>
      <c r="BJ231" s="16">
        <f t="shared" si="49"/>
        <v>0</v>
      </c>
      <c r="BK231" s="65"/>
      <c r="BL231" s="54" t="s">
        <v>590</v>
      </c>
      <c r="BM231" s="66">
        <f t="shared" si="41"/>
        <v>0</v>
      </c>
      <c r="BN231" s="148">
        <f t="shared" si="42"/>
        <v>0</v>
      </c>
    </row>
    <row r="232" spans="1:66" ht="16.5">
      <c r="A232" s="23">
        <f t="shared" si="47"/>
        <v>229</v>
      </c>
      <c r="B232" s="24" t="s">
        <v>261</v>
      </c>
      <c r="C232" s="24"/>
      <c r="D232" s="25" t="s">
        <v>262</v>
      </c>
      <c r="E232" s="25" t="s">
        <v>35</v>
      </c>
      <c r="F232" s="16">
        <v>48464.85</v>
      </c>
      <c r="G232" s="16">
        <v>0</v>
      </c>
      <c r="H232" s="16">
        <v>48464.85</v>
      </c>
      <c r="I232" s="16">
        <v>0</v>
      </c>
      <c r="J232" s="31">
        <v>48464.85</v>
      </c>
      <c r="K232" s="31">
        <v>0</v>
      </c>
      <c r="L232" s="31">
        <v>48464.85</v>
      </c>
      <c r="M232" s="31">
        <v>0</v>
      </c>
      <c r="N232" s="31">
        <v>48464.85</v>
      </c>
      <c r="O232" s="31">
        <v>0</v>
      </c>
      <c r="P232" s="31">
        <v>48464.85</v>
      </c>
      <c r="Q232" s="31">
        <v>0</v>
      </c>
      <c r="R232" s="31">
        <v>48464.85</v>
      </c>
      <c r="S232" s="31">
        <v>0</v>
      </c>
      <c r="T232" s="31">
        <v>48464.85</v>
      </c>
      <c r="U232" s="31">
        <v>0</v>
      </c>
      <c r="V232" s="31">
        <v>48464.85</v>
      </c>
      <c r="W232" s="31">
        <v>0</v>
      </c>
      <c r="X232" s="31">
        <v>48464.85</v>
      </c>
      <c r="Y232" s="31">
        <v>0</v>
      </c>
      <c r="Z232" s="31">
        <v>48464.85</v>
      </c>
      <c r="AA232" s="31">
        <v>0</v>
      </c>
      <c r="AB232" s="31">
        <v>48464.85</v>
      </c>
      <c r="AC232" s="31">
        <v>24036.400000000001</v>
      </c>
      <c r="AD232" s="31">
        <v>24428.45</v>
      </c>
      <c r="AE232" s="31">
        <v>0</v>
      </c>
      <c r="AF232" s="31">
        <v>24428.45</v>
      </c>
      <c r="AG232" s="31">
        <v>24428.45</v>
      </c>
      <c r="AH232" s="31">
        <v>0</v>
      </c>
      <c r="AI232" s="31">
        <v>0</v>
      </c>
      <c r="AJ232" s="31">
        <v>0</v>
      </c>
      <c r="AK232" s="31">
        <v>0</v>
      </c>
      <c r="AL232" s="31">
        <v>0</v>
      </c>
      <c r="AM232" s="31">
        <v>0</v>
      </c>
      <c r="AN232" s="31">
        <v>0</v>
      </c>
      <c r="AO232" s="31">
        <v>0</v>
      </c>
      <c r="AP232" s="31">
        <v>0</v>
      </c>
      <c r="AQ232" s="42">
        <v>0</v>
      </c>
      <c r="AR232" s="42">
        <v>0</v>
      </c>
      <c r="AS232" s="42">
        <v>0</v>
      </c>
      <c r="AT232" s="42">
        <v>0</v>
      </c>
      <c r="AU232" s="42">
        <v>0</v>
      </c>
      <c r="AV232" s="42">
        <v>0</v>
      </c>
      <c r="AW232" s="42">
        <v>0</v>
      </c>
      <c r="AX232" s="42">
        <v>0</v>
      </c>
      <c r="AY232" s="42">
        <f>VLOOKUP(B232,[4]应付账款明细表!$A$4:$AW$439,49,0)</f>
        <v>0</v>
      </c>
      <c r="AZ232" s="42">
        <v>0</v>
      </c>
      <c r="BA232" s="50">
        <f>VLOOKUP(B232,[4]应付账款明细表!$A$4:$AY$439,51)</f>
        <v>0</v>
      </c>
      <c r="BB232" s="50">
        <f>VLOOKUP(B232,[4]应付账款明细表!$A$4:$AZ$439,52,0)</f>
        <v>0</v>
      </c>
      <c r="BC232" s="50"/>
      <c r="BD232" s="50">
        <f>VLOOKUP(B232,[4]应付账款明细表!$A$4:$BB$440,54,0)</f>
        <v>0</v>
      </c>
      <c r="BE232" s="50"/>
      <c r="BF232" s="63"/>
      <c r="BG232" s="64"/>
      <c r="BH232" s="63"/>
      <c r="BI232" s="54">
        <f t="shared" si="48"/>
        <v>0</v>
      </c>
      <c r="BJ232" s="16">
        <f t="shared" si="49"/>
        <v>0</v>
      </c>
      <c r="BK232" s="65"/>
      <c r="BL232" s="54" t="s">
        <v>590</v>
      </c>
      <c r="BM232" s="66" t="e">
        <f t="shared" si="41"/>
        <v>#DIV/0!</v>
      </c>
      <c r="BN232" s="148" t="e">
        <f t="shared" si="42"/>
        <v>#DIV/0!</v>
      </c>
    </row>
    <row r="233" spans="1:66" ht="16.5">
      <c r="A233" s="23">
        <f t="shared" si="47"/>
        <v>230</v>
      </c>
      <c r="B233" s="24" t="s">
        <v>266</v>
      </c>
      <c r="C233" s="24"/>
      <c r="D233" s="25" t="s">
        <v>267</v>
      </c>
      <c r="E233" s="25" t="s">
        <v>268</v>
      </c>
      <c r="F233" s="16">
        <v>0</v>
      </c>
      <c r="G233" s="16">
        <v>0</v>
      </c>
      <c r="H233" s="16">
        <v>0</v>
      </c>
      <c r="I233" s="16">
        <v>0</v>
      </c>
      <c r="J233" s="31">
        <v>0</v>
      </c>
      <c r="K233" s="31">
        <v>0</v>
      </c>
      <c r="L233" s="31">
        <v>0</v>
      </c>
      <c r="M233" s="31">
        <v>0</v>
      </c>
      <c r="N233" s="31">
        <v>0</v>
      </c>
      <c r="O233" s="31">
        <v>0</v>
      </c>
      <c r="P233" s="31">
        <v>0</v>
      </c>
      <c r="Q233" s="31">
        <v>0</v>
      </c>
      <c r="R233" s="31">
        <v>0</v>
      </c>
      <c r="S233" s="31">
        <v>0</v>
      </c>
      <c r="T233" s="31">
        <v>0</v>
      </c>
      <c r="U233" s="31">
        <v>0</v>
      </c>
      <c r="V233" s="31">
        <v>0</v>
      </c>
      <c r="W233" s="31">
        <v>19024</v>
      </c>
      <c r="X233" s="31">
        <v>0</v>
      </c>
      <c r="Y233" s="31">
        <v>0</v>
      </c>
      <c r="Z233" s="31">
        <v>19024</v>
      </c>
      <c r="AA233" s="31">
        <v>0</v>
      </c>
      <c r="AB233" s="31">
        <v>0</v>
      </c>
      <c r="AC233" s="31">
        <v>0</v>
      </c>
      <c r="AD233" s="31">
        <v>19024</v>
      </c>
      <c r="AE233" s="31">
        <v>0</v>
      </c>
      <c r="AF233" s="31">
        <v>0</v>
      </c>
      <c r="AG233" s="31">
        <v>0</v>
      </c>
      <c r="AH233" s="31">
        <v>19024</v>
      </c>
      <c r="AI233" s="31">
        <v>0</v>
      </c>
      <c r="AJ233" s="31">
        <v>0</v>
      </c>
      <c r="AK233" s="31">
        <v>0</v>
      </c>
      <c r="AL233" s="31">
        <v>19024</v>
      </c>
      <c r="AM233" s="31">
        <v>0</v>
      </c>
      <c r="AN233" s="31">
        <v>0</v>
      </c>
      <c r="AO233" s="31">
        <v>0</v>
      </c>
      <c r="AP233" s="31">
        <v>19024</v>
      </c>
      <c r="AQ233" s="42">
        <v>18532</v>
      </c>
      <c r="AR233" s="42">
        <v>19024</v>
      </c>
      <c r="AS233" s="42">
        <v>19024</v>
      </c>
      <c r="AT233" s="42">
        <v>18532</v>
      </c>
      <c r="AU233" s="42">
        <v>0</v>
      </c>
      <c r="AV233" s="42">
        <v>0</v>
      </c>
      <c r="AW233" s="42">
        <v>0</v>
      </c>
      <c r="AX233" s="42">
        <v>18532</v>
      </c>
      <c r="AY233" s="42">
        <f>VLOOKUP(B233,[4]应付账款明细表!$A$4:$AW$439,49,0)</f>
        <v>0</v>
      </c>
      <c r="AZ233" s="42">
        <v>0</v>
      </c>
      <c r="BA233" s="50">
        <f>VLOOKUP(B233,[4]应付账款明细表!$A$4:$AY$439,51)</f>
        <v>0</v>
      </c>
      <c r="BB233" s="50">
        <f>VLOOKUP(B233,[4]应付账款明细表!$A$4:$AZ$439,52,0)</f>
        <v>18532</v>
      </c>
      <c r="BC233" s="50"/>
      <c r="BD233" s="50">
        <f>VLOOKUP(B233,[4]应付账款明细表!$A$4:$BB$440,54,0)</f>
        <v>0</v>
      </c>
      <c r="BE233" s="50"/>
      <c r="BF233" s="63"/>
      <c r="BG233" s="64"/>
      <c r="BH233" s="63"/>
      <c r="BI233" s="54">
        <f t="shared" si="48"/>
        <v>37556</v>
      </c>
      <c r="BJ233" s="16">
        <f t="shared" si="49"/>
        <v>3414.1818181818198</v>
      </c>
      <c r="BK233" s="65">
        <f>BB233/BJ233</f>
        <v>5.4279475982532697</v>
      </c>
      <c r="BL233" s="54" t="s">
        <v>677</v>
      </c>
      <c r="BM233" s="92" t="e">
        <f t="shared" si="41"/>
        <v>#DIV/0!</v>
      </c>
      <c r="BN233" s="148" t="e">
        <f t="shared" si="42"/>
        <v>#DIV/0!</v>
      </c>
    </row>
    <row r="234" spans="1:66" ht="16.5">
      <c r="A234" s="23">
        <f t="shared" si="47"/>
        <v>231</v>
      </c>
      <c r="B234" s="82" t="s">
        <v>277</v>
      </c>
      <c r="C234" s="84"/>
      <c r="D234" s="70" t="s">
        <v>278</v>
      </c>
      <c r="E234" s="25" t="s">
        <v>125</v>
      </c>
      <c r="F234" s="16">
        <v>662.46</v>
      </c>
      <c r="G234" s="16">
        <v>0</v>
      </c>
      <c r="H234" s="16">
        <v>662.46</v>
      </c>
      <c r="I234" s="16">
        <v>662.46</v>
      </c>
      <c r="J234" s="31">
        <v>0</v>
      </c>
      <c r="K234" s="31">
        <v>0</v>
      </c>
      <c r="L234" s="31">
        <v>0</v>
      </c>
      <c r="M234" s="31">
        <v>0</v>
      </c>
      <c r="N234" s="31">
        <v>0</v>
      </c>
      <c r="O234" s="31">
        <v>0</v>
      </c>
      <c r="P234" s="31">
        <v>0</v>
      </c>
      <c r="Q234" s="31">
        <v>0</v>
      </c>
      <c r="R234" s="31">
        <v>0</v>
      </c>
      <c r="S234" s="31">
        <v>0</v>
      </c>
      <c r="T234" s="31">
        <v>0</v>
      </c>
      <c r="U234" s="31">
        <v>0</v>
      </c>
      <c r="V234" s="31">
        <v>0</v>
      </c>
      <c r="W234" s="31">
        <v>0</v>
      </c>
      <c r="X234" s="31">
        <v>0</v>
      </c>
      <c r="Y234" s="31">
        <v>0</v>
      </c>
      <c r="Z234" s="31">
        <v>0</v>
      </c>
      <c r="AA234" s="31">
        <v>0</v>
      </c>
      <c r="AB234" s="31">
        <v>0</v>
      </c>
      <c r="AC234" s="31">
        <v>0</v>
      </c>
      <c r="AD234" s="31">
        <v>0</v>
      </c>
      <c r="AE234" s="31">
        <v>0</v>
      </c>
      <c r="AF234" s="31">
        <v>0</v>
      </c>
      <c r="AG234" s="31">
        <v>0</v>
      </c>
      <c r="AH234" s="31">
        <v>0</v>
      </c>
      <c r="AI234" s="31">
        <v>0</v>
      </c>
      <c r="AJ234" s="31">
        <v>0</v>
      </c>
      <c r="AK234" s="31">
        <v>0</v>
      </c>
      <c r="AL234" s="31">
        <v>0</v>
      </c>
      <c r="AM234" s="31">
        <v>0</v>
      </c>
      <c r="AN234" s="31">
        <v>0</v>
      </c>
      <c r="AO234" s="31">
        <v>0</v>
      </c>
      <c r="AP234" s="31">
        <v>0</v>
      </c>
      <c r="AQ234" s="42">
        <v>0</v>
      </c>
      <c r="AR234" s="42">
        <v>0</v>
      </c>
      <c r="AS234" s="42">
        <v>0</v>
      </c>
      <c r="AT234" s="42">
        <v>0</v>
      </c>
      <c r="AU234" s="42">
        <v>0</v>
      </c>
      <c r="AV234" s="42">
        <v>0</v>
      </c>
      <c r="AW234" s="42">
        <v>0</v>
      </c>
      <c r="AX234" s="42">
        <v>0</v>
      </c>
      <c r="AY234" s="42">
        <f>VLOOKUP(B234,[4]应付账款明细表!$A$4:$AW$439,49,0)</f>
        <v>0</v>
      </c>
      <c r="AZ234" s="42">
        <v>0</v>
      </c>
      <c r="BA234" s="50">
        <f>VLOOKUP(B234,[4]应付账款明细表!$A$4:$AY$439,51)</f>
        <v>0</v>
      </c>
      <c r="BB234" s="50">
        <f>VLOOKUP(B234,[4]应付账款明细表!$A$4:$AZ$439,52,0)</f>
        <v>0</v>
      </c>
      <c r="BC234" s="50"/>
      <c r="BD234" s="50">
        <f>VLOOKUP(B234,[4]应付账款明细表!$A$4:$BB$440,54,0)</f>
        <v>0</v>
      </c>
      <c r="BE234" s="50"/>
      <c r="BF234" s="63"/>
      <c r="BG234" s="64"/>
      <c r="BH234" s="63"/>
      <c r="BI234" s="54">
        <f t="shared" si="48"/>
        <v>0</v>
      </c>
      <c r="BJ234" s="16">
        <f t="shared" si="49"/>
        <v>0</v>
      </c>
      <c r="BK234" s="65"/>
      <c r="BL234" s="54" t="s">
        <v>677</v>
      </c>
      <c r="BM234" s="92" t="e">
        <f t="shared" si="41"/>
        <v>#DIV/0!</v>
      </c>
      <c r="BN234" s="148" t="e">
        <f t="shared" si="42"/>
        <v>#DIV/0!</v>
      </c>
    </row>
    <row r="235" spans="1:66" ht="16.5">
      <c r="A235" s="23">
        <f t="shared" si="47"/>
        <v>232</v>
      </c>
      <c r="B235" s="24" t="s">
        <v>281</v>
      </c>
      <c r="C235" s="24"/>
      <c r="D235" s="25" t="s">
        <v>282</v>
      </c>
      <c r="E235" s="25" t="s">
        <v>125</v>
      </c>
      <c r="F235" s="16">
        <v>0</v>
      </c>
      <c r="G235" s="16">
        <v>0</v>
      </c>
      <c r="H235" s="16">
        <v>0</v>
      </c>
      <c r="I235" s="16">
        <v>0</v>
      </c>
      <c r="J235" s="31">
        <v>0</v>
      </c>
      <c r="K235" s="31">
        <v>0</v>
      </c>
      <c r="L235" s="31">
        <v>0</v>
      </c>
      <c r="M235" s="31">
        <v>0</v>
      </c>
      <c r="N235" s="31">
        <v>0</v>
      </c>
      <c r="O235" s="31">
        <v>0</v>
      </c>
      <c r="P235" s="31">
        <v>0</v>
      </c>
      <c r="Q235" s="31">
        <v>0</v>
      </c>
      <c r="R235" s="31">
        <v>0</v>
      </c>
      <c r="S235" s="31">
        <v>0</v>
      </c>
      <c r="T235" s="31">
        <v>0</v>
      </c>
      <c r="U235" s="31">
        <v>0</v>
      </c>
      <c r="V235" s="31">
        <v>0</v>
      </c>
      <c r="W235" s="31">
        <v>0</v>
      </c>
      <c r="X235" s="31">
        <v>0</v>
      </c>
      <c r="Y235" s="31">
        <v>0</v>
      </c>
      <c r="Z235" s="31">
        <v>0</v>
      </c>
      <c r="AA235" s="31">
        <v>0</v>
      </c>
      <c r="AB235" s="31">
        <v>0</v>
      </c>
      <c r="AC235" s="31">
        <v>0</v>
      </c>
      <c r="AD235" s="31">
        <v>0</v>
      </c>
      <c r="AE235" s="31">
        <v>0</v>
      </c>
      <c r="AF235" s="31">
        <v>0</v>
      </c>
      <c r="AG235" s="31">
        <v>0</v>
      </c>
      <c r="AH235" s="31">
        <v>0</v>
      </c>
      <c r="AI235" s="31">
        <v>0</v>
      </c>
      <c r="AJ235" s="31">
        <v>0</v>
      </c>
      <c r="AK235" s="31">
        <v>0</v>
      </c>
      <c r="AL235" s="31">
        <v>0</v>
      </c>
      <c r="AM235" s="31">
        <v>0</v>
      </c>
      <c r="AN235" s="31">
        <v>0</v>
      </c>
      <c r="AO235" s="31">
        <v>0</v>
      </c>
      <c r="AP235" s="31">
        <v>0</v>
      </c>
      <c r="AQ235" s="42">
        <v>0</v>
      </c>
      <c r="AR235" s="42">
        <v>0</v>
      </c>
      <c r="AS235" s="42">
        <v>0</v>
      </c>
      <c r="AT235" s="42">
        <v>0</v>
      </c>
      <c r="AU235" s="42">
        <v>0</v>
      </c>
      <c r="AV235" s="42">
        <v>0</v>
      </c>
      <c r="AW235" s="42">
        <v>0</v>
      </c>
      <c r="AX235" s="42">
        <v>0</v>
      </c>
      <c r="AY235" s="42">
        <f>VLOOKUP(B235,[4]应付账款明细表!$A$4:$AW$439,49,0)</f>
        <v>0</v>
      </c>
      <c r="AZ235" s="42">
        <v>0</v>
      </c>
      <c r="BA235" s="50">
        <f>VLOOKUP(B235,[4]应付账款明细表!$A$4:$AY$439,51)</f>
        <v>0</v>
      </c>
      <c r="BB235" s="50">
        <f>VLOOKUP(B235,[4]应付账款明细表!$A$4:$AZ$439,52,0)</f>
        <v>0</v>
      </c>
      <c r="BC235" s="50"/>
      <c r="BD235" s="50">
        <f>VLOOKUP(B235,[4]应付账款明细表!$A$4:$BB$440,54,0)</f>
        <v>0</v>
      </c>
      <c r="BE235" s="50"/>
      <c r="BF235" s="63"/>
      <c r="BG235" s="64"/>
      <c r="BH235" s="63"/>
      <c r="BI235" s="54">
        <f t="shared" si="48"/>
        <v>0</v>
      </c>
      <c r="BJ235" s="16">
        <f t="shared" si="49"/>
        <v>0</v>
      </c>
      <c r="BK235" s="65"/>
      <c r="BL235" s="54" t="s">
        <v>590</v>
      </c>
      <c r="BM235" s="92" t="e">
        <f t="shared" si="41"/>
        <v>#DIV/0!</v>
      </c>
      <c r="BN235" s="148" t="e">
        <f t="shared" si="42"/>
        <v>#DIV/0!</v>
      </c>
    </row>
    <row r="236" spans="1:66" ht="16.5">
      <c r="A236" s="23">
        <f t="shared" si="47"/>
        <v>233</v>
      </c>
      <c r="B236" s="24" t="s">
        <v>292</v>
      </c>
      <c r="C236" s="24"/>
      <c r="D236" s="25" t="s">
        <v>293</v>
      </c>
      <c r="E236" s="25" t="s">
        <v>294</v>
      </c>
      <c r="F236" s="16">
        <v>46723.98</v>
      </c>
      <c r="G236" s="16">
        <v>0</v>
      </c>
      <c r="H236" s="16">
        <v>46723.98</v>
      </c>
      <c r="I236" s="16">
        <v>40000</v>
      </c>
      <c r="J236" s="31">
        <v>6723.98</v>
      </c>
      <c r="K236" s="31">
        <v>0</v>
      </c>
      <c r="L236" s="31">
        <v>6723.98</v>
      </c>
      <c r="M236" s="31">
        <v>0</v>
      </c>
      <c r="N236" s="31">
        <v>6723.98</v>
      </c>
      <c r="O236" s="31">
        <v>0</v>
      </c>
      <c r="P236" s="31">
        <v>6723.98</v>
      </c>
      <c r="Q236" s="31">
        <v>0</v>
      </c>
      <c r="R236" s="31">
        <v>6723.98</v>
      </c>
      <c r="S236" s="31">
        <v>0</v>
      </c>
      <c r="T236" s="31">
        <v>6723.98</v>
      </c>
      <c r="U236" s="31">
        <v>0</v>
      </c>
      <c r="V236" s="31">
        <v>6723.98</v>
      </c>
      <c r="W236" s="31">
        <v>0</v>
      </c>
      <c r="X236" s="31">
        <v>6723.98</v>
      </c>
      <c r="Y236" s="31">
        <v>0</v>
      </c>
      <c r="Z236" s="31">
        <v>6723.98</v>
      </c>
      <c r="AA236" s="31">
        <v>0</v>
      </c>
      <c r="AB236" s="31">
        <v>6723.98</v>
      </c>
      <c r="AC236" s="31">
        <v>0</v>
      </c>
      <c r="AD236" s="31">
        <v>6723.98</v>
      </c>
      <c r="AE236" s="31">
        <v>0</v>
      </c>
      <c r="AF236" s="31">
        <v>6723.98</v>
      </c>
      <c r="AG236" s="31">
        <v>0</v>
      </c>
      <c r="AH236" s="31">
        <v>6723.98</v>
      </c>
      <c r="AI236" s="31">
        <v>0</v>
      </c>
      <c r="AJ236" s="31">
        <v>6723.98</v>
      </c>
      <c r="AK236" s="31">
        <v>0</v>
      </c>
      <c r="AL236" s="31">
        <v>6723.98</v>
      </c>
      <c r="AM236" s="31">
        <v>0</v>
      </c>
      <c r="AN236" s="31">
        <v>6723.98</v>
      </c>
      <c r="AO236" s="31">
        <v>6723.98</v>
      </c>
      <c r="AP236" s="31">
        <v>0</v>
      </c>
      <c r="AQ236" s="42">
        <v>0</v>
      </c>
      <c r="AR236" s="42">
        <v>0</v>
      </c>
      <c r="AS236" s="42">
        <v>0</v>
      </c>
      <c r="AT236" s="42">
        <v>0</v>
      </c>
      <c r="AU236" s="42">
        <v>0</v>
      </c>
      <c r="AV236" s="42">
        <v>0</v>
      </c>
      <c r="AW236" s="42">
        <v>0</v>
      </c>
      <c r="AX236" s="42">
        <v>0</v>
      </c>
      <c r="AY236" s="42">
        <f>VLOOKUP(B236,[4]应付账款明细表!$A$4:$AW$439,49,0)</f>
        <v>0</v>
      </c>
      <c r="AZ236" s="42">
        <v>0</v>
      </c>
      <c r="BA236" s="50">
        <f>VLOOKUP(B236,[4]应付账款明细表!$A$4:$AY$439,51)</f>
        <v>0</v>
      </c>
      <c r="BB236" s="50">
        <f>VLOOKUP(B236,[4]应付账款明细表!$A$4:$AZ$439,52,0)</f>
        <v>0</v>
      </c>
      <c r="BC236" s="50"/>
      <c r="BD236" s="50">
        <f>VLOOKUP(B236,[4]应付账款明细表!$A$4:$BB$440,54,0)</f>
        <v>0</v>
      </c>
      <c r="BE236" s="50"/>
      <c r="BF236" s="63"/>
      <c r="BG236" s="64"/>
      <c r="BH236" s="63"/>
      <c r="BI236" s="54">
        <f t="shared" si="48"/>
        <v>0</v>
      </c>
      <c r="BJ236" s="16">
        <f t="shared" si="49"/>
        <v>0</v>
      </c>
      <c r="BK236" s="65"/>
      <c r="BL236" s="54" t="s">
        <v>590</v>
      </c>
      <c r="BM236" s="92" t="e">
        <f t="shared" si="41"/>
        <v>#DIV/0!</v>
      </c>
      <c r="BN236" s="148" t="e">
        <f t="shared" si="42"/>
        <v>#DIV/0!</v>
      </c>
    </row>
    <row r="237" spans="1:66" ht="16.5">
      <c r="A237" s="23">
        <f t="shared" si="47"/>
        <v>234</v>
      </c>
      <c r="B237" s="24" t="s">
        <v>303</v>
      </c>
      <c r="C237" s="24"/>
      <c r="D237" s="25" t="s">
        <v>304</v>
      </c>
      <c r="E237" s="25" t="s">
        <v>305</v>
      </c>
      <c r="F237" s="16">
        <v>506319</v>
      </c>
      <c r="G237" s="16">
        <v>0</v>
      </c>
      <c r="H237" s="16">
        <v>506319</v>
      </c>
      <c r="I237" s="16">
        <v>0</v>
      </c>
      <c r="J237" s="31">
        <v>506319</v>
      </c>
      <c r="K237" s="31">
        <v>0</v>
      </c>
      <c r="L237" s="31">
        <v>506319</v>
      </c>
      <c r="M237" s="31">
        <v>0</v>
      </c>
      <c r="N237" s="31">
        <v>506319</v>
      </c>
      <c r="O237" s="31">
        <v>0</v>
      </c>
      <c r="P237" s="31">
        <v>506319</v>
      </c>
      <c r="Q237" s="31">
        <v>0</v>
      </c>
      <c r="R237" s="31">
        <v>506319</v>
      </c>
      <c r="S237" s="31">
        <v>0</v>
      </c>
      <c r="T237" s="31">
        <v>506319</v>
      </c>
      <c r="U237" s="31">
        <v>0</v>
      </c>
      <c r="V237" s="31">
        <v>506319</v>
      </c>
      <c r="W237" s="31">
        <v>0</v>
      </c>
      <c r="X237" s="31">
        <v>506319</v>
      </c>
      <c r="Y237" s="31">
        <v>0</v>
      </c>
      <c r="Z237" s="31">
        <v>506319</v>
      </c>
      <c r="AA237" s="31">
        <v>0</v>
      </c>
      <c r="AB237" s="31">
        <v>506319</v>
      </c>
      <c r="AC237" s="31">
        <v>0</v>
      </c>
      <c r="AD237" s="31">
        <v>506319</v>
      </c>
      <c r="AE237" s="31">
        <v>0</v>
      </c>
      <c r="AF237" s="31">
        <v>506319</v>
      </c>
      <c r="AG237" s="31">
        <v>70000</v>
      </c>
      <c r="AH237" s="31">
        <v>436319</v>
      </c>
      <c r="AI237" s="31">
        <v>0</v>
      </c>
      <c r="AJ237" s="31">
        <v>436319</v>
      </c>
      <c r="AK237" s="31">
        <v>0</v>
      </c>
      <c r="AL237" s="31">
        <v>436319</v>
      </c>
      <c r="AM237" s="31">
        <v>0</v>
      </c>
      <c r="AN237" s="31">
        <v>436319</v>
      </c>
      <c r="AO237" s="31">
        <v>284000</v>
      </c>
      <c r="AP237" s="31">
        <v>152319</v>
      </c>
      <c r="AQ237" s="42">
        <v>0</v>
      </c>
      <c r="AR237" s="42">
        <v>152319</v>
      </c>
      <c r="AS237" s="42">
        <v>0</v>
      </c>
      <c r="AT237" s="42">
        <v>152319</v>
      </c>
      <c r="AU237" s="42">
        <v>0</v>
      </c>
      <c r="AV237" s="42">
        <v>152319</v>
      </c>
      <c r="AW237" s="42">
        <v>0</v>
      </c>
      <c r="AX237" s="42">
        <v>152319</v>
      </c>
      <c r="AY237" s="42">
        <f>VLOOKUP(B237,[4]应付账款明细表!$A$4:$AW$439,49,0)</f>
        <v>0</v>
      </c>
      <c r="AZ237" s="42">
        <v>152319</v>
      </c>
      <c r="BA237" s="50">
        <f>VLOOKUP(B237,[4]应付账款明细表!$A$4:$AY$439,51)</f>
        <v>0</v>
      </c>
      <c r="BB237" s="50">
        <f>VLOOKUP(B237,[4]应付账款明细表!$A$4:$AZ$439,52,0)</f>
        <v>152319</v>
      </c>
      <c r="BC237" s="50"/>
      <c r="BD237" s="50">
        <f>VLOOKUP(B237,[4]应付账款明细表!$A$4:$BB$440,54,0)</f>
        <v>152319</v>
      </c>
      <c r="BE237" s="50"/>
      <c r="BF237" s="63"/>
      <c r="BG237" s="64"/>
      <c r="BH237" s="63"/>
      <c r="BI237" s="54">
        <f t="shared" si="48"/>
        <v>0</v>
      </c>
      <c r="BJ237" s="16">
        <f t="shared" si="49"/>
        <v>0</v>
      </c>
      <c r="BK237" s="65"/>
      <c r="BL237" s="54" t="s">
        <v>590</v>
      </c>
      <c r="BM237" s="92">
        <f t="shared" si="41"/>
        <v>0</v>
      </c>
      <c r="BN237" s="148">
        <f t="shared" si="42"/>
        <v>0</v>
      </c>
    </row>
    <row r="238" spans="1:66" ht="16.5">
      <c r="A238" s="23">
        <f t="shared" si="47"/>
        <v>235</v>
      </c>
      <c r="B238" s="24" t="s">
        <v>306</v>
      </c>
      <c r="C238" s="24"/>
      <c r="D238" s="25" t="s">
        <v>307</v>
      </c>
      <c r="E238" s="25" t="s">
        <v>30</v>
      </c>
      <c r="F238" s="16">
        <v>536244.01</v>
      </c>
      <c r="G238" s="16">
        <v>0</v>
      </c>
      <c r="H238" s="16">
        <v>536244.01</v>
      </c>
      <c r="I238" s="16">
        <v>0</v>
      </c>
      <c r="J238" s="31">
        <v>536244.01</v>
      </c>
      <c r="K238" s="31">
        <v>10388.040000000001</v>
      </c>
      <c r="L238" s="31">
        <v>536244.01</v>
      </c>
      <c r="M238" s="31">
        <v>0</v>
      </c>
      <c r="N238" s="31">
        <v>546632.05000000005</v>
      </c>
      <c r="O238" s="31">
        <v>0</v>
      </c>
      <c r="P238" s="31">
        <v>536244.01</v>
      </c>
      <c r="Q238" s="31">
        <v>100000</v>
      </c>
      <c r="R238" s="31">
        <v>446632.05</v>
      </c>
      <c r="S238" s="31">
        <v>0</v>
      </c>
      <c r="T238" s="31">
        <v>436244.01</v>
      </c>
      <c r="U238" s="31">
        <v>0</v>
      </c>
      <c r="V238" s="31">
        <v>446632.05</v>
      </c>
      <c r="W238" s="31">
        <v>0</v>
      </c>
      <c r="X238" s="31">
        <v>446632.05</v>
      </c>
      <c r="Y238" s="31">
        <v>0</v>
      </c>
      <c r="Z238" s="31">
        <v>446632.05</v>
      </c>
      <c r="AA238" s="31">
        <v>0</v>
      </c>
      <c r="AB238" s="31">
        <v>446632.05</v>
      </c>
      <c r="AC238" s="31">
        <v>0</v>
      </c>
      <c r="AD238" s="31">
        <v>446632.05</v>
      </c>
      <c r="AE238" s="31">
        <v>4715.21</v>
      </c>
      <c r="AF238" s="31">
        <v>446632.05</v>
      </c>
      <c r="AG238" s="31">
        <v>100000</v>
      </c>
      <c r="AH238" s="31">
        <v>351347.26</v>
      </c>
      <c r="AI238" s="31">
        <v>0</v>
      </c>
      <c r="AJ238" s="31">
        <v>346632.05</v>
      </c>
      <c r="AK238" s="31">
        <v>0</v>
      </c>
      <c r="AL238" s="31">
        <v>351347.26</v>
      </c>
      <c r="AM238" s="31">
        <v>0</v>
      </c>
      <c r="AN238" s="31">
        <v>346632.05</v>
      </c>
      <c r="AO238" s="31">
        <v>0</v>
      </c>
      <c r="AP238" s="31">
        <v>351347.26</v>
      </c>
      <c r="AQ238" s="42">
        <v>0</v>
      </c>
      <c r="AR238" s="42">
        <v>351347.26</v>
      </c>
      <c r="AS238" s="42">
        <v>0</v>
      </c>
      <c r="AT238" s="42">
        <v>351347.26</v>
      </c>
      <c r="AU238" s="42">
        <v>0</v>
      </c>
      <c r="AV238" s="42">
        <v>351347.26</v>
      </c>
      <c r="AW238" s="42">
        <v>0</v>
      </c>
      <c r="AX238" s="42">
        <v>351347.26</v>
      </c>
      <c r="AY238" s="42">
        <f>VLOOKUP(B238,[4]应付账款明细表!$A$4:$AW$439,49,0)</f>
        <v>0</v>
      </c>
      <c r="AZ238" s="42">
        <v>351347.26</v>
      </c>
      <c r="BA238" s="50">
        <f>VLOOKUP(B238,[4]应付账款明细表!$A$4:$AY$439,51)</f>
        <v>0</v>
      </c>
      <c r="BB238" s="50">
        <f>VLOOKUP(B238,[4]应付账款明细表!$A$4:$AZ$439,52,0)</f>
        <v>351347.26</v>
      </c>
      <c r="BC238" s="50"/>
      <c r="BD238" s="50">
        <f>VLOOKUP(B238,[4]应付账款明细表!$A$4:$BB$440,54,0)</f>
        <v>351347.26</v>
      </c>
      <c r="BE238" s="50"/>
      <c r="BF238" s="63"/>
      <c r="BG238" s="64"/>
      <c r="BH238" s="63"/>
      <c r="BI238" s="54">
        <f t="shared" si="48"/>
        <v>15103.25</v>
      </c>
      <c r="BJ238" s="16">
        <f t="shared" si="49"/>
        <v>1373.02272727273</v>
      </c>
      <c r="BK238" s="65">
        <f>BD238/BJ238</f>
        <v>255.893258735703</v>
      </c>
      <c r="BL238" s="54" t="s">
        <v>590</v>
      </c>
      <c r="BM238" s="92">
        <f t="shared" si="41"/>
        <v>0</v>
      </c>
      <c r="BN238" s="148">
        <f t="shared" si="42"/>
        <v>0</v>
      </c>
    </row>
    <row r="239" spans="1:66" ht="16.5">
      <c r="A239" s="23">
        <f t="shared" si="47"/>
        <v>236</v>
      </c>
      <c r="B239" s="24" t="s">
        <v>393</v>
      </c>
      <c r="C239" s="24"/>
      <c r="D239" s="25" t="s">
        <v>394</v>
      </c>
      <c r="E239" s="25" t="s">
        <v>340</v>
      </c>
      <c r="F239" s="16">
        <v>173848.9</v>
      </c>
      <c r="G239" s="16">
        <v>0</v>
      </c>
      <c r="H239" s="16">
        <v>233374.75</v>
      </c>
      <c r="I239" s="16">
        <v>130000</v>
      </c>
      <c r="J239" s="31">
        <v>103374.75</v>
      </c>
      <c r="K239" s="31">
        <v>0</v>
      </c>
      <c r="L239" s="31">
        <v>43848.9</v>
      </c>
      <c r="M239" s="31">
        <v>0</v>
      </c>
      <c r="N239" s="31">
        <v>103374.75</v>
      </c>
      <c r="O239" s="31">
        <v>0</v>
      </c>
      <c r="P239" s="31">
        <v>103374.75</v>
      </c>
      <c r="Q239" s="31">
        <v>100000</v>
      </c>
      <c r="R239" s="31">
        <v>3374.75</v>
      </c>
      <c r="S239" s="31">
        <v>0</v>
      </c>
      <c r="T239" s="31">
        <v>3374.75</v>
      </c>
      <c r="U239" s="31">
        <v>0</v>
      </c>
      <c r="V239" s="31">
        <v>3374.75</v>
      </c>
      <c r="W239" s="31">
        <v>0</v>
      </c>
      <c r="X239" s="31">
        <v>3374.75</v>
      </c>
      <c r="Y239" s="31">
        <v>0</v>
      </c>
      <c r="Z239" s="31">
        <v>3374.75</v>
      </c>
      <c r="AA239" s="31">
        <v>0</v>
      </c>
      <c r="AB239" s="31">
        <v>3374.75</v>
      </c>
      <c r="AC239" s="31">
        <v>0</v>
      </c>
      <c r="AD239" s="31">
        <v>3374.75</v>
      </c>
      <c r="AE239" s="31">
        <v>0</v>
      </c>
      <c r="AF239" s="31">
        <v>3374.75</v>
      </c>
      <c r="AG239" s="31">
        <v>0</v>
      </c>
      <c r="AH239" s="31">
        <v>3374.75</v>
      </c>
      <c r="AI239" s="31">
        <v>0</v>
      </c>
      <c r="AJ239" s="31">
        <v>3374.75</v>
      </c>
      <c r="AK239" s="31">
        <v>0</v>
      </c>
      <c r="AL239" s="31">
        <v>3374.75</v>
      </c>
      <c r="AM239" s="31">
        <v>0</v>
      </c>
      <c r="AN239" s="31">
        <v>3374.75</v>
      </c>
      <c r="AO239" s="31">
        <v>0</v>
      </c>
      <c r="AP239" s="31">
        <v>3374.75</v>
      </c>
      <c r="AQ239" s="42">
        <v>0</v>
      </c>
      <c r="AR239" s="42">
        <v>3374.75</v>
      </c>
      <c r="AS239" s="42">
        <v>0</v>
      </c>
      <c r="AT239" s="42">
        <v>3374.75</v>
      </c>
      <c r="AU239" s="42">
        <v>0</v>
      </c>
      <c r="AV239" s="42">
        <v>3374.75</v>
      </c>
      <c r="AW239" s="42">
        <v>0</v>
      </c>
      <c r="AX239" s="42">
        <v>3374.75</v>
      </c>
      <c r="AY239" s="42">
        <f>VLOOKUP(B239,[4]应付账款明细表!$A$4:$AW$439,49,0)</f>
        <v>0</v>
      </c>
      <c r="AZ239" s="42">
        <v>3374.75</v>
      </c>
      <c r="BA239" s="50">
        <f>VLOOKUP(B239,[4]应付账款明细表!$A$4:$AY$439,51)</f>
        <v>0</v>
      </c>
      <c r="BB239" s="50">
        <f>VLOOKUP(B239,[4]应付账款明细表!$A$4:$AZ$439,52,0)</f>
        <v>3374.75</v>
      </c>
      <c r="BC239" s="50"/>
      <c r="BD239" s="50">
        <f>VLOOKUP(B239,[4]应付账款明细表!$A$4:$BB$440,54,0)</f>
        <v>3374.75</v>
      </c>
      <c r="BE239" s="50"/>
      <c r="BF239" s="63"/>
      <c r="BG239" s="64"/>
      <c r="BH239" s="63"/>
      <c r="BI239" s="54">
        <f t="shared" si="48"/>
        <v>0</v>
      </c>
      <c r="BJ239" s="16">
        <f t="shared" si="49"/>
        <v>0</v>
      </c>
      <c r="BK239" s="65"/>
      <c r="BL239" s="54" t="s">
        <v>590</v>
      </c>
      <c r="BM239" s="92">
        <f t="shared" si="41"/>
        <v>0</v>
      </c>
      <c r="BN239" s="148">
        <f t="shared" si="42"/>
        <v>0</v>
      </c>
    </row>
    <row r="240" spans="1:66" ht="16.5">
      <c r="A240" s="23"/>
      <c r="B240" s="82" t="s">
        <v>702</v>
      </c>
      <c r="C240" s="84"/>
      <c r="D240" s="70" t="s">
        <v>703</v>
      </c>
      <c r="E240" s="25" t="s">
        <v>68</v>
      </c>
      <c r="F240" s="16"/>
      <c r="G240" s="16"/>
      <c r="H240" s="16"/>
      <c r="I240" s="16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  <c r="AB240" s="31"/>
      <c r="AC240" s="31"/>
      <c r="AD240" s="31"/>
      <c r="AE240" s="31"/>
      <c r="AF240" s="31"/>
      <c r="AG240" s="31"/>
      <c r="AH240" s="31"/>
      <c r="AI240" s="31"/>
      <c r="AJ240" s="31"/>
      <c r="AK240" s="31"/>
      <c r="AL240" s="31"/>
      <c r="AM240" s="31"/>
      <c r="AN240" s="31"/>
      <c r="AO240" s="31"/>
      <c r="AP240" s="31"/>
      <c r="AQ240" s="42"/>
      <c r="AR240" s="42"/>
      <c r="AS240" s="42"/>
      <c r="AT240" s="42"/>
      <c r="AU240" s="42"/>
      <c r="AV240" s="42"/>
      <c r="AW240" s="42"/>
      <c r="AX240" s="42"/>
      <c r="AY240" s="42">
        <f>VLOOKUP(B240,[4]应付账款明细表!$A$4:$AW$439,49,0)</f>
        <v>0</v>
      </c>
      <c r="AZ240" s="42"/>
      <c r="BA240" s="50">
        <f>VLOOKUP(B240,[4]应付账款明细表!$A$4:$AY$439,51)</f>
        <v>0</v>
      </c>
      <c r="BB240" s="50">
        <f>VLOOKUP(B240,[4]应付账款明细表!$A$4:$AZ$439,52,0)</f>
        <v>0</v>
      </c>
      <c r="BC240" s="50"/>
      <c r="BD240" s="50">
        <f>VLOOKUP(B240,[4]应付账款明细表!$A$4:$BB$440,54,0)</f>
        <v>0</v>
      </c>
      <c r="BE240" s="50"/>
      <c r="BF240" s="63"/>
      <c r="BG240" s="64"/>
      <c r="BH240" s="63"/>
      <c r="BI240" s="54">
        <f t="shared" si="48"/>
        <v>0</v>
      </c>
      <c r="BJ240" s="16">
        <f t="shared" si="49"/>
        <v>0</v>
      </c>
      <c r="BK240" s="65"/>
      <c r="BL240" s="54"/>
      <c r="BM240" s="92" t="e">
        <f t="shared" si="41"/>
        <v>#DIV/0!</v>
      </c>
      <c r="BN240" s="148" t="e">
        <f t="shared" si="42"/>
        <v>#DIV/0!</v>
      </c>
    </row>
    <row r="241" spans="1:66" ht="16.5">
      <c r="A241" s="99">
        <f>ROW()-3</f>
        <v>238</v>
      </c>
      <c r="B241" s="100" t="s">
        <v>440</v>
      </c>
      <c r="C241" s="84"/>
      <c r="D241" s="101" t="s">
        <v>441</v>
      </c>
      <c r="E241" s="102" t="s">
        <v>350</v>
      </c>
      <c r="F241" s="103"/>
      <c r="G241" s="103"/>
      <c r="H241" s="103"/>
      <c r="I241" s="103">
        <v>415</v>
      </c>
      <c r="J241" s="112">
        <v>0</v>
      </c>
      <c r="K241" s="112">
        <v>0</v>
      </c>
      <c r="L241" s="112">
        <v>0</v>
      </c>
      <c r="M241" s="112">
        <v>0</v>
      </c>
      <c r="N241" s="112">
        <v>0</v>
      </c>
      <c r="O241" s="112">
        <v>0</v>
      </c>
      <c r="P241" s="112">
        <v>0</v>
      </c>
      <c r="Q241" s="112">
        <v>0</v>
      </c>
      <c r="R241" s="112">
        <v>0</v>
      </c>
      <c r="S241" s="112">
        <v>0</v>
      </c>
      <c r="T241" s="112">
        <v>0</v>
      </c>
      <c r="U241" s="112">
        <v>0</v>
      </c>
      <c r="V241" s="112">
        <v>0</v>
      </c>
      <c r="W241" s="112">
        <v>0</v>
      </c>
      <c r="X241" s="112">
        <v>0</v>
      </c>
      <c r="Y241" s="112">
        <v>0</v>
      </c>
      <c r="Z241" s="112">
        <v>0</v>
      </c>
      <c r="AA241" s="112">
        <v>0</v>
      </c>
      <c r="AB241" s="112">
        <v>0</v>
      </c>
      <c r="AC241" s="112">
        <v>0</v>
      </c>
      <c r="AD241" s="112">
        <v>0</v>
      </c>
      <c r="AE241" s="112">
        <v>0</v>
      </c>
      <c r="AF241" s="112">
        <v>0</v>
      </c>
      <c r="AG241" s="112">
        <v>0</v>
      </c>
      <c r="AH241" s="112">
        <v>0</v>
      </c>
      <c r="AI241" s="112">
        <v>0</v>
      </c>
      <c r="AJ241" s="112">
        <v>0</v>
      </c>
      <c r="AK241" s="112">
        <v>0</v>
      </c>
      <c r="AL241" s="112">
        <v>0</v>
      </c>
      <c r="AM241" s="112">
        <v>0</v>
      </c>
      <c r="AN241" s="112">
        <v>0</v>
      </c>
      <c r="AO241" s="112">
        <v>0</v>
      </c>
      <c r="AP241" s="112">
        <v>0</v>
      </c>
      <c r="AQ241" s="113">
        <v>0</v>
      </c>
      <c r="AR241" s="113">
        <v>0</v>
      </c>
      <c r="AS241" s="113">
        <v>0</v>
      </c>
      <c r="AT241" s="113">
        <v>0</v>
      </c>
      <c r="AU241" s="113">
        <v>0</v>
      </c>
      <c r="AV241" s="113">
        <v>0</v>
      </c>
      <c r="AW241" s="113">
        <v>0</v>
      </c>
      <c r="AX241" s="113">
        <v>0</v>
      </c>
      <c r="AY241" s="42">
        <f>VLOOKUP(B241,[4]应付账款明细表!$A$4:$AW$439,49,0)</f>
        <v>0</v>
      </c>
      <c r="AZ241" s="113">
        <v>0</v>
      </c>
      <c r="BA241" s="50">
        <f>VLOOKUP(B241,[4]应付账款明细表!$A$4:$AY$439,51)</f>
        <v>0</v>
      </c>
      <c r="BB241" s="50">
        <f>VLOOKUP(B241,[4]应付账款明细表!$A$4:$AZ$439,52,0)</f>
        <v>0</v>
      </c>
      <c r="BC241" s="115"/>
      <c r="BD241" s="50">
        <f>VLOOKUP(B241,[4]应付账款明细表!$A$4:$BB$440,54,0)</f>
        <v>0</v>
      </c>
      <c r="BE241" s="50"/>
      <c r="BF241" s="121"/>
      <c r="BG241" s="122"/>
      <c r="BH241" s="121"/>
      <c r="BI241" s="54">
        <f t="shared" si="48"/>
        <v>0</v>
      </c>
      <c r="BJ241" s="16">
        <f t="shared" si="49"/>
        <v>0</v>
      </c>
      <c r="BK241" s="65"/>
      <c r="BL241" s="123" t="s">
        <v>591</v>
      </c>
      <c r="BM241" s="92" t="e">
        <f t="shared" si="41"/>
        <v>#DIV/0!</v>
      </c>
      <c r="BN241" s="148" t="e">
        <f t="shared" si="42"/>
        <v>#DIV/0!</v>
      </c>
    </row>
    <row r="242" spans="1:66" ht="16.5">
      <c r="A242" s="99"/>
      <c r="B242" s="70" t="s">
        <v>704</v>
      </c>
      <c r="D242" s="70" t="s">
        <v>705</v>
      </c>
      <c r="E242" s="102" t="s">
        <v>97</v>
      </c>
      <c r="F242" s="103"/>
      <c r="G242" s="103"/>
      <c r="H242" s="103"/>
      <c r="I242" s="103"/>
      <c r="J242" s="112"/>
      <c r="K242" s="112"/>
      <c r="L242" s="112"/>
      <c r="M242" s="112"/>
      <c r="N242" s="112"/>
      <c r="O242" s="112"/>
      <c r="P242" s="112"/>
      <c r="Q242" s="112"/>
      <c r="R242" s="112"/>
      <c r="S242" s="112"/>
      <c r="T242" s="112"/>
      <c r="U242" s="112"/>
      <c r="V242" s="112"/>
      <c r="W242" s="112"/>
      <c r="X242" s="112"/>
      <c r="Y242" s="112"/>
      <c r="Z242" s="112"/>
      <c r="AA242" s="112"/>
      <c r="AB242" s="112"/>
      <c r="AC242" s="112"/>
      <c r="AD242" s="112"/>
      <c r="AE242" s="112"/>
      <c r="AF242" s="112"/>
      <c r="AG242" s="112"/>
      <c r="AH242" s="112"/>
      <c r="AI242" s="112"/>
      <c r="AJ242" s="112"/>
      <c r="AK242" s="112"/>
      <c r="AL242" s="112"/>
      <c r="AM242" s="112"/>
      <c r="AN242" s="112"/>
      <c r="AO242" s="112"/>
      <c r="AP242" s="112"/>
      <c r="AQ242" s="113"/>
      <c r="AR242" s="113"/>
      <c r="AS242" s="113"/>
      <c r="AT242" s="113"/>
      <c r="AU242" s="113"/>
      <c r="AV242" s="113"/>
      <c r="AW242" s="113"/>
      <c r="AX242" s="113"/>
      <c r="AY242" s="42">
        <f>VLOOKUP(B242,[4]应付账款明细表!$A$4:$AW$439,49,0)</f>
        <v>32054.400000000001</v>
      </c>
      <c r="AZ242" s="113"/>
      <c r="BA242" s="50">
        <f>VLOOKUP(B242,[4]应付账款明细表!$A$4:$AY$439,51)</f>
        <v>32054.400000000001</v>
      </c>
      <c r="BB242" s="50">
        <f>VLOOKUP(B242,[4]应付账款明细表!$A$4:$AZ$439,52,0)</f>
        <v>0</v>
      </c>
      <c r="BC242" s="115"/>
      <c r="BD242" s="50">
        <f>VLOOKUP(B242,[4]应付账款明细表!$A$4:$BB$440,54,0)</f>
        <v>0</v>
      </c>
      <c r="BE242" s="50"/>
      <c r="BF242" s="121"/>
      <c r="BG242" s="122"/>
      <c r="BH242" s="121"/>
      <c r="BI242" s="54">
        <f t="shared" si="48"/>
        <v>32054.400000000001</v>
      </c>
      <c r="BJ242" s="16">
        <f t="shared" si="49"/>
        <v>2914.03636363636</v>
      </c>
      <c r="BK242" s="65">
        <f>BB242/BJ242</f>
        <v>0</v>
      </c>
      <c r="BL242" s="123"/>
      <c r="BM242" s="92" t="e">
        <f t="shared" si="41"/>
        <v>#DIV/0!</v>
      </c>
      <c r="BN242" s="148" t="e">
        <f t="shared" si="42"/>
        <v>#DIV/0!</v>
      </c>
    </row>
    <row r="243" spans="1:66" ht="16.5">
      <c r="A243" s="104"/>
      <c r="B243" s="105"/>
      <c r="C243" s="105"/>
      <c r="D243" s="105" t="s">
        <v>697</v>
      </c>
      <c r="E243" s="106"/>
      <c r="F243" s="107">
        <f>SUM(F212:F242)</f>
        <v>5067159.47</v>
      </c>
      <c r="G243" s="107">
        <f t="shared" ref="G243:AL243" si="50">SUM(G212:G242)</f>
        <v>1070000</v>
      </c>
      <c r="H243" s="107">
        <f t="shared" si="50"/>
        <v>6379394.6600000001</v>
      </c>
      <c r="I243" s="107">
        <f t="shared" si="50"/>
        <v>1505521.56</v>
      </c>
      <c r="J243" s="107">
        <f t="shared" si="50"/>
        <v>6555709.25</v>
      </c>
      <c r="K243" s="107">
        <f t="shared" si="50"/>
        <v>303042.25</v>
      </c>
      <c r="L243" s="107">
        <f t="shared" si="50"/>
        <v>3310396.64</v>
      </c>
      <c r="M243" s="107">
        <f t="shared" si="50"/>
        <v>1814971</v>
      </c>
      <c r="N243" s="107">
        <f t="shared" si="50"/>
        <v>6063157.5599999996</v>
      </c>
      <c r="O243" s="107">
        <f t="shared" si="50"/>
        <v>161435.56</v>
      </c>
      <c r="P243" s="107">
        <f t="shared" si="50"/>
        <v>5311443.05</v>
      </c>
      <c r="Q243" s="107">
        <f t="shared" si="50"/>
        <v>1262992.3700000001</v>
      </c>
      <c r="R243" s="107">
        <f t="shared" si="50"/>
        <v>5235075.7</v>
      </c>
      <c r="S243" s="107">
        <f t="shared" si="50"/>
        <v>940788.68</v>
      </c>
      <c r="T243" s="107">
        <f t="shared" si="50"/>
        <v>5339427</v>
      </c>
      <c r="U243" s="107">
        <f t="shared" si="50"/>
        <v>539874.46</v>
      </c>
      <c r="V243" s="107">
        <f t="shared" si="50"/>
        <v>5437367.0899999999</v>
      </c>
      <c r="W243" s="107">
        <f t="shared" si="50"/>
        <v>228163.41</v>
      </c>
      <c r="X243" s="107">
        <f t="shared" si="50"/>
        <v>5222536.6399999997</v>
      </c>
      <c r="Y243" s="107">
        <f t="shared" si="50"/>
        <v>1704272</v>
      </c>
      <c r="Z243" s="107">
        <f t="shared" si="50"/>
        <v>4617258.5</v>
      </c>
      <c r="AA243" s="107">
        <f t="shared" si="50"/>
        <v>1143729.6299999999</v>
      </c>
      <c r="AB243" s="107">
        <f t="shared" si="50"/>
        <v>4450522.9000000004</v>
      </c>
      <c r="AC243" s="107">
        <f t="shared" si="50"/>
        <v>157355.6</v>
      </c>
      <c r="AD243" s="107">
        <f t="shared" si="50"/>
        <v>5403584.1500000004</v>
      </c>
      <c r="AE243" s="107">
        <f t="shared" si="50"/>
        <v>1810327.24</v>
      </c>
      <c r="AF243" s="107">
        <f t="shared" si="50"/>
        <v>4611335.49</v>
      </c>
      <c r="AG243" s="107">
        <f t="shared" si="50"/>
        <v>3930573.39</v>
      </c>
      <c r="AH243" s="107">
        <f t="shared" si="50"/>
        <v>2343544.6800000002</v>
      </c>
      <c r="AI243" s="107">
        <f t="shared" si="50"/>
        <v>1672286.11</v>
      </c>
      <c r="AJ243" s="107">
        <f t="shared" si="50"/>
        <v>2156899.2599999998</v>
      </c>
      <c r="AK243" s="107">
        <f t="shared" si="50"/>
        <v>375426.37</v>
      </c>
      <c r="AL243" s="107">
        <f t="shared" si="50"/>
        <v>3211258.72</v>
      </c>
      <c r="AM243" s="107">
        <f t="shared" ref="AM243:BK243" si="51">SUM(AM212:AM242)</f>
        <v>1023.78</v>
      </c>
      <c r="AN243" s="107">
        <f t="shared" si="51"/>
        <v>1976174.26</v>
      </c>
      <c r="AO243" s="107">
        <f t="shared" si="51"/>
        <v>832677.88</v>
      </c>
      <c r="AP243" s="107">
        <f t="shared" si="51"/>
        <v>2379604.62</v>
      </c>
      <c r="AQ243" s="107">
        <f t="shared" si="51"/>
        <v>351134.91</v>
      </c>
      <c r="AR243" s="107">
        <f t="shared" si="51"/>
        <v>1618820.7</v>
      </c>
      <c r="AS243" s="107">
        <f t="shared" si="51"/>
        <v>163618.44</v>
      </c>
      <c r="AT243" s="107">
        <f t="shared" si="51"/>
        <v>2588695.5299999998</v>
      </c>
      <c r="AU243" s="107">
        <f t="shared" si="51"/>
        <v>11024.81</v>
      </c>
      <c r="AV243" s="107">
        <f t="shared" si="51"/>
        <v>1619080.34</v>
      </c>
      <c r="AW243" s="107">
        <f t="shared" si="51"/>
        <v>620000</v>
      </c>
      <c r="AX243" s="107">
        <f t="shared" si="51"/>
        <v>2589720.34</v>
      </c>
      <c r="AY243" s="107">
        <f t="shared" si="51"/>
        <v>32054.400000000001</v>
      </c>
      <c r="AZ243" s="107">
        <f t="shared" si="51"/>
        <v>2227560.62</v>
      </c>
      <c r="BA243" s="116">
        <f t="shared" si="51"/>
        <v>229557.2</v>
      </c>
      <c r="BB243" s="116">
        <f t="shared" si="51"/>
        <v>2392217.54</v>
      </c>
      <c r="BC243" s="116">
        <f t="shared" si="51"/>
        <v>0</v>
      </c>
      <c r="BD243" s="116">
        <f t="shared" si="51"/>
        <v>2362660.73</v>
      </c>
      <c r="BE243" s="116">
        <f t="shared" si="51"/>
        <v>0</v>
      </c>
      <c r="BF243" s="107">
        <f t="shared" si="51"/>
        <v>0</v>
      </c>
      <c r="BG243" s="107">
        <f>SUM(BG212:BG242)</f>
        <v>529839.87</v>
      </c>
      <c r="BH243" s="107">
        <f t="shared" si="51"/>
        <v>529839.87</v>
      </c>
      <c r="BI243" s="107">
        <f t="shared" si="51"/>
        <v>6655010.7800000003</v>
      </c>
      <c r="BJ243" s="107">
        <f t="shared" si="51"/>
        <v>605000.98</v>
      </c>
      <c r="BK243" s="116">
        <f t="shared" si="51"/>
        <v>371.73121685821002</v>
      </c>
      <c r="BL243" s="124"/>
      <c r="BM243" s="92">
        <f t="shared" si="41"/>
        <v>0.22425558747065644</v>
      </c>
      <c r="BN243" s="148">
        <f t="shared" si="42"/>
        <v>0.22425558747065644</v>
      </c>
    </row>
    <row r="244" spans="1:66" ht="16.5">
      <c r="A244" s="108"/>
      <c r="B244" s="109"/>
      <c r="C244" s="109"/>
      <c r="D244" s="109" t="s">
        <v>706</v>
      </c>
      <c r="E244" s="110"/>
      <c r="F244" s="111"/>
      <c r="G244" s="111">
        <f>G243+G210+G138</f>
        <v>19139354.93</v>
      </c>
      <c r="H244" s="111">
        <f t="shared" ref="H244:AM244" si="52">H243+H210+H138</f>
        <v>103789584.90000001</v>
      </c>
      <c r="I244" s="111">
        <f t="shared" si="52"/>
        <v>20191959.579999998</v>
      </c>
      <c r="J244" s="111">
        <f t="shared" si="52"/>
        <v>100058098.63</v>
      </c>
      <c r="K244" s="111">
        <f t="shared" si="52"/>
        <v>13635901.119999999</v>
      </c>
      <c r="L244" s="111">
        <f t="shared" si="52"/>
        <v>72783363.849999994</v>
      </c>
      <c r="M244" s="111">
        <f t="shared" si="52"/>
        <v>12213198.26</v>
      </c>
      <c r="N244" s="111">
        <f t="shared" si="52"/>
        <v>102500178.55</v>
      </c>
      <c r="O244" s="111">
        <f t="shared" si="52"/>
        <v>11777839.34</v>
      </c>
      <c r="P244" s="111">
        <f t="shared" si="52"/>
        <v>79436292.329999998</v>
      </c>
      <c r="Q244" s="111">
        <f t="shared" si="52"/>
        <v>13455947.27</v>
      </c>
      <c r="R244" s="111">
        <f t="shared" si="52"/>
        <v>101150417.89</v>
      </c>
      <c r="S244" s="111">
        <f t="shared" si="52"/>
        <v>19613721.359999999</v>
      </c>
      <c r="T244" s="111">
        <f t="shared" si="52"/>
        <v>80712851.269999996</v>
      </c>
      <c r="U244" s="111">
        <f t="shared" si="52"/>
        <v>11000081.710000001</v>
      </c>
      <c r="V244" s="111">
        <f t="shared" si="52"/>
        <v>109515765</v>
      </c>
      <c r="W244" s="111">
        <f t="shared" si="52"/>
        <v>20153004.030000001</v>
      </c>
      <c r="X244" s="111">
        <f t="shared" si="52"/>
        <v>84518930.75</v>
      </c>
      <c r="Y244" s="111">
        <f t="shared" si="52"/>
        <v>20476542.48</v>
      </c>
      <c r="Z244" s="111">
        <f t="shared" si="52"/>
        <v>109998226.55</v>
      </c>
      <c r="AA244" s="111">
        <f t="shared" si="52"/>
        <v>20832810.170000002</v>
      </c>
      <c r="AB244" s="111">
        <f t="shared" si="52"/>
        <v>77154743.030000001</v>
      </c>
      <c r="AC244" s="111">
        <f t="shared" si="52"/>
        <v>5143263.5199999996</v>
      </c>
      <c r="AD244" s="111">
        <f t="shared" si="52"/>
        <v>125442724.81999999</v>
      </c>
      <c r="AE244" s="111">
        <f t="shared" si="52"/>
        <v>21410123.399999999</v>
      </c>
      <c r="AF244" s="111">
        <f t="shared" si="52"/>
        <v>93413627.689999998</v>
      </c>
      <c r="AG244" s="111">
        <f t="shared" si="52"/>
        <v>31006173.079999998</v>
      </c>
      <c r="AH244" s="111">
        <f t="shared" si="52"/>
        <v>114923779.62</v>
      </c>
      <c r="AI244" s="111">
        <f t="shared" si="52"/>
        <v>12669077.67</v>
      </c>
      <c r="AJ244" s="111">
        <f t="shared" si="52"/>
        <v>84277993.949999899</v>
      </c>
      <c r="AK244" s="111">
        <f t="shared" si="52"/>
        <v>14633156.68</v>
      </c>
      <c r="AL244" s="111">
        <f t="shared" si="52"/>
        <v>112403455.42</v>
      </c>
      <c r="AM244" s="111">
        <f t="shared" si="52"/>
        <v>12982764.67</v>
      </c>
      <c r="AN244" s="111">
        <f t="shared" ref="AN244:BL244" si="53">AN243+AN210+AN138</f>
        <v>86903134.269999996</v>
      </c>
      <c r="AO244" s="111">
        <f t="shared" si="53"/>
        <v>10936282.640000001</v>
      </c>
      <c r="AP244" s="111">
        <f t="shared" si="53"/>
        <v>112305719.20999999</v>
      </c>
      <c r="AQ244" s="111">
        <f t="shared" si="53"/>
        <v>19884443.66</v>
      </c>
      <c r="AR244" s="111">
        <f t="shared" si="53"/>
        <v>94681789.739999995</v>
      </c>
      <c r="AS244" s="111">
        <f t="shared" si="53"/>
        <v>22462222.93</v>
      </c>
      <c r="AT244" s="111">
        <f t="shared" si="53"/>
        <v>110587078.42</v>
      </c>
      <c r="AU244" s="111">
        <f t="shared" si="53"/>
        <v>17726770.73</v>
      </c>
      <c r="AV244" s="111">
        <f t="shared" si="53"/>
        <v>83063363.200000003</v>
      </c>
      <c r="AW244" s="111">
        <f t="shared" si="53"/>
        <v>9564021.6999999993</v>
      </c>
      <c r="AX244" s="111">
        <f t="shared" si="53"/>
        <v>118071457.61</v>
      </c>
      <c r="AY244" s="111">
        <f t="shared" si="53"/>
        <v>26871216.170000002</v>
      </c>
      <c r="AZ244" s="111">
        <f t="shared" si="53"/>
        <v>86693943.409999996</v>
      </c>
      <c r="BA244" s="117">
        <f t="shared" si="53"/>
        <v>20278712.420000002</v>
      </c>
      <c r="BB244" s="117">
        <f t="shared" si="53"/>
        <v>123631458.14</v>
      </c>
      <c r="BC244" s="117">
        <f t="shared" si="53"/>
        <v>0</v>
      </c>
      <c r="BD244" s="117">
        <f t="shared" si="53"/>
        <v>85690043.519999996</v>
      </c>
      <c r="BE244" s="117">
        <f t="shared" si="53"/>
        <v>0</v>
      </c>
      <c r="BF244" s="111">
        <f t="shared" si="53"/>
        <v>0</v>
      </c>
      <c r="BG244" s="125">
        <f t="shared" si="53"/>
        <v>23596246.460000001</v>
      </c>
      <c r="BH244" s="111">
        <f t="shared" si="53"/>
        <v>23596246.460000001</v>
      </c>
      <c r="BI244" s="111">
        <f t="shared" si="53"/>
        <v>193911138.96000001</v>
      </c>
      <c r="BJ244" s="111">
        <f t="shared" si="53"/>
        <v>605000.98</v>
      </c>
      <c r="BK244" s="117">
        <f t="shared" si="53"/>
        <v>371.73121685821002</v>
      </c>
      <c r="BL244" s="111">
        <f t="shared" si="53"/>
        <v>0</v>
      </c>
      <c r="BM244" s="92">
        <f t="shared" si="41"/>
        <v>0.27536742298996092</v>
      </c>
      <c r="BN244" s="148">
        <f t="shared" si="42"/>
        <v>0.27536742298996092</v>
      </c>
    </row>
    <row r="247" spans="1:66" ht="16.5">
      <c r="D247" s="3" t="s">
        <v>707</v>
      </c>
      <c r="AT247" s="8" t="s">
        <v>708</v>
      </c>
      <c r="BA247" s="9" t="s">
        <v>709</v>
      </c>
    </row>
  </sheetData>
  <phoneticPr fontId="16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16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Sheet1</vt:lpstr>
      <vt:lpstr>Sheet2</vt:lpstr>
      <vt:lpstr>应付账款（材料）明细表</vt:lpstr>
      <vt:lpstr>Sheet3</vt:lpstr>
      <vt:lpstr>'应付账款（材料）明细表'!Print_Titles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郭建玲</dc:creator>
  <cp:lastModifiedBy>李君</cp:lastModifiedBy>
  <dcterms:created xsi:type="dcterms:W3CDTF">2019-08-15T08:39:00Z</dcterms:created>
  <dcterms:modified xsi:type="dcterms:W3CDTF">2019-12-18T07:07:41Z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