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3" sheetId="3" r:id="rId2"/>
  </sheets>
  <definedNames>
    <definedName name="_xlnm._FilterDatabase" localSheetId="0" hidden="1">Sheet1!$A$1:$L$27</definedName>
  </definedNames>
  <calcPr calcId="144525"/>
</workbook>
</file>

<file path=xl/sharedStrings.xml><?xml version="1.0" encoding="utf-8"?>
<sst xmlns="http://schemas.openxmlformats.org/spreadsheetml/2006/main" count="91" uniqueCount="47">
  <si>
    <t>劳务公司2019年11月份工人工资</t>
  </si>
  <si>
    <t>序号</t>
  </si>
  <si>
    <t>车间</t>
  </si>
  <si>
    <t>工种</t>
  </si>
  <si>
    <t>姓名</t>
  </si>
  <si>
    <t>出勤天数</t>
  </si>
  <si>
    <t>总工时</t>
  </si>
  <si>
    <t>车间扣款</t>
  </si>
  <si>
    <t>工资</t>
  </si>
  <si>
    <t>饭补</t>
  </si>
  <si>
    <t>工资合计</t>
  </si>
  <si>
    <t>备注</t>
  </si>
  <si>
    <t>说明</t>
  </si>
  <si>
    <t>灯镜</t>
  </si>
  <si>
    <t>组装工</t>
  </si>
  <si>
    <t>高培杰</t>
  </si>
  <si>
    <t>18元/小时，饭补5元/天</t>
  </si>
  <si>
    <t>赵玉胜</t>
  </si>
  <si>
    <t>前工序</t>
  </si>
  <si>
    <t>刘国兵</t>
  </si>
  <si>
    <t>考勤扣款</t>
  </si>
  <si>
    <t>商用车组装</t>
  </si>
  <si>
    <t>线奴亥</t>
  </si>
  <si>
    <t>座椅</t>
  </si>
  <si>
    <t>马尕细木</t>
  </si>
  <si>
    <t>操作工</t>
  </si>
  <si>
    <t>刘苓苓</t>
  </si>
  <si>
    <t>刘海霞</t>
  </si>
  <si>
    <t>吴美玉</t>
  </si>
  <si>
    <t>王娟</t>
  </si>
  <si>
    <t>宋俊玲</t>
  </si>
  <si>
    <t>刘文涛</t>
  </si>
  <si>
    <t>高建辉</t>
  </si>
  <si>
    <t>马吉香</t>
  </si>
  <si>
    <t>陈风银</t>
  </si>
  <si>
    <t>王萍</t>
  </si>
  <si>
    <t>李连凤</t>
  </si>
  <si>
    <t>崔金镯</t>
  </si>
  <si>
    <t>李得贞</t>
  </si>
  <si>
    <t>李国营</t>
  </si>
  <si>
    <t>杨万历</t>
  </si>
  <si>
    <t>毕明亮</t>
  </si>
  <si>
    <t>合计</t>
  </si>
  <si>
    <t>差额税开票</t>
  </si>
  <si>
    <t>编制：</t>
  </si>
  <si>
    <t>高福玲</t>
  </si>
  <si>
    <t>部长审核：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</si>
</sst>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2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5" fillId="0" borderId="1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6" borderId="24" applyNumberFormat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20" fillId="23" borderId="25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C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J31" sqref="J31"/>
    </sheetView>
  </sheetViews>
  <sheetFormatPr defaultColWidth="9" defaultRowHeight="20" customHeight="1"/>
  <cols>
    <col min="1" max="1" width="5.375" style="1" customWidth="1"/>
    <col min="2" max="2" width="10.75" style="1" customWidth="1"/>
    <col min="3" max="3" width="7.875" style="1" customWidth="1"/>
    <col min="4" max="4" width="9" style="1"/>
    <col min="5" max="5" width="8.75" style="1" customWidth="1"/>
    <col min="6" max="6" width="10.25" style="1" customWidth="1"/>
    <col min="7" max="7" width="9" style="1" customWidth="1"/>
    <col min="8" max="8" width="9.25" style="1" customWidth="1"/>
    <col min="9" max="9" width="9.375" style="1" customWidth="1"/>
    <col min="10" max="10" width="11.375" style="1" customWidth="1"/>
    <col min="11" max="11" width="12" style="1" customWidth="1"/>
    <col min="12" max="12" width="7.5" style="1" customWidth="1"/>
    <col min="13" max="13" width="9" style="1" customWidth="1"/>
    <col min="14" max="14" width="12.625" style="1" hidden="1" customWidth="1"/>
    <col min="15" max="15" width="9" style="1" hidden="1" customWidth="1"/>
    <col min="16" max="16" width="9.375" style="1" customWidth="1"/>
    <col min="17" max="20" width="9" style="1"/>
    <col min="21" max="21" width="12.625" style="1"/>
    <col min="22" max="16384" width="9" style="1"/>
  </cols>
  <sheetData>
    <row r="1" s="1" customFormat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7" t="s">
        <v>11</v>
      </c>
      <c r="L2" s="18" t="s">
        <v>12</v>
      </c>
    </row>
    <row r="3" s="1" customFormat="1" customHeight="1" spans="1:15">
      <c r="A3" s="5">
        <v>1</v>
      </c>
      <c r="B3" s="6" t="s">
        <v>13</v>
      </c>
      <c r="C3" s="6" t="s">
        <v>14</v>
      </c>
      <c r="D3" s="6" t="s">
        <v>15</v>
      </c>
      <c r="E3" s="6">
        <v>27</v>
      </c>
      <c r="F3" s="6">
        <v>291.5</v>
      </c>
      <c r="G3" s="6"/>
      <c r="H3" s="6">
        <f>F3*18-G3</f>
        <v>5247</v>
      </c>
      <c r="I3" s="19">
        <f>E3*5</f>
        <v>135</v>
      </c>
      <c r="J3" s="6">
        <f>ROUND((H3+I3),2)</f>
        <v>5382</v>
      </c>
      <c r="K3" s="6"/>
      <c r="L3" s="20" t="s">
        <v>16</v>
      </c>
      <c r="N3" s="1" t="s">
        <v>13</v>
      </c>
      <c r="O3" s="1">
        <f>SUMIF(B:B,N3,J:J)</f>
        <v>22048</v>
      </c>
    </row>
    <row r="4" s="1" customFormat="1" customHeight="1" spans="1:15">
      <c r="A4" s="7">
        <v>2</v>
      </c>
      <c r="B4" s="8" t="s">
        <v>13</v>
      </c>
      <c r="C4" s="8" t="s">
        <v>14</v>
      </c>
      <c r="D4" s="8" t="s">
        <v>17</v>
      </c>
      <c r="E4" s="8">
        <v>29.5</v>
      </c>
      <c r="F4" s="8">
        <v>317</v>
      </c>
      <c r="G4" s="8"/>
      <c r="H4" s="8">
        <f>F4*18-G4</f>
        <v>5706</v>
      </c>
      <c r="I4" s="21">
        <f>E4*5</f>
        <v>147.5</v>
      </c>
      <c r="J4" s="22">
        <f>ROUND((H4+I4),2)</f>
        <v>5853.5</v>
      </c>
      <c r="K4" s="8"/>
      <c r="L4" s="23"/>
      <c r="N4" s="1" t="s">
        <v>18</v>
      </c>
      <c r="O4" s="1">
        <f>SUMIF(B:B,N4,J:J)</f>
        <v>24969.2</v>
      </c>
    </row>
    <row r="5" s="1" customFormat="1" customHeight="1" spans="1:15">
      <c r="A5" s="7">
        <v>3</v>
      </c>
      <c r="B5" s="8" t="s">
        <v>13</v>
      </c>
      <c r="C5" s="8" t="s">
        <v>14</v>
      </c>
      <c r="D5" s="8" t="s">
        <v>19</v>
      </c>
      <c r="E5" s="8">
        <v>25</v>
      </c>
      <c r="F5" s="8">
        <v>248.5</v>
      </c>
      <c r="G5" s="8">
        <v>30</v>
      </c>
      <c r="H5" s="8">
        <f>F5*18-G5</f>
        <v>4443</v>
      </c>
      <c r="I5" s="21">
        <f>E5*5</f>
        <v>125</v>
      </c>
      <c r="J5" s="22">
        <f>ROUND((H5+I5),2)</f>
        <v>4568</v>
      </c>
      <c r="K5" s="8" t="s">
        <v>20</v>
      </c>
      <c r="L5" s="23"/>
      <c r="N5" s="1" t="s">
        <v>21</v>
      </c>
      <c r="O5" s="1">
        <f>SUMIF(B:B,N5,J:J)</f>
        <v>12552</v>
      </c>
    </row>
    <row r="6" s="1" customFormat="1" customHeight="1" spans="1:15">
      <c r="A6" s="7">
        <v>4</v>
      </c>
      <c r="B6" s="8" t="s">
        <v>13</v>
      </c>
      <c r="C6" s="8" t="s">
        <v>14</v>
      </c>
      <c r="D6" s="8" t="s">
        <v>22</v>
      </c>
      <c r="E6" s="8">
        <v>18.5</v>
      </c>
      <c r="F6" s="8">
        <v>181</v>
      </c>
      <c r="G6" s="8"/>
      <c r="H6" s="8">
        <f>F6*18-G6</f>
        <v>3258</v>
      </c>
      <c r="I6" s="21">
        <f>E6*5</f>
        <v>92.5</v>
      </c>
      <c r="J6" s="22">
        <f>ROUND((H6+I6),2)</f>
        <v>3350.5</v>
      </c>
      <c r="K6" s="8"/>
      <c r="L6" s="23"/>
      <c r="N6" s="1" t="s">
        <v>23</v>
      </c>
      <c r="O6" s="1">
        <f>SUMIF(B:B,N6,J:J)</f>
        <v>5466.5</v>
      </c>
    </row>
    <row r="7" s="1" customFormat="1" customHeight="1" spans="1:15">
      <c r="A7" s="7">
        <v>5</v>
      </c>
      <c r="B7" s="8" t="s">
        <v>13</v>
      </c>
      <c r="C7" s="8" t="s">
        <v>14</v>
      </c>
      <c r="D7" s="8" t="s">
        <v>24</v>
      </c>
      <c r="E7" s="8">
        <v>19</v>
      </c>
      <c r="F7" s="8">
        <v>155.5</v>
      </c>
      <c r="G7" s="8"/>
      <c r="H7" s="8">
        <f>F7*18-G7</f>
        <v>2799</v>
      </c>
      <c r="I7" s="21">
        <f>E7*5</f>
        <v>95</v>
      </c>
      <c r="J7" s="22">
        <f>ROUND((H7+I7),2)</f>
        <v>2894</v>
      </c>
      <c r="K7" s="8"/>
      <c r="L7" s="23"/>
      <c r="O7" s="1">
        <f>SUM(O3:O6)</f>
        <v>65035.7</v>
      </c>
    </row>
    <row r="8" s="1" customFormat="1" customHeight="1" spans="1:12">
      <c r="A8" s="7">
        <v>6</v>
      </c>
      <c r="B8" s="8" t="s">
        <v>18</v>
      </c>
      <c r="C8" s="8" t="s">
        <v>25</v>
      </c>
      <c r="D8" s="8" t="s">
        <v>26</v>
      </c>
      <c r="E8" s="8">
        <v>26</v>
      </c>
      <c r="F8" s="8">
        <v>244</v>
      </c>
      <c r="G8" s="8">
        <v>40</v>
      </c>
      <c r="H8" s="8">
        <f t="shared" ref="H8:H14" si="0">F8*18-G8</f>
        <v>4352</v>
      </c>
      <c r="I8" s="21">
        <f t="shared" ref="I8:I14" si="1">E8*5</f>
        <v>130</v>
      </c>
      <c r="J8" s="22">
        <f t="shared" ref="J8:J14" si="2">ROUND((H8+I8),2)</f>
        <v>4482</v>
      </c>
      <c r="K8" s="8" t="s">
        <v>20</v>
      </c>
      <c r="L8" s="23"/>
    </row>
    <row r="9" s="1" customFormat="1" customHeight="1" spans="1:12">
      <c r="A9" s="7">
        <v>7</v>
      </c>
      <c r="B9" s="8" t="s">
        <v>18</v>
      </c>
      <c r="C9" s="8" t="s">
        <v>25</v>
      </c>
      <c r="D9" s="8" t="s">
        <v>27</v>
      </c>
      <c r="E9" s="8">
        <v>28.5</v>
      </c>
      <c r="F9" s="8">
        <v>282.8</v>
      </c>
      <c r="G9" s="8"/>
      <c r="H9" s="8">
        <f t="shared" si="0"/>
        <v>5090.4</v>
      </c>
      <c r="I9" s="21">
        <f t="shared" si="1"/>
        <v>142.5</v>
      </c>
      <c r="J9" s="22">
        <f t="shared" si="2"/>
        <v>5232.9</v>
      </c>
      <c r="K9" s="8"/>
      <c r="L9" s="23"/>
    </row>
    <row r="10" s="1" customFormat="1" customHeight="1" spans="1:12">
      <c r="A10" s="7">
        <v>8</v>
      </c>
      <c r="B10" s="8" t="s">
        <v>18</v>
      </c>
      <c r="C10" s="8" t="s">
        <v>25</v>
      </c>
      <c r="D10" s="8" t="s">
        <v>28</v>
      </c>
      <c r="E10" s="8">
        <v>25</v>
      </c>
      <c r="F10" s="8">
        <v>232.6</v>
      </c>
      <c r="G10" s="8"/>
      <c r="H10" s="8">
        <f t="shared" si="0"/>
        <v>4186.8</v>
      </c>
      <c r="I10" s="21">
        <f t="shared" si="1"/>
        <v>125</v>
      </c>
      <c r="J10" s="22">
        <f t="shared" si="2"/>
        <v>4311.8</v>
      </c>
      <c r="K10" s="8"/>
      <c r="L10" s="23"/>
    </row>
    <row r="11" s="1" customFormat="1" customHeight="1" spans="1:12">
      <c r="A11" s="7">
        <v>9</v>
      </c>
      <c r="B11" s="8" t="s">
        <v>18</v>
      </c>
      <c r="C11" s="8" t="s">
        <v>25</v>
      </c>
      <c r="D11" s="8" t="s">
        <v>29</v>
      </c>
      <c r="E11" s="8">
        <v>3</v>
      </c>
      <c r="F11" s="8">
        <v>22.9</v>
      </c>
      <c r="G11" s="8"/>
      <c r="H11" s="8">
        <f t="shared" si="0"/>
        <v>412.2</v>
      </c>
      <c r="I11" s="21">
        <f t="shared" si="1"/>
        <v>15</v>
      </c>
      <c r="J11" s="22">
        <f t="shared" si="2"/>
        <v>427.2</v>
      </c>
      <c r="K11" s="8"/>
      <c r="L11" s="23"/>
    </row>
    <row r="12" s="1" customFormat="1" customHeight="1" spans="1:12">
      <c r="A12" s="7">
        <v>10</v>
      </c>
      <c r="B12" s="8" t="s">
        <v>18</v>
      </c>
      <c r="C12" s="8" t="s">
        <v>25</v>
      </c>
      <c r="D12" s="8" t="s">
        <v>30</v>
      </c>
      <c r="E12" s="8">
        <v>23.5</v>
      </c>
      <c r="F12" s="8">
        <v>246.8</v>
      </c>
      <c r="G12" s="8">
        <v>30</v>
      </c>
      <c r="H12" s="8">
        <f t="shared" si="0"/>
        <v>4412.4</v>
      </c>
      <c r="I12" s="21">
        <f t="shared" si="1"/>
        <v>117.5</v>
      </c>
      <c r="J12" s="22">
        <f t="shared" si="2"/>
        <v>4529.9</v>
      </c>
      <c r="K12" s="8" t="s">
        <v>20</v>
      </c>
      <c r="L12" s="23"/>
    </row>
    <row r="13" s="1" customFormat="1" customHeight="1" spans="1:12">
      <c r="A13" s="7">
        <v>11</v>
      </c>
      <c r="B13" s="8" t="s">
        <v>18</v>
      </c>
      <c r="C13" s="8" t="s">
        <v>25</v>
      </c>
      <c r="D13" s="8" t="s">
        <v>31</v>
      </c>
      <c r="E13" s="8">
        <v>26</v>
      </c>
      <c r="F13" s="8">
        <v>251.5</v>
      </c>
      <c r="G13" s="8"/>
      <c r="H13" s="8">
        <f t="shared" si="0"/>
        <v>4527</v>
      </c>
      <c r="I13" s="21">
        <f t="shared" si="1"/>
        <v>130</v>
      </c>
      <c r="J13" s="22">
        <f t="shared" si="2"/>
        <v>4657</v>
      </c>
      <c r="K13" s="8"/>
      <c r="L13" s="23"/>
    </row>
    <row r="14" s="1" customFormat="1" customHeight="1" spans="1:12">
      <c r="A14" s="7">
        <v>12</v>
      </c>
      <c r="B14" s="8" t="s">
        <v>18</v>
      </c>
      <c r="C14" s="8" t="s">
        <v>25</v>
      </c>
      <c r="D14" s="8" t="s">
        <v>32</v>
      </c>
      <c r="E14" s="8">
        <v>5</v>
      </c>
      <c r="F14" s="8">
        <v>45.3</v>
      </c>
      <c r="G14" s="8"/>
      <c r="H14" s="8">
        <f t="shared" si="0"/>
        <v>815.4</v>
      </c>
      <c r="I14" s="21">
        <f t="shared" si="1"/>
        <v>25</v>
      </c>
      <c r="J14" s="22">
        <f t="shared" si="2"/>
        <v>840.4</v>
      </c>
      <c r="K14" s="8"/>
      <c r="L14" s="23"/>
    </row>
    <row r="15" s="1" customFormat="1" customHeight="1" spans="1:12">
      <c r="A15" s="7">
        <v>13</v>
      </c>
      <c r="B15" s="8" t="s">
        <v>21</v>
      </c>
      <c r="C15" s="8" t="s">
        <v>25</v>
      </c>
      <c r="D15" s="8" t="s">
        <v>33</v>
      </c>
      <c r="E15" s="8">
        <v>13</v>
      </c>
      <c r="F15" s="8">
        <v>125.5</v>
      </c>
      <c r="G15" s="8">
        <v>60</v>
      </c>
      <c r="H15" s="8">
        <f t="shared" ref="H15:H26" si="3">F15*18-G15</f>
        <v>2199</v>
      </c>
      <c r="I15" s="21">
        <f t="shared" ref="I15:I26" si="4">E15*5</f>
        <v>65</v>
      </c>
      <c r="J15" s="22">
        <f t="shared" ref="J15:J26" si="5">ROUND((H15+I15),2)</f>
        <v>2264</v>
      </c>
      <c r="K15" s="8" t="s">
        <v>20</v>
      </c>
      <c r="L15" s="23"/>
    </row>
    <row r="16" s="1" customFormat="1" customHeight="1" spans="1:12">
      <c r="A16" s="7">
        <v>14</v>
      </c>
      <c r="B16" s="8" t="s">
        <v>21</v>
      </c>
      <c r="C16" s="8" t="s">
        <v>25</v>
      </c>
      <c r="D16" s="8" t="s">
        <v>34</v>
      </c>
      <c r="E16" s="8">
        <v>13</v>
      </c>
      <c r="F16" s="8">
        <v>125.5</v>
      </c>
      <c r="G16" s="8">
        <v>60</v>
      </c>
      <c r="H16" s="8">
        <f t="shared" si="3"/>
        <v>2199</v>
      </c>
      <c r="I16" s="21">
        <f t="shared" si="4"/>
        <v>65</v>
      </c>
      <c r="J16" s="22">
        <f t="shared" si="5"/>
        <v>2264</v>
      </c>
      <c r="K16" s="8" t="s">
        <v>20</v>
      </c>
      <c r="L16" s="23"/>
    </row>
    <row r="17" s="1" customFormat="1" customHeight="1" spans="1:12">
      <c r="A17" s="7">
        <v>15</v>
      </c>
      <c r="B17" s="8" t="s">
        <v>21</v>
      </c>
      <c r="C17" s="8" t="s">
        <v>25</v>
      </c>
      <c r="D17" s="8" t="s">
        <v>35</v>
      </c>
      <c r="E17" s="9">
        <v>11</v>
      </c>
      <c r="F17" s="8">
        <v>97</v>
      </c>
      <c r="G17" s="8"/>
      <c r="H17" s="8">
        <f t="shared" si="3"/>
        <v>1746</v>
      </c>
      <c r="I17" s="21">
        <f t="shared" si="4"/>
        <v>55</v>
      </c>
      <c r="J17" s="22">
        <f t="shared" si="5"/>
        <v>1801</v>
      </c>
      <c r="K17" s="8"/>
      <c r="L17" s="23"/>
    </row>
    <row r="18" s="1" customFormat="1" customHeight="1" spans="1:12">
      <c r="A18" s="7">
        <v>16</v>
      </c>
      <c r="B18" s="8" t="s">
        <v>21</v>
      </c>
      <c r="C18" s="8" t="s">
        <v>25</v>
      </c>
      <c r="D18" s="8" t="s">
        <v>36</v>
      </c>
      <c r="E18" s="9">
        <v>21</v>
      </c>
      <c r="F18" s="8">
        <v>213</v>
      </c>
      <c r="G18" s="8"/>
      <c r="H18" s="8">
        <f t="shared" si="3"/>
        <v>3834</v>
      </c>
      <c r="I18" s="21">
        <f t="shared" si="4"/>
        <v>105</v>
      </c>
      <c r="J18" s="22">
        <f t="shared" si="5"/>
        <v>3939</v>
      </c>
      <c r="K18" s="8"/>
      <c r="L18" s="23"/>
    </row>
    <row r="19" s="1" customFormat="1" customHeight="1" spans="1:12">
      <c r="A19" s="7">
        <v>17</v>
      </c>
      <c r="B19" s="8" t="s">
        <v>21</v>
      </c>
      <c r="C19" s="8" t="s">
        <v>25</v>
      </c>
      <c r="D19" s="8" t="s">
        <v>37</v>
      </c>
      <c r="E19" s="9">
        <v>7</v>
      </c>
      <c r="F19" s="8">
        <v>61.5</v>
      </c>
      <c r="G19" s="8"/>
      <c r="H19" s="8">
        <f t="shared" si="3"/>
        <v>1107</v>
      </c>
      <c r="I19" s="21">
        <f t="shared" si="4"/>
        <v>35</v>
      </c>
      <c r="J19" s="22">
        <f t="shared" si="5"/>
        <v>1142</v>
      </c>
      <c r="K19" s="8"/>
      <c r="L19" s="23"/>
    </row>
    <row r="20" s="1" customFormat="1" customHeight="1" spans="1:12">
      <c r="A20" s="7">
        <v>18</v>
      </c>
      <c r="B20" s="8" t="s">
        <v>21</v>
      </c>
      <c r="C20" s="8" t="s">
        <v>25</v>
      </c>
      <c r="D20" s="8" t="s">
        <v>38</v>
      </c>
      <c r="E20" s="9">
        <v>7</v>
      </c>
      <c r="F20" s="8">
        <v>61.5</v>
      </c>
      <c r="G20" s="8"/>
      <c r="H20" s="8">
        <f t="shared" si="3"/>
        <v>1107</v>
      </c>
      <c r="I20" s="21">
        <f t="shared" si="4"/>
        <v>35</v>
      </c>
      <c r="J20" s="22">
        <f t="shared" si="5"/>
        <v>1142</v>
      </c>
      <c r="K20" s="8"/>
      <c r="L20" s="23"/>
    </row>
    <row r="21" s="1" customFormat="1" customHeight="1" spans="1:12">
      <c r="A21" s="7">
        <v>19</v>
      </c>
      <c r="B21" s="8" t="s">
        <v>23</v>
      </c>
      <c r="C21" s="8" t="s">
        <v>25</v>
      </c>
      <c r="D21" s="8" t="s">
        <v>39</v>
      </c>
      <c r="E21" s="8">
        <v>2</v>
      </c>
      <c r="F21" s="8">
        <v>16</v>
      </c>
      <c r="G21" s="8"/>
      <c r="H21" s="8">
        <f t="shared" si="3"/>
        <v>288</v>
      </c>
      <c r="I21" s="21">
        <f t="shared" si="4"/>
        <v>10</v>
      </c>
      <c r="J21" s="22">
        <f t="shared" si="5"/>
        <v>298</v>
      </c>
      <c r="K21" s="8"/>
      <c r="L21" s="23"/>
    </row>
    <row r="22" s="1" customFormat="1" customHeight="1" spans="1:12">
      <c r="A22" s="7">
        <v>20</v>
      </c>
      <c r="B22" s="8" t="s">
        <v>23</v>
      </c>
      <c r="C22" s="8" t="s">
        <v>25</v>
      </c>
      <c r="D22" s="8" t="s">
        <v>40</v>
      </c>
      <c r="E22" s="8">
        <v>27.5</v>
      </c>
      <c r="F22" s="8">
        <v>279.5</v>
      </c>
      <c r="G22" s="8"/>
      <c r="H22" s="8">
        <f t="shared" si="3"/>
        <v>5031</v>
      </c>
      <c r="I22" s="21">
        <f t="shared" si="4"/>
        <v>137.5</v>
      </c>
      <c r="J22" s="22">
        <f t="shared" si="5"/>
        <v>5168.5</v>
      </c>
      <c r="K22" s="8"/>
      <c r="L22" s="23"/>
    </row>
    <row r="23" s="1" customFormat="1" customHeight="1" spans="1:12">
      <c r="A23" s="7">
        <v>21</v>
      </c>
      <c r="B23" s="8" t="s">
        <v>18</v>
      </c>
      <c r="C23" s="8" t="s">
        <v>25</v>
      </c>
      <c r="D23" s="8" t="s">
        <v>41</v>
      </c>
      <c r="E23" s="8">
        <v>4</v>
      </c>
      <c r="F23" s="8">
        <v>26</v>
      </c>
      <c r="G23" s="8"/>
      <c r="H23" s="8">
        <f t="shared" si="3"/>
        <v>468</v>
      </c>
      <c r="I23" s="21">
        <f t="shared" si="4"/>
        <v>20</v>
      </c>
      <c r="J23" s="22">
        <f t="shared" si="5"/>
        <v>488</v>
      </c>
      <c r="K23" s="8"/>
      <c r="L23" s="23"/>
    </row>
    <row r="24" s="1" customFormat="1" customHeight="1" spans="1:12">
      <c r="A24" s="10" t="s">
        <v>42</v>
      </c>
      <c r="B24" s="11"/>
      <c r="C24" s="11"/>
      <c r="D24" s="12"/>
      <c r="E24" s="13">
        <f>SUM(E3:E23)</f>
        <v>361.5</v>
      </c>
      <c r="F24" s="13">
        <f>SUM(F3:F23)</f>
        <v>3524.9</v>
      </c>
      <c r="G24" s="13">
        <f>SUM(G3:G23)</f>
        <v>220</v>
      </c>
      <c r="H24" s="13">
        <f>SUM(H3:H23)</f>
        <v>63228.2</v>
      </c>
      <c r="I24" s="13">
        <f>SUM(I3:I23)</f>
        <v>1807.5</v>
      </c>
      <c r="J24" s="13">
        <f>SUM(J3:J23)</f>
        <v>65035.7</v>
      </c>
      <c r="K24" s="24"/>
      <c r="L24" s="25"/>
    </row>
    <row r="25" s="1" customFormat="1" customHeight="1" spans="1:12">
      <c r="A25" s="14" t="s">
        <v>43</v>
      </c>
      <c r="B25" s="13"/>
      <c r="C25" s="13"/>
      <c r="D25" s="13"/>
      <c r="E25" s="13"/>
      <c r="F25" s="13"/>
      <c r="G25" s="13"/>
      <c r="H25" s="13"/>
      <c r="I25" s="13"/>
      <c r="J25" s="13">
        <f>ROUND(J24+F24*3*0.05,2)</f>
        <v>65564.44</v>
      </c>
      <c r="K25" s="13"/>
      <c r="L25" s="26"/>
    </row>
    <row r="27" s="1" customFormat="1" customHeight="1" spans="6:10">
      <c r="F27" s="15"/>
      <c r="G27" s="15"/>
      <c r="H27" s="15"/>
      <c r="I27" s="15"/>
      <c r="J27" s="15"/>
    </row>
    <row r="28" s="1" customFormat="1" hidden="1" customHeight="1"/>
    <row r="29" s="1" customFormat="1" customHeight="1" spans="2:6">
      <c r="B29" s="16" t="s">
        <v>44</v>
      </c>
      <c r="C29" s="16" t="s">
        <v>45</v>
      </c>
      <c r="D29" s="16"/>
      <c r="E29" s="16"/>
      <c r="F29" s="16" t="s">
        <v>46</v>
      </c>
    </row>
  </sheetData>
  <mergeCells count="4">
    <mergeCell ref="A1:L1"/>
    <mergeCell ref="A24:D24"/>
    <mergeCell ref="A25:I25"/>
    <mergeCell ref="L3:L24"/>
  </mergeCells>
  <printOptions horizontalCentered="1"/>
  <pageMargins left="0.393055555555556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2019-07-03T10:47:00Z</dcterms:created>
  <dcterms:modified xsi:type="dcterms:W3CDTF">2019-12-29T06:54:41Z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