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1" sheetId="6"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2" i="2"/>
  <c r="O11"/>
  <c r="O15"/>
  <c r="O10"/>
  <c r="N21" i="6"/>
  <c r="I21"/>
  <c r="G15"/>
  <c r="O26" i="2"/>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1"/>
  <c r="I11"/>
  <c r="J11"/>
  <c r="K11"/>
  <c r="L11"/>
  <c r="M11"/>
  <c r="H12"/>
  <c r="I12"/>
  <c r="J12"/>
  <c r="K12"/>
  <c r="L12"/>
  <c r="M12"/>
  <c r="H13"/>
  <c r="I13"/>
  <c r="J13"/>
  <c r="K13"/>
  <c r="L13"/>
  <c r="M13"/>
  <c r="J14"/>
  <c r="K14"/>
  <c r="L14"/>
  <c r="M14"/>
  <c r="H15"/>
  <c r="I15"/>
  <c r="J15"/>
  <c r="K15"/>
  <c r="L15"/>
  <c r="M15"/>
  <c r="N15"/>
  <c r="H16"/>
  <c r="I16"/>
  <c r="J16"/>
  <c r="K16"/>
  <c r="L16"/>
  <c r="M16"/>
  <c r="N16"/>
  <c r="H17"/>
  <c r="I17"/>
  <c r="J17"/>
  <c r="K17"/>
  <c r="L17"/>
  <c r="M17"/>
  <c r="N17"/>
  <c r="O17"/>
  <c r="H18"/>
  <c r="I18"/>
  <c r="J18"/>
  <c r="K18"/>
  <c r="L18"/>
  <c r="M18"/>
  <c r="N18"/>
  <c r="O18"/>
  <c r="H19"/>
  <c r="I19"/>
  <c r="J19"/>
  <c r="K19"/>
  <c r="L19"/>
  <c r="M19"/>
  <c r="N19"/>
  <c r="O19"/>
  <c r="G20"/>
  <c r="H20"/>
  <c r="I20"/>
  <c r="J20"/>
  <c r="K20"/>
  <c r="L20"/>
  <c r="M20"/>
  <c r="N20"/>
  <c r="O20"/>
  <c r="P27" i="1"/>
  <c r="P28"/>
  <c r="P25"/>
  <c r="I16"/>
  <c r="I15"/>
  <c r="C16" i="2"/>
  <c r="C17"/>
  <c r="C18"/>
  <c r="C20"/>
  <c r="I38" i="1"/>
  <c r="L10" i="2"/>
  <c r="H10"/>
  <c r="T15" i="1"/>
  <c r="O15" s="1"/>
  <c r="T16"/>
  <c r="T17"/>
  <c r="P17" s="1"/>
  <c r="Q17" s="1"/>
  <c r="S12" i="2" s="1"/>
  <c r="T18" i="1"/>
  <c r="P18" s="1"/>
  <c r="Q18" s="1"/>
  <c r="S18" i="2" s="1"/>
  <c r="T19" i="1"/>
  <c r="P19" s="1"/>
  <c r="Q19" s="1"/>
  <c r="S19" i="2" s="1"/>
  <c r="T20" i="1"/>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G12"/>
  <c r="G17"/>
  <c r="M16" i="1"/>
  <c r="N16" s="1"/>
  <c r="G14" i="2"/>
  <c r="G18"/>
  <c r="P23" i="1"/>
  <c r="Q23" s="1"/>
  <c r="S23" i="2" s="1"/>
  <c r="M28" i="1"/>
  <c r="N28" s="1"/>
  <c r="M27"/>
  <c r="N27" s="1"/>
  <c r="Q20" i="2"/>
  <c r="G19"/>
  <c r="Q19" s="1"/>
  <c r="G15"/>
  <c r="G13"/>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G11"/>
  <c r="Q28"/>
  <c r="G16"/>
  <c r="O16"/>
  <c r="O28" s="1"/>
  <c r="Q39" i="1"/>
  <c r="G10" i="2"/>
  <c r="S10"/>
  <c r="S29" s="1"/>
  <c r="G28" l="1"/>
  <c r="Q18"/>
  <c r="Q17"/>
  <c r="Q13"/>
  <c r="Q12"/>
  <c r="Q10"/>
  <c r="Q16"/>
  <c r="Q15"/>
  <c r="Q14"/>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<sst xmlns="http://schemas.openxmlformats.org/spreadsheetml/2006/main" count="229" uniqueCount="157">
  <si>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</si>
  <si>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</si>
  <si>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</si>
  <si>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</si>
  <si>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</si>
  <si>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</si>
  <si>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</si>
  <si>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</si>
  <si>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</si>
  <si>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</si>
  <si>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</si>
  <si>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</si>
  <si>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</si>
  <si>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</si>
  <si>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</si>
  <si>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</si>
  <si>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</si>
  <si>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</si>
  <si>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</si>
  <si>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</si>
  <si>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</si>
  <si>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</si>
  <si>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</si>
  <si>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</si>
  <si>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</si>
  <si>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</si>
  <si>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</si>
  <si>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</si>
  <si>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</si>
  <si>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</si>
  <si>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</si>
  <si>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</si>
  <si>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</si>
  <si>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</si>
  <si>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</si>
  <si>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</si>
  <si>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</si>
  <si>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</si>
  <si>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</si>
  <si>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</si>
  <si>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</si>
  <si>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</si>
  <si>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</si>
  <si>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</si>
  <si>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</si>
  <si>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</si>
  <si>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</si>
  <si>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</si>
  <si>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</si>
  <si>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</si>
  <si>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</si>
  <si>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</si>
  <si>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</si>
  <si>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</si>
  <si>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</si>
  <si>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</si>
  <si>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</si>
  <si>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</si>
  <si>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</si>
  <si>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</si>
  <si>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</si>
  <si>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</si>
  <si>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</si>
  <si>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</si>
  <si>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</si>
  <si>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</si>
  <si>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</si>
  <si>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</si>
  <si>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</si>
  <si>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</si>
  <si>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</si>
  <si>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</si>
  <si>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</si>
  <si>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</si>
  <si>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</si>
  <si>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</si>
  <si>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</si>
  <si>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</si>
  <si>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</si>
  <si>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</si>
  <si>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</si>
  <si>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</si>
  <si>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</si>
  <si>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</si>
  <si>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</si>
  <si>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</si>
  <si>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</si>
  <si>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</si>
  <si>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</si>
  <si>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</si>
  <si>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</si>
  <si>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</si>
  <si>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</si>
  <si>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</si>
  <si>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</si>
  <si>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</si>
  <si>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</si>
  <si>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</si>
  <si>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</si>
  <si>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</si>
  <si>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</si>
  <si>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</si>
  <si>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</si>
  <si>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</si>
  <si>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</si>
  <si>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</si>
  <si>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</si>
  <si>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</si>
  <si>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</si>
  <si>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</si>
  <si>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</si>
  <si>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</si>
  <si>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</si>
  <si>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</si>
  <si>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</si>
  <si>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</si>
  <si>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</si>
  <si>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</si>
  <si>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</si>
  <si>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</si>
  <si>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</si>
  <si>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</si>
  <si>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</si>
  <si>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</si>
  <si>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</si>
  <si>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</si>
  <si>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</si>
  <si>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</si>
  <si>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</si>
  <si>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</si>
  <si>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</si>
  <si>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</si>
  <si>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</si>
  <si>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</si>
  <si>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</si>
  <si>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</si>
  <si>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</si>
  <si>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</si>
  <si>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</si>
  <si>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</si>
  <si>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</si>
  <si>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</si>
  <si>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</si>
  <si>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</si>
  <si>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</si>
  <si>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</si>
  <si>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</si>
  <si>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</si>
  <si>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备用金-BJ40空气悬架系统项目-样品</t>
    <phoneticPr fontId="2" type="noConversion"/>
  </si>
  <si>
    <t>备用金-BJ40空气悬架系统项目-样品</t>
    <phoneticPr fontId="2" type="noConversion"/>
  </si>
  <si>
    <t>姚明阳</t>
  </si>
  <si>
    <t>6214 6800 2646 2638</t>
  </si>
  <si>
    <t>北京银行学知支行</t>
  </si>
  <si>
    <t>姚明阳</t>
    <phoneticPr fontId="0" type="noConversion"/>
  </si>
  <si>
    <t>光纤</t>
    <phoneticPr fontId="0" type="noConversion"/>
  </si>
  <si>
    <t>电源芯片</t>
    <phoneticPr fontId="38" type="noConversion"/>
  </si>
  <si>
    <t>电子元器件</t>
    <phoneticPr fontId="0"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</si>
</sst>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40">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4"/>
      <color theme="1"/>
      <name val="宋体"/>
      <family val="3"/>
      <charset val="134"/>
      <scheme val="minor"/>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9">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21" xfId="0" applyFont="1" applyBorder="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0" fontId="39" fillId="0" borderId="21" xfId="0" applyFont="1" applyFill="1" applyBorder="1" applyAlignment="1">
      <alignment horizontal="center" vertical="center" wrapText="1"/>
    </xf>
    <xf numFmtId="0" fontId="39" fillId="0" borderId="21" xfId="0" applyFont="1" applyBorder="1" applyAlignment="1">
      <alignment horizontal="center" vertical="center" wrapText="1"/>
    </xf>
    <xf numFmtId="0" fontId="39" fillId="0" borderId="21" xfId="0" applyFont="1" applyBorder="1" applyAlignment="1">
      <alignment horizontal="left" vertical="center" wrapText="1"/>
    </xf>
    <xf numFmtId="0" fontId="36"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xf numFmtId="182" fontId="18" fillId="0" borderId="21" xfId="0" applyNumberFormat="1" applyFont="1" applyFill="1" applyBorder="1" applyAlignment="1">
      <alignment horizontal="center" vertical="center" wrapText="1"/>
    </xf>
  </cellXfs>
  <cellStyles count="5">
    <cellStyle name="百分比" xfId="3" builtinId="5"/>
    <cellStyle name="常规" xfId="0" builtinId="0"/>
    <cellStyle name="常规 2 2" xfId="4"/>
    <cellStyle name="超链接" xfId="2" builtinId="8"/>
    <cellStyle name="千位分隔" xfId="1" builtinId="3"/>
  </cellStyles>
  <dxfs count="2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71082</xdr:rowOff>
    </xdr:from>
    <xdr:to>
      <xdr:col>5</xdr:col>
      <xdr:colOff>142164</xdr:colOff>
      <xdr:row>4</xdr:row>
      <xdr:rowOff>165377</xdr:rowOff>
    </xdr:to>
    <xdr:pic>
      <xdr:nvPicPr>
        <xdr:cNvPr id="3" name="图片 2" descr="2.jpg"/>
        <xdr:cNvPicPr>
          <a:picLocks noChangeAspect="1"/>
        </xdr:cNvPicPr>
      </xdr:nvPicPr>
      <xdr:blipFill>
        <a:blip xmlns:r="http://schemas.openxmlformats.org/officeDocument/2006/relationships" r:embed="rId1" cstate="print"/>
        <a:stretch>
          <a:fillRect/>
        </a:stretch>
      </xdr:blipFill>
      <xdr:spPr>
        <a:xfrm>
          <a:off x="5388022" y="71082"/>
          <a:ext cx="2303060" cy="1459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23" priority="6" stopIfTrue="1">
      <formula>"q42&gt;1"</formula>
    </cfRule>
  </conditionalFormatting>
  <conditionalFormatting sqref="Q40:Q46 Q14:Q38 B9:C13 A1:A13 D1:Q13 B1:C7 A14:P46 A16:Q16">
    <cfRule type="expression" dxfId="22" priority="7" stopIfTrue="1">
      <formula>$Q$39=1</formula>
    </cfRule>
  </conditionalFormatting>
  <conditionalFormatting sqref="Q39">
    <cfRule type="expression" dxfId="21" priority="8" stopIfTrue="1">
      <formula>$Q$39&gt;0</formula>
    </cfRule>
  </conditionalFormatting>
  <conditionalFormatting sqref="F21 H21 G20:G37 I17:I37 A18:A33 B16:B33 D20:D32 A15:I20">
    <cfRule type="expression" dxfId="20" priority="17" stopIfTrue="1">
      <formula>$Q$35=1</formula>
    </cfRule>
  </conditionalFormatting>
  <conditionalFormatting sqref="C21">
    <cfRule type="expression" dxfId="19" priority="3" stopIfTrue="1">
      <formula>$Q$35=1</formula>
    </cfRule>
  </conditionalFormatting>
  <conditionalFormatting sqref="E28:F38 A15:G37">
    <cfRule type="expression" dxfId="18" priority="2" stopIfTrue="1">
      <formula>$Q$38=1</formula>
    </cfRule>
  </conditionalFormatting>
  <conditionalFormatting sqref="B36">
    <cfRule type="expression" dxfId="17"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zoomScale="67" zoomScaleNormal="75" zoomScalePageLayoutView="67" workbookViewId="0">
      <selection activeCell="E11" sqref="E11"/>
    </sheetView>
  </sheetViews>
  <sheetFormatPr defaultColWidth="2.6640625" defaultRowHeight="12.75"/>
  <cols>
    <col min="1" max="1" width="7.83203125" style="54" customWidth="1"/>
    <col min="2" max="2" width="31.6640625" style="54" customWidth="1"/>
    <col min="3" max="3" width="48" style="54" customWidth="1"/>
    <col min="4" max="15" width="17" style="54" customWidth="1"/>
    <col min="16" max="16" width="2.6640625" style="54"/>
    <col min="17" max="17" width="10.1640625" style="54" bestFit="1" customWidth="1"/>
    <col min="18" max="30" width="0" style="54" hidden="1" customWidth="1"/>
    <col min="31" max="16384" width="2.6640625" style="54"/>
  </cols>
  <sheetData>
    <row r="1" spans="1:19" ht="19.5">
      <c r="A1" s="118"/>
    </row>
    <row r="2" spans="1:19" ht="27" customHeight="1">
      <c r="A2" s="142" t="s">
        <v>131</v>
      </c>
      <c r="B2" s="69"/>
      <c r="C2" s="69"/>
    </row>
    <row r="3" spans="1:19" ht="24" customHeight="1">
      <c r="B3" s="119"/>
      <c r="C3" s="119"/>
      <c r="H3" s="101"/>
      <c r="I3" s="55"/>
      <c r="J3" s="55"/>
    </row>
    <row r="4" spans="1:19" ht="37.5" customHeight="1">
      <c r="A4" s="144" t="s">
        <v>132</v>
      </c>
      <c r="B4" s="141"/>
      <c r="C4" s="120"/>
      <c r="G4" s="56"/>
      <c r="K4" s="57"/>
    </row>
    <row r="5" spans="1:19" ht="27.75">
      <c r="A5" s="121"/>
      <c r="B5" s="121"/>
      <c r="C5" s="120"/>
      <c r="G5" s="117"/>
      <c r="H5" s="57"/>
      <c r="I5" s="57"/>
      <c r="J5" s="57"/>
      <c r="K5" s="57"/>
      <c r="M5" s="58"/>
    </row>
    <row r="6" spans="1:19" ht="21">
      <c r="A6" s="128" t="s">
        <v>114</v>
      </c>
      <c r="B6" s="152">
        <v>43838</v>
      </c>
      <c r="C6" s="128" t="s">
        <v>146</v>
      </c>
      <c r="D6" s="129"/>
      <c r="E6" s="130" t="s">
        <v>127</v>
      </c>
      <c r="F6" s="153" t="s">
        <v>147</v>
      </c>
      <c r="G6" s="129"/>
      <c r="H6" s="129"/>
      <c r="I6" s="129"/>
      <c r="J6" s="129"/>
      <c r="K6" s="129"/>
      <c r="L6" s="130" t="s">
        <v>115</v>
      </c>
      <c r="M6" s="129"/>
    </row>
    <row r="7" spans="1:19" ht="22.5" customHeight="1">
      <c r="A7" s="145"/>
      <c r="B7" s="146"/>
      <c r="C7" s="146"/>
      <c r="D7" s="173" t="s">
        <v>135</v>
      </c>
      <c r="E7" s="173" t="s">
        <v>122</v>
      </c>
      <c r="F7" s="173" t="s">
        <v>123</v>
      </c>
      <c r="G7" s="173" t="s">
        <v>117</v>
      </c>
      <c r="H7" s="173" t="s">
        <v>136</v>
      </c>
      <c r="I7" s="173" t="s">
        <v>125</v>
      </c>
      <c r="J7" s="173" t="s">
        <v>137</v>
      </c>
      <c r="K7" s="173" t="s">
        <v>138</v>
      </c>
      <c r="L7" s="173" t="s">
        <v>139</v>
      </c>
      <c r="M7" s="173" t="s">
        <v>126</v>
      </c>
      <c r="N7" s="173" t="s">
        <v>124</v>
      </c>
      <c r="O7" s="173" t="s">
        <v>118</v>
      </c>
      <c r="P7" s="58"/>
      <c r="Q7" s="58"/>
      <c r="R7" s="58"/>
    </row>
    <row r="8" spans="1:19" ht="22.5" customHeight="1">
      <c r="A8" s="149" t="s">
        <v>116</v>
      </c>
      <c r="B8" s="150" t="s">
        <v>133</v>
      </c>
      <c r="C8" s="150" t="s">
        <v>134</v>
      </c>
      <c r="D8" s="174"/>
      <c r="E8" s="174"/>
      <c r="F8" s="174"/>
      <c r="G8" s="174"/>
      <c r="H8" s="174"/>
      <c r="I8" s="174"/>
      <c r="J8" s="174"/>
      <c r="K8" s="174"/>
      <c r="L8" s="174"/>
      <c r="M8" s="174"/>
      <c r="N8" s="174"/>
      <c r="O8" s="174"/>
      <c r="P8" s="58"/>
      <c r="Q8" s="58"/>
      <c r="R8" s="58"/>
    </row>
    <row r="9" spans="1:19">
      <c r="A9" s="63"/>
      <c r="B9" s="64"/>
      <c r="C9" s="64"/>
      <c r="D9" s="147" t="s">
        <v>105</v>
      </c>
      <c r="E9" s="148" t="s">
        <v>105</v>
      </c>
      <c r="F9" s="147" t="s">
        <v>105</v>
      </c>
      <c r="G9" s="148" t="s">
        <v>105</v>
      </c>
      <c r="H9" s="148" t="s">
        <v>105</v>
      </c>
      <c r="I9" s="148" t="s">
        <v>105</v>
      </c>
      <c r="J9" s="148" t="s">
        <v>105</v>
      </c>
      <c r="K9" s="148" t="s">
        <v>105</v>
      </c>
      <c r="L9" s="148" t="s">
        <v>105</v>
      </c>
      <c r="M9" s="148" t="s">
        <v>105</v>
      </c>
      <c r="N9" s="148" t="s">
        <v>105</v>
      </c>
      <c r="O9" s="148" t="s">
        <v>105</v>
      </c>
      <c r="P9" s="58"/>
      <c r="Q9" s="58"/>
      <c r="R9" s="58"/>
    </row>
    <row r="10" spans="1:19" s="105" customFormat="1" ht="56.85" customHeight="1">
      <c r="A10" s="178">
        <v>1</v>
      </c>
      <c r="B10" s="154" t="s">
        <v>149</v>
      </c>
      <c r="C10" s="155" t="s">
        <v>154</v>
      </c>
      <c r="D10" s="103"/>
      <c r="E10" s="103"/>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4">
        <f>IF(Input!$D15="Entertaining",F10,0)</f>
        <v>0</v>
      </c>
      <c r="N10" s="103">
        <v>102.8</v>
      </c>
      <c r="O10" s="103">
        <f>SUM(D10,N10)</f>
        <v>102.8</v>
      </c>
      <c r="Q10" s="105" t="e">
        <f>IF(#REF!&lt;&gt;SUM(G10:O10),"ERROR","O.K.")</f>
        <v>#REF!</v>
      </c>
      <c r="S10" s="105">
        <f>Input!Q15</f>
        <v>0</v>
      </c>
    </row>
    <row r="11" spans="1:19" s="105" customFormat="1" ht="56.85" customHeight="1">
      <c r="A11" s="178">
        <v>2</v>
      </c>
      <c r="B11" s="154" t="s">
        <v>148</v>
      </c>
      <c r="C11" s="155" t="s">
        <v>155</v>
      </c>
      <c r="D11" s="103"/>
      <c r="E11" s="103"/>
      <c r="F11" s="103"/>
      <c r="G11" s="103">
        <f>IF(Input!$D16="Travel",F11,0)</f>
        <v>0</v>
      </c>
      <c r="H11" s="103">
        <f>IF(Input!$D16="Hotel  Accommodation",F11,0)</f>
        <v>0</v>
      </c>
      <c r="I11" s="103">
        <f>IF(Input!$D16="Hotel Food",F11,0)</f>
        <v>0</v>
      </c>
      <c r="J11" s="103">
        <f>IF(Input!$D16="Hotel  Telephone",F11,0)</f>
        <v>0</v>
      </c>
      <c r="K11" s="103">
        <f>IF(Input!$D16="Hotel  Other",F11,0)</f>
        <v>0</v>
      </c>
      <c r="L11" s="103">
        <f>IF(Input!$D16="Non-hotel Subsistence",F11,0)</f>
        <v>0</v>
      </c>
      <c r="M11" s="104">
        <f>IF(Input!$D16="Entertaining",F11,0)</f>
        <v>0</v>
      </c>
      <c r="N11" s="103">
        <v>159.69999999999999</v>
      </c>
      <c r="O11" s="103">
        <f t="shared" ref="O11:O15" si="0">SUM(D11,N11)</f>
        <v>159.69999999999999</v>
      </c>
      <c r="Q11" s="105" t="e">
        <f>IF(#REF!&lt;&gt;SUM(G11:O11),"ERROR","O.K.")</f>
        <v>#REF!</v>
      </c>
      <c r="S11" s="105">
        <f>Input!Q16</f>
        <v>0</v>
      </c>
    </row>
    <row r="12" spans="1:19" s="105" customFormat="1" ht="56.85" customHeight="1">
      <c r="A12" s="178">
        <v>3</v>
      </c>
      <c r="B12" s="154" t="s">
        <v>148</v>
      </c>
      <c r="C12" s="155" t="s">
        <v>156</v>
      </c>
      <c r="D12" s="103"/>
      <c r="E12" s="103"/>
      <c r="F12" s="103"/>
      <c r="G12" s="103">
        <f>IF(Input!$D17="Travel",F12,0)</f>
        <v>0</v>
      </c>
      <c r="H12" s="103">
        <f>IF(Input!$D17="Hotel  Accommodation",F12,0)</f>
        <v>0</v>
      </c>
      <c r="I12" s="103">
        <f>IF(Input!$D17="Hotel Food",F12,0)</f>
        <v>0</v>
      </c>
      <c r="J12" s="103">
        <f>IF(Input!$D17="Hotel  Telephone",F12,0)</f>
        <v>0</v>
      </c>
      <c r="K12" s="103">
        <f>IF(Input!$D17="Hotel  Other",F12,0)</f>
        <v>0</v>
      </c>
      <c r="L12" s="103">
        <f>IF(Input!$D17="Non-hotel Subsistence",F12,0)</f>
        <v>0</v>
      </c>
      <c r="M12" s="104">
        <f>IF(Input!$D17="Entertaining",F12,0)</f>
        <v>0</v>
      </c>
      <c r="N12" s="103">
        <v>67</v>
      </c>
      <c r="O12" s="103">
        <f t="shared" si="0"/>
        <v>67</v>
      </c>
      <c r="Q12" s="105" t="e">
        <f>IF(#REF!&lt;&gt;SUM(G12:O12),"ERROR","O.K.")</f>
        <v>#REF!</v>
      </c>
      <c r="S12" s="105">
        <f>Input!Q17</f>
        <v>0</v>
      </c>
    </row>
    <row r="13" spans="1:19" s="105" customFormat="1" ht="56.85" customHeight="1">
      <c r="A13" s="178">
        <v>4</v>
      </c>
      <c r="B13" s="154"/>
      <c r="C13" s="156"/>
      <c r="D13" s="103"/>
      <c r="E13" s="103"/>
      <c r="F13" s="103"/>
      <c r="G13" s="103">
        <f>IF(Input!$D18="Travel",F13,0)</f>
        <v>0</v>
      </c>
      <c r="H13" s="103">
        <f>IF(Input!$D18="Hotel  Accommodation",F13,0)</f>
        <v>0</v>
      </c>
      <c r="I13" s="103">
        <f>IF(Input!$D18="Hotel Food",F13,0)</f>
        <v>0</v>
      </c>
      <c r="J13" s="103">
        <f>IF(Input!$D18="Hotel  Telephone",F13,0)</f>
        <v>0</v>
      </c>
      <c r="K13" s="103">
        <f>IF(Input!$D18="Hotel  Other",F13,0)</f>
        <v>0</v>
      </c>
      <c r="L13" s="103">
        <f>IF(Input!$D18="Non-hotel Subsistence",F13,0)</f>
        <v>0</v>
      </c>
      <c r="M13" s="104">
        <f>IF(Input!$D18="Entertaining",F13,0)</f>
        <v>0</v>
      </c>
      <c r="N13" s="103"/>
      <c r="O13" s="103"/>
      <c r="Q13" s="105" t="e">
        <f>IF(#REF!&lt;&gt;SUM(G13:O13),"ERROR","O.K.")</f>
        <v>#REF!</v>
      </c>
    </row>
    <row r="14" spans="1:19" s="105" customFormat="1" ht="56.85" customHeight="1">
      <c r="A14" s="178">
        <v>5</v>
      </c>
      <c r="B14" s="154"/>
      <c r="C14" s="157"/>
      <c r="D14" s="103"/>
      <c r="E14" s="103"/>
      <c r="F14" s="103"/>
      <c r="G14" s="103">
        <f>IF(Input!$D19="Travel",F14,0)</f>
        <v>0</v>
      </c>
      <c r="H14" s="140"/>
      <c r="I14" s="143"/>
      <c r="J14" s="103">
        <f>IF(Input!$D19="Hotel  Telephone",F14,0)</f>
        <v>0</v>
      </c>
      <c r="K14" s="103">
        <f>IF(Input!$D19="Hotel  Other",F14,0)</f>
        <v>0</v>
      </c>
      <c r="L14" s="103">
        <f>IF(Input!$D19="Non-hotel Subsistence",F14,0)</f>
        <v>0</v>
      </c>
      <c r="M14" s="104">
        <f>IF(Input!$D19="Entertaining",F14,0)</f>
        <v>0</v>
      </c>
      <c r="N14" s="103"/>
      <c r="O14" s="103"/>
      <c r="Q14" s="105" t="e">
        <f>IF(#REF!&lt;&gt;SUM(G14:O14),"ERROR","O.K.")</f>
        <v>#REF!</v>
      </c>
    </row>
    <row r="15" spans="1:19" s="105" customFormat="1" ht="33" customHeight="1">
      <c r="A15" s="178">
        <v>6</v>
      </c>
      <c r="B15" s="154"/>
      <c r="C15" s="157"/>
      <c r="D15" s="103"/>
      <c r="E15" s="103"/>
      <c r="F15" s="103"/>
      <c r="G15" s="103">
        <f>IF(Input!$D20="Travel",F15,0)</f>
        <v>0</v>
      </c>
      <c r="H15" s="103">
        <f>IF(Input!$D20="Hotel  Accommodation",F15,0)</f>
        <v>0</v>
      </c>
      <c r="I15" s="103">
        <f>IF(Input!$D20="Hotel Food",F15,0)</f>
        <v>0</v>
      </c>
      <c r="J15" s="103">
        <f>IF(Input!$D20="Hotel  Telephone",F15,0)</f>
        <v>0</v>
      </c>
      <c r="K15" s="103">
        <f>IF(Input!$D20="Hotel  Other",F15,0)</f>
        <v>0</v>
      </c>
      <c r="L15" s="103">
        <f>IF(Input!$D20="Non-hotel Subsistence",F15,0)</f>
        <v>0</v>
      </c>
      <c r="M15" s="104">
        <f>IF(Input!$D20="Entertaining",F15,0)</f>
        <v>0</v>
      </c>
      <c r="N15" s="103">
        <f>IF(Input!$D20="Training",F15,0)</f>
        <v>0</v>
      </c>
      <c r="O15" s="103">
        <f t="shared" si="0"/>
        <v>0</v>
      </c>
      <c r="Q15" s="105" t="e">
        <f>IF(#REF!&lt;&gt;SUM(G15:O15),"ERROR","O.K.")</f>
        <v>#REF!</v>
      </c>
    </row>
    <row r="16" spans="1:19" s="105" customFormat="1" ht="27.75" customHeight="1">
      <c r="A16" s="178">
        <v>7</v>
      </c>
      <c r="B16" s="106"/>
      <c r="C16" s="102" t="str">
        <f>T(Input!C21)</f>
        <v/>
      </c>
      <c r="D16" s="103"/>
      <c r="E16" s="103"/>
      <c r="F16" s="103"/>
      <c r="G16" s="103">
        <f>IF(Input!$D21="Travel",F16,0)</f>
        <v>0</v>
      </c>
      <c r="H16" s="103">
        <f>IF(Input!$D21="Hotel  Accommodation",F16,0)</f>
        <v>0</v>
      </c>
      <c r="I16" s="103">
        <f>IF(Input!$D21="Hotel Food",F16,0)</f>
        <v>0</v>
      </c>
      <c r="J16" s="103">
        <f>IF(Input!$D21="Hotel  Telephone",F16,0)</f>
        <v>0</v>
      </c>
      <c r="K16" s="103">
        <f>IF(Input!$D21="Hotel  Other",F16,0)</f>
        <v>0</v>
      </c>
      <c r="L16" s="103">
        <f>IF(Input!$D21="Non-hotel Subsistence",F16,0)</f>
        <v>0</v>
      </c>
      <c r="M16" s="104">
        <f>IF(Input!$D21="Entertaining",F16,0)</f>
        <v>0</v>
      </c>
      <c r="N16" s="103">
        <f>IF(Input!$D21="Training",F16,0)</f>
        <v>0</v>
      </c>
      <c r="O16" s="103">
        <f>IF(Input!$D21="Other",F16,0)</f>
        <v>0</v>
      </c>
      <c r="Q16" s="105" t="e">
        <f>IF(#REF!&lt;&gt;SUM(G16:O16),"ERROR","O.K.")</f>
        <v>#REF!</v>
      </c>
    </row>
    <row r="17" spans="1:19" s="105" customFormat="1" ht="27.75" customHeight="1">
      <c r="A17" s="178">
        <v>8</v>
      </c>
      <c r="B17" s="106"/>
      <c r="C17" s="102" t="str">
        <f>T(Input!C22)</f>
        <v/>
      </c>
      <c r="D17" s="103"/>
      <c r="E17" s="103"/>
      <c r="F17" s="103"/>
      <c r="G17" s="103">
        <f>IF(Input!$D22="Travel",F17,0)</f>
        <v>0</v>
      </c>
      <c r="H17" s="103">
        <f>IF(Input!$D22="Hotel  Accommodation",F17,0)</f>
        <v>0</v>
      </c>
      <c r="I17" s="103">
        <f>IF(Input!$D22="Hotel Food",F17,0)</f>
        <v>0</v>
      </c>
      <c r="J17" s="103">
        <f>IF(Input!$D22="Hotel  Telephone",F17,0)</f>
        <v>0</v>
      </c>
      <c r="K17" s="103">
        <f>IF(Input!$D22="Hotel  Other",F17,0)</f>
        <v>0</v>
      </c>
      <c r="L17" s="103">
        <f>IF(Input!$D22="Non-hotel Subsistence",F17,0)</f>
        <v>0</v>
      </c>
      <c r="M17" s="104">
        <f>IF(Input!$D22="Entertaining",F17,0)</f>
        <v>0</v>
      </c>
      <c r="N17" s="103">
        <f>IF(Input!$D22="Training",F17,0)</f>
        <v>0</v>
      </c>
      <c r="O17" s="103">
        <f>IF(Input!$D22="Other",F17,0)</f>
        <v>0</v>
      </c>
      <c r="Q17" s="105" t="e">
        <f>IF(#REF!&lt;&gt;SUM(G17:O17),"ERROR","O.K.")</f>
        <v>#REF!</v>
      </c>
    </row>
    <row r="18" spans="1:19" s="105" customFormat="1" ht="27.75" customHeight="1">
      <c r="A18" s="178">
        <v>9</v>
      </c>
      <c r="B18" s="106"/>
      <c r="C18" s="102" t="str">
        <f>T(Input!C23)</f>
        <v/>
      </c>
      <c r="D18" s="103"/>
      <c r="E18" s="103"/>
      <c r="F18" s="103"/>
      <c r="G18" s="103">
        <f>IF(Input!$D23="Travel",F18,0)</f>
        <v>0</v>
      </c>
      <c r="H18" s="103">
        <f>IF(Input!$D23="Hotel  Accommodation",F18,0)</f>
        <v>0</v>
      </c>
      <c r="I18" s="103">
        <f>IF(Input!$D23="Hotel Food",F18,0)</f>
        <v>0</v>
      </c>
      <c r="J18" s="103">
        <f>IF(Input!$D23="Hotel  Telephone",F18,0)</f>
        <v>0</v>
      </c>
      <c r="K18" s="103">
        <f>IF(Input!$D23="Hotel  Other",F18,0)</f>
        <v>0</v>
      </c>
      <c r="L18" s="103">
        <f>IF(Input!$D23="Non-hotel Subsistence",F18,0)</f>
        <v>0</v>
      </c>
      <c r="M18" s="104">
        <f>IF(Input!$D23="Entertaining",F18,0)</f>
        <v>0</v>
      </c>
      <c r="N18" s="103">
        <f>IF(Input!$D23="Training",F18,0)</f>
        <v>0</v>
      </c>
      <c r="O18" s="103">
        <f>IF(Input!$D23="Other",F18,0)</f>
        <v>0</v>
      </c>
      <c r="Q18" s="105" t="e">
        <f>IF(#REF!&lt;&gt;SUM(G18:O18),"ERROR","O.K.")</f>
        <v>#REF!</v>
      </c>
      <c r="S18" s="105">
        <f>Input!Q18</f>
        <v>0</v>
      </c>
    </row>
    <row r="19" spans="1:19" s="105" customFormat="1" ht="27.75" customHeight="1">
      <c r="A19" s="178">
        <v>10</v>
      </c>
      <c r="B19" s="106"/>
      <c r="C19" s="102"/>
      <c r="D19" s="103"/>
      <c r="E19" s="103"/>
      <c r="F19" s="103"/>
      <c r="G19" s="103">
        <f>IF(Input!$D24="Travel",F19,0)</f>
        <v>0</v>
      </c>
      <c r="H19" s="103">
        <f>IF(Input!$D24="Hotel  Accommodation",F19,0)</f>
        <v>0</v>
      </c>
      <c r="I19" s="103">
        <f>IF(Input!$D24="Hotel Food",F19,0)</f>
        <v>0</v>
      </c>
      <c r="J19" s="103">
        <f>IF(Input!$D24="Hotel  Telephone",F19,0)</f>
        <v>0</v>
      </c>
      <c r="K19" s="103">
        <f>IF(Input!$D24="Hotel  Other",F19,0)</f>
        <v>0</v>
      </c>
      <c r="L19" s="103">
        <f>IF(Input!$D24="Non-hotel Subsistence",F19,0)</f>
        <v>0</v>
      </c>
      <c r="M19" s="104">
        <f>IF(Input!$D24="Entertaining",F19,0)</f>
        <v>0</v>
      </c>
      <c r="N19" s="103">
        <f>IF(Input!$D24="Training",F19,0)</f>
        <v>0</v>
      </c>
      <c r="O19" s="103">
        <f>IF(Input!$D24="Other",F19,0)</f>
        <v>0</v>
      </c>
      <c r="Q19" s="105" t="e">
        <f>IF(#REF!&lt;&gt;SUM(G19:O19),"ERROR","O.K.")</f>
        <v>#REF!</v>
      </c>
      <c r="S19" s="105">
        <f>Input!Q19</f>
        <v>0</v>
      </c>
    </row>
    <row r="20" spans="1:19" s="105" customFormat="1" ht="27.75" hidden="1" customHeight="1">
      <c r="A20" s="178">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Input!Q20</f>
        <v>0</v>
      </c>
    </row>
    <row r="21" spans="1:19" s="105" customFormat="1" ht="27.75" hidden="1" customHeight="1">
      <c r="A21" s="178">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Input!Q21</f>
        <v>0</v>
      </c>
    </row>
    <row r="22" spans="1:19" s="105" customFormat="1" ht="27.75" hidden="1" customHeight="1">
      <c r="A22" s="178">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Input!Q22</f>
        <v>0</v>
      </c>
    </row>
    <row r="23" spans="1:19" s="105" customFormat="1" ht="27.75" hidden="1" customHeight="1">
      <c r="A23" s="178">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Input!Q23</f>
        <v>0</v>
      </c>
    </row>
    <row r="24" spans="1:19" s="105" customFormat="1" ht="27.75" hidden="1" customHeight="1">
      <c r="A24" s="178">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Input!Q29</f>
        <v>0</v>
      </c>
    </row>
    <row r="25" spans="1:19" s="105" customFormat="1" ht="27.75" hidden="1" customHeight="1">
      <c r="A25" s="178">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78">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78">
        <v>18</v>
      </c>
      <c r="B27" s="106"/>
      <c r="C27" s="102" t="str">
        <f>T(Input!C32)</f>
        <v/>
      </c>
      <c r="D27" s="103"/>
      <c r="E27" s="103"/>
      <c r="F27" s="122"/>
      <c r="G27" s="122">
        <f>IF(Input!$D31="Travel",F27,0)</f>
        <v>0</v>
      </c>
      <c r="H27" s="122">
        <f>IF(Input!$D31="Hotel  Accommodation",F27,0)</f>
        <v>0</v>
      </c>
      <c r="I27" s="122">
        <f>IF(Input!$D31="Hotel Food",F27,0)</f>
        <v>0</v>
      </c>
      <c r="J27" s="122">
        <f>IF(Input!$D31="Hotel  Telephone",F27,0)</f>
        <v>0</v>
      </c>
      <c r="K27" s="122">
        <f>IF(Input!$D31="Hotel  Other",F27,0)</f>
        <v>0</v>
      </c>
      <c r="L27" s="122">
        <f>IF(Input!$D31="Non-hotel Subsistence",F27,0)</f>
        <v>0</v>
      </c>
      <c r="M27" s="123">
        <f>IF(Input!$D31="Entertaining",F27,0)</f>
        <v>0</v>
      </c>
      <c r="N27" s="122">
        <f>IF(Input!$D31="Training",F27,0)</f>
        <v>0</v>
      </c>
      <c r="O27" s="122">
        <f>IF(Input!$D31="Other",F27,0)</f>
        <v>0</v>
      </c>
      <c r="Q27" s="105" t="e">
        <f>IF(#REF!&lt;&gt;SUM(G27:O27),"ERROR","O.K.")</f>
        <v>#REF!</v>
      </c>
      <c r="S27" s="105">
        <f>Input!Q32</f>
        <v>0</v>
      </c>
    </row>
    <row r="28" spans="1:19" ht="18.75" customHeight="1">
      <c r="A28" s="59"/>
      <c r="B28" s="131" t="s">
        <v>119</v>
      </c>
      <c r="C28" s="132"/>
      <c r="D28" s="133"/>
      <c r="E28" s="133"/>
      <c r="F28" s="134"/>
      <c r="G28" s="134">
        <f t="shared" ref="G28:N28" si="1">SUM(G10:G27)</f>
        <v>0</v>
      </c>
      <c r="H28" s="134">
        <f t="shared" si="1"/>
        <v>0</v>
      </c>
      <c r="I28" s="134">
        <f t="shared" si="1"/>
        <v>0</v>
      </c>
      <c r="J28" s="134">
        <f t="shared" si="1"/>
        <v>0</v>
      </c>
      <c r="K28" s="134">
        <f t="shared" si="1"/>
        <v>0</v>
      </c>
      <c r="L28" s="134">
        <f t="shared" si="1"/>
        <v>0</v>
      </c>
      <c r="M28" s="134">
        <f t="shared" si="1"/>
        <v>0</v>
      </c>
      <c r="N28" s="134">
        <f t="shared" si="1"/>
        <v>329.5</v>
      </c>
      <c r="O28" s="134">
        <f>SUM(O10:O27)</f>
        <v>329.5</v>
      </c>
      <c r="Q28" s="54" t="e">
        <f>IF(#REF!&lt;&gt;Input!I40,"ERROR","O.K.")</f>
        <v>#REF!</v>
      </c>
    </row>
    <row r="29" spans="1:19" s="87" customFormat="1" ht="22.5" customHeight="1">
      <c r="A29" s="160" t="s">
        <v>144</v>
      </c>
      <c r="B29" s="160"/>
      <c r="C29" s="151" t="s">
        <v>145</v>
      </c>
      <c r="D29" s="160" t="s">
        <v>141</v>
      </c>
      <c r="E29" s="160"/>
      <c r="F29" s="161"/>
      <c r="G29" s="160" t="s">
        <v>142</v>
      </c>
      <c r="H29" s="160"/>
      <c r="I29" s="161"/>
      <c r="J29" s="160" t="s">
        <v>143</v>
      </c>
      <c r="K29" s="160"/>
      <c r="L29" s="161"/>
      <c r="M29" s="162" t="s">
        <v>120</v>
      </c>
      <c r="N29" s="162"/>
      <c r="O29" s="162"/>
      <c r="S29" s="87">
        <f>SUM(S10:S28)</f>
        <v>0</v>
      </c>
    </row>
    <row r="30" spans="1:19" ht="20.25" customHeight="1">
      <c r="A30" s="160"/>
      <c r="B30" s="160"/>
      <c r="C30" s="160"/>
      <c r="D30" s="160"/>
      <c r="E30" s="160"/>
      <c r="F30" s="160"/>
      <c r="G30" s="166"/>
      <c r="H30" s="167"/>
      <c r="I30" s="167"/>
      <c r="J30" s="160"/>
      <c r="K30" s="160"/>
      <c r="L30" s="160"/>
      <c r="M30" s="172"/>
      <c r="N30" s="172"/>
      <c r="O30" s="172"/>
    </row>
    <row r="31" spans="1:19" ht="21.75" customHeight="1">
      <c r="A31" s="160"/>
      <c r="B31" s="160"/>
      <c r="C31" s="160"/>
      <c r="D31" s="160"/>
      <c r="E31" s="160"/>
      <c r="F31" s="160"/>
      <c r="G31" s="168"/>
      <c r="H31" s="169"/>
      <c r="I31" s="169"/>
      <c r="J31" s="160"/>
      <c r="K31" s="160"/>
      <c r="L31" s="160"/>
      <c r="M31" s="172"/>
      <c r="N31" s="172"/>
      <c r="O31" s="172"/>
    </row>
    <row r="32" spans="1:19" ht="21.75" customHeight="1">
      <c r="A32" s="160"/>
      <c r="B32" s="160"/>
      <c r="C32" s="160"/>
      <c r="D32" s="160"/>
      <c r="E32" s="160"/>
      <c r="F32" s="160"/>
      <c r="G32" s="168"/>
      <c r="H32" s="169"/>
      <c r="I32" s="169"/>
      <c r="J32" s="160"/>
      <c r="K32" s="160"/>
      <c r="L32" s="160"/>
      <c r="M32" s="172"/>
      <c r="N32" s="172"/>
      <c r="O32" s="172"/>
    </row>
    <row r="33" spans="1:15" ht="21.75" customHeight="1">
      <c r="A33" s="160"/>
      <c r="B33" s="160"/>
      <c r="C33" s="160"/>
      <c r="D33" s="160"/>
      <c r="E33" s="160"/>
      <c r="F33" s="160"/>
      <c r="G33" s="168"/>
      <c r="H33" s="169"/>
      <c r="I33" s="169"/>
      <c r="J33" s="160"/>
      <c r="K33" s="160"/>
      <c r="L33" s="160"/>
      <c r="M33" s="172"/>
      <c r="N33" s="172"/>
      <c r="O33" s="172"/>
    </row>
    <row r="34" spans="1:15" ht="19.5" customHeight="1">
      <c r="A34" s="160"/>
      <c r="B34" s="160"/>
      <c r="C34" s="160"/>
      <c r="D34" s="160"/>
      <c r="E34" s="160"/>
      <c r="F34" s="160"/>
      <c r="G34" s="168"/>
      <c r="H34" s="169"/>
      <c r="I34" s="169"/>
      <c r="J34" s="160"/>
      <c r="K34" s="160"/>
      <c r="L34" s="160"/>
      <c r="M34" s="172"/>
      <c r="N34" s="172"/>
      <c r="O34" s="172"/>
    </row>
    <row r="35" spans="1:15" ht="7.5" customHeight="1">
      <c r="A35" s="160"/>
      <c r="B35" s="160"/>
      <c r="C35" s="160"/>
      <c r="D35" s="160"/>
      <c r="E35" s="160"/>
      <c r="F35" s="160"/>
      <c r="G35" s="170"/>
      <c r="H35" s="171"/>
      <c r="I35" s="171"/>
      <c r="J35" s="160"/>
      <c r="K35" s="160"/>
      <c r="L35" s="160"/>
      <c r="M35" s="172"/>
      <c r="N35" s="172"/>
      <c r="O35" s="172"/>
    </row>
    <row r="36" spans="1:15" ht="41.25" customHeight="1">
      <c r="A36" s="66"/>
      <c r="B36" s="67"/>
      <c r="D36" s="60"/>
      <c r="E36" s="60"/>
      <c r="F36" s="60"/>
      <c r="G36" s="60"/>
      <c r="H36" s="60"/>
      <c r="I36" s="60"/>
      <c r="J36" s="60"/>
      <c r="K36" s="138" t="s">
        <v>128</v>
      </c>
      <c r="L36" s="138"/>
      <c r="M36" s="163" t="s">
        <v>150</v>
      </c>
      <c r="N36" s="163"/>
      <c r="O36" s="163"/>
    </row>
    <row r="37" spans="1:15" ht="36.75" customHeight="1">
      <c r="A37" s="66"/>
      <c r="B37" s="66"/>
      <c r="C37" s="124" t="s">
        <v>140</v>
      </c>
      <c r="K37" s="139" t="s">
        <v>129</v>
      </c>
      <c r="L37" s="139"/>
      <c r="M37" s="164" t="s">
        <v>151</v>
      </c>
      <c r="N37" s="164"/>
      <c r="O37" s="164"/>
    </row>
    <row r="38" spans="1:15" ht="42.75" customHeight="1">
      <c r="A38" s="125"/>
      <c r="B38" s="126"/>
      <c r="C38" s="127"/>
      <c r="D38" s="135" t="s">
        <v>121</v>
      </c>
      <c r="E38" s="158" t="s">
        <v>153</v>
      </c>
      <c r="F38" s="159"/>
      <c r="G38" s="137"/>
      <c r="H38" s="136"/>
      <c r="I38" s="136"/>
      <c r="J38" s="136"/>
      <c r="K38" s="139" t="s">
        <v>130</v>
      </c>
      <c r="L38" s="139"/>
      <c r="M38" s="165" t="s">
        <v>152</v>
      </c>
      <c r="N38" s="165"/>
      <c r="O38" s="165"/>
    </row>
    <row r="39" spans="1:15">
      <c r="A39" s="66"/>
      <c r="B39" s="66"/>
      <c r="C39" s="66"/>
      <c r="D39" s="66"/>
      <c r="E39" s="66"/>
      <c r="F39" s="66"/>
      <c r="G39" s="66"/>
      <c r="H39" s="66"/>
      <c r="I39" s="66"/>
      <c r="J39" s="66"/>
      <c r="K39" s="66"/>
      <c r="L39" s="66"/>
      <c r="M39" s="66"/>
      <c r="N39" s="66"/>
      <c r="O39" s="66"/>
    </row>
  </sheetData>
  <mergeCells count="27">
    <mergeCell ref="O7:O8"/>
    <mergeCell ref="D7:D8"/>
    <mergeCell ref="F7:F8"/>
    <mergeCell ref="E7:E8"/>
    <mergeCell ref="N7:N8"/>
    <mergeCell ref="M7:M8"/>
    <mergeCell ref="L7:L8"/>
    <mergeCell ref="G7:G8"/>
    <mergeCell ref="H7:H8"/>
    <mergeCell ref="I7:I8"/>
    <mergeCell ref="J7:J8"/>
    <mergeCell ref="K7:K8"/>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s>
  <phoneticPr fontId="0" type="noConversion"/>
  <conditionalFormatting sqref="E6 B2:B3 A2 A6 C2:C6 L6 D9:O9 D7:O7 H14 A4">
    <cfRule type="expression" dxfId="16" priority="24" stopIfTrue="1">
      <formula>$R$27&gt;0</formula>
    </cfRule>
  </conditionalFormatting>
  <conditionalFormatting sqref="G1:H2 A26:C26 B1:B4 A1:A2 A28:C28 D1:F6 H3:H6 G4:G6 I1:O6 A4:B4 C1:C27 B7:B27 D9:O28 A6:A27">
    <cfRule type="expression" dxfId="15" priority="42" stopIfTrue="1">
      <formula>$S$29&gt;0</formula>
    </cfRule>
  </conditionalFormatting>
  <conditionalFormatting sqref="A10:C11 A12:A27">
    <cfRule type="expression" dxfId="14" priority="11" stopIfTrue="1">
      <formula>$S$29&gt;0</formula>
    </cfRule>
  </conditionalFormatting>
  <conditionalFormatting sqref="B12">
    <cfRule type="expression" dxfId="13" priority="10" stopIfTrue="1">
      <formula>$S$29&gt;0</formula>
    </cfRule>
  </conditionalFormatting>
  <conditionalFormatting sqref="C12">
    <cfRule type="expression" dxfId="12" priority="9" stopIfTrue="1">
      <formula>$S$29&gt;0</formula>
    </cfRule>
  </conditionalFormatting>
  <conditionalFormatting sqref="B12">
    <cfRule type="expression" dxfId="11" priority="8" stopIfTrue="1">
      <formula>$S$29&gt;0</formula>
    </cfRule>
  </conditionalFormatting>
  <conditionalFormatting sqref="C13">
    <cfRule type="expression" dxfId="10" priority="7" stopIfTrue="1">
      <formula>$S$29&gt;0</formula>
    </cfRule>
  </conditionalFormatting>
  <conditionalFormatting sqref="B13">
    <cfRule type="expression" dxfId="9" priority="6" stopIfTrue="1">
      <formula>$S$29&gt;0</formula>
    </cfRule>
  </conditionalFormatting>
  <conditionalFormatting sqref="B13">
    <cfRule type="expression" dxfId="8" priority="5" stopIfTrue="1">
      <formula>$S$29&gt;0</formula>
    </cfRule>
  </conditionalFormatting>
  <conditionalFormatting sqref="B13:B14">
    <cfRule type="expression" dxfId="7" priority="4" stopIfTrue="1">
      <formula>$S$29&gt;0</formula>
    </cfRule>
  </conditionalFormatting>
  <conditionalFormatting sqref="B15">
    <cfRule type="expression" dxfId="6" priority="3" stopIfTrue="1">
      <formula>$S$29&gt;0</formula>
    </cfRule>
  </conditionalFormatting>
  <conditionalFormatting sqref="B15">
    <cfRule type="expression" dxfId="5" priority="2" stopIfTrue="1">
      <formula>$S$29&gt;0</formula>
    </cfRule>
  </conditionalFormatting>
  <conditionalFormatting sqref="B12">
    <cfRule type="expression" dxfId="3" priority="1" stopIfTrue="1">
      <formula>$S$29&gt;0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J10" sqref="J10"/>
    </sheetView>
  </sheetViews>
  <sheetFormatPr defaultRowHeight="12.75"/>
  <cols>
    <col min="1" max="1" width="9.33203125" style="58"/>
    <col min="2" max="2" width="25.1640625" customWidth="1"/>
    <col min="3" max="3" width="111.83203125" customWidth="1"/>
  </cols>
  <sheetData>
    <row r="1" spans="1:3" ht="15.75">
      <c r="A1" s="177" t="s">
        <v>89</v>
      </c>
      <c r="B1" s="177"/>
      <c r="C1" s="177"/>
    </row>
    <row r="3" spans="1:3" ht="37.5" customHeight="1">
      <c r="A3" s="93">
        <v>1</v>
      </c>
      <c r="B3" s="176" t="s">
        <v>88</v>
      </c>
      <c r="C3" s="176"/>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75" t="s">
        <v>90</v>
      </c>
      <c r="C14" s="175"/>
    </row>
    <row r="15" spans="1:3">
      <c r="A15" s="93"/>
    </row>
    <row r="16" spans="1:3">
      <c r="A16" s="93">
        <v>3</v>
      </c>
      <c r="B16" t="s">
        <v>85</v>
      </c>
    </row>
    <row r="17" spans="1:3">
      <c r="A17" s="93"/>
    </row>
    <row r="18" spans="1:3">
      <c r="A18" s="93">
        <v>4</v>
      </c>
      <c r="B18" t="s">
        <v>86</v>
      </c>
    </row>
    <row r="19" spans="1:3">
      <c r="A19" s="93"/>
    </row>
    <row r="20" spans="1:3" ht="26.25" customHeight="1">
      <c r="A20" s="93">
        <v>5</v>
      </c>
      <c r="B20" s="175" t="s">
        <v>93</v>
      </c>
      <c r="C20" s="175"/>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G15:N21"/>
  <sheetViews>
    <sheetView workbookViewId="0">
      <selection activeCell="N22" sqref="N22"/>
    </sheetView>
  </sheetViews>
  <sheetFormatPr defaultRowHeight="12.75"/>
  <sheetData>
    <row r="15" spans="7:7">
      <c r="G15">
        <f>4*(54.5+9)</f>
        <v>254</v>
      </c>
    </row>
    <row r="21" spans="9:14">
      <c r="I21">
        <f>199*6</f>
        <v>1194</v>
      </c>
      <c r="N21">
        <f>796+199+199+54.5*4+9*4</f>
        <v>1448</v>
      </c>
    </row>
  </sheetData>
  <phoneticPr fontId="3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Sheet1</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2020-01-08T01:20:46Z</cp:lastPrinted>
  <dcterms:created xsi:type="dcterms:W3CDTF">1998-01-13T09:32:03Z</dcterms:created>
  <dcterms:modified xsi:type="dcterms:W3CDTF">2020-01-08T01:25:02Z</dcterms:modified>
</cp:coreProperties>
</file>