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2"/>
  </bookViews>
  <sheets>
    <sheet name="H32B" sheetId="1" r:id="rId1"/>
    <sheet name="H40D" sheetId="4" r:id="rId2"/>
    <sheet name="清单" sheetId="2" r:id="rId3"/>
    <sheet name="Sheet3" sheetId="3" r:id="rId4"/>
  </sheets>
  <calcPr calcId="144525"/>
</workbook>
</file>

<file path=xl/sharedStrings.xml><?xml version="1.0" encoding="utf-8"?>
<sst xmlns="http://schemas.openxmlformats.org/spreadsheetml/2006/main" count="186" uniqueCount="74">
  <si>
    <t>湖南光华荣昌汽车部件有限公司H32B车型座椅运费报价明细（不含税）</t>
  </si>
  <si>
    <t>车型</t>
  </si>
  <si>
    <t>配置</t>
  </si>
  <si>
    <t>零件名称</t>
  </si>
  <si>
    <t>图号</t>
  </si>
  <si>
    <t>现单价
不含税</t>
  </si>
  <si>
    <t>单趟
运费</t>
  </si>
  <si>
    <t>包装费（纸皮回收再用）</t>
  </si>
  <si>
    <t>装卸费</t>
  </si>
  <si>
    <t>装车
数量</t>
  </si>
  <si>
    <t>现单件
运费</t>
  </si>
  <si>
    <t>原单件
运费</t>
  </si>
  <si>
    <t>增加
成本</t>
  </si>
  <si>
    <t>增加运输
成本后单价</t>
  </si>
  <si>
    <t>明细</t>
  </si>
  <si>
    <t>合计</t>
  </si>
  <si>
    <t>H32B</t>
  </si>
  <si>
    <t>基
本
型</t>
  </si>
  <si>
    <t>驾驶员座椅骨架</t>
  </si>
  <si>
    <t>A00051422</t>
  </si>
  <si>
    <t>1.2元/斤*667斤</t>
  </si>
  <si>
    <t>装车400+卸车400</t>
  </si>
  <si>
    <t>副驾驶员座椅骨架</t>
  </si>
  <si>
    <t>A00057169</t>
  </si>
  <si>
    <t>后排座椅靠背左</t>
  </si>
  <si>
    <t>A00051452</t>
  </si>
  <si>
    <t>后排座椅靠背右</t>
  </si>
  <si>
    <t>A00051463</t>
  </si>
  <si>
    <t>后排座椅坐垫</t>
  </si>
  <si>
    <t>A00051470</t>
  </si>
  <si>
    <t>合计(不含税）:</t>
  </si>
  <si>
    <t xml:space="preserve"> </t>
  </si>
  <si>
    <t>舒
适
型</t>
  </si>
  <si>
    <t>A00051431</t>
  </si>
  <si>
    <t>精
英
型</t>
  </si>
  <si>
    <t>豪
华
型</t>
  </si>
  <si>
    <t>A00051436</t>
  </si>
  <si>
    <t>A00051451</t>
  </si>
  <si>
    <t>编制日期：2019.12.13</t>
  </si>
  <si>
    <t>湖南光华荣昌汽车部件有限公司H40D车型座椅运费报价明细（不含税）</t>
  </si>
  <si>
    <t>增加运输成本后单价</t>
  </si>
  <si>
    <t>H40D</t>
  </si>
  <si>
    <t>后排座椅靠背本体</t>
  </si>
  <si>
    <t>A00071918</t>
  </si>
  <si>
    <t>后排座椅坐垫本体</t>
  </si>
  <si>
    <t>A00071936</t>
  </si>
  <si>
    <t>A00088702</t>
  </si>
  <si>
    <t>尊
贵
型</t>
  </si>
  <si>
    <t>A00088703</t>
  </si>
  <si>
    <t>单车运输/包装/装卸明细</t>
  </si>
  <si>
    <t>NO</t>
  </si>
  <si>
    <t>项目</t>
  </si>
  <si>
    <t>数量</t>
  </si>
  <si>
    <t>类别</t>
  </si>
  <si>
    <t>单价</t>
  </si>
  <si>
    <t>备注</t>
  </si>
  <si>
    <t>单趟
运输费</t>
  </si>
  <si>
    <t>里程数</t>
  </si>
  <si>
    <t>运输车型</t>
  </si>
  <si>
    <t>元/公里</t>
  </si>
  <si>
    <t>单趟里程：580公里，
运输车型：9.6米货车，6.6元/公里</t>
  </si>
  <si>
    <t>9.6米</t>
  </si>
  <si>
    <t>包装费</t>
  </si>
  <si>
    <t>损耗重量</t>
  </si>
  <si>
    <t>回收运费</t>
  </si>
  <si>
    <t>元/斤</t>
  </si>
  <si>
    <t>——</t>
  </si>
  <si>
    <t>1、座椅堆叠放置，每层利用厚纸皮隔开，厚纸皮50斤左右损耗量，1.2元/斤（价格市场波动）
2、因纸皮可回收利用，发货8趟后，需安排一车将纸皮运回（此运费约2000元，分摊每车/240元）</t>
  </si>
  <si>
    <t>装车费</t>
  </si>
  <si>
    <t>4人</t>
  </si>
  <si>
    <t>3小时</t>
  </si>
  <si>
    <t>座椅装车——4人，用时3小时，每个座椅人工搬运至货车厢内，并放置防护好
座椅卸车——4人，用时3.5小时，每个座椅人工搬卸之仓库，外观再次检查，并按种类放置在专用工装车上</t>
  </si>
  <si>
    <t>卸车费</t>
  </si>
  <si>
    <t>3.5小时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</si>
</sst>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6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4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18" borderId="3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29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28" applyNumberFormat="0" applyFill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0" borderId="3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6" fillId="21" borderId="32" applyNumberFormat="0" applyAlignment="0" applyProtection="0">
      <alignment vertical="center"/>
    </xf>
    <xf numFmtId="0" fontId="23" fillId="21" borderId="30" applyNumberFormat="0" applyAlignment="0" applyProtection="0">
      <alignment vertical="center"/>
    </xf>
    <xf numFmtId="0" fontId="8" fillId="10" borderId="27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4" fillId="0" borderId="34" applyNumberFormat="0" applyFill="0" applyAlignment="0" applyProtection="0">
      <alignment vertical="center"/>
    </xf>
    <xf numFmtId="0" fontId="15" fillId="0" borderId="31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43" fontId="3" fillId="0" borderId="0" xfId="8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3" fontId="3" fillId="0" borderId="5" xfId="8" applyFont="1" applyBorder="1" applyAlignment="1">
      <alignment horizontal="center" vertical="center" wrapText="1"/>
    </xf>
    <xf numFmtId="43" fontId="3" fillId="0" borderId="5" xfId="8" applyFont="1" applyFill="1" applyBorder="1" applyAlignment="1">
      <alignment horizontal="center" vertical="center" wrapText="1"/>
    </xf>
    <xf numFmtId="43" fontId="3" fillId="6" borderId="22" xfId="8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43" fontId="3" fillId="0" borderId="8" xfId="8" applyFont="1" applyBorder="1" applyAlignment="1">
      <alignment horizontal="center" vertical="center"/>
    </xf>
    <xf numFmtId="43" fontId="3" fillId="0" borderId="8" xfId="8" applyFont="1" applyFill="1" applyBorder="1" applyAlignment="1">
      <alignment horizontal="center" vertical="center"/>
    </xf>
    <xf numFmtId="43" fontId="3" fillId="6" borderId="19" xfId="8" applyFont="1" applyFill="1" applyBorder="1" applyAlignment="1">
      <alignment horizontal="center" vertical="center"/>
    </xf>
    <xf numFmtId="0" fontId="3" fillId="0" borderId="14" xfId="0" applyFont="1" applyBorder="1">
      <alignment vertical="center"/>
    </xf>
    <xf numFmtId="43" fontId="3" fillId="0" borderId="14" xfId="8" applyFont="1" applyBorder="1">
      <alignment vertical="center"/>
    </xf>
    <xf numFmtId="43" fontId="3" fillId="0" borderId="23" xfId="8" applyFont="1" applyBorder="1">
      <alignment vertical="center"/>
    </xf>
    <xf numFmtId="43" fontId="3" fillId="7" borderId="18" xfId="0" applyNumberFormat="1" applyFont="1" applyFill="1" applyBorder="1">
      <alignment vertical="center"/>
    </xf>
    <xf numFmtId="0" fontId="3" fillId="0" borderId="18" xfId="0" applyFont="1" applyBorder="1">
      <alignment vertical="center"/>
    </xf>
    <xf numFmtId="43" fontId="3" fillId="0" borderId="18" xfId="8" applyFont="1" applyBorder="1">
      <alignment vertical="center"/>
    </xf>
    <xf numFmtId="43" fontId="3" fillId="0" borderId="24" xfId="8" applyFont="1" applyBorder="1">
      <alignment vertical="center"/>
    </xf>
    <xf numFmtId="0" fontId="4" fillId="0" borderId="25" xfId="0" applyFont="1" applyBorder="1" applyAlignment="1">
      <alignment horizontal="right" vertical="center"/>
    </xf>
    <xf numFmtId="43" fontId="4" fillId="0" borderId="8" xfId="8" applyFont="1" applyBorder="1">
      <alignment vertical="center"/>
    </xf>
    <xf numFmtId="43" fontId="4" fillId="6" borderId="19" xfId="8" applyFont="1" applyFill="1" applyBorder="1">
      <alignment vertical="center"/>
    </xf>
    <xf numFmtId="43" fontId="3" fillId="0" borderId="18" xfId="0" applyNumberFormat="1" applyFont="1" applyBorder="1">
      <alignment vertical="center"/>
    </xf>
    <xf numFmtId="0" fontId="3" fillId="0" borderId="5" xfId="0" applyFont="1" applyBorder="1">
      <alignment vertical="center"/>
    </xf>
    <xf numFmtId="43" fontId="3" fillId="0" borderId="5" xfId="8" applyFont="1" applyBorder="1">
      <alignment vertical="center"/>
    </xf>
    <xf numFmtId="43" fontId="3" fillId="0" borderId="22" xfId="8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zoomScale="85" zoomScaleNormal="85" workbookViewId="0">
      <selection activeCell="Q19" sqref="Q19"/>
    </sheetView>
  </sheetViews>
  <sheetFormatPr defaultColWidth="9" defaultRowHeight="16.5"/>
  <cols>
    <col min="1" max="1" width="6.45833333333333" style="22" customWidth="1"/>
    <col min="2" max="2" width="6.625" style="22" customWidth="1"/>
    <col min="3" max="3" width="17.4916666666667" style="22" customWidth="1"/>
    <col min="4" max="4" width="11.625" style="22" customWidth="1"/>
    <col min="5" max="5" width="8.825" style="22" customWidth="1"/>
    <col min="6" max="6" width="7.5" style="22" customWidth="1"/>
    <col min="7" max="7" width="14.85" style="22" customWidth="1"/>
    <col min="8" max="8" width="6.61666666666667" style="22" customWidth="1"/>
    <col min="9" max="9" width="16.4666666666667" style="22" customWidth="1"/>
    <col min="10" max="10" width="5.58333333333333" style="22" customWidth="1"/>
    <col min="11" max="11" width="7.49166666666667" style="22" customWidth="1"/>
    <col min="12" max="12" width="7.65" style="23" customWidth="1"/>
    <col min="13" max="13" width="7.64166666666667" style="23" customWidth="1"/>
    <col min="14" max="14" width="8.525" style="23" customWidth="1"/>
    <col min="15" max="15" width="10" style="22" customWidth="1"/>
    <col min="16" max="16384" width="9" style="22"/>
  </cols>
  <sheetData>
    <row r="1" ht="28.5" customHeight="1" spans="1:14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="20" customFormat="1" ht="18" customHeight="1" spans="1:15">
      <c r="A2" s="25" t="s">
        <v>1</v>
      </c>
      <c r="B2" s="26" t="s">
        <v>2</v>
      </c>
      <c r="C2" s="26" t="s">
        <v>3</v>
      </c>
      <c r="D2" s="26" t="s">
        <v>4</v>
      </c>
      <c r="E2" s="27" t="s">
        <v>5</v>
      </c>
      <c r="F2" s="28" t="s">
        <v>6</v>
      </c>
      <c r="G2" s="26" t="s">
        <v>7</v>
      </c>
      <c r="H2" s="26"/>
      <c r="I2" s="26" t="s">
        <v>8</v>
      </c>
      <c r="J2" s="26"/>
      <c r="K2" s="28" t="s">
        <v>9</v>
      </c>
      <c r="L2" s="51" t="s">
        <v>10</v>
      </c>
      <c r="M2" s="52" t="s">
        <v>11</v>
      </c>
      <c r="N2" s="53" t="s">
        <v>12</v>
      </c>
      <c r="O2" s="54" t="s">
        <v>13</v>
      </c>
    </row>
    <row r="3" s="20" customFormat="1" ht="18" customHeight="1" spans="1:15">
      <c r="A3" s="29"/>
      <c r="B3" s="30"/>
      <c r="C3" s="30"/>
      <c r="D3" s="30"/>
      <c r="E3" s="31"/>
      <c r="F3" s="30"/>
      <c r="G3" s="30" t="s">
        <v>14</v>
      </c>
      <c r="H3" s="30" t="s">
        <v>15</v>
      </c>
      <c r="I3" s="30" t="s">
        <v>14</v>
      </c>
      <c r="J3" s="30" t="s">
        <v>15</v>
      </c>
      <c r="K3" s="30"/>
      <c r="L3" s="55"/>
      <c r="M3" s="56"/>
      <c r="N3" s="57"/>
      <c r="O3" s="54"/>
    </row>
    <row r="4" ht="18" customHeight="1" spans="1:15">
      <c r="A4" s="32" t="s">
        <v>16</v>
      </c>
      <c r="B4" s="33" t="s">
        <v>17</v>
      </c>
      <c r="C4" s="34" t="s">
        <v>18</v>
      </c>
      <c r="D4" s="34" t="s">
        <v>19</v>
      </c>
      <c r="E4" s="35">
        <v>427.73</v>
      </c>
      <c r="F4" s="34">
        <v>3800</v>
      </c>
      <c r="G4" s="34" t="s">
        <v>20</v>
      </c>
      <c r="H4" s="34">
        <v>300</v>
      </c>
      <c r="I4" s="34" t="s">
        <v>21</v>
      </c>
      <c r="J4" s="58">
        <v>800</v>
      </c>
      <c r="K4" s="34">
        <v>132</v>
      </c>
      <c r="L4" s="59">
        <f>+(F4+J4+H4)/K4</f>
        <v>37.1212121212121</v>
      </c>
      <c r="M4" s="59">
        <v>2</v>
      </c>
      <c r="N4" s="60">
        <f>+L4-M4</f>
        <v>35.1212121212121</v>
      </c>
      <c r="O4" s="61">
        <f>E4+N4</f>
        <v>462.851212121212</v>
      </c>
    </row>
    <row r="5" ht="18" customHeight="1" spans="1:15">
      <c r="A5" s="36"/>
      <c r="B5" s="33"/>
      <c r="C5" s="37" t="s">
        <v>22</v>
      </c>
      <c r="D5" s="37" t="s">
        <v>23</v>
      </c>
      <c r="E5" s="38">
        <v>424.77</v>
      </c>
      <c r="F5" s="37">
        <v>3800</v>
      </c>
      <c r="G5" s="37" t="s">
        <v>20</v>
      </c>
      <c r="H5" s="37">
        <v>300</v>
      </c>
      <c r="I5" s="37" t="s">
        <v>21</v>
      </c>
      <c r="J5" s="62">
        <v>800</v>
      </c>
      <c r="K5" s="37">
        <v>132</v>
      </c>
      <c r="L5" s="63">
        <f t="shared" ref="L5:L11" si="0">+(F5+J5+H5)/K5</f>
        <v>37.1212121212121</v>
      </c>
      <c r="M5" s="63">
        <v>2</v>
      </c>
      <c r="N5" s="64">
        <f t="shared" ref="N5:N14" si="1">+L5-M5</f>
        <v>35.1212121212121</v>
      </c>
      <c r="O5" s="61">
        <f t="shared" ref="O5:O26" si="2">E5+N5</f>
        <v>459.891212121212</v>
      </c>
    </row>
    <row r="6" ht="18" customHeight="1" spans="1:15">
      <c r="A6" s="36"/>
      <c r="B6" s="33"/>
      <c r="C6" s="37" t="s">
        <v>24</v>
      </c>
      <c r="D6" s="37" t="s">
        <v>25</v>
      </c>
      <c r="E6" s="38">
        <v>206.34</v>
      </c>
      <c r="F6" s="73">
        <v>3800</v>
      </c>
      <c r="G6" s="73" t="s">
        <v>20</v>
      </c>
      <c r="H6" s="73">
        <v>300</v>
      </c>
      <c r="I6" s="73" t="s">
        <v>21</v>
      </c>
      <c r="J6" s="77">
        <v>800</v>
      </c>
      <c r="K6" s="37">
        <v>160</v>
      </c>
      <c r="L6" s="63">
        <f>+(F6+J6+H6)/K6/2</f>
        <v>15.3125</v>
      </c>
      <c r="M6" s="63">
        <v>1.8</v>
      </c>
      <c r="N6" s="64">
        <f t="shared" si="1"/>
        <v>13.5125</v>
      </c>
      <c r="O6" s="61">
        <f t="shared" si="2"/>
        <v>219.8525</v>
      </c>
    </row>
    <row r="7" ht="18" customHeight="1" spans="1:15">
      <c r="A7" s="36"/>
      <c r="B7" s="33"/>
      <c r="C7" s="37" t="s">
        <v>26</v>
      </c>
      <c r="D7" s="37" t="s">
        <v>27</v>
      </c>
      <c r="E7" s="35">
        <v>119.16</v>
      </c>
      <c r="F7" s="34"/>
      <c r="G7" s="34"/>
      <c r="H7" s="34"/>
      <c r="I7" s="34"/>
      <c r="J7" s="78"/>
      <c r="K7" s="37">
        <v>160</v>
      </c>
      <c r="L7" s="63">
        <f>(F6+H6+J6)/K7/2</f>
        <v>15.3125</v>
      </c>
      <c r="M7" s="63">
        <v>1.8</v>
      </c>
      <c r="N7" s="64">
        <f t="shared" si="1"/>
        <v>13.5125</v>
      </c>
      <c r="O7" s="61">
        <f t="shared" si="2"/>
        <v>132.6725</v>
      </c>
    </row>
    <row r="8" ht="18" customHeight="1" spans="1:15">
      <c r="A8" s="36"/>
      <c r="B8" s="33"/>
      <c r="C8" s="37" t="s">
        <v>28</v>
      </c>
      <c r="D8" s="37" t="s">
        <v>29</v>
      </c>
      <c r="E8" s="38">
        <v>128.07</v>
      </c>
      <c r="F8" s="37">
        <v>3800</v>
      </c>
      <c r="G8" s="37" t="s">
        <v>20</v>
      </c>
      <c r="H8" s="37">
        <v>300</v>
      </c>
      <c r="I8" s="37" t="s">
        <v>21</v>
      </c>
      <c r="J8" s="62">
        <v>800</v>
      </c>
      <c r="K8" s="37">
        <v>160</v>
      </c>
      <c r="L8" s="63">
        <f t="shared" si="0"/>
        <v>30.625</v>
      </c>
      <c r="M8" s="63">
        <v>1.49</v>
      </c>
      <c r="N8" s="64">
        <f t="shared" si="1"/>
        <v>29.135</v>
      </c>
      <c r="O8" s="61">
        <f t="shared" si="2"/>
        <v>157.205</v>
      </c>
    </row>
    <row r="9" s="21" customFormat="1" ht="18" customHeight="1" spans="1:15">
      <c r="A9" s="36"/>
      <c r="B9" s="39"/>
      <c r="C9" s="40" t="s">
        <v>30</v>
      </c>
      <c r="D9" s="41"/>
      <c r="E9" s="41"/>
      <c r="F9" s="41"/>
      <c r="G9" s="41"/>
      <c r="H9" s="41"/>
      <c r="I9" s="41"/>
      <c r="J9" s="41"/>
      <c r="K9" s="65"/>
      <c r="L9" s="66">
        <f>SUM(L4:L8)</f>
        <v>135.492424242424</v>
      </c>
      <c r="M9" s="66">
        <f>SUM(M4:M8)</f>
        <v>9.09</v>
      </c>
      <c r="N9" s="67">
        <f>SUM(N4:N8)</f>
        <v>126.402424242424</v>
      </c>
      <c r="O9" s="68" t="s">
        <v>31</v>
      </c>
    </row>
    <row r="10" ht="18" customHeight="1" spans="1:15">
      <c r="A10" s="36"/>
      <c r="B10" s="42" t="s">
        <v>32</v>
      </c>
      <c r="C10" s="26" t="s">
        <v>18</v>
      </c>
      <c r="D10" s="26" t="s">
        <v>33</v>
      </c>
      <c r="E10" s="43">
        <v>561.04</v>
      </c>
      <c r="F10" s="26">
        <v>3800</v>
      </c>
      <c r="G10" s="26" t="s">
        <v>20</v>
      </c>
      <c r="H10" s="34">
        <v>300</v>
      </c>
      <c r="I10" s="26" t="s">
        <v>21</v>
      </c>
      <c r="J10" s="69">
        <v>800</v>
      </c>
      <c r="K10" s="26">
        <v>132</v>
      </c>
      <c r="L10" s="70">
        <f t="shared" si="0"/>
        <v>37.1212121212121</v>
      </c>
      <c r="M10" s="70">
        <v>2</v>
      </c>
      <c r="N10" s="71">
        <f t="shared" si="1"/>
        <v>35.1212121212121</v>
      </c>
      <c r="O10" s="61">
        <f t="shared" si="2"/>
        <v>596.161212121212</v>
      </c>
    </row>
    <row r="11" ht="18" customHeight="1" spans="1:15">
      <c r="A11" s="36"/>
      <c r="B11" s="44"/>
      <c r="C11" s="37" t="s">
        <v>22</v>
      </c>
      <c r="D11" s="37" t="s">
        <v>23</v>
      </c>
      <c r="E11" s="38">
        <v>424.77</v>
      </c>
      <c r="F11" s="37">
        <v>3800</v>
      </c>
      <c r="G11" s="37" t="s">
        <v>20</v>
      </c>
      <c r="H11" s="37">
        <v>300</v>
      </c>
      <c r="I11" s="37" t="s">
        <v>21</v>
      </c>
      <c r="J11" s="62">
        <v>800</v>
      </c>
      <c r="K11" s="37">
        <v>132</v>
      </c>
      <c r="L11" s="63">
        <f t="shared" si="0"/>
        <v>37.1212121212121</v>
      </c>
      <c r="M11" s="63">
        <v>2</v>
      </c>
      <c r="N11" s="64">
        <f t="shared" si="1"/>
        <v>35.1212121212121</v>
      </c>
      <c r="O11" s="61">
        <f t="shared" si="2"/>
        <v>459.891212121212</v>
      </c>
    </row>
    <row r="12" ht="18" customHeight="1" spans="1:15">
      <c r="A12" s="36"/>
      <c r="B12" s="44"/>
      <c r="C12" s="37" t="s">
        <v>24</v>
      </c>
      <c r="D12" s="37" t="s">
        <v>25</v>
      </c>
      <c r="E12" s="38">
        <v>206.34</v>
      </c>
      <c r="F12" s="73">
        <v>3800</v>
      </c>
      <c r="G12" s="73" t="s">
        <v>20</v>
      </c>
      <c r="H12" s="73">
        <v>300</v>
      </c>
      <c r="I12" s="73" t="s">
        <v>21</v>
      </c>
      <c r="J12" s="77">
        <v>800</v>
      </c>
      <c r="K12" s="37">
        <v>160</v>
      </c>
      <c r="L12" s="63">
        <f>+(F12+J12+H12)/K12/2</f>
        <v>15.3125</v>
      </c>
      <c r="M12" s="63">
        <v>1.8</v>
      </c>
      <c r="N12" s="64">
        <f t="shared" si="1"/>
        <v>13.5125</v>
      </c>
      <c r="O12" s="61">
        <f t="shared" si="2"/>
        <v>219.8525</v>
      </c>
    </row>
    <row r="13" ht="18" customHeight="1" spans="1:15">
      <c r="A13" s="36"/>
      <c r="B13" s="44"/>
      <c r="C13" s="37" t="s">
        <v>26</v>
      </c>
      <c r="D13" s="37" t="s">
        <v>27</v>
      </c>
      <c r="E13" s="35">
        <v>119.16</v>
      </c>
      <c r="F13" s="34"/>
      <c r="G13" s="34"/>
      <c r="H13" s="34"/>
      <c r="I13" s="34"/>
      <c r="J13" s="78"/>
      <c r="K13" s="37">
        <v>160</v>
      </c>
      <c r="L13" s="63">
        <f>(F12+H12+J12)/K13/2</f>
        <v>15.3125</v>
      </c>
      <c r="M13" s="63">
        <v>1.8</v>
      </c>
      <c r="N13" s="64">
        <f t="shared" si="1"/>
        <v>13.5125</v>
      </c>
      <c r="O13" s="61">
        <f t="shared" si="2"/>
        <v>132.6725</v>
      </c>
    </row>
    <row r="14" ht="18" customHeight="1" spans="1:15">
      <c r="A14" s="36"/>
      <c r="B14" s="44"/>
      <c r="C14" s="37" t="s">
        <v>28</v>
      </c>
      <c r="D14" s="37" t="s">
        <v>29</v>
      </c>
      <c r="E14" s="38">
        <v>128.07</v>
      </c>
      <c r="F14" s="37">
        <v>3800</v>
      </c>
      <c r="G14" s="37" t="s">
        <v>20</v>
      </c>
      <c r="H14" s="37">
        <v>300</v>
      </c>
      <c r="I14" s="37" t="s">
        <v>21</v>
      </c>
      <c r="J14" s="62">
        <v>800</v>
      </c>
      <c r="K14" s="37">
        <v>160</v>
      </c>
      <c r="L14" s="63">
        <f t="shared" ref="L14:L17" si="3">+(F14+J14+H14)/K14</f>
        <v>30.625</v>
      </c>
      <c r="M14" s="63">
        <v>1.49</v>
      </c>
      <c r="N14" s="64">
        <f t="shared" si="1"/>
        <v>29.135</v>
      </c>
      <c r="O14" s="61">
        <f t="shared" si="2"/>
        <v>157.205</v>
      </c>
    </row>
    <row r="15" ht="18" customHeight="1" spans="1:15">
      <c r="A15" s="36"/>
      <c r="B15" s="45"/>
      <c r="C15" s="40" t="s">
        <v>30</v>
      </c>
      <c r="D15" s="41"/>
      <c r="E15" s="41"/>
      <c r="F15" s="41"/>
      <c r="G15" s="41"/>
      <c r="H15" s="41"/>
      <c r="I15" s="41"/>
      <c r="J15" s="41"/>
      <c r="K15" s="65"/>
      <c r="L15" s="66">
        <f t="shared" ref="L15:N15" si="4">SUM(L10:L14)</f>
        <v>135.492424242424</v>
      </c>
      <c r="M15" s="66">
        <f t="shared" si="4"/>
        <v>9.09</v>
      </c>
      <c r="N15" s="67">
        <f t="shared" si="4"/>
        <v>126.402424242424</v>
      </c>
      <c r="O15" s="68" t="s">
        <v>31</v>
      </c>
    </row>
    <row r="16" ht="18" customHeight="1" spans="1:15">
      <c r="A16" s="36"/>
      <c r="B16" s="46" t="s">
        <v>34</v>
      </c>
      <c r="C16" s="26" t="s">
        <v>18</v>
      </c>
      <c r="D16" s="26" t="s">
        <v>33</v>
      </c>
      <c r="E16" s="43">
        <v>561.04</v>
      </c>
      <c r="F16" s="26">
        <v>3800</v>
      </c>
      <c r="G16" s="26" t="s">
        <v>20</v>
      </c>
      <c r="H16" s="34">
        <v>300</v>
      </c>
      <c r="I16" s="26" t="s">
        <v>21</v>
      </c>
      <c r="J16" s="69">
        <v>800</v>
      </c>
      <c r="K16" s="26">
        <v>132</v>
      </c>
      <c r="L16" s="70">
        <f t="shared" si="3"/>
        <v>37.1212121212121</v>
      </c>
      <c r="M16" s="70">
        <v>2</v>
      </c>
      <c r="N16" s="71">
        <f t="shared" ref="N16:N20" si="5">+L16-M16</f>
        <v>35.1212121212121</v>
      </c>
      <c r="O16" s="61">
        <f t="shared" si="2"/>
        <v>596.161212121212</v>
      </c>
    </row>
    <row r="17" ht="18" customHeight="1" spans="1:15">
      <c r="A17" s="36"/>
      <c r="B17" s="47"/>
      <c r="C17" s="37" t="s">
        <v>22</v>
      </c>
      <c r="D17" s="37" t="s">
        <v>23</v>
      </c>
      <c r="E17" s="38">
        <v>424.77</v>
      </c>
      <c r="F17" s="37">
        <v>3800</v>
      </c>
      <c r="G17" s="37" t="s">
        <v>20</v>
      </c>
      <c r="H17" s="37">
        <v>300</v>
      </c>
      <c r="I17" s="37" t="s">
        <v>21</v>
      </c>
      <c r="J17" s="62">
        <v>800</v>
      </c>
      <c r="K17" s="37">
        <v>132</v>
      </c>
      <c r="L17" s="63">
        <f t="shared" si="3"/>
        <v>37.1212121212121</v>
      </c>
      <c r="M17" s="63">
        <v>2</v>
      </c>
      <c r="N17" s="64">
        <f t="shared" si="5"/>
        <v>35.1212121212121</v>
      </c>
      <c r="O17" s="61">
        <f t="shared" si="2"/>
        <v>459.891212121212</v>
      </c>
    </row>
    <row r="18" ht="18" customHeight="1" spans="1:15">
      <c r="A18" s="36"/>
      <c r="B18" s="47"/>
      <c r="C18" s="37" t="s">
        <v>24</v>
      </c>
      <c r="D18" s="37" t="s">
        <v>25</v>
      </c>
      <c r="E18" s="38">
        <v>206.34</v>
      </c>
      <c r="F18" s="73">
        <v>3800</v>
      </c>
      <c r="G18" s="73" t="s">
        <v>20</v>
      </c>
      <c r="H18" s="73">
        <v>300</v>
      </c>
      <c r="I18" s="73" t="s">
        <v>21</v>
      </c>
      <c r="J18" s="77">
        <v>800</v>
      </c>
      <c r="K18" s="37">
        <v>160</v>
      </c>
      <c r="L18" s="63">
        <f>+(F18+J18+H18)/K18/2</f>
        <v>15.3125</v>
      </c>
      <c r="M18" s="63">
        <v>1.8</v>
      </c>
      <c r="N18" s="64">
        <f t="shared" si="5"/>
        <v>13.5125</v>
      </c>
      <c r="O18" s="61">
        <f t="shared" si="2"/>
        <v>219.8525</v>
      </c>
    </row>
    <row r="19" ht="18" customHeight="1" spans="1:15">
      <c r="A19" s="36"/>
      <c r="B19" s="47"/>
      <c r="C19" s="37" t="s">
        <v>26</v>
      </c>
      <c r="D19" s="37" t="s">
        <v>27</v>
      </c>
      <c r="E19" s="35">
        <v>119.16</v>
      </c>
      <c r="F19" s="34"/>
      <c r="G19" s="34"/>
      <c r="H19" s="34"/>
      <c r="I19" s="34"/>
      <c r="J19" s="78"/>
      <c r="K19" s="37">
        <v>160</v>
      </c>
      <c r="L19" s="63">
        <f>(F18+H18+J18)/K19/2</f>
        <v>15.3125</v>
      </c>
      <c r="M19" s="63">
        <v>1.8</v>
      </c>
      <c r="N19" s="64">
        <f t="shared" si="5"/>
        <v>13.5125</v>
      </c>
      <c r="O19" s="61">
        <f t="shared" si="2"/>
        <v>132.6725</v>
      </c>
    </row>
    <row r="20" ht="18" customHeight="1" spans="1:15">
      <c r="A20" s="36"/>
      <c r="B20" s="47"/>
      <c r="C20" s="37" t="s">
        <v>28</v>
      </c>
      <c r="D20" s="37" t="s">
        <v>29</v>
      </c>
      <c r="E20" s="38">
        <v>128.07</v>
      </c>
      <c r="F20" s="37">
        <v>3800</v>
      </c>
      <c r="G20" s="37" t="s">
        <v>20</v>
      </c>
      <c r="H20" s="37">
        <v>300</v>
      </c>
      <c r="I20" s="37" t="s">
        <v>21</v>
      </c>
      <c r="J20" s="62">
        <v>800</v>
      </c>
      <c r="K20" s="37">
        <v>160</v>
      </c>
      <c r="L20" s="63">
        <f t="shared" ref="L20:L23" si="6">+(F20+J20+H20)/K20</f>
        <v>30.625</v>
      </c>
      <c r="M20" s="63">
        <v>1.49</v>
      </c>
      <c r="N20" s="64">
        <f t="shared" si="5"/>
        <v>29.135</v>
      </c>
      <c r="O20" s="61">
        <f t="shared" si="2"/>
        <v>157.205</v>
      </c>
    </row>
    <row r="21" ht="18" customHeight="1" spans="1:15">
      <c r="A21" s="36"/>
      <c r="B21" s="49"/>
      <c r="C21" s="40" t="s">
        <v>30</v>
      </c>
      <c r="D21" s="41"/>
      <c r="E21" s="41"/>
      <c r="F21" s="41"/>
      <c r="G21" s="41"/>
      <c r="H21" s="41"/>
      <c r="I21" s="41"/>
      <c r="J21" s="41"/>
      <c r="K21" s="65"/>
      <c r="L21" s="66">
        <f t="shared" ref="L21:N21" si="7">SUM(L16:L20)</f>
        <v>135.492424242424</v>
      </c>
      <c r="M21" s="66">
        <f t="shared" si="7"/>
        <v>9.09</v>
      </c>
      <c r="N21" s="67">
        <f t="shared" si="7"/>
        <v>126.402424242424</v>
      </c>
      <c r="O21" s="68" t="s">
        <v>31</v>
      </c>
    </row>
    <row r="22" ht="18" customHeight="1" spans="1:15">
      <c r="A22" s="36"/>
      <c r="B22" s="74" t="s">
        <v>35</v>
      </c>
      <c r="C22" s="26" t="s">
        <v>18</v>
      </c>
      <c r="D22" s="26" t="s">
        <v>36</v>
      </c>
      <c r="E22" s="43">
        <v>673.87</v>
      </c>
      <c r="F22" s="26">
        <v>3800</v>
      </c>
      <c r="G22" s="26" t="s">
        <v>20</v>
      </c>
      <c r="H22" s="34">
        <v>300</v>
      </c>
      <c r="I22" s="26" t="s">
        <v>21</v>
      </c>
      <c r="J22" s="69">
        <v>800</v>
      </c>
      <c r="K22" s="26">
        <v>132</v>
      </c>
      <c r="L22" s="70">
        <f t="shared" si="6"/>
        <v>37.1212121212121</v>
      </c>
      <c r="M22" s="70">
        <v>2</v>
      </c>
      <c r="N22" s="71">
        <f t="shared" ref="N22:N26" si="8">+L22-M22</f>
        <v>35.1212121212121</v>
      </c>
      <c r="O22" s="61">
        <f t="shared" si="2"/>
        <v>708.991212121212</v>
      </c>
    </row>
    <row r="23" ht="18" customHeight="1" spans="1:15">
      <c r="A23" s="36"/>
      <c r="B23" s="75"/>
      <c r="C23" s="37" t="s">
        <v>22</v>
      </c>
      <c r="D23" s="37" t="s">
        <v>37</v>
      </c>
      <c r="E23" s="38">
        <v>610.26</v>
      </c>
      <c r="F23" s="37">
        <v>3800</v>
      </c>
      <c r="G23" s="37" t="s">
        <v>20</v>
      </c>
      <c r="H23" s="37">
        <v>300</v>
      </c>
      <c r="I23" s="37" t="s">
        <v>21</v>
      </c>
      <c r="J23" s="62">
        <v>800</v>
      </c>
      <c r="K23" s="37">
        <v>132</v>
      </c>
      <c r="L23" s="63">
        <f t="shared" si="6"/>
        <v>37.1212121212121</v>
      </c>
      <c r="M23" s="63">
        <v>2</v>
      </c>
      <c r="N23" s="64">
        <f t="shared" si="8"/>
        <v>35.1212121212121</v>
      </c>
      <c r="O23" s="61">
        <f t="shared" si="2"/>
        <v>645.381212121212</v>
      </c>
    </row>
    <row r="24" ht="18" customHeight="1" spans="1:15">
      <c r="A24" s="36"/>
      <c r="B24" s="75"/>
      <c r="C24" s="37" t="s">
        <v>24</v>
      </c>
      <c r="D24" s="37" t="s">
        <v>25</v>
      </c>
      <c r="E24" s="38">
        <v>206.34</v>
      </c>
      <c r="F24" s="73">
        <v>3800</v>
      </c>
      <c r="G24" s="73" t="s">
        <v>20</v>
      </c>
      <c r="H24" s="73">
        <v>300</v>
      </c>
      <c r="I24" s="73" t="s">
        <v>21</v>
      </c>
      <c r="J24" s="77">
        <v>800</v>
      </c>
      <c r="K24" s="37">
        <v>160</v>
      </c>
      <c r="L24" s="63">
        <f>+(F24+J24+H24)/K24/2</f>
        <v>15.3125</v>
      </c>
      <c r="M24" s="63">
        <v>1.8</v>
      </c>
      <c r="N24" s="64">
        <f t="shared" si="8"/>
        <v>13.5125</v>
      </c>
      <c r="O24" s="61">
        <f t="shared" si="2"/>
        <v>219.8525</v>
      </c>
    </row>
    <row r="25" ht="18" customHeight="1" spans="1:15">
      <c r="A25" s="36"/>
      <c r="B25" s="75"/>
      <c r="C25" s="37" t="s">
        <v>26</v>
      </c>
      <c r="D25" s="37" t="s">
        <v>27</v>
      </c>
      <c r="E25" s="35">
        <v>119.16</v>
      </c>
      <c r="F25" s="34"/>
      <c r="G25" s="34"/>
      <c r="H25" s="34"/>
      <c r="I25" s="34"/>
      <c r="J25" s="78"/>
      <c r="K25" s="37">
        <v>160</v>
      </c>
      <c r="L25" s="63">
        <f>(F24+H24+J24)/K25/2</f>
        <v>15.3125</v>
      </c>
      <c r="M25" s="63">
        <v>1.8</v>
      </c>
      <c r="N25" s="64">
        <f t="shared" si="8"/>
        <v>13.5125</v>
      </c>
      <c r="O25" s="61">
        <f t="shared" si="2"/>
        <v>132.6725</v>
      </c>
    </row>
    <row r="26" ht="18" customHeight="1" spans="1:15">
      <c r="A26" s="36"/>
      <c r="B26" s="75"/>
      <c r="C26" s="37" t="s">
        <v>28</v>
      </c>
      <c r="D26" s="37" t="s">
        <v>29</v>
      </c>
      <c r="E26" s="38">
        <v>128.07</v>
      </c>
      <c r="F26" s="37">
        <v>3800</v>
      </c>
      <c r="G26" s="37" t="s">
        <v>20</v>
      </c>
      <c r="H26" s="37">
        <v>300</v>
      </c>
      <c r="I26" s="37" t="s">
        <v>21</v>
      </c>
      <c r="J26" s="62">
        <v>800</v>
      </c>
      <c r="K26" s="37">
        <v>160</v>
      </c>
      <c r="L26" s="63">
        <f>+(F26+J26+H26)/K26</f>
        <v>30.625</v>
      </c>
      <c r="M26" s="63">
        <v>1.49</v>
      </c>
      <c r="N26" s="64">
        <f t="shared" si="8"/>
        <v>29.135</v>
      </c>
      <c r="O26" s="61">
        <f t="shared" si="2"/>
        <v>157.205</v>
      </c>
    </row>
    <row r="27" ht="18" customHeight="1" spans="1:15">
      <c r="A27" s="48"/>
      <c r="B27" s="76"/>
      <c r="C27" s="40" t="s">
        <v>30</v>
      </c>
      <c r="D27" s="41"/>
      <c r="E27" s="41"/>
      <c r="F27" s="41"/>
      <c r="G27" s="41"/>
      <c r="H27" s="41"/>
      <c r="I27" s="41"/>
      <c r="J27" s="41"/>
      <c r="K27" s="65"/>
      <c r="L27" s="66">
        <f t="shared" ref="L27:N27" si="9">SUM(L22:L26)</f>
        <v>135.492424242424</v>
      </c>
      <c r="M27" s="66">
        <f t="shared" si="9"/>
        <v>9.09</v>
      </c>
      <c r="N27" s="67">
        <f t="shared" si="9"/>
        <v>126.402424242424</v>
      </c>
      <c r="O27" s="62"/>
    </row>
    <row r="28" ht="26.1" customHeight="1" spans="1:14">
      <c r="A28" s="50" t="s">
        <v>38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</row>
  </sheetData>
  <mergeCells count="44">
    <mergeCell ref="A1:N1"/>
    <mergeCell ref="G2:H2"/>
    <mergeCell ref="I2:J2"/>
    <mergeCell ref="C9:K9"/>
    <mergeCell ref="C15:K15"/>
    <mergeCell ref="C21:K21"/>
    <mergeCell ref="C27:K27"/>
    <mergeCell ref="A28:N28"/>
    <mergeCell ref="A2:A3"/>
    <mergeCell ref="A4:A27"/>
    <mergeCell ref="B2:B3"/>
    <mergeCell ref="B4:B9"/>
    <mergeCell ref="B10:B15"/>
    <mergeCell ref="B16:B21"/>
    <mergeCell ref="B22:B27"/>
    <mergeCell ref="C2:C3"/>
    <mergeCell ref="D2:D3"/>
    <mergeCell ref="E2:E3"/>
    <mergeCell ref="F2:F3"/>
    <mergeCell ref="F6:F7"/>
    <mergeCell ref="F12:F13"/>
    <mergeCell ref="F18:F19"/>
    <mergeCell ref="F24:F25"/>
    <mergeCell ref="G6:G7"/>
    <mergeCell ref="G12:G13"/>
    <mergeCell ref="G18:G19"/>
    <mergeCell ref="G24:G25"/>
    <mergeCell ref="H6:H7"/>
    <mergeCell ref="H12:H13"/>
    <mergeCell ref="H18:H19"/>
    <mergeCell ref="H24:H25"/>
    <mergeCell ref="I6:I7"/>
    <mergeCell ref="I12:I13"/>
    <mergeCell ref="I18:I19"/>
    <mergeCell ref="I24:I25"/>
    <mergeCell ref="J6:J7"/>
    <mergeCell ref="J12:J13"/>
    <mergeCell ref="J18:J19"/>
    <mergeCell ref="J24:J25"/>
    <mergeCell ref="K2:K3"/>
    <mergeCell ref="L2:L3"/>
    <mergeCell ref="M2:M3"/>
    <mergeCell ref="N2:N3"/>
    <mergeCell ref="O2:O3"/>
  </mergeCells>
  <printOptions horizontalCentered="1"/>
  <pageMargins left="0.314583333333333" right="0.314583333333333" top="0.472222222222222" bottom="0.472222222222222" header="0.314583333333333" footer="0.314583333333333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85" zoomScaleNormal="85" workbookViewId="0">
      <selection activeCell="Q4" sqref="Q4"/>
    </sheetView>
  </sheetViews>
  <sheetFormatPr defaultColWidth="9" defaultRowHeight="16.5"/>
  <cols>
    <col min="1" max="1" width="6.31666666666667" style="22" customWidth="1"/>
    <col min="2" max="2" width="6.625" style="22" customWidth="1"/>
    <col min="3" max="3" width="16.7583333333333" style="22" customWidth="1"/>
    <col min="4" max="4" width="11.9" style="22" customWidth="1"/>
    <col min="5" max="5" width="9.10833333333333" style="22" customWidth="1"/>
    <col min="6" max="6" width="6.90833333333333" style="22" customWidth="1"/>
    <col min="7" max="7" width="14.7" style="22" customWidth="1"/>
    <col min="8" max="8" width="6.325" style="22" customWidth="1"/>
    <col min="9" max="9" width="17.625" style="22" customWidth="1"/>
    <col min="10" max="10" width="6.16666666666667" style="22" customWidth="1"/>
    <col min="11" max="11" width="8.23333333333333" style="22" customWidth="1"/>
    <col min="12" max="12" width="7.49166666666667" style="23" customWidth="1"/>
    <col min="13" max="13" width="7.79166666666667" style="23" customWidth="1"/>
    <col min="14" max="14" width="8.08333333333333" style="23" customWidth="1"/>
    <col min="15" max="15" width="9.10833333333333" style="22" customWidth="1"/>
    <col min="16" max="16384" width="9" style="22"/>
  </cols>
  <sheetData>
    <row r="1" ht="50" customHeight="1" spans="1:14">
      <c r="A1" s="24" t="s">
        <v>39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="20" customFormat="1" ht="35" customHeight="1" spans="1:15">
      <c r="A2" s="25" t="s">
        <v>1</v>
      </c>
      <c r="B2" s="26" t="s">
        <v>2</v>
      </c>
      <c r="C2" s="26" t="s">
        <v>3</v>
      </c>
      <c r="D2" s="26" t="s">
        <v>4</v>
      </c>
      <c r="E2" s="27" t="s">
        <v>5</v>
      </c>
      <c r="F2" s="28" t="s">
        <v>6</v>
      </c>
      <c r="G2" s="26" t="s">
        <v>7</v>
      </c>
      <c r="H2" s="26"/>
      <c r="I2" s="26" t="s">
        <v>8</v>
      </c>
      <c r="J2" s="26"/>
      <c r="K2" s="28" t="s">
        <v>9</v>
      </c>
      <c r="L2" s="51" t="s">
        <v>10</v>
      </c>
      <c r="M2" s="52" t="s">
        <v>11</v>
      </c>
      <c r="N2" s="53" t="s">
        <v>12</v>
      </c>
      <c r="O2" s="54" t="s">
        <v>40</v>
      </c>
    </row>
    <row r="3" s="20" customFormat="1" ht="35" customHeight="1" spans="1:15">
      <c r="A3" s="29"/>
      <c r="B3" s="30"/>
      <c r="C3" s="30"/>
      <c r="D3" s="30"/>
      <c r="E3" s="31"/>
      <c r="F3" s="30"/>
      <c r="G3" s="30" t="s">
        <v>14</v>
      </c>
      <c r="H3" s="30" t="s">
        <v>15</v>
      </c>
      <c r="I3" s="30" t="s">
        <v>14</v>
      </c>
      <c r="J3" s="30" t="s">
        <v>15</v>
      </c>
      <c r="K3" s="30"/>
      <c r="L3" s="55"/>
      <c r="M3" s="56"/>
      <c r="N3" s="57"/>
      <c r="O3" s="54"/>
    </row>
    <row r="4" ht="35" customHeight="1" spans="1:15">
      <c r="A4" s="32" t="s">
        <v>41</v>
      </c>
      <c r="B4" s="33" t="s">
        <v>34</v>
      </c>
      <c r="C4" s="34" t="s">
        <v>42</v>
      </c>
      <c r="D4" s="34" t="s">
        <v>43</v>
      </c>
      <c r="E4" s="35">
        <v>247.6</v>
      </c>
      <c r="F4" s="34">
        <v>3800</v>
      </c>
      <c r="G4" s="34" t="s">
        <v>20</v>
      </c>
      <c r="H4" s="34">
        <v>300</v>
      </c>
      <c r="I4" s="34" t="s">
        <v>21</v>
      </c>
      <c r="J4" s="58">
        <v>800</v>
      </c>
      <c r="K4" s="34">
        <v>150</v>
      </c>
      <c r="L4" s="59">
        <f>+(F4+J4+H4)/K4</f>
        <v>32.6666666666667</v>
      </c>
      <c r="M4" s="59">
        <v>2.5</v>
      </c>
      <c r="N4" s="60">
        <f>+L4-M4</f>
        <v>30.1666666666667</v>
      </c>
      <c r="O4" s="61">
        <f>E4+N4</f>
        <v>277.766666666667</v>
      </c>
    </row>
    <row r="5" ht="35" customHeight="1" spans="1:15">
      <c r="A5" s="36"/>
      <c r="B5" s="33"/>
      <c r="C5" s="37" t="s">
        <v>44</v>
      </c>
      <c r="D5" s="37" t="s">
        <v>45</v>
      </c>
      <c r="E5" s="38">
        <v>104.4</v>
      </c>
      <c r="F5" s="37">
        <v>3800</v>
      </c>
      <c r="G5" s="37" t="s">
        <v>20</v>
      </c>
      <c r="H5" s="37">
        <v>300</v>
      </c>
      <c r="I5" s="37" t="s">
        <v>21</v>
      </c>
      <c r="J5" s="62">
        <v>800</v>
      </c>
      <c r="K5" s="37">
        <v>150</v>
      </c>
      <c r="L5" s="63">
        <f>+(F5+J5+H5)/K5</f>
        <v>32.6666666666667</v>
      </c>
      <c r="M5" s="63">
        <v>1.5</v>
      </c>
      <c r="N5" s="64">
        <f>+L5-M5</f>
        <v>31.1666666666667</v>
      </c>
      <c r="O5" s="61">
        <f t="shared" ref="O5:O12" si="0">E5+N5</f>
        <v>135.566666666667</v>
      </c>
    </row>
    <row r="6" s="21" customFormat="1" ht="35" customHeight="1" spans="1:15">
      <c r="A6" s="36"/>
      <c r="B6" s="39"/>
      <c r="C6" s="40" t="s">
        <v>30</v>
      </c>
      <c r="D6" s="41"/>
      <c r="E6" s="41"/>
      <c r="F6" s="41"/>
      <c r="G6" s="41"/>
      <c r="H6" s="41"/>
      <c r="I6" s="41"/>
      <c r="J6" s="41"/>
      <c r="K6" s="65"/>
      <c r="L6" s="66">
        <f>SUM(L4:L5)</f>
        <v>65.3333333333333</v>
      </c>
      <c r="M6" s="66">
        <f>SUM(M4:M5)</f>
        <v>4</v>
      </c>
      <c r="N6" s="67">
        <f>SUM(N4:N5)</f>
        <v>61.3333333333334</v>
      </c>
      <c r="O6" s="68" t="s">
        <v>31</v>
      </c>
    </row>
    <row r="7" ht="35" customHeight="1" spans="1:15">
      <c r="A7" s="36"/>
      <c r="B7" s="42" t="s">
        <v>35</v>
      </c>
      <c r="C7" s="34" t="s">
        <v>42</v>
      </c>
      <c r="D7" s="26" t="s">
        <v>46</v>
      </c>
      <c r="E7" s="43">
        <v>302.66</v>
      </c>
      <c r="F7" s="26">
        <v>3800</v>
      </c>
      <c r="G7" s="26" t="s">
        <v>20</v>
      </c>
      <c r="H7" s="34">
        <v>300</v>
      </c>
      <c r="I7" s="26" t="s">
        <v>21</v>
      </c>
      <c r="J7" s="69">
        <v>800</v>
      </c>
      <c r="K7" s="34">
        <v>150</v>
      </c>
      <c r="L7" s="70">
        <f>+(F7+J7+H7)/K7</f>
        <v>32.6666666666667</v>
      </c>
      <c r="M7" s="59">
        <v>2.5</v>
      </c>
      <c r="N7" s="71">
        <f>+L7-M7</f>
        <v>30.1666666666667</v>
      </c>
      <c r="O7" s="61">
        <f t="shared" si="0"/>
        <v>332.826666666667</v>
      </c>
    </row>
    <row r="8" ht="35" customHeight="1" spans="1:15">
      <c r="A8" s="36"/>
      <c r="B8" s="44"/>
      <c r="C8" s="37" t="s">
        <v>44</v>
      </c>
      <c r="D8" s="37" t="s">
        <v>45</v>
      </c>
      <c r="E8" s="38">
        <v>104.4</v>
      </c>
      <c r="F8" s="37">
        <v>3800</v>
      </c>
      <c r="G8" s="37" t="s">
        <v>20</v>
      </c>
      <c r="H8" s="37">
        <v>300</v>
      </c>
      <c r="I8" s="37" t="s">
        <v>21</v>
      </c>
      <c r="J8" s="62">
        <v>800</v>
      </c>
      <c r="K8" s="37">
        <v>150</v>
      </c>
      <c r="L8" s="63">
        <f>+(F8+J8+H8)/K8</f>
        <v>32.6666666666667</v>
      </c>
      <c r="M8" s="63">
        <v>1.5</v>
      </c>
      <c r="N8" s="64">
        <f>+L8-M8</f>
        <v>31.1666666666667</v>
      </c>
      <c r="O8" s="61">
        <f t="shared" si="0"/>
        <v>135.566666666667</v>
      </c>
    </row>
    <row r="9" ht="35" customHeight="1" spans="1:15">
      <c r="A9" s="36"/>
      <c r="B9" s="45"/>
      <c r="C9" s="40" t="s">
        <v>30</v>
      </c>
      <c r="D9" s="41"/>
      <c r="E9" s="41"/>
      <c r="F9" s="41"/>
      <c r="G9" s="41"/>
      <c r="H9" s="41"/>
      <c r="I9" s="41"/>
      <c r="J9" s="41"/>
      <c r="K9" s="65"/>
      <c r="L9" s="66">
        <f>SUM(L7:L8)</f>
        <v>65.3333333333333</v>
      </c>
      <c r="M9" s="66">
        <f>SUM(M7:M8)</f>
        <v>4</v>
      </c>
      <c r="N9" s="67">
        <f>SUM(N7:N8)</f>
        <v>61.3333333333334</v>
      </c>
      <c r="O9" s="68" t="s">
        <v>31</v>
      </c>
    </row>
    <row r="10" ht="35" customHeight="1" spans="1:15">
      <c r="A10" s="36"/>
      <c r="B10" s="46" t="s">
        <v>47</v>
      </c>
      <c r="C10" s="34" t="s">
        <v>42</v>
      </c>
      <c r="D10" s="26" t="s">
        <v>48</v>
      </c>
      <c r="E10" s="43">
        <v>315.66</v>
      </c>
      <c r="F10" s="26">
        <v>3800</v>
      </c>
      <c r="G10" s="26" t="s">
        <v>20</v>
      </c>
      <c r="H10" s="34">
        <v>300</v>
      </c>
      <c r="I10" s="26" t="s">
        <v>21</v>
      </c>
      <c r="J10" s="69">
        <v>800</v>
      </c>
      <c r="K10" s="34">
        <v>150</v>
      </c>
      <c r="L10" s="70">
        <f>+(F10+J10+H10)/K10</f>
        <v>32.6666666666667</v>
      </c>
      <c r="M10" s="59">
        <v>2.5</v>
      </c>
      <c r="N10" s="71">
        <f>+L10-M10</f>
        <v>30.1666666666667</v>
      </c>
      <c r="O10" s="61">
        <f t="shared" si="0"/>
        <v>345.826666666667</v>
      </c>
    </row>
    <row r="11" ht="35" customHeight="1" spans="1:15">
      <c r="A11" s="36"/>
      <c r="B11" s="47"/>
      <c r="C11" s="37" t="s">
        <v>44</v>
      </c>
      <c r="D11" s="37" t="s">
        <v>45</v>
      </c>
      <c r="E11" s="38">
        <v>104.4</v>
      </c>
      <c r="F11" s="37">
        <v>3800</v>
      </c>
      <c r="G11" s="37" t="s">
        <v>20</v>
      </c>
      <c r="H11" s="37">
        <v>300</v>
      </c>
      <c r="I11" s="37" t="s">
        <v>21</v>
      </c>
      <c r="J11" s="62">
        <v>800</v>
      </c>
      <c r="K11" s="37">
        <v>150</v>
      </c>
      <c r="L11" s="63">
        <f>+(F11+J11+H11)/K11</f>
        <v>32.6666666666667</v>
      </c>
      <c r="M11" s="63">
        <v>1.5</v>
      </c>
      <c r="N11" s="64">
        <f>+L11-M11</f>
        <v>31.1666666666667</v>
      </c>
      <c r="O11" s="61">
        <f t="shared" si="0"/>
        <v>135.566666666667</v>
      </c>
    </row>
    <row r="12" ht="35" customHeight="1" spans="1:15">
      <c r="A12" s="48"/>
      <c r="B12" s="49"/>
      <c r="C12" s="40" t="s">
        <v>30</v>
      </c>
      <c r="D12" s="41"/>
      <c r="E12" s="41"/>
      <c r="F12" s="41"/>
      <c r="G12" s="41"/>
      <c r="H12" s="41"/>
      <c r="I12" s="41"/>
      <c r="J12" s="41"/>
      <c r="K12" s="65"/>
      <c r="L12" s="66">
        <f>SUM(L10:L11)</f>
        <v>65.3333333333333</v>
      </c>
      <c r="M12" s="66">
        <f>SUM(M10:M11)</f>
        <v>4</v>
      </c>
      <c r="N12" s="67">
        <f>SUM(N10:N11)</f>
        <v>61.3333333333334</v>
      </c>
      <c r="O12" s="68" t="s">
        <v>31</v>
      </c>
    </row>
    <row r="13" ht="29.1" customHeight="1" spans="1:3">
      <c r="A13" s="50" t="s">
        <v>38</v>
      </c>
      <c r="B13" s="50"/>
      <c r="C13" s="50"/>
    </row>
  </sheetData>
  <mergeCells count="22">
    <mergeCell ref="A1:N1"/>
    <mergeCell ref="G2:H2"/>
    <mergeCell ref="I2:J2"/>
    <mergeCell ref="C6:K6"/>
    <mergeCell ref="C9:K9"/>
    <mergeCell ref="C12:K12"/>
    <mergeCell ref="A13:C13"/>
    <mergeCell ref="A2:A3"/>
    <mergeCell ref="A4:A12"/>
    <mergeCell ref="B2:B3"/>
    <mergeCell ref="B4:B6"/>
    <mergeCell ref="B7:B9"/>
    <mergeCell ref="B10:B12"/>
    <mergeCell ref="C2:C3"/>
    <mergeCell ref="D2:D3"/>
    <mergeCell ref="E2:E3"/>
    <mergeCell ref="F2:F3"/>
    <mergeCell ref="K2:K3"/>
    <mergeCell ref="L2:L3"/>
    <mergeCell ref="M2:M3"/>
    <mergeCell ref="N2:N3"/>
    <mergeCell ref="O2:O3"/>
  </mergeCells>
  <printOptions horizontalCentered="1"/>
  <pageMargins left="0.314583333333333" right="0.314583333333333" top="0.472222222222222" bottom="0.472222222222222" header="0.314583333333333" footer="0.314583333333333"/>
  <pageSetup paperSize="9" orientation="landscape" horizontalDpi="6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H5" sqref="H5"/>
    </sheetView>
  </sheetViews>
  <sheetFormatPr defaultColWidth="9" defaultRowHeight="17.25" outlineLevelRow="7" outlineLevelCol="6"/>
  <cols>
    <col min="1" max="1" width="6.25" style="1" customWidth="1"/>
    <col min="2" max="2" width="12.125" style="1" customWidth="1"/>
    <col min="3" max="6" width="15.125" style="1" customWidth="1"/>
    <col min="7" max="7" width="44.375" style="2" customWidth="1"/>
    <col min="8" max="8" width="47.875" style="1" customWidth="1"/>
    <col min="9" max="16384" width="9" style="1"/>
  </cols>
  <sheetData>
    <row r="1" ht="42" customHeight="1" spans="1:7">
      <c r="A1" s="3" t="s">
        <v>49</v>
      </c>
      <c r="B1" s="3"/>
      <c r="C1" s="3"/>
      <c r="D1" s="3"/>
      <c r="E1" s="3"/>
      <c r="F1" s="3"/>
      <c r="G1" s="3"/>
    </row>
    <row r="2" ht="39" customHeight="1" spans="1:7">
      <c r="A2" s="4" t="s">
        <v>50</v>
      </c>
      <c r="B2" s="5" t="s">
        <v>51</v>
      </c>
      <c r="C2" s="5" t="s">
        <v>52</v>
      </c>
      <c r="D2" s="5" t="s">
        <v>53</v>
      </c>
      <c r="E2" s="5" t="s">
        <v>54</v>
      </c>
      <c r="F2" s="5" t="s">
        <v>15</v>
      </c>
      <c r="G2" s="6" t="s">
        <v>55</v>
      </c>
    </row>
    <row r="3" ht="54" customHeight="1" spans="1:7">
      <c r="A3" s="7">
        <v>1</v>
      </c>
      <c r="B3" s="8" t="s">
        <v>56</v>
      </c>
      <c r="C3" s="8" t="s">
        <v>57</v>
      </c>
      <c r="D3" s="8" t="s">
        <v>58</v>
      </c>
      <c r="E3" s="8" t="s">
        <v>59</v>
      </c>
      <c r="F3" s="8" t="s">
        <v>15</v>
      </c>
      <c r="G3" s="9" t="s">
        <v>60</v>
      </c>
    </row>
    <row r="4" ht="54" customHeight="1" spans="1:7">
      <c r="A4" s="10"/>
      <c r="B4" s="11"/>
      <c r="C4" s="11">
        <v>580</v>
      </c>
      <c r="D4" s="11" t="s">
        <v>61</v>
      </c>
      <c r="E4" s="11">
        <v>6.6</v>
      </c>
      <c r="F4" s="11">
        <v>3800</v>
      </c>
      <c r="G4" s="12"/>
    </row>
    <row r="5" ht="54" customHeight="1" spans="1:7">
      <c r="A5" s="4">
        <v>2</v>
      </c>
      <c r="B5" s="5" t="s">
        <v>62</v>
      </c>
      <c r="C5" s="8" t="s">
        <v>63</v>
      </c>
      <c r="D5" s="8" t="s">
        <v>64</v>
      </c>
      <c r="E5" s="8" t="s">
        <v>65</v>
      </c>
      <c r="F5" s="8" t="s">
        <v>66</v>
      </c>
      <c r="G5" s="13" t="s">
        <v>67</v>
      </c>
    </row>
    <row r="6" ht="54" customHeight="1" spans="1:7">
      <c r="A6" s="14"/>
      <c r="B6" s="15"/>
      <c r="C6" s="11">
        <v>50</v>
      </c>
      <c r="D6" s="11">
        <v>240</v>
      </c>
      <c r="E6" s="11">
        <v>1.2</v>
      </c>
      <c r="F6" s="11">
        <v>300</v>
      </c>
      <c r="G6" s="16"/>
    </row>
    <row r="7" ht="54" customHeight="1" spans="1:7">
      <c r="A7" s="17">
        <v>3</v>
      </c>
      <c r="B7" s="18" t="s">
        <v>68</v>
      </c>
      <c r="C7" s="18" t="s">
        <v>69</v>
      </c>
      <c r="D7" s="18" t="s">
        <v>66</v>
      </c>
      <c r="E7" s="18" t="s">
        <v>70</v>
      </c>
      <c r="F7" s="18">
        <v>400</v>
      </c>
      <c r="G7" s="19" t="s">
        <v>71</v>
      </c>
    </row>
    <row r="8" ht="54" customHeight="1" spans="1:7">
      <c r="A8" s="14"/>
      <c r="B8" s="11" t="s">
        <v>72</v>
      </c>
      <c r="C8" s="11" t="s">
        <v>69</v>
      </c>
      <c r="D8" s="11" t="s">
        <v>66</v>
      </c>
      <c r="E8" s="11" t="s">
        <v>73</v>
      </c>
      <c r="F8" s="11">
        <v>400</v>
      </c>
      <c r="G8" s="16"/>
    </row>
  </sheetData>
  <mergeCells count="9">
    <mergeCell ref="A1:G1"/>
    <mergeCell ref="A3:A4"/>
    <mergeCell ref="A5:A6"/>
    <mergeCell ref="A7:A8"/>
    <mergeCell ref="B3:B4"/>
    <mergeCell ref="B5:B6"/>
    <mergeCell ref="G3:G4"/>
    <mergeCell ref="G5:G6"/>
    <mergeCell ref="G7:G8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H32B</vt:lpstr>
      <vt:lpstr>H40D</vt:lpstr>
      <vt:lpstr>清单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周凯兵</dc:creator>
  <cp:lastModifiedBy>Lenovo</cp:lastModifiedBy>
  <dcterms:created xsi:type="dcterms:W3CDTF">2006-09-13T11:21:00Z</dcterms:created>
  <dcterms:modified xsi:type="dcterms:W3CDTF">2020-02-25T02:15:46Z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