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 name="Sheet1" sheetId="6" r:id="rId5"/>
  </sheets>
  <definedNames>
    <definedName name="cols">Input!$U$4:$V$10</definedName>
    <definedName name="EXPENSE">'Expense Form'!$A$3:$O$39</definedName>
    <definedName name="INPUT">Input!$A$3:$O$41</definedName>
    <definedName name="mileage">#REF!</definedName>
    <definedName name="notes">Notes!#REF!</definedName>
    <definedName name="_xlnm.Print_Area" localSheetId="1">'Expense Form'!$A$1:$O$38</definedName>
    <definedName name="_xlnm.Print_Area" localSheetId="0">Input!$A$1:$I$40</definedName>
    <definedName name="_xlnm.Print_Area" localSheetId="2">Notes!$A$1:$C$27</definedName>
  </definedNames>
  <calcPr calcId="124519" concurrentCalc="0"/>
</workbook>
</file>

<file path=xl/calcChain.xml><?xml version="1.0" encoding="utf-8"?>
<calcChain xmlns="http://schemas.openxmlformats.org/spreadsheetml/2006/main">
  <c r="N19" i="2"/>
  <c r="O19"/>
  <c r="O10"/>
  <c r="O28" l="1"/>
  <c r="N21" i="6"/>
  <c r="I21"/>
  <c r="G15"/>
  <c r="O26" i="2"/>
  <c r="N26"/>
  <c r="M26"/>
  <c r="L26"/>
  <c r="K26"/>
  <c r="J26"/>
  <c r="I26"/>
  <c r="H26"/>
  <c r="G26"/>
  <c r="C26"/>
  <c r="C21"/>
  <c r="G21"/>
  <c r="H21"/>
  <c r="I21"/>
  <c r="J21"/>
  <c r="K21"/>
  <c r="L21"/>
  <c r="M21"/>
  <c r="N21"/>
  <c r="O21"/>
  <c r="C22"/>
  <c r="G22"/>
  <c r="H22"/>
  <c r="I22"/>
  <c r="J22"/>
  <c r="K22"/>
  <c r="L22"/>
  <c r="M22"/>
  <c r="N22"/>
  <c r="O22"/>
  <c r="C23"/>
  <c r="G23"/>
  <c r="H23"/>
  <c r="I23"/>
  <c r="J23"/>
  <c r="K23"/>
  <c r="L23"/>
  <c r="M23"/>
  <c r="N23"/>
  <c r="O23"/>
  <c r="C25"/>
  <c r="G25"/>
  <c r="H25"/>
  <c r="I25"/>
  <c r="J25"/>
  <c r="K25"/>
  <c r="L25"/>
  <c r="M25"/>
  <c r="N25"/>
  <c r="O25"/>
  <c r="C27"/>
  <c r="G27"/>
  <c r="H27"/>
  <c r="I27"/>
  <c r="J27"/>
  <c r="K27"/>
  <c r="L27"/>
  <c r="M27"/>
  <c r="N27"/>
  <c r="O27"/>
  <c r="C24"/>
  <c r="H24"/>
  <c r="I24"/>
  <c r="J24"/>
  <c r="K24"/>
  <c r="L24"/>
  <c r="M24"/>
  <c r="N24"/>
  <c r="O24"/>
  <c r="I30" i="1"/>
  <c r="I25"/>
  <c r="I26"/>
  <c r="I27"/>
  <c r="I28"/>
  <c r="I29"/>
  <c r="I31"/>
  <c r="I32"/>
  <c r="I33"/>
  <c r="I34"/>
  <c r="I35"/>
  <c r="I36"/>
  <c r="I37"/>
  <c r="I17"/>
  <c r="I18"/>
  <c r="I19"/>
  <c r="I20"/>
  <c r="I21"/>
  <c r="I22"/>
  <c r="I23"/>
  <c r="I24"/>
  <c r="Q26" i="2" l="1"/>
  <c r="Q23"/>
  <c r="Q22"/>
  <c r="Q21"/>
  <c r="Q25"/>
  <c r="Q27"/>
  <c r="G24"/>
  <c r="H11"/>
  <c r="I11"/>
  <c r="J11"/>
  <c r="K11"/>
  <c r="L11"/>
  <c r="M11"/>
  <c r="H13"/>
  <c r="I13"/>
  <c r="J13"/>
  <c r="K13"/>
  <c r="L13"/>
  <c r="M13"/>
  <c r="H14"/>
  <c r="I14"/>
  <c r="J14"/>
  <c r="K14"/>
  <c r="L14"/>
  <c r="M14"/>
  <c r="J12"/>
  <c r="K12"/>
  <c r="L12"/>
  <c r="M12"/>
  <c r="H19"/>
  <c r="I19"/>
  <c r="J19"/>
  <c r="K19"/>
  <c r="L19"/>
  <c r="M19"/>
  <c r="G20"/>
  <c r="H20"/>
  <c r="I20"/>
  <c r="J20"/>
  <c r="K20"/>
  <c r="L20"/>
  <c r="M20"/>
  <c r="N20"/>
  <c r="O20"/>
  <c r="P27" i="1"/>
  <c r="P28"/>
  <c r="P25"/>
  <c r="I16"/>
  <c r="I15"/>
  <c r="C20" i="2"/>
  <c r="I38" i="1"/>
  <c r="L10" i="2"/>
  <c r="H10"/>
  <c r="T15" i="1"/>
  <c r="O15" s="1"/>
  <c r="T16"/>
  <c r="T17"/>
  <c r="P17" s="1"/>
  <c r="Q17" s="1"/>
  <c r="S13" i="2" s="1"/>
  <c r="T18" i="1"/>
  <c r="P18" s="1"/>
  <c r="Q18" s="1"/>
  <c r="S18" i="2" s="1"/>
  <c r="T19" i="1"/>
  <c r="P19" s="1"/>
  <c r="Q19" s="1"/>
  <c r="S19" i="2" s="1"/>
  <c r="T20" i="1"/>
  <c r="P20" s="1"/>
  <c r="Q20" s="1"/>
  <c r="S20" i="2" s="1"/>
  <c r="T21" i="1"/>
  <c r="T22"/>
  <c r="P22" s="1"/>
  <c r="Q22" s="1"/>
  <c r="S22" i="2" s="1"/>
  <c r="T23" i="1"/>
  <c r="T29"/>
  <c r="T31"/>
  <c r="T32"/>
  <c r="T33"/>
  <c r="T34"/>
  <c r="T35"/>
  <c r="T36"/>
  <c r="P36" s="1"/>
  <c r="Q36" s="1"/>
  <c r="T37"/>
  <c r="P37" s="1"/>
  <c r="Q37" s="1"/>
  <c r="T38"/>
  <c r="P38" s="1"/>
  <c r="Q38" s="1"/>
  <c r="M10" i="2"/>
  <c r="K10"/>
  <c r="J10"/>
  <c r="I10"/>
  <c r="L37" i="1"/>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28"/>
  <c r="H28"/>
  <c r="J28"/>
  <c r="N28"/>
  <c r="L28"/>
  <c r="I28"/>
  <c r="M28"/>
  <c r="G13"/>
  <c r="M16" i="1"/>
  <c r="N16" s="1"/>
  <c r="G12" i="2"/>
  <c r="P23" i="1"/>
  <c r="Q23" s="1"/>
  <c r="S23" i="2" s="1"/>
  <c r="M28" i="1"/>
  <c r="N28" s="1"/>
  <c r="M27"/>
  <c r="N27" s="1"/>
  <c r="Q20" i="2"/>
  <c r="G19"/>
  <c r="Q19" s="1"/>
  <c r="G14"/>
  <c r="P35" i="1"/>
  <c r="Q35" s="1"/>
  <c r="M34"/>
  <c r="N34" s="1"/>
  <c r="P34"/>
  <c r="Q34" s="1"/>
  <c r="M33"/>
  <c r="N33" s="1"/>
  <c r="P33"/>
  <c r="Q33" s="1"/>
  <c r="P31"/>
  <c r="Q31" s="1"/>
  <c r="P29"/>
  <c r="Q29" s="1"/>
  <c r="S24" i="2" s="1"/>
  <c r="M26" i="1"/>
  <c r="N26" s="1"/>
  <c r="P26"/>
  <c r="M25"/>
  <c r="N25" s="1"/>
  <c r="M24"/>
  <c r="N24" s="1"/>
  <c r="P24"/>
  <c r="P21"/>
  <c r="Q21" s="1"/>
  <c r="S21" i="2" s="1"/>
  <c r="P32" i="1"/>
  <c r="Q32" s="1"/>
  <c r="S27" i="2" s="1"/>
  <c r="P15" i="1"/>
  <c r="Q15" s="1"/>
  <c r="Q24" i="2"/>
  <c r="S26" l="1"/>
  <c r="S25"/>
  <c r="G11"/>
  <c r="Q28"/>
  <c r="Q39" i="1"/>
  <c r="G10" i="2"/>
  <c r="S10"/>
  <c r="S29" s="1"/>
  <c r="G28" l="1"/>
  <c r="Q18"/>
  <c r="Q17"/>
  <c r="Q14"/>
  <c r="Q13"/>
  <c r="Q10"/>
  <c r="Q16"/>
  <c r="Q15"/>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<sst xmlns="http://schemas.openxmlformats.org/spreadsheetml/2006/main" count="225" uniqueCount="154">
  <si>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</si>
  <si>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</si>
  <si>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</si>
  <si>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</si>
  <si>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</si>
  <si>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</si>
  <si>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</si>
  <si>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</si>
  <si>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</si>
  <si>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</si>
  <si>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</si>
  <si>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</si>
  <si>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</si>
  <si>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</si>
  <si>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</si>
  <si>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</si>
  <si>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</si>
  <si>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</si>
  <si>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</si>
  <si>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</si>
  <si>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</si>
  <si>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</si>
  <si>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</si>
  <si>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</si>
  <si>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</si>
  <si>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</si>
  <si>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</si>
  <si>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</si>
  <si>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</si>
  <si>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</si>
  <si>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</si>
  <si>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</si>
  <si>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</si>
  <si>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</si>
  <si>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</si>
  <si>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</si>
  <si>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</si>
  <si>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</si>
  <si>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</si>
  <si>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</si>
  <si>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</si>
  <si>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</si>
  <si>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</si>
  <si>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</si>
  <si>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</si>
  <si>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</si>
  <si>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</si>
  <si>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</si>
  <si>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</si>
  <si>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</si>
  <si>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</si>
  <si>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</si>
  <si>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</si>
  <si>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</si>
  <si>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</si>
  <si>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</si>
  <si>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</si>
  <si>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</si>
  <si>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</si>
  <si>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</si>
  <si>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</si>
  <si>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</si>
  <si>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</si>
  <si>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</si>
  <si>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</si>
  <si>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</si>
  <si>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</si>
  <si>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</si>
  <si>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</si>
  <si>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</si>
  <si>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</si>
  <si>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</si>
  <si>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</si>
  <si>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</si>
  <si>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</si>
  <si>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</si>
  <si>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</si>
  <si>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</si>
  <si>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</si>
  <si>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</si>
  <si>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</si>
  <si>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</si>
  <si>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</si>
  <si>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</si>
  <si>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</si>
  <si>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</si>
  <si>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</si>
  <si>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</si>
  <si>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</si>
  <si>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</si>
  <si>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</si>
  <si>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</si>
  <si>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</si>
  <si>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</si>
  <si>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</si>
  <si>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</si>
  <si>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</si>
  <si>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</si>
  <si>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</si>
  <si>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</si>
  <si>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</si>
  <si>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</si>
  <si>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</si>
  <si>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</si>
  <si>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</si>
  <si>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</si>
  <si>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</si>
  <si>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</si>
  <si>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</si>
  <si>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</si>
  <si>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</si>
  <si>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</si>
  <si>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</si>
  <si>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</si>
  <si>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</si>
  <si>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</si>
  <si>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</si>
  <si>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</si>
  <si>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</si>
  <si>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</si>
  <si>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</si>
  <si>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</si>
  <si>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</si>
  <si>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</si>
  <si>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</si>
  <si>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</si>
  <si>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</si>
  <si>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</si>
  <si>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</si>
  <si>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</si>
  <si>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</si>
  <si>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</si>
  <si>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</si>
  <si>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</si>
  <si>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</si>
  <si>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</si>
  <si>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</si>
  <si>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</si>
  <si>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</si>
  <si>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</si>
  <si>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</si>
  <si>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</si>
  <si>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</si>
  <si>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</si>
  <si>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</si>
  <si>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</si>
  <si>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</si>
  <si>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系统集成部</t>
    <phoneticPr fontId="0" type="noConversion"/>
  </si>
  <si>
    <t>姚明阳</t>
  </si>
  <si>
    <t>6214 6800 2646 2638</t>
  </si>
  <si>
    <t>北京银行学知支行</t>
  </si>
  <si>
    <t>姚明阳</t>
    <phoneticPr fontId="0" type="noConversion"/>
  </si>
  <si>
    <t>备用金-座椅通风加热项目-交通费</t>
    <phoneticPr fontId="2" type="noConversion"/>
  </si>
  <si>
    <t>外出打车</t>
    <phoneticPr fontId="0" type="noConversion"/>
  </si>
</sst>
</file>

<file path=xl/styles.xml><?xml version="1.0" encoding="utf-8"?>
<styleSheet xmlns="http://schemas.openxmlformats.org/spreadsheetml/2006/main">
  <numFmts count="7">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s>
  <fonts count="39">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sz val="24"/>
      <name val="华文楷体"/>
      <family val="3"/>
      <charset val="134"/>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14"/>
      <color theme="1"/>
      <name val="宋体"/>
      <family val="3"/>
      <charset val="134"/>
      <scheme val="minor"/>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s>
  <borders count="36">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77">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28" xfId="0" applyFont="1" applyBorder="1"/>
    <xf numFmtId="0" fontId="6" fillId="0" borderId="23" xfId="0" applyFont="1" applyBorder="1"/>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30"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31"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9"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31"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xf numFmtId="0" fontId="21" fillId="0" borderId="0" xfId="0" applyFont="1" applyAlignment="1">
      <alignment vertical="center"/>
    </xf>
    <xf numFmtId="0" fontId="21" fillId="0" borderId="0" xfId="0" applyFont="1"/>
    <xf numFmtId="0" fontId="22" fillId="0" borderId="0" xfId="0" applyFont="1" applyAlignment="1">
      <alignment vertical="center"/>
    </xf>
    <xf numFmtId="178" fontId="18" fillId="0" borderId="24" xfId="0" applyNumberFormat="1" applyFont="1" applyFill="1" applyBorder="1" applyAlignment="1">
      <alignment wrapText="1"/>
    </xf>
    <xf numFmtId="178" fontId="18" fillId="0" borderId="32"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9"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33"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0" fillId="0" borderId="21" xfId="0" applyFont="1" applyBorder="1" applyAlignment="1">
      <alignment vertical="center"/>
    </xf>
    <xf numFmtId="0" fontId="32" fillId="0" borderId="0" xfId="0" applyFont="1" applyAlignment="1">
      <alignment vertical="center"/>
    </xf>
    <xf numFmtId="0" fontId="33" fillId="0" borderId="24" xfId="0" applyFont="1" applyBorder="1"/>
    <xf numFmtId="0" fontId="33" fillId="0" borderId="25" xfId="0" applyFont="1" applyBorder="1"/>
    <xf numFmtId="0" fontId="1" fillId="0" borderId="21" xfId="0" applyFont="1" applyBorder="1" applyAlignment="1">
      <alignment horizontal="center" vertical="center"/>
    </xf>
    <xf numFmtId="0" fontId="1" fillId="0" borderId="23" xfId="0" applyFont="1" applyBorder="1" applyAlignment="1">
      <alignment horizontal="center" vertical="center"/>
    </xf>
    <xf numFmtId="0" fontId="35" fillId="0" borderId="26" xfId="0" applyFont="1" applyBorder="1" applyAlignment="1">
      <alignment horizontal="center" vertical="center"/>
    </xf>
    <xf numFmtId="0" fontId="35" fillId="0" borderId="27"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6" fillId="0" borderId="0" xfId="0" applyFont="1"/>
    <xf numFmtId="0" fontId="25" fillId="0" borderId="21" xfId="0" applyFont="1" applyFill="1" applyBorder="1" applyAlignment="1">
      <alignment horizontal="center" vertical="center" wrapText="1"/>
    </xf>
    <xf numFmtId="182" fontId="18" fillId="0" borderId="21" xfId="0" applyNumberFormat="1" applyFont="1" applyFill="1" applyBorder="1" applyAlignment="1">
      <alignment horizontal="center" vertical="center" wrapText="1"/>
    </xf>
    <xf numFmtId="0" fontId="38" fillId="0" borderId="21" xfId="0" applyFont="1" applyFill="1" applyBorder="1" applyAlignment="1">
      <alignment horizontal="center" vertical="center"/>
    </xf>
    <xf numFmtId="0" fontId="34" fillId="0" borderId="24" xfId="0" applyFont="1" applyBorder="1" applyAlignment="1">
      <alignment horizontal="center" vertical="center" wrapText="1"/>
    </xf>
    <xf numFmtId="0" fontId="34" fillId="0" borderId="28" xfId="0" applyFont="1" applyBorder="1" applyAlignment="1">
      <alignment horizontal="center" vertical="center" wrapText="1"/>
    </xf>
    <xf numFmtId="0" fontId="36" fillId="0" borderId="1" xfId="0" applyFont="1" applyBorder="1" applyAlignment="1">
      <alignment horizontal="center"/>
    </xf>
    <xf numFmtId="0" fontId="26" fillId="0" borderId="1" xfId="0" applyFont="1" applyBorder="1" applyAlignment="1">
      <alignment horizontal="center"/>
    </xf>
    <xf numFmtId="0" fontId="24" fillId="0" borderId="21" xfId="0" applyFont="1" applyBorder="1" applyAlignment="1">
      <alignment horizontal="center" vertical="top"/>
    </xf>
    <xf numFmtId="0" fontId="24" fillId="0" borderId="28" xfId="0" applyFont="1" applyBorder="1" applyAlignment="1">
      <alignment horizontal="center" vertical="top"/>
    </xf>
    <xf numFmtId="178" fontId="24" fillId="0" borderId="28" xfId="0" applyNumberFormat="1" applyFont="1" applyBorder="1" applyAlignment="1">
      <alignment horizontal="center" vertical="top"/>
    </xf>
    <xf numFmtId="0" fontId="36" fillId="0" borderId="22" xfId="0" applyFont="1" applyBorder="1" applyAlignment="1">
      <alignment horizontal="center"/>
    </xf>
    <xf numFmtId="0" fontId="23" fillId="0" borderId="22" xfId="0" applyFont="1" applyBorder="1" applyAlignment="1">
      <alignment horizontal="center"/>
    </xf>
    <xf numFmtId="0" fontId="23" fillId="0" borderId="22" xfId="0" applyFont="1" applyBorder="1" applyAlignment="1">
      <alignment horizontal="center" wrapText="1"/>
    </xf>
    <xf numFmtId="0" fontId="24" fillId="0" borderId="32" xfId="0" applyFont="1" applyBorder="1" applyAlignment="1">
      <alignment horizontal="center" vertical="top"/>
    </xf>
    <xf numFmtId="0" fontId="24" fillId="0" borderId="33" xfId="0" applyFont="1" applyBorder="1" applyAlignment="1">
      <alignment horizontal="center" vertical="top"/>
    </xf>
    <xf numFmtId="0" fontId="24" fillId="0" borderId="34" xfId="0" applyFont="1" applyBorder="1" applyAlignment="1">
      <alignment horizontal="center" vertical="top"/>
    </xf>
    <xf numFmtId="0" fontId="24" fillId="0" borderId="0" xfId="0" applyFont="1" applyBorder="1" applyAlignment="1">
      <alignment horizontal="center" vertical="top"/>
    </xf>
    <xf numFmtId="0" fontId="24" fillId="0" borderId="35"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71082</xdr:rowOff>
    </xdr:from>
    <xdr:to>
      <xdr:col>5</xdr:col>
      <xdr:colOff>142165</xdr:colOff>
      <xdr:row>4</xdr:row>
      <xdr:rowOff>165377</xdr:rowOff>
    </xdr:to>
    <xdr:pic>
      <xdr:nvPicPr>
        <xdr:cNvPr id="3" name="图片 2" descr="2.jpg"/>
        <xdr:cNvPicPr>
          <a:picLocks noChangeAspect="1"/>
        </xdr:cNvPicPr>
      </xdr:nvPicPr>
      <xdr:blipFill>
        <a:blip xmlns:r="http://schemas.openxmlformats.org/officeDocument/2006/relationships" r:embed="rId1" cstate="print"/>
        <a:stretch>
          <a:fillRect/>
        </a:stretch>
      </xdr:blipFill>
      <xdr:spPr>
        <a:xfrm>
          <a:off x="5388022" y="71082"/>
          <a:ext cx="2303060" cy="14590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8"/>
    <col min="25" max="25" width="16.33203125" style="68" customWidth="1"/>
    <col min="26" max="39" width="9.33203125" style="68"/>
  </cols>
  <sheetData>
    <row r="1" spans="1:39">
      <c r="A1" s="69"/>
    </row>
    <row r="3" spans="1:39">
      <c r="A3" s="4" t="s">
        <v>0</v>
      </c>
      <c r="B3" s="2"/>
      <c r="I3" s="1"/>
      <c r="J3" s="45"/>
      <c r="Y3" s="68" t="s">
        <v>31</v>
      </c>
      <c r="Z3" s="68" t="s">
        <v>32</v>
      </c>
      <c r="AB3" s="68" t="s">
        <v>59</v>
      </c>
    </row>
    <row r="4" spans="1:39" ht="13.5" thickBot="1">
      <c r="A4" t="s">
        <v>1</v>
      </c>
      <c r="B4" s="2"/>
      <c r="J4" s="45"/>
      <c r="T4" s="68" t="s">
        <v>19</v>
      </c>
      <c r="U4" s="68">
        <v>1</v>
      </c>
      <c r="V4" s="68" t="s">
        <v>2</v>
      </c>
      <c r="Y4" s="68" t="s">
        <v>106</v>
      </c>
      <c r="Z4" s="68" t="s">
        <v>33</v>
      </c>
      <c r="AB4" s="68" t="s">
        <v>9</v>
      </c>
    </row>
    <row r="5" spans="1:39">
      <c r="A5" s="7" t="s">
        <v>3</v>
      </c>
      <c r="B5" s="8"/>
      <c r="C5" s="9"/>
      <c r="D5" s="9" t="s">
        <v>66</v>
      </c>
      <c r="E5" s="9"/>
      <c r="F5" s="9"/>
      <c r="G5" s="9"/>
      <c r="H5" s="35"/>
      <c r="I5" s="8"/>
      <c r="J5" s="46"/>
      <c r="K5" s="40"/>
      <c r="L5" s="9"/>
      <c r="M5" s="10"/>
      <c r="N5" s="11"/>
      <c r="T5" s="68" t="s">
        <v>98</v>
      </c>
      <c r="U5" s="68">
        <v>2</v>
      </c>
      <c r="V5" s="68" t="s">
        <v>4</v>
      </c>
      <c r="Y5" s="68" t="s">
        <v>107</v>
      </c>
      <c r="Z5" s="68" t="s">
        <v>34</v>
      </c>
      <c r="AB5" s="68" t="s">
        <v>104</v>
      </c>
    </row>
    <row r="6" spans="1:39">
      <c r="A6" s="14" t="s">
        <v>7</v>
      </c>
      <c r="B6" s="108"/>
      <c r="C6" s="90" t="s">
        <v>95</v>
      </c>
      <c r="D6" s="22"/>
      <c r="E6" s="5"/>
      <c r="F6" s="5"/>
      <c r="G6" s="86" t="s">
        <v>8</v>
      </c>
      <c r="H6" s="62" t="e">
        <f>VLOOKUP(D6,$Y$4:$Z$33,2,FALSE)</f>
        <v>#N/A</v>
      </c>
      <c r="I6" s="3"/>
      <c r="J6" s="47"/>
      <c r="K6" s="41"/>
      <c r="L6" s="3"/>
      <c r="M6" s="3"/>
      <c r="N6" s="13"/>
      <c r="U6" s="68">
        <v>3</v>
      </c>
      <c r="V6" s="68" t="s">
        <v>6</v>
      </c>
      <c r="Y6" s="68" t="s">
        <v>108</v>
      </c>
      <c r="Z6" s="68" t="s">
        <v>44</v>
      </c>
      <c r="AB6" s="68" t="s">
        <v>60</v>
      </c>
    </row>
    <row r="7" spans="1:39" ht="21.75" customHeight="1">
      <c r="A7" s="12" t="s">
        <v>5</v>
      </c>
      <c r="B7" s="109"/>
      <c r="E7" s="5"/>
      <c r="F7" s="5"/>
      <c r="G7" s="48"/>
      <c r="H7" s="61"/>
      <c r="I7" s="5"/>
      <c r="J7" s="36"/>
      <c r="K7" s="41"/>
      <c r="L7" s="5"/>
      <c r="M7" s="5"/>
      <c r="N7" s="15"/>
      <c r="U7" s="68">
        <v>4</v>
      </c>
      <c r="V7" s="68" t="s">
        <v>9</v>
      </c>
      <c r="Y7" s="107" t="s">
        <v>111</v>
      </c>
      <c r="Z7" s="68" t="s">
        <v>45</v>
      </c>
      <c r="AB7" s="68" t="s">
        <v>61</v>
      </c>
    </row>
    <row r="8" spans="1:39" ht="21.75" customHeight="1">
      <c r="A8" s="5"/>
      <c r="C8" s="97" t="s">
        <v>99</v>
      </c>
      <c r="E8" s="5"/>
      <c r="F8" s="5"/>
      <c r="G8" s="48"/>
      <c r="H8" s="61"/>
      <c r="I8" s="5"/>
      <c r="J8" s="36"/>
      <c r="K8" s="41"/>
      <c r="L8" s="5"/>
      <c r="M8" s="5"/>
      <c r="N8" s="15"/>
      <c r="U8" s="68">
        <v>5</v>
      </c>
      <c r="V8" s="68" t="s">
        <v>10</v>
      </c>
      <c r="Y8" s="68" t="s">
        <v>109</v>
      </c>
      <c r="Z8" s="68" t="s">
        <v>46</v>
      </c>
      <c r="AB8" s="68" t="s">
        <v>62</v>
      </c>
    </row>
    <row r="9" spans="1:39" ht="21.75" customHeight="1">
      <c r="A9" s="14"/>
      <c r="B9" s="95" t="s">
        <v>96</v>
      </c>
      <c r="C9" s="96"/>
      <c r="E9" s="5"/>
      <c r="F9" s="5"/>
      <c r="G9" s="48"/>
      <c r="H9" s="61"/>
      <c r="I9" s="5"/>
      <c r="J9" s="36"/>
      <c r="K9" s="41"/>
      <c r="L9" s="5"/>
      <c r="M9" s="5"/>
      <c r="N9" s="15"/>
      <c r="U9" s="68">
        <v>6</v>
      </c>
      <c r="V9" s="68" t="s">
        <v>12</v>
      </c>
      <c r="Y9" s="68" t="s">
        <v>110</v>
      </c>
      <c r="Z9" s="68" t="s">
        <v>47</v>
      </c>
      <c r="AB9" s="107" t="s">
        <v>113</v>
      </c>
    </row>
    <row r="10" spans="1:39" ht="14.25">
      <c r="A10" s="14"/>
      <c r="B10" s="98" t="s">
        <v>97</v>
      </c>
      <c r="C10" s="96"/>
      <c r="D10" s="5"/>
      <c r="E10" s="5"/>
      <c r="F10" s="5"/>
      <c r="G10" s="48"/>
      <c r="H10" s="5"/>
      <c r="I10" s="5"/>
      <c r="J10" s="36"/>
      <c r="K10" s="41"/>
      <c r="L10" s="5"/>
      <c r="M10" s="5"/>
      <c r="N10" s="15"/>
      <c r="U10" s="68">
        <v>7</v>
      </c>
      <c r="V10" s="68" t="s">
        <v>21</v>
      </c>
      <c r="Y10" s="107" t="s">
        <v>35</v>
      </c>
      <c r="Z10" s="68" t="s">
        <v>48</v>
      </c>
      <c r="AB10" s="68" t="s">
        <v>12</v>
      </c>
    </row>
    <row r="11" spans="1:39">
      <c r="A11" s="14"/>
      <c r="B11" s="5"/>
      <c r="C11" s="5"/>
      <c r="D11" s="30"/>
      <c r="E11" s="30"/>
      <c r="F11" s="30"/>
      <c r="G11" s="30"/>
      <c r="H11" s="30"/>
      <c r="I11" s="30"/>
      <c r="J11" s="30"/>
      <c r="K11" s="32"/>
      <c r="L11" s="5"/>
      <c r="M11" s="5"/>
      <c r="N11" s="15"/>
      <c r="Y11" s="68" t="s">
        <v>36</v>
      </c>
      <c r="Z11" s="68" t="s">
        <v>49</v>
      </c>
      <c r="AB11" s="68"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8" t="s">
        <v>37</v>
      </c>
      <c r="Z12" s="88" t="s">
        <v>50</v>
      </c>
      <c r="AA12" s="88"/>
      <c r="AB12" s="89" t="s">
        <v>21</v>
      </c>
      <c r="AC12" s="88"/>
      <c r="AD12" s="88"/>
      <c r="AE12" s="88"/>
      <c r="AF12" s="88"/>
      <c r="AG12" s="88"/>
      <c r="AH12" s="88"/>
      <c r="AI12" s="88"/>
      <c r="AJ12" s="88"/>
      <c r="AK12" s="88"/>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8" t="s">
        <v>38</v>
      </c>
      <c r="Z13" s="68" t="s">
        <v>51</v>
      </c>
    </row>
    <row r="14" spans="1:39" s="84" customFormat="1" ht="13.5" thickBot="1">
      <c r="A14" s="77"/>
      <c r="B14" s="78" t="s">
        <v>71</v>
      </c>
      <c r="C14" s="79" t="s">
        <v>72</v>
      </c>
      <c r="D14" s="76" t="s">
        <v>73</v>
      </c>
      <c r="E14" s="76" t="s">
        <v>74</v>
      </c>
      <c r="F14" s="76" t="s">
        <v>75</v>
      </c>
      <c r="G14" s="76" t="s">
        <v>79</v>
      </c>
      <c r="H14" s="76" t="s">
        <v>80</v>
      </c>
      <c r="I14" s="80"/>
      <c r="J14" s="80"/>
      <c r="K14" s="81"/>
      <c r="L14" s="82"/>
      <c r="M14" s="82" t="s">
        <v>27</v>
      </c>
      <c r="N14" s="83" t="s">
        <v>27</v>
      </c>
      <c r="T14" s="85"/>
      <c r="U14" s="85"/>
      <c r="V14" s="85"/>
      <c r="W14" s="85"/>
      <c r="X14" s="85"/>
      <c r="Y14" s="68" t="s">
        <v>39</v>
      </c>
      <c r="Z14" s="68" t="s">
        <v>52</v>
      </c>
      <c r="AA14" s="85"/>
      <c r="AB14" s="85"/>
      <c r="AC14" s="85"/>
      <c r="AD14" s="85"/>
      <c r="AE14" s="85"/>
      <c r="AF14" s="85"/>
      <c r="AG14" s="85"/>
      <c r="AH14" s="85"/>
      <c r="AI14" s="85"/>
      <c r="AJ14" s="85"/>
      <c r="AK14" s="85"/>
      <c r="AL14" s="85"/>
      <c r="AM14" s="85"/>
    </row>
    <row r="15" spans="1:39" ht="13.5" thickBot="1">
      <c r="A15" s="110"/>
      <c r="B15" s="111"/>
      <c r="C15" s="99"/>
      <c r="D15" s="25" t="s">
        <v>21</v>
      </c>
      <c r="E15" s="112">
        <v>1</v>
      </c>
      <c r="F15" s="37" t="s">
        <v>105</v>
      </c>
      <c r="G15" s="23"/>
      <c r="H15" s="113">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8" t="str">
        <f>IF(D15&gt;0,"ok","Missing Expense Category")</f>
        <v>ok</v>
      </c>
      <c r="Y15" s="68" t="s">
        <v>40</v>
      </c>
      <c r="Z15" s="68" t="s">
        <v>53</v>
      </c>
    </row>
    <row r="16" spans="1:39" ht="13.5" thickBot="1">
      <c r="A16" s="110"/>
      <c r="B16" s="111"/>
      <c r="C16" s="99"/>
      <c r="D16" s="25"/>
      <c r="E16" s="112">
        <v>2</v>
      </c>
      <c r="F16" s="37" t="s">
        <v>105</v>
      </c>
      <c r="G16" s="23"/>
      <c r="H16" s="113">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8" t="str">
        <f t="shared" ref="T16:T38" si="5">IF(D16&gt;0,"ok","Missing Expense Category")</f>
        <v>Missing Expense Category</v>
      </c>
      <c r="Y16" s="68" t="s">
        <v>41</v>
      </c>
      <c r="Z16" s="68" t="s">
        <v>54</v>
      </c>
    </row>
    <row r="17" spans="1:26" ht="13.5" thickBot="1">
      <c r="A17" s="110"/>
      <c r="B17" s="111"/>
      <c r="C17" s="99"/>
      <c r="D17" s="25"/>
      <c r="E17" s="112">
        <v>3</v>
      </c>
      <c r="F17" s="37" t="s">
        <v>105</v>
      </c>
      <c r="G17" s="26"/>
      <c r="H17" s="114">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8" t="str">
        <f t="shared" si="5"/>
        <v>Missing Expense Category</v>
      </c>
      <c r="Y17" s="68" t="s">
        <v>42</v>
      </c>
      <c r="Z17" s="68" t="s">
        <v>55</v>
      </c>
    </row>
    <row r="18" spans="1:26" ht="13.5" thickBot="1">
      <c r="A18" s="110"/>
      <c r="B18" s="111"/>
      <c r="C18" s="99"/>
      <c r="D18" s="25"/>
      <c r="E18" s="112">
        <v>4</v>
      </c>
      <c r="F18" s="37" t="s">
        <v>105</v>
      </c>
      <c r="G18" s="26"/>
      <c r="H18" s="114">
        <v>1</v>
      </c>
      <c r="I18" s="50">
        <f t="shared" si="6"/>
        <v>0</v>
      </c>
      <c r="J18" s="38"/>
      <c r="K18" s="43"/>
      <c r="L18" s="6" t="str">
        <f t="shared" si="0"/>
        <v/>
      </c>
      <c r="M18" s="5">
        <f t="shared" si="1"/>
        <v>0</v>
      </c>
      <c r="N18" s="15">
        <f t="shared" si="7"/>
        <v>0</v>
      </c>
      <c r="O18" s="20" t="str">
        <f t="shared" si="2"/>
        <v/>
      </c>
      <c r="P18" t="str">
        <f t="shared" si="3"/>
        <v>OK</v>
      </c>
      <c r="Q18">
        <f t="shared" si="4"/>
        <v>0</v>
      </c>
      <c r="T18" s="68" t="str">
        <f t="shared" si="5"/>
        <v>Missing Expense Category</v>
      </c>
      <c r="Y18" s="68" t="s">
        <v>43</v>
      </c>
      <c r="Z18" s="68" t="s">
        <v>56</v>
      </c>
    </row>
    <row r="19" spans="1:26" ht="13.5" thickBot="1">
      <c r="A19" s="110"/>
      <c r="B19" s="111"/>
      <c r="C19" s="99"/>
      <c r="D19" s="25"/>
      <c r="E19" s="112">
        <v>5</v>
      </c>
      <c r="F19" s="37" t="s">
        <v>105</v>
      </c>
      <c r="G19" s="26"/>
      <c r="H19" s="114">
        <v>1</v>
      </c>
      <c r="I19" s="50">
        <f t="shared" si="6"/>
        <v>0</v>
      </c>
      <c r="J19" s="38"/>
      <c r="K19" s="43"/>
      <c r="L19" s="6" t="str">
        <f t="shared" si="0"/>
        <v/>
      </c>
      <c r="M19" s="5">
        <f t="shared" si="1"/>
        <v>0</v>
      </c>
      <c r="N19" s="15">
        <f t="shared" si="7"/>
        <v>0</v>
      </c>
      <c r="O19" s="20" t="str">
        <f t="shared" si="2"/>
        <v/>
      </c>
      <c r="P19" t="str">
        <f t="shared" si="3"/>
        <v>OK</v>
      </c>
      <c r="Q19">
        <f t="shared" si="4"/>
        <v>0</v>
      </c>
      <c r="T19" s="68" t="str">
        <f t="shared" si="5"/>
        <v>Missing Expense Category</v>
      </c>
      <c r="Y19" s="107" t="s">
        <v>112</v>
      </c>
      <c r="Z19" s="68" t="s">
        <v>57</v>
      </c>
    </row>
    <row r="20" spans="1:26" ht="13.5" thickBot="1">
      <c r="A20" s="110"/>
      <c r="B20" s="111"/>
      <c r="C20" s="99"/>
      <c r="D20" s="25"/>
      <c r="E20" s="112">
        <v>6</v>
      </c>
      <c r="F20" s="37" t="s">
        <v>105</v>
      </c>
      <c r="G20" s="26"/>
      <c r="H20" s="114">
        <v>1</v>
      </c>
      <c r="I20" s="50">
        <f t="shared" si="6"/>
        <v>0</v>
      </c>
      <c r="J20" s="38"/>
      <c r="K20" s="43"/>
      <c r="L20" s="6" t="str">
        <f t="shared" si="0"/>
        <v/>
      </c>
      <c r="M20" s="5">
        <f t="shared" si="1"/>
        <v>0</v>
      </c>
      <c r="N20" s="15">
        <f t="shared" si="7"/>
        <v>0</v>
      </c>
      <c r="O20" s="20" t="str">
        <f t="shared" si="2"/>
        <v/>
      </c>
      <c r="P20" t="str">
        <f t="shared" si="3"/>
        <v>OK</v>
      </c>
      <c r="Q20">
        <f t="shared" si="4"/>
        <v>0</v>
      </c>
      <c r="T20" s="68" t="str">
        <f t="shared" si="5"/>
        <v>Missing Expense Category</v>
      </c>
      <c r="Z20" s="68" t="s">
        <v>58</v>
      </c>
    </row>
    <row r="21" spans="1:26" ht="13.5" thickBot="1">
      <c r="A21" s="110"/>
      <c r="B21" s="111"/>
      <c r="C21" s="111"/>
      <c r="D21" s="25"/>
      <c r="E21" s="112">
        <v>7</v>
      </c>
      <c r="F21" s="37" t="s">
        <v>105</v>
      </c>
      <c r="G21" s="26"/>
      <c r="H21" s="116">
        <v>1</v>
      </c>
      <c r="I21" s="50">
        <f t="shared" si="6"/>
        <v>0</v>
      </c>
      <c r="J21" s="38"/>
      <c r="K21" s="43"/>
      <c r="L21" s="6" t="str">
        <f t="shared" si="0"/>
        <v/>
      </c>
      <c r="M21" s="5">
        <f t="shared" si="1"/>
        <v>0</v>
      </c>
      <c r="N21" s="15">
        <f t="shared" si="7"/>
        <v>0</v>
      </c>
      <c r="O21" s="20" t="str">
        <f t="shared" si="2"/>
        <v/>
      </c>
      <c r="P21" t="str">
        <f t="shared" si="3"/>
        <v>OK</v>
      </c>
      <c r="Q21">
        <f t="shared" si="4"/>
        <v>0</v>
      </c>
      <c r="T21" s="68" t="str">
        <f t="shared" si="5"/>
        <v>Missing Expense Category</v>
      </c>
    </row>
    <row r="22" spans="1:26" ht="13.5" thickBot="1">
      <c r="A22" s="110"/>
      <c r="B22" s="111"/>
      <c r="C22" s="99"/>
      <c r="D22" s="25"/>
      <c r="E22" s="112">
        <v>8</v>
      </c>
      <c r="F22" s="37" t="s">
        <v>105</v>
      </c>
      <c r="G22" s="26"/>
      <c r="H22" s="116">
        <v>1</v>
      </c>
      <c r="I22" s="50">
        <f t="shared" si="6"/>
        <v>0</v>
      </c>
      <c r="J22" s="38"/>
      <c r="K22" s="43"/>
      <c r="L22" s="6" t="str">
        <f t="shared" si="0"/>
        <v/>
      </c>
      <c r="M22" s="5">
        <f t="shared" si="1"/>
        <v>0</v>
      </c>
      <c r="N22" s="15">
        <f t="shared" si="7"/>
        <v>0</v>
      </c>
      <c r="O22" s="20" t="str">
        <f t="shared" si="2"/>
        <v/>
      </c>
      <c r="P22" t="str">
        <f t="shared" si="3"/>
        <v>OK</v>
      </c>
      <c r="Q22">
        <f t="shared" si="4"/>
        <v>0</v>
      </c>
      <c r="T22" s="68" t="str">
        <f t="shared" si="5"/>
        <v>Missing Expense Category</v>
      </c>
    </row>
    <row r="23" spans="1:26" ht="13.5" thickBot="1">
      <c r="A23" s="110"/>
      <c r="B23" s="111"/>
      <c r="C23" s="99"/>
      <c r="D23" s="25"/>
      <c r="E23" s="112">
        <v>9</v>
      </c>
      <c r="F23" s="37" t="s">
        <v>105</v>
      </c>
      <c r="G23" s="26"/>
      <c r="H23" s="116">
        <v>1</v>
      </c>
      <c r="I23" s="50">
        <f t="shared" si="6"/>
        <v>0</v>
      </c>
      <c r="J23" s="38"/>
      <c r="K23" s="43"/>
      <c r="L23" s="6" t="str">
        <f t="shared" si="0"/>
        <v/>
      </c>
      <c r="M23" s="5">
        <f t="shared" si="1"/>
        <v>0</v>
      </c>
      <c r="N23" s="15">
        <f t="shared" si="7"/>
        <v>0</v>
      </c>
      <c r="O23" s="20" t="str">
        <f t="shared" si="2"/>
        <v/>
      </c>
      <c r="P23" t="str">
        <f t="shared" si="3"/>
        <v>OK</v>
      </c>
      <c r="Q23">
        <f t="shared" si="4"/>
        <v>0</v>
      </c>
      <c r="T23" s="68" t="str">
        <f t="shared" si="5"/>
        <v>Missing Expense Category</v>
      </c>
    </row>
    <row r="24" spans="1:26" ht="13.5" thickBot="1">
      <c r="A24" s="110"/>
      <c r="B24" s="111"/>
      <c r="C24" s="99"/>
      <c r="D24" s="25"/>
      <c r="E24" s="112">
        <v>10</v>
      </c>
      <c r="F24" s="37" t="s">
        <v>105</v>
      </c>
      <c r="G24" s="26"/>
      <c r="H24" s="116">
        <v>1</v>
      </c>
      <c r="I24" s="50">
        <f t="shared" si="6"/>
        <v>0</v>
      </c>
      <c r="J24" s="38"/>
      <c r="K24" s="43"/>
      <c r="L24" s="6"/>
      <c r="M24" s="5">
        <f t="shared" si="1"/>
        <v>0</v>
      </c>
      <c r="N24" s="15">
        <f t="shared" si="7"/>
        <v>0</v>
      </c>
      <c r="O24" s="20"/>
      <c r="P24" t="str">
        <f t="shared" si="3"/>
        <v>OK</v>
      </c>
    </row>
    <row r="25" spans="1:26" ht="27.75" customHeight="1" thickBot="1">
      <c r="A25" s="110"/>
      <c r="B25" s="111"/>
      <c r="C25" s="99"/>
      <c r="D25" s="25"/>
      <c r="E25" s="112">
        <v>11</v>
      </c>
      <c r="F25" s="37" t="s">
        <v>105</v>
      </c>
      <c r="G25" s="26"/>
      <c r="H25" s="116">
        <v>1</v>
      </c>
      <c r="I25" s="50">
        <f>ROUND(G25/H25,2)</f>
        <v>0</v>
      </c>
      <c r="J25" s="38"/>
      <c r="K25" s="43"/>
      <c r="L25" s="6"/>
      <c r="M25" s="5">
        <f t="shared" si="1"/>
        <v>0</v>
      </c>
      <c r="N25" s="15">
        <f t="shared" si="7"/>
        <v>0</v>
      </c>
      <c r="O25" s="20"/>
      <c r="P25" t="str">
        <f t="shared" si="3"/>
        <v>OK</v>
      </c>
    </row>
    <row r="26" spans="1:26" ht="13.5" thickBot="1">
      <c r="A26" s="110"/>
      <c r="B26" s="111"/>
      <c r="C26" s="99"/>
      <c r="D26" s="25"/>
      <c r="E26" s="112">
        <v>12</v>
      </c>
      <c r="F26" s="37" t="s">
        <v>105</v>
      </c>
      <c r="G26" s="26"/>
      <c r="H26" s="116">
        <v>1</v>
      </c>
      <c r="I26" s="50">
        <f t="shared" si="6"/>
        <v>0</v>
      </c>
      <c r="J26" s="38"/>
      <c r="K26" s="43"/>
      <c r="L26" s="6"/>
      <c r="M26" s="5">
        <f t="shared" si="1"/>
        <v>0</v>
      </c>
      <c r="N26" s="15">
        <f t="shared" si="7"/>
        <v>0</v>
      </c>
      <c r="O26" s="20"/>
      <c r="P26" t="str">
        <f t="shared" si="3"/>
        <v>OK</v>
      </c>
    </row>
    <row r="27" spans="1:26" ht="13.5" thickBot="1">
      <c r="A27" s="110"/>
      <c r="B27" s="111"/>
      <c r="C27" s="99"/>
      <c r="D27" s="25"/>
      <c r="E27" s="112">
        <v>13</v>
      </c>
      <c r="F27" s="37" t="s">
        <v>105</v>
      </c>
      <c r="G27" s="26"/>
      <c r="H27" s="116">
        <v>1</v>
      </c>
      <c r="I27" s="50">
        <f t="shared" si="6"/>
        <v>0</v>
      </c>
      <c r="J27" s="38"/>
      <c r="K27" s="43"/>
      <c r="L27" s="6"/>
      <c r="M27" s="5">
        <f t="shared" si="1"/>
        <v>0</v>
      </c>
      <c r="N27" s="15">
        <f t="shared" si="7"/>
        <v>0</v>
      </c>
      <c r="O27" s="20"/>
      <c r="P27" t="str">
        <f t="shared" si="3"/>
        <v>OK</v>
      </c>
    </row>
    <row r="28" spans="1:26" ht="13.5" thickBot="1">
      <c r="A28" s="110"/>
      <c r="B28" s="111"/>
      <c r="C28" s="99"/>
      <c r="D28" s="25"/>
      <c r="E28" s="112">
        <v>14</v>
      </c>
      <c r="F28" s="37" t="s">
        <v>105</v>
      </c>
      <c r="G28" s="26"/>
      <c r="H28" s="116">
        <v>1</v>
      </c>
      <c r="I28" s="50">
        <f t="shared" si="6"/>
        <v>0</v>
      </c>
      <c r="J28" s="38"/>
      <c r="K28" s="43"/>
      <c r="L28" s="6"/>
      <c r="M28" s="5">
        <f t="shared" si="1"/>
        <v>0</v>
      </c>
      <c r="N28" s="15">
        <f t="shared" si="7"/>
        <v>0</v>
      </c>
      <c r="O28" s="20"/>
      <c r="P28" t="str">
        <f t="shared" si="3"/>
        <v>OK</v>
      </c>
    </row>
    <row r="29" spans="1:26" ht="13.5" thickBot="1">
      <c r="A29" s="110"/>
      <c r="B29" s="111"/>
      <c r="C29" s="99"/>
      <c r="D29" s="25"/>
      <c r="E29" s="112">
        <v>15</v>
      </c>
      <c r="F29" s="37" t="s">
        <v>105</v>
      </c>
      <c r="G29" s="26"/>
      <c r="H29" s="116">
        <v>1</v>
      </c>
      <c r="I29" s="50">
        <f t="shared" si="6"/>
        <v>0</v>
      </c>
      <c r="J29" s="38"/>
      <c r="K29" s="43"/>
      <c r="L29" s="6" t="str">
        <f t="shared" si="0"/>
        <v/>
      </c>
      <c r="M29" s="5">
        <f t="shared" si="1"/>
        <v>0</v>
      </c>
      <c r="N29" s="15">
        <f t="shared" si="7"/>
        <v>0</v>
      </c>
      <c r="O29" s="20" t="str">
        <f t="shared" si="2"/>
        <v/>
      </c>
      <c r="P29" t="str">
        <f t="shared" si="3"/>
        <v>OK</v>
      </c>
      <c r="Q29">
        <f t="shared" si="4"/>
        <v>0</v>
      </c>
      <c r="T29" s="68" t="str">
        <f t="shared" si="5"/>
        <v>Missing Expense Category</v>
      </c>
    </row>
    <row r="30" spans="1:26" ht="13.5" thickBot="1">
      <c r="A30" s="110"/>
      <c r="B30" s="111"/>
      <c r="C30" s="99"/>
      <c r="D30" s="25"/>
      <c r="E30" s="112">
        <v>16</v>
      </c>
      <c r="F30" s="37" t="s">
        <v>105</v>
      </c>
      <c r="G30" s="26"/>
      <c r="H30" s="116">
        <v>1</v>
      </c>
      <c r="I30" s="50">
        <f t="shared" si="6"/>
        <v>0</v>
      </c>
      <c r="J30" s="38"/>
      <c r="K30" s="43"/>
      <c r="L30" s="6"/>
      <c r="M30" s="5"/>
      <c r="N30" s="15"/>
      <c r="O30" s="20"/>
    </row>
    <row r="31" spans="1:26" ht="13.5" thickBot="1">
      <c r="A31" s="110"/>
      <c r="B31" s="111"/>
      <c r="C31" s="99"/>
      <c r="D31" s="25"/>
      <c r="E31" s="112">
        <v>17</v>
      </c>
      <c r="F31" s="37" t="s">
        <v>105</v>
      </c>
      <c r="G31" s="26"/>
      <c r="H31" s="116">
        <v>1</v>
      </c>
      <c r="I31" s="50">
        <f t="shared" si="6"/>
        <v>0</v>
      </c>
      <c r="J31" s="38"/>
      <c r="K31" s="43"/>
      <c r="L31" s="6" t="str">
        <f t="shared" si="0"/>
        <v/>
      </c>
      <c r="M31" s="5">
        <f t="shared" si="1"/>
        <v>0</v>
      </c>
      <c r="N31" s="15">
        <f t="shared" si="7"/>
        <v>0</v>
      </c>
      <c r="O31" s="20" t="str">
        <f t="shared" si="2"/>
        <v/>
      </c>
      <c r="P31" t="str">
        <f t="shared" si="3"/>
        <v>OK</v>
      </c>
      <c r="Q31">
        <f t="shared" si="4"/>
        <v>0</v>
      </c>
      <c r="T31" s="68" t="str">
        <f t="shared" si="5"/>
        <v>Missing Expense Category</v>
      </c>
    </row>
    <row r="32" spans="1:26" ht="13.5" thickBot="1">
      <c r="A32" s="110"/>
      <c r="B32" s="115"/>
      <c r="C32" s="99"/>
      <c r="D32" s="25"/>
      <c r="E32" s="112">
        <v>18</v>
      </c>
      <c r="F32" s="37" t="s">
        <v>105</v>
      </c>
      <c r="G32" s="26">
        <v>0</v>
      </c>
      <c r="H32" s="116">
        <v>1</v>
      </c>
      <c r="I32" s="50">
        <f t="shared" si="6"/>
        <v>0</v>
      </c>
      <c r="J32" s="38"/>
      <c r="K32" s="43"/>
      <c r="L32" s="6" t="str">
        <f t="shared" si="0"/>
        <v/>
      </c>
      <c r="M32" s="5">
        <f t="shared" si="1"/>
        <v>0</v>
      </c>
      <c r="N32" s="15">
        <f t="shared" si="7"/>
        <v>0</v>
      </c>
      <c r="O32" s="20" t="str">
        <f t="shared" si="2"/>
        <v/>
      </c>
      <c r="P32" t="str">
        <f t="shared" si="3"/>
        <v>OK</v>
      </c>
      <c r="Q32">
        <f t="shared" si="4"/>
        <v>0</v>
      </c>
      <c r="T32" s="68" t="str">
        <f t="shared" si="5"/>
        <v>Missing Expense Category</v>
      </c>
    </row>
    <row r="33" spans="1:40" ht="13.5" thickBot="1">
      <c r="A33" s="110"/>
      <c r="B33" s="111"/>
      <c r="C33" s="99"/>
      <c r="D33" s="25"/>
      <c r="E33" s="112">
        <v>19</v>
      </c>
      <c r="F33" s="37" t="s">
        <v>105</v>
      </c>
      <c r="G33" s="26">
        <v>0</v>
      </c>
      <c r="H33" s="116">
        <v>1</v>
      </c>
      <c r="I33" s="50">
        <f t="shared" si="6"/>
        <v>0</v>
      </c>
      <c r="J33" s="38"/>
      <c r="K33" s="43"/>
      <c r="L33" s="6" t="str">
        <f t="shared" si="0"/>
        <v/>
      </c>
      <c r="M33" s="5">
        <f t="shared" si="1"/>
        <v>0</v>
      </c>
      <c r="N33" s="15">
        <f t="shared" si="7"/>
        <v>0</v>
      </c>
      <c r="O33" s="20" t="str">
        <f t="shared" si="2"/>
        <v/>
      </c>
      <c r="P33" t="str">
        <f t="shared" si="3"/>
        <v>OK</v>
      </c>
      <c r="Q33">
        <f t="shared" si="4"/>
        <v>0</v>
      </c>
      <c r="T33" s="68" t="str">
        <f t="shared" si="5"/>
        <v>Missing Expense Category</v>
      </c>
    </row>
    <row r="34" spans="1:40" ht="13.5" thickBot="1">
      <c r="A34" s="24"/>
      <c r="B34" s="115"/>
      <c r="C34" s="99"/>
      <c r="D34" s="25"/>
      <c r="E34" s="112">
        <v>20</v>
      </c>
      <c r="F34" s="37" t="s">
        <v>105</v>
      </c>
      <c r="G34" s="26">
        <v>0</v>
      </c>
      <c r="H34" s="116">
        <v>1</v>
      </c>
      <c r="I34" s="50">
        <f t="shared" si="6"/>
        <v>0</v>
      </c>
      <c r="J34" s="38"/>
      <c r="K34" s="43"/>
      <c r="L34" s="6" t="str">
        <f t="shared" si="0"/>
        <v/>
      </c>
      <c r="M34" s="5">
        <f t="shared" si="1"/>
        <v>0</v>
      </c>
      <c r="N34" s="15">
        <f t="shared" si="7"/>
        <v>0</v>
      </c>
      <c r="O34" s="20" t="str">
        <f t="shared" si="2"/>
        <v/>
      </c>
      <c r="P34" t="str">
        <f t="shared" si="3"/>
        <v>OK</v>
      </c>
      <c r="Q34">
        <f t="shared" si="4"/>
        <v>0</v>
      </c>
      <c r="T34" s="68" t="str">
        <f t="shared" si="5"/>
        <v>Missing Expense Category</v>
      </c>
    </row>
    <row r="35" spans="1:40" ht="13.5" thickBot="1">
      <c r="A35" s="24"/>
      <c r="B35" s="115"/>
      <c r="C35" s="99"/>
      <c r="D35" s="25"/>
      <c r="E35" s="112">
        <v>21</v>
      </c>
      <c r="F35" s="37" t="s">
        <v>105</v>
      </c>
      <c r="G35" s="26">
        <v>0</v>
      </c>
      <c r="H35" s="116">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8" t="str">
        <f t="shared" si="5"/>
        <v>Missing Expense Category</v>
      </c>
    </row>
    <row r="36" spans="1:40" ht="13.5" thickBot="1">
      <c r="A36" s="24"/>
      <c r="B36" s="111"/>
      <c r="C36" s="99"/>
      <c r="D36" s="25"/>
      <c r="E36" s="112">
        <v>22</v>
      </c>
      <c r="F36" s="37" t="s">
        <v>105</v>
      </c>
      <c r="G36" s="26">
        <v>0</v>
      </c>
      <c r="H36" s="116">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8" t="str">
        <f t="shared" si="5"/>
        <v>Missing Expense Category</v>
      </c>
    </row>
    <row r="37" spans="1:40" ht="13.5" thickBot="1">
      <c r="A37" s="27"/>
      <c r="B37" s="100"/>
      <c r="C37" s="100"/>
      <c r="D37" s="28"/>
      <c r="E37" s="112">
        <v>23</v>
      </c>
      <c r="F37" s="37" t="s">
        <v>105</v>
      </c>
      <c r="G37" s="26">
        <v>0</v>
      </c>
      <c r="H37" s="116">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8" t="str">
        <f t="shared" si="5"/>
        <v>Missing Expense Category</v>
      </c>
    </row>
    <row r="38" spans="1:40" ht="13.5" thickBot="1">
      <c r="A38" s="27"/>
      <c r="B38" s="100"/>
      <c r="C38" s="100"/>
      <c r="D38" s="28"/>
      <c r="E38" s="112">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8"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70"/>
      <c r="D41" s="5"/>
      <c r="E41" s="5"/>
      <c r="F41" s="36"/>
      <c r="G41" s="5"/>
      <c r="H41" s="36"/>
      <c r="I41" s="5"/>
      <c r="J41" s="36"/>
      <c r="K41" s="36"/>
      <c r="L41" s="5"/>
      <c r="M41" s="5"/>
      <c r="N41" s="5"/>
    </row>
    <row r="42" spans="1:40">
      <c r="A42" s="5"/>
      <c r="B42" s="5"/>
      <c r="C42" s="71"/>
      <c r="D42" s="71"/>
      <c r="E42" s="71"/>
      <c r="F42" s="71"/>
      <c r="G42" s="71"/>
      <c r="H42" s="61"/>
      <c r="I42" s="71"/>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71"/>
      <c r="D43" s="71"/>
      <c r="E43" s="71"/>
      <c r="F43" s="71"/>
      <c r="G43" s="71"/>
      <c r="H43" s="61"/>
      <c r="I43" s="71"/>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71"/>
      <c r="D44" s="71"/>
      <c r="E44" s="71"/>
      <c r="F44" s="71"/>
      <c r="G44" s="71"/>
      <c r="H44" s="61"/>
      <c r="I44" s="71"/>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2"/>
      <c r="D45" s="72"/>
      <c r="E45" s="72"/>
      <c r="F45" s="72"/>
      <c r="G45" s="72"/>
      <c r="H45" s="73"/>
      <c r="I45" s="72"/>
      <c r="J45" s="65"/>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8" priority="6" stopIfTrue="1">
      <formula>"q42&gt;1"</formula>
    </cfRule>
  </conditionalFormatting>
  <conditionalFormatting sqref="Q40:Q46 Q14:Q38 B9:C13 A1:A13 D1:Q13 B1:C7 A14:P46 A16:Q16">
    <cfRule type="expression" dxfId="7" priority="7" stopIfTrue="1">
      <formula>$Q$39=1</formula>
    </cfRule>
  </conditionalFormatting>
  <conditionalFormatting sqref="Q39">
    <cfRule type="expression" dxfId="6" priority="8" stopIfTrue="1">
      <formula>$Q$39&gt;0</formula>
    </cfRule>
  </conditionalFormatting>
  <conditionalFormatting sqref="F21 H21 G20:G37 I17:I37 A18:A33 B16:B33 D20:D32 A15:I20">
    <cfRule type="expression" dxfId="5" priority="17" stopIfTrue="1">
      <formula>$Q$35=1</formula>
    </cfRule>
  </conditionalFormatting>
  <conditionalFormatting sqref="C21">
    <cfRule type="expression" dxfId="4" priority="3" stopIfTrue="1">
      <formula>$Q$35=1</formula>
    </cfRule>
  </conditionalFormatting>
  <conditionalFormatting sqref="E28:F38 A15:G37">
    <cfRule type="expression" dxfId="3" priority="2" stopIfTrue="1">
      <formula>$Q$38=1</formula>
    </cfRule>
  </conditionalFormatting>
  <conditionalFormatting sqref="B36">
    <cfRule type="expression" dxfId="2"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39"/>
  <sheetViews>
    <sheetView showGridLines="0" showZeros="0" tabSelected="1" view="pageLayout" topLeftCell="A4" zoomScale="67" zoomScaleNormal="75" zoomScalePageLayoutView="67" workbookViewId="0">
      <selection activeCell="G13" sqref="G13"/>
    </sheetView>
  </sheetViews>
  <sheetFormatPr defaultColWidth="2.6640625" defaultRowHeight="12.75"/>
  <cols>
    <col min="1" max="1" width="7.83203125" style="54" customWidth="1"/>
    <col min="2" max="2" width="38.1640625" style="54" customWidth="1"/>
    <col min="3" max="3" width="44" style="54" customWidth="1"/>
    <col min="4" max="15" width="17" style="54" customWidth="1"/>
    <col min="16" max="16" width="2.6640625" style="54"/>
    <col min="17" max="17" width="10.1640625" style="54" bestFit="1" customWidth="1"/>
    <col min="18" max="30" width="0" style="54" hidden="1" customWidth="1"/>
    <col min="31" max="16384" width="2.6640625" style="54"/>
  </cols>
  <sheetData>
    <row r="1" spans="1:19" ht="19.5">
      <c r="A1" s="118"/>
    </row>
    <row r="2" spans="1:19" ht="27" customHeight="1">
      <c r="A2" s="142" t="s">
        <v>131</v>
      </c>
      <c r="B2" s="69"/>
      <c r="C2" s="69"/>
    </row>
    <row r="3" spans="1:19" ht="24" customHeight="1">
      <c r="B3" s="119"/>
      <c r="C3" s="119"/>
      <c r="H3" s="101"/>
      <c r="I3" s="55"/>
      <c r="J3" s="55"/>
    </row>
    <row r="4" spans="1:19" ht="37.5" customHeight="1">
      <c r="A4" s="144" t="s">
        <v>132</v>
      </c>
      <c r="B4" s="141"/>
      <c r="C4" s="120"/>
      <c r="G4" s="56"/>
      <c r="K4" s="57"/>
    </row>
    <row r="5" spans="1:19" ht="27.75">
      <c r="A5" s="121"/>
      <c r="B5" s="121"/>
      <c r="C5" s="120"/>
      <c r="G5" s="117"/>
      <c r="H5" s="57"/>
      <c r="I5" s="57"/>
      <c r="J5" s="57"/>
      <c r="K5" s="57"/>
      <c r="M5" s="58"/>
    </row>
    <row r="6" spans="1:19" ht="21">
      <c r="A6" s="128" t="s">
        <v>114</v>
      </c>
      <c r="B6" s="152">
        <v>43981</v>
      </c>
      <c r="C6" s="128" t="s">
        <v>146</v>
      </c>
      <c r="D6" s="129"/>
      <c r="E6" s="130" t="s">
        <v>127</v>
      </c>
      <c r="F6" s="153" t="s">
        <v>147</v>
      </c>
      <c r="G6" s="129"/>
      <c r="H6" s="129"/>
      <c r="I6" s="129"/>
      <c r="J6" s="129"/>
      <c r="K6" s="129"/>
      <c r="L6" s="130" t="s">
        <v>115</v>
      </c>
      <c r="M6" s="129"/>
    </row>
    <row r="7" spans="1:19" ht="22.5" customHeight="1">
      <c r="A7" s="145"/>
      <c r="B7" s="146"/>
      <c r="C7" s="146"/>
      <c r="D7" s="157" t="s">
        <v>135</v>
      </c>
      <c r="E7" s="157" t="s">
        <v>122</v>
      </c>
      <c r="F7" s="157" t="s">
        <v>123</v>
      </c>
      <c r="G7" s="157" t="s">
        <v>117</v>
      </c>
      <c r="H7" s="157" t="s">
        <v>136</v>
      </c>
      <c r="I7" s="157" t="s">
        <v>125</v>
      </c>
      <c r="J7" s="157" t="s">
        <v>137</v>
      </c>
      <c r="K7" s="157" t="s">
        <v>138</v>
      </c>
      <c r="L7" s="157" t="s">
        <v>139</v>
      </c>
      <c r="M7" s="157" t="s">
        <v>126</v>
      </c>
      <c r="N7" s="157" t="s">
        <v>124</v>
      </c>
      <c r="O7" s="157" t="s">
        <v>118</v>
      </c>
      <c r="P7" s="58"/>
      <c r="Q7" s="58"/>
      <c r="R7" s="58"/>
    </row>
    <row r="8" spans="1:19" ht="22.5" customHeight="1">
      <c r="A8" s="149" t="s">
        <v>116</v>
      </c>
      <c r="B8" s="150" t="s">
        <v>133</v>
      </c>
      <c r="C8" s="150" t="s">
        <v>134</v>
      </c>
      <c r="D8" s="158"/>
      <c r="E8" s="158"/>
      <c r="F8" s="158"/>
      <c r="G8" s="158"/>
      <c r="H8" s="158"/>
      <c r="I8" s="158"/>
      <c r="J8" s="158"/>
      <c r="K8" s="158"/>
      <c r="L8" s="158"/>
      <c r="M8" s="158"/>
      <c r="N8" s="158"/>
      <c r="O8" s="158"/>
      <c r="P8" s="58"/>
      <c r="Q8" s="58"/>
      <c r="R8" s="58"/>
    </row>
    <row r="9" spans="1:19">
      <c r="A9" s="63"/>
      <c r="B9" s="64"/>
      <c r="C9" s="64"/>
      <c r="D9" s="147" t="s">
        <v>105</v>
      </c>
      <c r="E9" s="148" t="s">
        <v>105</v>
      </c>
      <c r="F9" s="147" t="s">
        <v>105</v>
      </c>
      <c r="G9" s="148" t="s">
        <v>105</v>
      </c>
      <c r="H9" s="148" t="s">
        <v>105</v>
      </c>
      <c r="I9" s="148" t="s">
        <v>105</v>
      </c>
      <c r="J9" s="148" t="s">
        <v>105</v>
      </c>
      <c r="K9" s="148" t="s">
        <v>105</v>
      </c>
      <c r="L9" s="148" t="s">
        <v>105</v>
      </c>
      <c r="M9" s="148" t="s">
        <v>105</v>
      </c>
      <c r="N9" s="148" t="s">
        <v>105</v>
      </c>
      <c r="O9" s="148" t="s">
        <v>105</v>
      </c>
      <c r="P9" s="58"/>
      <c r="Q9" s="58"/>
      <c r="R9" s="58"/>
    </row>
    <row r="10" spans="1:19" s="105" customFormat="1" ht="45.2" customHeight="1">
      <c r="A10" s="155">
        <v>1</v>
      </c>
      <c r="B10" s="154" t="s">
        <v>152</v>
      </c>
      <c r="C10" s="156" t="s">
        <v>153</v>
      </c>
      <c r="D10" s="103"/>
      <c r="E10" s="103"/>
      <c r="F10" s="103"/>
      <c r="G10" s="103">
        <f>IF(Input!$D15="Travel",F10,0)</f>
        <v>0</v>
      </c>
      <c r="H10" s="103">
        <f>IF(Input!$D15="Hotel  Accommodation",F10,0)</f>
        <v>0</v>
      </c>
      <c r="I10" s="103">
        <f>IF(Input!$D15="Hotel Food",F10,0)</f>
        <v>0</v>
      </c>
      <c r="J10" s="103">
        <f>IF(Input!$D15="Hotel  Telephone",F10,0)</f>
        <v>0</v>
      </c>
      <c r="K10" s="103">
        <f>IF(Input!$D15="Hotel  Other",F10,0)</f>
        <v>0</v>
      </c>
      <c r="L10" s="103">
        <f>IF(Input!$D15="Non-hotel Subsistence",F10,0)</f>
        <v>0</v>
      </c>
      <c r="M10" s="104">
        <f>IF(Input!$D15="Entertaining",F10,0)</f>
        <v>0</v>
      </c>
      <c r="N10" s="103">
        <v>637.5</v>
      </c>
      <c r="O10" s="103">
        <f>SUM(D10,N10)</f>
        <v>637.5</v>
      </c>
      <c r="Q10" s="105" t="e">
        <f>IF(#REF!&lt;&gt;SUM(G10:O10),"ERROR","O.K.")</f>
        <v>#REF!</v>
      </c>
      <c r="S10" s="105">
        <f>Input!Q15</f>
        <v>0</v>
      </c>
    </row>
    <row r="11" spans="1:19" s="105" customFormat="1" ht="45.2" customHeight="1">
      <c r="A11" s="155"/>
      <c r="B11" s="154"/>
      <c r="C11" s="156"/>
      <c r="D11" s="103"/>
      <c r="E11" s="103"/>
      <c r="F11" s="103"/>
      <c r="G11" s="103">
        <f>IF(Input!$D16="Travel",F11,0)</f>
        <v>0</v>
      </c>
      <c r="H11" s="103">
        <f>IF(Input!$D16="Hotel  Accommodation",F11,0)</f>
        <v>0</v>
      </c>
      <c r="I11" s="103">
        <f>IF(Input!$D16="Hotel Food",F11,0)</f>
        <v>0</v>
      </c>
      <c r="J11" s="103">
        <f>IF(Input!$D16="Hotel  Telephone",F11,0)</f>
        <v>0</v>
      </c>
      <c r="K11" s="103">
        <f>IF(Input!$D16="Hotel  Other",F11,0)</f>
        <v>0</v>
      </c>
      <c r="L11" s="103">
        <f>IF(Input!$D16="Non-hotel Subsistence",F11,0)</f>
        <v>0</v>
      </c>
      <c r="M11" s="104">
        <f>IF(Input!$D16="Entertaining",F11,0)</f>
        <v>0</v>
      </c>
      <c r="N11" s="103"/>
      <c r="O11" s="103"/>
      <c r="Q11" s="105" t="e">
        <f>IF(#REF!&lt;&gt;SUM(G11:O11),"ERROR","O.K.")</f>
        <v>#REF!</v>
      </c>
      <c r="S11" s="105">
        <f ca="1">Input!Q16</f>
        <v>0</v>
      </c>
    </row>
    <row r="12" spans="1:19" s="105" customFormat="1" ht="45.2" customHeight="1">
      <c r="A12" s="155"/>
      <c r="B12" s="154"/>
      <c r="C12" s="156"/>
      <c r="D12" s="103"/>
      <c r="E12" s="103"/>
      <c r="F12" s="103"/>
      <c r="G12" s="103">
        <f>IF(Input!$D19="Travel",F12,0)</f>
        <v>0</v>
      </c>
      <c r="H12" s="140"/>
      <c r="I12" s="143"/>
      <c r="J12" s="103">
        <f>IF(Input!$D19="Hotel  Telephone",F12,0)</f>
        <v>0</v>
      </c>
      <c r="K12" s="103">
        <f>IF(Input!$D19="Hotel  Other",F12,0)</f>
        <v>0</v>
      </c>
      <c r="L12" s="103">
        <f>IF(Input!$D19="Non-hotel Subsistence",F12,0)</f>
        <v>0</v>
      </c>
      <c r="M12" s="104">
        <f>IF(Input!$D19="Entertaining",F12,0)</f>
        <v>0</v>
      </c>
      <c r="N12" s="103"/>
      <c r="O12" s="103"/>
    </row>
    <row r="13" spans="1:19" s="105" customFormat="1" ht="45.2" customHeight="1">
      <c r="A13" s="155"/>
      <c r="B13" s="154"/>
      <c r="C13" s="156"/>
      <c r="D13" s="103"/>
      <c r="E13" s="103"/>
      <c r="F13" s="103"/>
      <c r="G13" s="103">
        <f>IF(Input!$D17="Travel",F13,0)</f>
        <v>0</v>
      </c>
      <c r="H13" s="103">
        <f>IF(Input!$D17="Hotel  Accommodation",F13,0)</f>
        <v>0</v>
      </c>
      <c r="I13" s="103">
        <f>IF(Input!$D17="Hotel Food",F13,0)</f>
        <v>0</v>
      </c>
      <c r="J13" s="103">
        <f>IF(Input!$D17="Hotel  Telephone",F13,0)</f>
        <v>0</v>
      </c>
      <c r="K13" s="103">
        <f>IF(Input!$D17="Hotel  Other",F13,0)</f>
        <v>0</v>
      </c>
      <c r="L13" s="103">
        <f>IF(Input!$D17="Non-hotel Subsistence",F13,0)</f>
        <v>0</v>
      </c>
      <c r="M13" s="104">
        <f>IF(Input!$D17="Entertaining",F13,0)</f>
        <v>0</v>
      </c>
      <c r="N13" s="103"/>
      <c r="O13" s="103"/>
      <c r="Q13" s="105" t="e">
        <f>IF(#REF!&lt;&gt;SUM(G13:O13),"ERROR","O.K.")</f>
        <v>#REF!</v>
      </c>
      <c r="S13" s="105">
        <f ca="1">Input!Q17</f>
        <v>0</v>
      </c>
    </row>
    <row r="14" spans="1:19" s="105" customFormat="1" ht="45.2" customHeight="1">
      <c r="A14" s="155"/>
      <c r="B14" s="154"/>
      <c r="C14" s="156"/>
      <c r="D14" s="103"/>
      <c r="E14" s="103"/>
      <c r="F14" s="103"/>
      <c r="G14" s="103">
        <f>IF(Input!$D18="Travel",F14,0)</f>
        <v>0</v>
      </c>
      <c r="H14" s="103">
        <f>IF(Input!$D18="Hotel  Accommodation",F14,0)</f>
        <v>0</v>
      </c>
      <c r="I14" s="103">
        <f>IF(Input!$D18="Hotel Food",F14,0)</f>
        <v>0</v>
      </c>
      <c r="J14" s="103">
        <f>IF(Input!$D18="Hotel  Telephone",F14,0)</f>
        <v>0</v>
      </c>
      <c r="K14" s="103">
        <f>IF(Input!$D18="Hotel  Other",F14,0)</f>
        <v>0</v>
      </c>
      <c r="L14" s="103">
        <f>IF(Input!$D18="Non-hotel Subsistence",F14,0)</f>
        <v>0</v>
      </c>
      <c r="M14" s="104">
        <f>IF(Input!$D18="Entertaining",F14,0)</f>
        <v>0</v>
      </c>
      <c r="N14" s="103"/>
      <c r="O14" s="103"/>
      <c r="Q14" s="105" t="e">
        <f>IF(#REF!&lt;&gt;SUM(G14:O14),"ERROR","O.K.")</f>
        <v>#REF!</v>
      </c>
    </row>
    <row r="15" spans="1:19" s="105" customFormat="1" ht="45.2" customHeight="1">
      <c r="A15" s="155"/>
      <c r="B15" s="154"/>
      <c r="C15" s="156"/>
      <c r="D15" s="103"/>
      <c r="E15" s="103"/>
      <c r="F15" s="103"/>
      <c r="G15" s="103"/>
      <c r="H15" s="103"/>
      <c r="I15" s="103"/>
      <c r="J15" s="103"/>
      <c r="K15" s="103"/>
      <c r="L15" s="103"/>
      <c r="M15" s="104"/>
      <c r="N15" s="103"/>
      <c r="O15" s="103"/>
      <c r="Q15" s="105" t="e">
        <f>IF(#REF!&lt;&gt;SUM(G15:O15),"ERROR","O.K.")</f>
        <v>#REF!</v>
      </c>
    </row>
    <row r="16" spans="1:19" s="105" customFormat="1" ht="45.2" customHeight="1">
      <c r="A16" s="155"/>
      <c r="B16" s="154"/>
      <c r="C16" s="156"/>
      <c r="D16" s="103"/>
      <c r="E16" s="103"/>
      <c r="F16" s="103"/>
      <c r="G16" s="103"/>
      <c r="H16" s="103"/>
      <c r="I16" s="103"/>
      <c r="J16" s="103"/>
      <c r="K16" s="103"/>
      <c r="L16" s="103"/>
      <c r="M16" s="104"/>
      <c r="N16" s="103"/>
      <c r="O16" s="103"/>
      <c r="Q16" s="105" t="e">
        <f>IF(#REF!&lt;&gt;SUM(G16:O16),"ERROR","O.K.")</f>
        <v>#REF!</v>
      </c>
    </row>
    <row r="17" spans="1:19" s="105" customFormat="1" ht="45.2" customHeight="1">
      <c r="A17" s="155"/>
      <c r="B17" s="154"/>
      <c r="C17" s="156"/>
      <c r="D17" s="103"/>
      <c r="E17" s="103"/>
      <c r="F17" s="103"/>
      <c r="G17" s="103"/>
      <c r="H17" s="103"/>
      <c r="I17" s="103"/>
      <c r="J17" s="103"/>
      <c r="K17" s="103"/>
      <c r="L17" s="103"/>
      <c r="M17" s="104"/>
      <c r="N17" s="103"/>
      <c r="O17" s="103"/>
      <c r="Q17" s="105" t="e">
        <f>IF(#REF!&lt;&gt;SUM(G17:O17),"ERROR","O.K.")</f>
        <v>#REF!</v>
      </c>
    </row>
    <row r="18" spans="1:19" s="105" customFormat="1" ht="45.2" customHeight="1">
      <c r="A18" s="155"/>
      <c r="B18" s="154"/>
      <c r="C18" s="156"/>
      <c r="D18" s="103"/>
      <c r="E18" s="103"/>
      <c r="F18" s="103"/>
      <c r="G18" s="103"/>
      <c r="H18" s="103"/>
      <c r="I18" s="103"/>
      <c r="J18" s="103"/>
      <c r="K18" s="103"/>
      <c r="L18" s="103"/>
      <c r="M18" s="104"/>
      <c r="N18" s="103"/>
      <c r="O18" s="103"/>
      <c r="Q18" s="105" t="e">
        <f>IF(#REF!&lt;&gt;SUM(G18:O18),"ERROR","O.K.")</f>
        <v>#REF!</v>
      </c>
      <c r="S18" s="105">
        <f ca="1">Input!Q18</f>
        <v>0</v>
      </c>
    </row>
    <row r="19" spans="1:19" s="105" customFormat="1" ht="27.75" customHeight="1">
      <c r="A19" s="155"/>
      <c r="B19" s="106"/>
      <c r="C19" s="156"/>
      <c r="D19" s="103"/>
      <c r="E19" s="103"/>
      <c r="F19" s="103"/>
      <c r="G19" s="103">
        <f>IF(Input!$D24="Travel",F19,0)</f>
        <v>0</v>
      </c>
      <c r="H19" s="103">
        <f>IF(Input!$D24="Hotel  Accommodation",F19,0)</f>
        <v>0</v>
      </c>
      <c r="I19" s="103">
        <f>IF(Input!$D24="Hotel Food",F19,0)</f>
        <v>0</v>
      </c>
      <c r="J19" s="103">
        <f>IF(Input!$D24="Hotel  Telephone",F19,0)</f>
        <v>0</v>
      </c>
      <c r="K19" s="103">
        <f>IF(Input!$D24="Hotel  Other",F19,0)</f>
        <v>0</v>
      </c>
      <c r="L19" s="103">
        <f>IF(Input!$D24="Non-hotel Subsistence",F19,0)</f>
        <v>0</v>
      </c>
      <c r="M19" s="104">
        <f>IF(Input!$D24="Entertaining",F19,0)</f>
        <v>0</v>
      </c>
      <c r="N19" s="103">
        <f>IF(Input!$D24="Training",F19,0)</f>
        <v>0</v>
      </c>
      <c r="O19" s="103">
        <f t="shared" ref="O19" si="0">SUM(D19,N19)</f>
        <v>0</v>
      </c>
      <c r="Q19" s="105" t="e">
        <f ca="1">IF(#REF!&lt;&gt;SUM(G19:O19),"ERROR","O.K.")</f>
        <v>#REF!</v>
      </c>
      <c r="S19" s="105">
        <f ca="1">Input!Q19</f>
        <v>0</v>
      </c>
    </row>
    <row r="20" spans="1:19" s="105" customFormat="1" ht="27.75" hidden="1" customHeight="1">
      <c r="A20" s="155">
        <v>11</v>
      </c>
      <c r="B20" s="106"/>
      <c r="C20" s="102" t="str">
        <f>T(Input!C25)</f>
        <v/>
      </c>
      <c r="D20" s="103"/>
      <c r="E20" s="103"/>
      <c r="F20" s="103"/>
      <c r="G20" s="103">
        <f>IF(Input!$D25="Travel",F20,0)</f>
        <v>0</v>
      </c>
      <c r="H20" s="103">
        <f>IF(Input!$D25="Hotel  Accommodation",F20,0)</f>
        <v>0</v>
      </c>
      <c r="I20" s="103">
        <f>IF(Input!$D25="Hotel Food",F20,0)</f>
        <v>0</v>
      </c>
      <c r="J20" s="103">
        <f>IF(Input!$D25="Hotel  Telephone",F20,0)</f>
        <v>0</v>
      </c>
      <c r="K20" s="103">
        <f>IF(Input!$D25="Hotel  Other",F20,0)</f>
        <v>0</v>
      </c>
      <c r="L20" s="103">
        <f>IF(Input!$D25="Non-hotel Subsistence",F20,0)</f>
        <v>0</v>
      </c>
      <c r="M20" s="104">
        <f>IF(Input!$D25="Entertaining",F20,0)</f>
        <v>0</v>
      </c>
      <c r="N20" s="103">
        <f>IF(Input!$D25="Training",F20,0)</f>
        <v>0</v>
      </c>
      <c r="O20" s="103">
        <f>IF(Input!$D25="Other",F20,0)</f>
        <v>0</v>
      </c>
      <c r="Q20" s="105" t="e">
        <f>IF(#REF!&lt;&gt;SUM(G20:O20),"ERROR","O.K.")</f>
        <v>#REF!</v>
      </c>
      <c r="S20" s="105">
        <f ca="1">Input!Q20</f>
        <v>0</v>
      </c>
    </row>
    <row r="21" spans="1:19" s="105" customFormat="1" ht="27.75" hidden="1" customHeight="1">
      <c r="A21" s="155">
        <v>12</v>
      </c>
      <c r="B21" s="106"/>
      <c r="C21" s="102" t="str">
        <f>T(Input!C26)</f>
        <v/>
      </c>
      <c r="D21" s="103"/>
      <c r="E21" s="103"/>
      <c r="F21" s="103"/>
      <c r="G21" s="103">
        <f>IF(Input!$D26="Travel",F21,0)</f>
        <v>0</v>
      </c>
      <c r="H21" s="103">
        <f>IF(Input!$D26="Hotel  Accommodation",F21,0)</f>
        <v>0</v>
      </c>
      <c r="I21" s="103">
        <f>IF(Input!$D26="Hotel Food",F21,0)</f>
        <v>0</v>
      </c>
      <c r="J21" s="103">
        <f>IF(Input!$D26="Hotel  Telephone",F21,0)</f>
        <v>0</v>
      </c>
      <c r="K21" s="103">
        <f>IF(Input!$D26="Hotel  Other",F21,0)</f>
        <v>0</v>
      </c>
      <c r="L21" s="103">
        <f>IF(Input!$D26="Non-hotel Subsistence",F21,0)</f>
        <v>0</v>
      </c>
      <c r="M21" s="104">
        <f>IF(Input!$D26="Entertaining",F21,0)</f>
        <v>0</v>
      </c>
      <c r="N21" s="103">
        <f>IF(Input!$D26="Training",F21,0)</f>
        <v>0</v>
      </c>
      <c r="O21" s="103">
        <f>IF(Input!$D26="Other",F21,0)</f>
        <v>0</v>
      </c>
      <c r="Q21" s="105" t="e">
        <f>IF(#REF!&lt;&gt;SUM(G21:O21),"ERROR","O.K.")</f>
        <v>#REF!</v>
      </c>
      <c r="S21" s="105">
        <f ca="1">Input!Q21</f>
        <v>0</v>
      </c>
    </row>
    <row r="22" spans="1:19" s="105" customFormat="1" ht="27.75" hidden="1" customHeight="1">
      <c r="A22" s="155">
        <v>13</v>
      </c>
      <c r="B22" s="106"/>
      <c r="C22" s="102" t="str">
        <f>T(Input!C28)</f>
        <v/>
      </c>
      <c r="D22" s="103"/>
      <c r="E22" s="103"/>
      <c r="F22" s="103"/>
      <c r="G22" s="103">
        <f>IF(Input!$D27="Travel",F22,0)</f>
        <v>0</v>
      </c>
      <c r="H22" s="103">
        <f>IF(Input!$D27="Hotel  Accommodation",F22,0)</f>
        <v>0</v>
      </c>
      <c r="I22" s="103">
        <f>IF(Input!$D27="Hotel Food",F22,0)</f>
        <v>0</v>
      </c>
      <c r="J22" s="103">
        <f>IF(Input!$D27="Hotel  Telephone",F22,0)</f>
        <v>0</v>
      </c>
      <c r="K22" s="103">
        <f>IF(Input!$D27="Hotel  Other",F22,0)</f>
        <v>0</v>
      </c>
      <c r="L22" s="103">
        <f>IF(Input!$D27="Non-hotel Subsistence",F22,0)</f>
        <v>0</v>
      </c>
      <c r="M22" s="104">
        <f>IF(Input!$D27="Entertaining",F22,0)</f>
        <v>0</v>
      </c>
      <c r="N22" s="103">
        <f>IF(Input!$D27="Training",F22,0)</f>
        <v>0</v>
      </c>
      <c r="O22" s="103">
        <f>IF(Input!$D27="Other",F22,0)</f>
        <v>0</v>
      </c>
      <c r="Q22" s="105" t="e">
        <f>IF(#REF!&lt;&gt;SUM(G22:O22),"ERROR","O.K.")</f>
        <v>#REF!</v>
      </c>
      <c r="S22" s="105">
        <f ca="1">Input!Q22</f>
        <v>0</v>
      </c>
    </row>
    <row r="23" spans="1:19" s="105" customFormat="1" ht="27.75" hidden="1" customHeight="1">
      <c r="A23" s="155">
        <v>14</v>
      </c>
      <c r="B23" s="106"/>
      <c r="C23" s="102" t="str">
        <f>T(Input!C29)</f>
        <v/>
      </c>
      <c r="D23" s="103"/>
      <c r="E23" s="103"/>
      <c r="F23" s="103"/>
      <c r="G23" s="103">
        <f>IF(Input!$D28="Travel",F23,0)</f>
        <v>0</v>
      </c>
      <c r="H23" s="103">
        <f>IF(Input!$D28="Hotel  Accommodation",F23,0)</f>
        <v>0</v>
      </c>
      <c r="I23" s="103">
        <f>IF(Input!$D28="Hotel Food",F23,0)</f>
        <v>0</v>
      </c>
      <c r="J23" s="103">
        <f>IF(Input!$D28="Hotel  Telephone",F23,0)</f>
        <v>0</v>
      </c>
      <c r="K23" s="103">
        <f>IF(Input!$D28="Hotel  Other",F23,0)</f>
        <v>0</v>
      </c>
      <c r="L23" s="103">
        <f>IF(Input!$D28="Non-hotel Subsistence",F23,0)</f>
        <v>0</v>
      </c>
      <c r="M23" s="104">
        <f>IF(Input!$D28="Entertaining",F23,0)</f>
        <v>0</v>
      </c>
      <c r="N23" s="103">
        <f>IF(Input!$D28="Training",F23,0)</f>
        <v>0</v>
      </c>
      <c r="O23" s="103">
        <f>IF(Input!$D28="Other",F23,0)</f>
        <v>0</v>
      </c>
      <c r="Q23" s="105" t="e">
        <f>IF(#REF!&lt;&gt;SUM(G23:O23),"ERROR","O.K.")</f>
        <v>#REF!</v>
      </c>
      <c r="S23" s="105">
        <f ca="1">Input!Q23</f>
        <v>0</v>
      </c>
    </row>
    <row r="24" spans="1:19" s="105" customFormat="1" ht="27.75" hidden="1" customHeight="1">
      <c r="A24" s="155">
        <v>15</v>
      </c>
      <c r="B24" s="106"/>
      <c r="C24" s="102" t="str">
        <f>T(Input!C30)</f>
        <v/>
      </c>
      <c r="D24" s="103"/>
      <c r="E24" s="103"/>
      <c r="F24" s="103"/>
      <c r="G24" s="103">
        <f>IF(Input!$D29="Travel",F24,0)</f>
        <v>0</v>
      </c>
      <c r="H24" s="103">
        <f>IF(Input!$D29="Hotel  Accommodation",F24,0)</f>
        <v>0</v>
      </c>
      <c r="I24" s="103">
        <f>IF(Input!$D29="Hotel Food",F24,0)</f>
        <v>0</v>
      </c>
      <c r="J24" s="103">
        <f>IF(Input!$D29="Hotel  Telephone",F24,0)</f>
        <v>0</v>
      </c>
      <c r="K24" s="103">
        <f>IF(Input!$D29="Hotel  Other",F24,0)</f>
        <v>0</v>
      </c>
      <c r="L24" s="103">
        <f>IF(Input!$D29="Non-hotel Subsistence",F24,0)</f>
        <v>0</v>
      </c>
      <c r="M24" s="104">
        <f>IF(Input!$D29="Entertaining",F24,0)</f>
        <v>0</v>
      </c>
      <c r="N24" s="103">
        <f>IF(Input!$D29="Training",F24,0)</f>
        <v>0</v>
      </c>
      <c r="O24" s="103">
        <f>IF(Input!$D29="Other",F24,0)</f>
        <v>0</v>
      </c>
      <c r="Q24" s="105" t="e">
        <f>IF(#REF!&lt;&gt;SUM(G24:O24),"ERROR","O.K.")</f>
        <v>#REF!</v>
      </c>
      <c r="S24" s="105">
        <f ca="1">Input!Q29</f>
        <v>0</v>
      </c>
    </row>
    <row r="25" spans="1:19" s="105" customFormat="1" ht="27.75" hidden="1" customHeight="1">
      <c r="A25" s="155">
        <v>16</v>
      </c>
      <c r="B25" s="106"/>
      <c r="C25" s="102" t="str">
        <f>T(Input!C31)</f>
        <v/>
      </c>
      <c r="D25" s="103"/>
      <c r="E25" s="103"/>
      <c r="F25" s="103"/>
      <c r="G25" s="103">
        <f>IF(Input!$D30="Travel",F25,0)</f>
        <v>0</v>
      </c>
      <c r="H25" s="103">
        <f>IF(Input!$D30="Hotel  Accommodation",F25,0)</f>
        <v>0</v>
      </c>
      <c r="I25" s="103">
        <f>IF(Input!$D30="Hotel Food",F25,0)</f>
        <v>0</v>
      </c>
      <c r="J25" s="103">
        <f>IF(Input!$D30="Hotel  Telephone",F25,0)</f>
        <v>0</v>
      </c>
      <c r="K25" s="103">
        <f>IF(Input!$D30="Hotel  Other",F25,0)</f>
        <v>0</v>
      </c>
      <c r="L25" s="103">
        <f>IF(Input!$D30="Non-hotel Subsistence",F25,0)</f>
        <v>0</v>
      </c>
      <c r="M25" s="104">
        <f>IF(Input!$D30="Entertaining",F25,0)</f>
        <v>0</v>
      </c>
      <c r="N25" s="103">
        <f>IF(Input!$D30="Training",F25,0)</f>
        <v>0</v>
      </c>
      <c r="O25" s="103">
        <f>IF(Input!$D30="Other",F25,0)</f>
        <v>0</v>
      </c>
      <c r="Q25" s="105" t="e">
        <f>IF(#REF!&lt;&gt;SUM(G25:O25),"ERROR","O.K.")</f>
        <v>#REF!</v>
      </c>
      <c r="S25" s="105">
        <f>Input!Q31</f>
        <v>0</v>
      </c>
    </row>
    <row r="26" spans="1:19" s="105" customFormat="1" ht="27.75" hidden="1" customHeight="1">
      <c r="A26" s="155">
        <v>17</v>
      </c>
      <c r="B26" s="106"/>
      <c r="C26" s="102" t="str">
        <f>T(Input!C31)</f>
        <v/>
      </c>
      <c r="D26" s="103"/>
      <c r="E26" s="103"/>
      <c r="F26" s="103"/>
      <c r="G26" s="103">
        <f>IF(Input!$D30="Travel",F26,0)</f>
        <v>0</v>
      </c>
      <c r="H26" s="103">
        <f>IF(Input!$D30="Hotel  Accommodation",F26,0)</f>
        <v>0</v>
      </c>
      <c r="I26" s="103">
        <f>IF(Input!$D30="Hotel Food",F26,0)</f>
        <v>0</v>
      </c>
      <c r="J26" s="103">
        <f>IF(Input!$D30="Hotel  Telephone",F26,0)</f>
        <v>0</v>
      </c>
      <c r="K26" s="103">
        <f>IF(Input!$D30="Hotel  Other",F26,0)</f>
        <v>0</v>
      </c>
      <c r="L26" s="103">
        <f>IF(Input!$D30="Non-hotel Subsistence",F26,0)</f>
        <v>0</v>
      </c>
      <c r="M26" s="104">
        <f>IF(Input!$D30="Entertaining",F26,0)</f>
        <v>0</v>
      </c>
      <c r="N26" s="103">
        <f>IF(Input!$D30="Training",F26,0)</f>
        <v>0</v>
      </c>
      <c r="O26" s="103">
        <f>IF(Input!$D30="Other",F26,0)</f>
        <v>0</v>
      </c>
      <c r="Q26" s="105" t="e">
        <f>IF(#REF!&lt;&gt;SUM(G26:O26),"ERROR","O.K.")</f>
        <v>#REF!</v>
      </c>
      <c r="S26" s="105">
        <f>Input!Q31</f>
        <v>0</v>
      </c>
    </row>
    <row r="27" spans="1:19" s="105" customFormat="1" ht="27.75" hidden="1" customHeight="1">
      <c r="A27" s="155">
        <v>18</v>
      </c>
      <c r="B27" s="106"/>
      <c r="C27" s="102" t="str">
        <f>T(Input!C32)</f>
        <v/>
      </c>
      <c r="D27" s="103"/>
      <c r="E27" s="103"/>
      <c r="F27" s="122"/>
      <c r="G27" s="122">
        <f>IF(Input!$D31="Travel",F27,0)</f>
        <v>0</v>
      </c>
      <c r="H27" s="122">
        <f>IF(Input!$D31="Hotel  Accommodation",F27,0)</f>
        <v>0</v>
      </c>
      <c r="I27" s="122">
        <f>IF(Input!$D31="Hotel Food",F27,0)</f>
        <v>0</v>
      </c>
      <c r="J27" s="122">
        <f>IF(Input!$D31="Hotel  Telephone",F27,0)</f>
        <v>0</v>
      </c>
      <c r="K27" s="122">
        <f>IF(Input!$D31="Hotel  Other",F27,0)</f>
        <v>0</v>
      </c>
      <c r="L27" s="122">
        <f>IF(Input!$D31="Non-hotel Subsistence",F27,0)</f>
        <v>0</v>
      </c>
      <c r="M27" s="123">
        <f>IF(Input!$D31="Entertaining",F27,0)</f>
        <v>0</v>
      </c>
      <c r="N27" s="122">
        <f>IF(Input!$D31="Training",F27,0)</f>
        <v>0</v>
      </c>
      <c r="O27" s="122">
        <f>IF(Input!$D31="Other",F27,0)</f>
        <v>0</v>
      </c>
      <c r="Q27" s="105" t="e">
        <f>IF(#REF!&lt;&gt;SUM(G27:O27),"ERROR","O.K.")</f>
        <v>#REF!</v>
      </c>
      <c r="S27" s="105">
        <f ca="1">Input!Q32</f>
        <v>0</v>
      </c>
    </row>
    <row r="28" spans="1:19" ht="18.75" customHeight="1">
      <c r="A28" s="59"/>
      <c r="B28" s="131" t="s">
        <v>119</v>
      </c>
      <c r="C28" s="132"/>
      <c r="D28" s="133"/>
      <c r="E28" s="133"/>
      <c r="F28" s="134"/>
      <c r="G28" s="134">
        <f t="shared" ref="G28:N28" si="1">SUM(G10:G27)</f>
        <v>0</v>
      </c>
      <c r="H28" s="134">
        <f t="shared" si="1"/>
        <v>0</v>
      </c>
      <c r="I28" s="134">
        <f t="shared" si="1"/>
        <v>0</v>
      </c>
      <c r="J28" s="134">
        <f t="shared" si="1"/>
        <v>0</v>
      </c>
      <c r="K28" s="134">
        <f t="shared" si="1"/>
        <v>0</v>
      </c>
      <c r="L28" s="134">
        <f t="shared" si="1"/>
        <v>0</v>
      </c>
      <c r="M28" s="134">
        <f t="shared" si="1"/>
        <v>0</v>
      </c>
      <c r="N28" s="134">
        <f t="shared" si="1"/>
        <v>637.5</v>
      </c>
      <c r="O28" s="134">
        <f>SUM(O10:O19)</f>
        <v>637.5</v>
      </c>
      <c r="Q28" s="54" t="e">
        <f>IF(#REF!&lt;&gt;Input!I40,"ERROR","O.K.")</f>
        <v>#REF!</v>
      </c>
    </row>
    <row r="29" spans="1:19" s="87" customFormat="1" ht="22.5" customHeight="1">
      <c r="A29" s="161" t="s">
        <v>144</v>
      </c>
      <c r="B29" s="161"/>
      <c r="C29" s="151" t="s">
        <v>145</v>
      </c>
      <c r="D29" s="161" t="s">
        <v>141</v>
      </c>
      <c r="E29" s="161"/>
      <c r="F29" s="162"/>
      <c r="G29" s="161" t="s">
        <v>142</v>
      </c>
      <c r="H29" s="161"/>
      <c r="I29" s="162"/>
      <c r="J29" s="161" t="s">
        <v>143</v>
      </c>
      <c r="K29" s="161"/>
      <c r="L29" s="162"/>
      <c r="M29" s="163" t="s">
        <v>120</v>
      </c>
      <c r="N29" s="163"/>
      <c r="O29" s="163"/>
      <c r="S29" s="87">
        <f ca="1">SUM(S10:S28)</f>
        <v>0</v>
      </c>
    </row>
    <row r="30" spans="1:19" ht="20.25" customHeight="1">
      <c r="A30" s="161"/>
      <c r="B30" s="161"/>
      <c r="C30" s="161"/>
      <c r="D30" s="161"/>
      <c r="E30" s="161"/>
      <c r="F30" s="161"/>
      <c r="G30" s="167"/>
      <c r="H30" s="168"/>
      <c r="I30" s="168"/>
      <c r="J30" s="161"/>
      <c r="K30" s="161"/>
      <c r="L30" s="161"/>
      <c r="M30" s="173"/>
      <c r="N30" s="173"/>
      <c r="O30" s="173"/>
    </row>
    <row r="31" spans="1:19" ht="21.75" customHeight="1">
      <c r="A31" s="161"/>
      <c r="B31" s="161"/>
      <c r="C31" s="161"/>
      <c r="D31" s="161"/>
      <c r="E31" s="161"/>
      <c r="F31" s="161"/>
      <c r="G31" s="169"/>
      <c r="H31" s="170"/>
      <c r="I31" s="170"/>
      <c r="J31" s="161"/>
      <c r="K31" s="161"/>
      <c r="L31" s="161"/>
      <c r="M31" s="173"/>
      <c r="N31" s="173"/>
      <c r="O31" s="173"/>
    </row>
    <row r="32" spans="1:19" ht="21.75" customHeight="1">
      <c r="A32" s="161"/>
      <c r="B32" s="161"/>
      <c r="C32" s="161"/>
      <c r="D32" s="161"/>
      <c r="E32" s="161"/>
      <c r="F32" s="161"/>
      <c r="G32" s="169"/>
      <c r="H32" s="170"/>
      <c r="I32" s="170"/>
      <c r="J32" s="161"/>
      <c r="K32" s="161"/>
      <c r="L32" s="161"/>
      <c r="M32" s="173"/>
      <c r="N32" s="173"/>
      <c r="O32" s="173"/>
    </row>
    <row r="33" spans="1:15" ht="21.75" customHeight="1">
      <c r="A33" s="161"/>
      <c r="B33" s="161"/>
      <c r="C33" s="161"/>
      <c r="D33" s="161"/>
      <c r="E33" s="161"/>
      <c r="F33" s="161"/>
      <c r="G33" s="169"/>
      <c r="H33" s="170"/>
      <c r="I33" s="170"/>
      <c r="J33" s="161"/>
      <c r="K33" s="161"/>
      <c r="L33" s="161"/>
      <c r="M33" s="173"/>
      <c r="N33" s="173"/>
      <c r="O33" s="173"/>
    </row>
    <row r="34" spans="1:15" ht="19.5" customHeight="1">
      <c r="A34" s="161"/>
      <c r="B34" s="161"/>
      <c r="C34" s="161"/>
      <c r="D34" s="161"/>
      <c r="E34" s="161"/>
      <c r="F34" s="161"/>
      <c r="G34" s="169"/>
      <c r="H34" s="170"/>
      <c r="I34" s="170"/>
      <c r="J34" s="161"/>
      <c r="K34" s="161"/>
      <c r="L34" s="161"/>
      <c r="M34" s="173"/>
      <c r="N34" s="173"/>
      <c r="O34" s="173"/>
    </row>
    <row r="35" spans="1:15" ht="7.5" customHeight="1">
      <c r="A35" s="161"/>
      <c r="B35" s="161"/>
      <c r="C35" s="161"/>
      <c r="D35" s="161"/>
      <c r="E35" s="161"/>
      <c r="F35" s="161"/>
      <c r="G35" s="171"/>
      <c r="H35" s="172"/>
      <c r="I35" s="172"/>
      <c r="J35" s="161"/>
      <c r="K35" s="161"/>
      <c r="L35" s="161"/>
      <c r="M35" s="173"/>
      <c r="N35" s="173"/>
      <c r="O35" s="173"/>
    </row>
    <row r="36" spans="1:15" ht="41.25" customHeight="1">
      <c r="A36" s="66"/>
      <c r="B36" s="67"/>
      <c r="D36" s="60"/>
      <c r="E36" s="60"/>
      <c r="F36" s="60"/>
      <c r="G36" s="60"/>
      <c r="H36" s="60"/>
      <c r="I36" s="60"/>
      <c r="J36" s="60"/>
      <c r="K36" s="138" t="s">
        <v>128</v>
      </c>
      <c r="L36" s="138"/>
      <c r="M36" s="164" t="s">
        <v>148</v>
      </c>
      <c r="N36" s="164"/>
      <c r="O36" s="164"/>
    </row>
    <row r="37" spans="1:15" ht="36.75" customHeight="1">
      <c r="A37" s="66"/>
      <c r="B37" s="66"/>
      <c r="C37" s="124" t="s">
        <v>140</v>
      </c>
      <c r="K37" s="139" t="s">
        <v>129</v>
      </c>
      <c r="L37" s="139"/>
      <c r="M37" s="165" t="s">
        <v>149</v>
      </c>
      <c r="N37" s="165"/>
      <c r="O37" s="165"/>
    </row>
    <row r="38" spans="1:15" ht="42.75" customHeight="1">
      <c r="A38" s="125"/>
      <c r="B38" s="126"/>
      <c r="C38" s="127"/>
      <c r="D38" s="135" t="s">
        <v>121</v>
      </c>
      <c r="E38" s="159" t="s">
        <v>151</v>
      </c>
      <c r="F38" s="160"/>
      <c r="G38" s="137"/>
      <c r="H38" s="136"/>
      <c r="I38" s="136"/>
      <c r="J38" s="136"/>
      <c r="K38" s="139" t="s">
        <v>130</v>
      </c>
      <c r="L38" s="139"/>
      <c r="M38" s="166" t="s">
        <v>150</v>
      </c>
      <c r="N38" s="166"/>
      <c r="O38" s="166"/>
    </row>
    <row r="39" spans="1:15">
      <c r="A39" s="66"/>
      <c r="B39" s="66"/>
      <c r="C39" s="66"/>
      <c r="D39" s="66"/>
      <c r="E39" s="66"/>
      <c r="F39" s="66"/>
      <c r="G39" s="66"/>
      <c r="H39" s="66"/>
      <c r="I39" s="66"/>
      <c r="J39" s="66"/>
      <c r="K39" s="66"/>
      <c r="L39" s="66"/>
      <c r="M39" s="66"/>
      <c r="N39" s="66"/>
      <c r="O39" s="66"/>
    </row>
  </sheetData>
  <mergeCells count="27">
    <mergeCell ref="E38:F38"/>
    <mergeCell ref="A29:B29"/>
    <mergeCell ref="D29:F29"/>
    <mergeCell ref="M29:O29"/>
    <mergeCell ref="M36:O36"/>
    <mergeCell ref="M37:O37"/>
    <mergeCell ref="M38:O38"/>
    <mergeCell ref="A30:B35"/>
    <mergeCell ref="C30:C35"/>
    <mergeCell ref="D30:F35"/>
    <mergeCell ref="G29:I29"/>
    <mergeCell ref="G30:I35"/>
    <mergeCell ref="J30:L35"/>
    <mergeCell ref="J29:L29"/>
    <mergeCell ref="M30:O35"/>
    <mergeCell ref="O7:O8"/>
    <mergeCell ref="D7:D8"/>
    <mergeCell ref="F7:F8"/>
    <mergeCell ref="E7:E8"/>
    <mergeCell ref="N7:N8"/>
    <mergeCell ref="M7:M8"/>
    <mergeCell ref="L7:L8"/>
    <mergeCell ref="G7:G8"/>
    <mergeCell ref="H7:H8"/>
    <mergeCell ref="I7:I8"/>
    <mergeCell ref="J7:J8"/>
    <mergeCell ref="K7:K8"/>
  </mergeCells>
  <phoneticPr fontId="0" type="noConversion"/>
  <conditionalFormatting sqref="G1:H2 B1:B4 A1:A2 D1:F6 H3:H6 G4:G6 I1:O6 A4:B4 D9:O11 C1:C11 A6:A11 B7:B14 A12:O28">
    <cfRule type="expression" dxfId="1" priority="69" stopIfTrue="1">
      <formula>$S$29&gt;0</formula>
    </cfRule>
  </conditionalFormatting>
  <conditionalFormatting sqref="H12 E6 B2:B3 A2 A6 C2:C6 L6 D9:O9 D7:O7 A4">
    <cfRule type="expression" dxfId="0" priority="70" stopIfTrue="1">
      <formula>$R$27&gt;0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J10" sqref="J10"/>
    </sheetView>
  </sheetViews>
  <sheetFormatPr defaultRowHeight="12.75"/>
  <cols>
    <col min="1" max="1" width="9.33203125" style="58"/>
    <col min="2" max="2" width="25.1640625" customWidth="1"/>
    <col min="3" max="3" width="111.83203125" customWidth="1"/>
  </cols>
  <sheetData>
    <row r="1" spans="1:3" ht="15.75">
      <c r="A1" s="176" t="s">
        <v>89</v>
      </c>
      <c r="B1" s="176"/>
      <c r="C1" s="176"/>
    </row>
    <row r="3" spans="1:3" ht="37.5" customHeight="1">
      <c r="A3" s="93">
        <v>1</v>
      </c>
      <c r="B3" s="175" t="s">
        <v>88</v>
      </c>
      <c r="C3" s="175"/>
    </row>
    <row r="4" spans="1:3" ht="48" customHeight="1">
      <c r="A4" s="92">
        <v>1.1000000000000001</v>
      </c>
      <c r="B4" s="91" t="s">
        <v>29</v>
      </c>
      <c r="C4" s="75" t="s">
        <v>67</v>
      </c>
    </row>
    <row r="5" spans="1:3" ht="18" customHeight="1">
      <c r="A5" s="92">
        <v>1.2</v>
      </c>
      <c r="B5" s="91" t="s">
        <v>68</v>
      </c>
      <c r="C5" t="s">
        <v>69</v>
      </c>
    </row>
    <row r="6" spans="1:3" ht="18" customHeight="1">
      <c r="A6" s="92">
        <v>1.3</v>
      </c>
      <c r="B6" s="91" t="s">
        <v>76</v>
      </c>
      <c r="C6" t="s">
        <v>77</v>
      </c>
    </row>
    <row r="7" spans="1:3" ht="41.25" customHeight="1">
      <c r="A7" s="92">
        <v>1.4</v>
      </c>
      <c r="B7" s="91" t="s">
        <v>70</v>
      </c>
      <c r="C7" s="74" t="s">
        <v>102</v>
      </c>
    </row>
    <row r="8" spans="1:3" ht="18.75" customHeight="1">
      <c r="A8" s="92">
        <v>1.5</v>
      </c>
      <c r="B8" s="91" t="s">
        <v>30</v>
      </c>
      <c r="C8" s="75" t="s">
        <v>78</v>
      </c>
    </row>
    <row r="9" spans="1:3" ht="25.5">
      <c r="A9" s="92">
        <v>1.6</v>
      </c>
      <c r="B9" s="91" t="s">
        <v>81</v>
      </c>
      <c r="C9" s="75" t="s">
        <v>82</v>
      </c>
    </row>
    <row r="10" spans="1:3" ht="25.5">
      <c r="A10" s="92">
        <v>1.7</v>
      </c>
      <c r="B10" s="91" t="s">
        <v>83</v>
      </c>
      <c r="C10" s="75" t="s">
        <v>84</v>
      </c>
    </row>
    <row r="11" spans="1:3" ht="25.5">
      <c r="A11" s="93"/>
      <c r="B11" s="91" t="s">
        <v>91</v>
      </c>
      <c r="C11" s="75" t="s">
        <v>92</v>
      </c>
    </row>
    <row r="12" spans="1:3" ht="29.25" customHeight="1">
      <c r="A12" s="93"/>
      <c r="B12" s="92" t="s">
        <v>100</v>
      </c>
      <c r="C12" s="75" t="s">
        <v>101</v>
      </c>
    </row>
    <row r="14" spans="1:3" ht="27" customHeight="1">
      <c r="A14" s="93">
        <v>2</v>
      </c>
      <c r="B14" s="174" t="s">
        <v>90</v>
      </c>
      <c r="C14" s="174"/>
    </row>
    <row r="15" spans="1:3">
      <c r="A15" s="93"/>
    </row>
    <row r="16" spans="1:3">
      <c r="A16" s="93">
        <v>3</v>
      </c>
      <c r="B16" t="s">
        <v>85</v>
      </c>
    </row>
    <row r="17" spans="1:3">
      <c r="A17" s="93"/>
    </row>
    <row r="18" spans="1:3">
      <c r="A18" s="93">
        <v>4</v>
      </c>
      <c r="B18" t="s">
        <v>86</v>
      </c>
    </row>
    <row r="19" spans="1:3">
      <c r="A19" s="93"/>
    </row>
    <row r="20" spans="1:3" ht="26.25" customHeight="1">
      <c r="A20" s="93">
        <v>5</v>
      </c>
      <c r="B20" s="174" t="s">
        <v>93</v>
      </c>
      <c r="C20" s="174"/>
    </row>
    <row r="21" spans="1:3">
      <c r="A21" s="93"/>
    </row>
    <row r="22" spans="1:3">
      <c r="A22" s="93">
        <v>6</v>
      </c>
      <c r="B22" t="s">
        <v>87</v>
      </c>
    </row>
    <row r="23" spans="1:3" s="3" customFormat="1">
      <c r="A23" s="94"/>
    </row>
    <row r="24" spans="1:3">
      <c r="A24" s="58">
        <v>7</v>
      </c>
      <c r="B24" t="s">
        <v>103</v>
      </c>
    </row>
    <row r="25" spans="1:3">
      <c r="A25" s="93"/>
    </row>
    <row r="26" spans="1:3">
      <c r="A26" s="93">
        <v>8</v>
      </c>
      <c r="B26" t="s">
        <v>94</v>
      </c>
    </row>
    <row r="27" spans="1:3">
      <c r="A27" s="93"/>
    </row>
    <row r="28" spans="1:3">
      <c r="A28" s="93"/>
    </row>
    <row r="29" spans="1:3">
      <c r="A29" s="93"/>
    </row>
    <row r="30" spans="1:3">
      <c r="A30" s="93"/>
    </row>
    <row r="31" spans="1:3">
      <c r="A31" s="93"/>
    </row>
    <row r="32" spans="1:3">
      <c r="A32" s="93"/>
    </row>
    <row r="33" spans="1:1">
      <c r="A33" s="93"/>
    </row>
    <row r="34" spans="1:1">
      <c r="A34" s="93"/>
    </row>
    <row r="35" spans="1:1">
      <c r="A35" s="93"/>
    </row>
    <row r="36" spans="1:1">
      <c r="A36" s="93"/>
    </row>
    <row r="37" spans="1:1">
      <c r="A37" s="93"/>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G15:N21"/>
  <sheetViews>
    <sheetView workbookViewId="0">
      <selection activeCell="N22" sqref="N22"/>
    </sheetView>
  </sheetViews>
  <sheetFormatPr defaultRowHeight="12.75"/>
  <sheetData>
    <row r="15" spans="7:7">
      <c r="G15">
        <f>4*(54.5+9)</f>
        <v>254</v>
      </c>
    </row>
    <row r="21" spans="9:14">
      <c r="I21">
        <f>199*6</f>
        <v>1194</v>
      </c>
      <c r="N21">
        <f>796+199+199+54.5*4+9*4</f>
        <v>1448</v>
      </c>
    </row>
  </sheetData>
  <phoneticPr fontId="3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Sheet1</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Senbowe</cp:lastModifiedBy>
  <cp:lastPrinted>2020-03-28T06:17:27Z</cp:lastPrinted>
  <dcterms:created xsi:type="dcterms:W3CDTF">1998-01-13T09:32:03Z</dcterms:created>
  <dcterms:modified xsi:type="dcterms:W3CDTF">2020-06-11T05:28:51Z</dcterms:modified>
</cp:coreProperties>
</file>