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小吕 宏达祥" sheetId="3" r:id="rId1"/>
    <sheet name="扣款" sheetId="7" r:id="rId2"/>
  </sheets>
  <definedNames>
    <definedName name="_xlnm._FilterDatabase" localSheetId="0" hidden="1">'小吕 宏达祥'!$A$1:$P$39</definedName>
    <definedName name="_xlnm.Print_Titles" localSheetId="0">'小吕 宏达祥'!$2:$2</definedName>
    <definedName name="_xlnm._FilterDatabase" localSheetId="1" hidden="1">扣款!$A$1:$D$22</definedName>
  </definedNames>
  <calcPr calcId="144525"/>
</workbook>
</file>

<file path=xl/sharedStrings.xml><?xml version="1.0" encoding="utf-8"?>
<sst xmlns="http://schemas.openxmlformats.org/spreadsheetml/2006/main" count="187" uniqueCount="83">
  <si>
    <t>宏达翔劳务公司2020.05月份工人工资</t>
  </si>
  <si>
    <t>序号</t>
  </si>
  <si>
    <t>车间</t>
  </si>
  <si>
    <t>工种</t>
  </si>
  <si>
    <t>姓名</t>
  </si>
  <si>
    <t>出勤天数</t>
  </si>
  <si>
    <t>总工时</t>
  </si>
  <si>
    <t>其他</t>
  </si>
  <si>
    <t>扣款</t>
  </si>
  <si>
    <t>工资</t>
  </si>
  <si>
    <t>饭补</t>
  </si>
  <si>
    <t>车补</t>
  </si>
  <si>
    <t>工资合计</t>
  </si>
  <si>
    <t>备注</t>
  </si>
  <si>
    <t>说明</t>
  </si>
  <si>
    <t>注塑</t>
  </si>
  <si>
    <t>注塑工</t>
  </si>
  <si>
    <t>王保田</t>
  </si>
  <si>
    <t>张东霞</t>
  </si>
  <si>
    <t>王野</t>
  </si>
  <si>
    <t>张鹏</t>
  </si>
  <si>
    <t>涂装</t>
  </si>
  <si>
    <t>涂装工</t>
  </si>
  <si>
    <t>齐恩成</t>
  </si>
  <si>
    <t>杨琴丽</t>
  </si>
  <si>
    <t>发泡</t>
  </si>
  <si>
    <t>卢静</t>
  </si>
  <si>
    <t>商用车组装</t>
  </si>
  <si>
    <t>张立芹</t>
  </si>
  <si>
    <t>座椅</t>
  </si>
  <si>
    <t>刘洪荣</t>
  </si>
  <si>
    <t>刘双</t>
  </si>
  <si>
    <t>韩新岭</t>
  </si>
  <si>
    <t>张伟</t>
  </si>
  <si>
    <t>张俊平</t>
  </si>
  <si>
    <t>田淑娟</t>
  </si>
  <si>
    <t>吴康伟</t>
  </si>
  <si>
    <t>刘晋</t>
  </si>
  <si>
    <t>王镇</t>
  </si>
  <si>
    <t>韩新盼</t>
  </si>
  <si>
    <t>组装工</t>
  </si>
  <si>
    <t>杨学森</t>
  </si>
  <si>
    <t>发泡工</t>
  </si>
  <si>
    <t>李德华</t>
  </si>
  <si>
    <t>赵秀峰</t>
  </si>
  <si>
    <t>时晓冲</t>
  </si>
  <si>
    <t>李淑芳</t>
  </si>
  <si>
    <t>孙新平</t>
  </si>
  <si>
    <t>王春艳</t>
  </si>
  <si>
    <t>孙立德</t>
  </si>
  <si>
    <t>宋美霞</t>
  </si>
  <si>
    <t>石文成</t>
  </si>
  <si>
    <t>刘金营</t>
  </si>
  <si>
    <t>王正</t>
  </si>
  <si>
    <t>滕义彪</t>
  </si>
  <si>
    <t>王文博</t>
  </si>
  <si>
    <t>李振明</t>
  </si>
  <si>
    <t>贾泽坤</t>
  </si>
  <si>
    <t>前工序</t>
  </si>
  <si>
    <t>操作工</t>
  </si>
  <si>
    <t>张强</t>
  </si>
  <si>
    <t>喷涂</t>
  </si>
  <si>
    <t>张红卫</t>
  </si>
  <si>
    <t>补4月份工资</t>
  </si>
  <si>
    <t>编制：</t>
  </si>
  <si>
    <t>汪梦娜</t>
  </si>
  <si>
    <t>审核：</t>
  </si>
  <si>
    <t>异常情况</t>
  </si>
  <si>
    <t>扣款金额</t>
  </si>
  <si>
    <t>考勤扣款</t>
  </si>
  <si>
    <t>5月4日下班未打卡</t>
  </si>
  <si>
    <t>工服扣款</t>
  </si>
  <si>
    <t>扣胸卡、
扣1套夏季工服</t>
  </si>
  <si>
    <t>扣发3天工资</t>
  </si>
  <si>
    <t>注塑车间扣款</t>
  </si>
  <si>
    <t>曼项目镜体气丝</t>
  </si>
  <si>
    <t>H3调角器没写标识</t>
  </si>
  <si>
    <t>ETX路面镜体擦伤</t>
  </si>
  <si>
    <t>喷涂车间扣款</t>
  </si>
  <si>
    <t>交付产品良率低</t>
  </si>
  <si>
    <t>宿舍检查</t>
  </si>
  <si>
    <t>宿舍风扇未关</t>
  </si>
  <si>
    <t>宿舍烟头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</si>
</sst>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 "/>
  </numFmts>
  <fonts count="33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8"/>
      <color theme="1"/>
      <name val="微软雅黑"/>
      <charset val="134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3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5" fillId="21" borderId="6" applyNumberFormat="0" applyAlignment="0" applyProtection="0">
      <alignment vertical="center"/>
    </xf>
    <xf numFmtId="0" fontId="28" fillId="21" borderId="5" applyNumberFormat="0" applyAlignment="0" applyProtection="0">
      <alignment vertical="center"/>
    </xf>
    <xf numFmtId="0" fontId="31" fillId="32" borderId="9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C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2"/>
  <sheetViews>
    <sheetView tabSelected="1" zoomScale="90" zoomScaleNormal="90" workbookViewId="0">
      <pane ySplit="2" topLeftCell="A27" activePane="bottomLeft" state="frozen"/>
      <selection/>
      <selection pane="bottomLeft" activeCell="J39" sqref="J39"/>
    </sheetView>
  </sheetViews>
  <sheetFormatPr defaultColWidth="9" defaultRowHeight="20" customHeight="1"/>
  <cols>
    <col min="1" max="1" width="5.625" style="6" customWidth="1"/>
    <col min="2" max="2" width="10.875" style="6" customWidth="1"/>
    <col min="3" max="3" width="7.875" style="6" customWidth="1"/>
    <col min="4" max="4" width="8.5" style="6" customWidth="1"/>
    <col min="5" max="5" width="8.375" style="6" customWidth="1"/>
    <col min="6" max="6" width="8.625" style="6" customWidth="1"/>
    <col min="7" max="7" width="6.125" style="6" customWidth="1"/>
    <col min="8" max="8" width="8.75" style="6" customWidth="1"/>
    <col min="9" max="9" width="12.625" style="6"/>
    <col min="10" max="10" width="8.125" style="6" customWidth="1"/>
    <col min="11" max="11" width="6.5" style="6" hidden="1" customWidth="1"/>
    <col min="12" max="12" width="9.375" style="6" customWidth="1"/>
    <col min="13" max="13" width="11.6666666666667" style="7" customWidth="1"/>
    <col min="14" max="14" width="6.525" style="6" customWidth="1"/>
    <col min="15" max="15" width="12.2166666666667" style="6" hidden="1" customWidth="1"/>
    <col min="16" max="16" width="9" style="6" hidden="1" customWidth="1"/>
    <col min="17" max="16384" width="9" style="6"/>
  </cols>
  <sheetData>
    <row r="1" customHeight="1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14"/>
      <c r="N1" s="8"/>
    </row>
    <row r="2" customHeight="1" spans="1:14">
      <c r="A2" s="9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15" t="s">
        <v>13</v>
      </c>
      <c r="N2" s="9" t="s">
        <v>14</v>
      </c>
    </row>
    <row r="3" customHeight="1" spans="1:14">
      <c r="A3" s="9">
        <v>1</v>
      </c>
      <c r="B3" s="9" t="s">
        <v>15</v>
      </c>
      <c r="C3" s="10" t="s">
        <v>16</v>
      </c>
      <c r="D3" s="10" t="s">
        <v>17</v>
      </c>
      <c r="E3" s="10">
        <v>27</v>
      </c>
      <c r="F3" s="10">
        <v>300</v>
      </c>
      <c r="G3" s="9"/>
      <c r="H3" s="9"/>
      <c r="I3" s="9">
        <f>F3*18+G3-H3</f>
        <v>5400</v>
      </c>
      <c r="J3" s="16">
        <f t="shared" ref="J3:J13" si="0">E3*5</f>
        <v>135</v>
      </c>
      <c r="K3" s="16"/>
      <c r="L3" s="9">
        <f t="shared" ref="L3:L13" si="1">I3+J3</f>
        <v>5535</v>
      </c>
      <c r="M3" s="15"/>
      <c r="N3" s="9"/>
    </row>
    <row r="4" customHeight="1" spans="1:14">
      <c r="A4" s="9">
        <v>2</v>
      </c>
      <c r="B4" s="9" t="s">
        <v>15</v>
      </c>
      <c r="C4" s="10" t="s">
        <v>16</v>
      </c>
      <c r="D4" s="10" t="s">
        <v>18</v>
      </c>
      <c r="E4" s="10">
        <v>23</v>
      </c>
      <c r="F4" s="10">
        <v>256.5</v>
      </c>
      <c r="G4" s="9"/>
      <c r="H4" s="9">
        <v>145</v>
      </c>
      <c r="I4" s="9">
        <f>F4*18+G4-H4</f>
        <v>4472</v>
      </c>
      <c r="J4" s="16">
        <f t="shared" si="0"/>
        <v>115</v>
      </c>
      <c r="K4" s="16"/>
      <c r="L4" s="9">
        <f t="shared" si="1"/>
        <v>4587</v>
      </c>
      <c r="M4" s="15"/>
      <c r="N4" s="9"/>
    </row>
    <row r="5" customHeight="1" spans="1:14">
      <c r="A5" s="9">
        <v>3</v>
      </c>
      <c r="B5" s="9" t="s">
        <v>15</v>
      </c>
      <c r="C5" s="10" t="s">
        <v>16</v>
      </c>
      <c r="D5" s="10" t="s">
        <v>19</v>
      </c>
      <c r="E5" s="10">
        <v>18</v>
      </c>
      <c r="F5" s="10">
        <v>211.7</v>
      </c>
      <c r="G5" s="9"/>
      <c r="H5" s="9">
        <v>678</v>
      </c>
      <c r="I5" s="9">
        <f>F5*18+G5-H5</f>
        <v>3132.6</v>
      </c>
      <c r="J5" s="16">
        <f t="shared" si="0"/>
        <v>90</v>
      </c>
      <c r="K5" s="16"/>
      <c r="L5" s="9">
        <f t="shared" si="1"/>
        <v>3222.6</v>
      </c>
      <c r="M5" s="15"/>
      <c r="N5" s="9"/>
    </row>
    <row r="6" customHeight="1" spans="1:14">
      <c r="A6" s="9">
        <v>4</v>
      </c>
      <c r="B6" s="9" t="s">
        <v>15</v>
      </c>
      <c r="C6" s="10" t="s">
        <v>16</v>
      </c>
      <c r="D6" s="10" t="s">
        <v>20</v>
      </c>
      <c r="E6" s="10">
        <v>25</v>
      </c>
      <c r="F6" s="10">
        <v>275.7</v>
      </c>
      <c r="G6" s="9"/>
      <c r="H6" s="9">
        <v>698</v>
      </c>
      <c r="I6" s="9">
        <f>F6*18+G6-H6</f>
        <v>4264.6</v>
      </c>
      <c r="J6" s="16">
        <f t="shared" si="0"/>
        <v>125</v>
      </c>
      <c r="K6" s="16"/>
      <c r="L6" s="9">
        <f t="shared" si="1"/>
        <v>4389.6</v>
      </c>
      <c r="M6" s="15"/>
      <c r="N6" s="9"/>
    </row>
    <row r="7" customHeight="1" spans="1:16">
      <c r="A7" s="9">
        <v>5</v>
      </c>
      <c r="B7" s="9" t="s">
        <v>21</v>
      </c>
      <c r="C7" s="10" t="s">
        <v>22</v>
      </c>
      <c r="D7" s="10" t="s">
        <v>23</v>
      </c>
      <c r="E7" s="10">
        <v>26</v>
      </c>
      <c r="F7" s="10">
        <v>293</v>
      </c>
      <c r="G7" s="9"/>
      <c r="H7" s="9">
        <v>100</v>
      </c>
      <c r="I7" s="9">
        <f t="shared" ref="I7:I13" si="2">F7*18+G7-H7</f>
        <v>5174</v>
      </c>
      <c r="J7" s="16">
        <f t="shared" si="0"/>
        <v>130</v>
      </c>
      <c r="K7" s="16"/>
      <c r="L7" s="9">
        <f t="shared" si="1"/>
        <v>5304</v>
      </c>
      <c r="M7" s="17"/>
      <c r="N7" s="9"/>
      <c r="O7" s="6" t="s">
        <v>15</v>
      </c>
      <c r="P7" s="6">
        <f>SUMIF(B:B,O7,L:L)</f>
        <v>17734.2</v>
      </c>
    </row>
    <row r="8" customHeight="1" spans="1:16">
      <c r="A8" s="9">
        <v>6</v>
      </c>
      <c r="B8" s="9" t="s">
        <v>21</v>
      </c>
      <c r="C8" s="10" t="s">
        <v>22</v>
      </c>
      <c r="D8" s="10" t="s">
        <v>24</v>
      </c>
      <c r="E8" s="10">
        <v>27</v>
      </c>
      <c r="F8" s="10">
        <v>309.5</v>
      </c>
      <c r="G8" s="9"/>
      <c r="H8" s="9">
        <v>100</v>
      </c>
      <c r="I8" s="9">
        <f t="shared" si="2"/>
        <v>5471</v>
      </c>
      <c r="J8" s="16">
        <f t="shared" si="0"/>
        <v>135</v>
      </c>
      <c r="K8" s="16"/>
      <c r="L8" s="9">
        <f t="shared" si="1"/>
        <v>5606</v>
      </c>
      <c r="M8" s="17"/>
      <c r="N8" s="9"/>
      <c r="O8" s="6" t="s">
        <v>25</v>
      </c>
      <c r="P8" s="6">
        <f>SUMIF(B:B,O8,L:L)</f>
        <v>50631</v>
      </c>
    </row>
    <row r="9" customHeight="1" spans="1:16">
      <c r="A9" s="9">
        <v>7</v>
      </c>
      <c r="B9" s="9" t="s">
        <v>21</v>
      </c>
      <c r="C9" s="10" t="s">
        <v>22</v>
      </c>
      <c r="D9" s="10" t="s">
        <v>26</v>
      </c>
      <c r="E9" s="10">
        <v>25</v>
      </c>
      <c r="F9" s="10">
        <v>281.5</v>
      </c>
      <c r="G9" s="9"/>
      <c r="H9" s="9">
        <v>100</v>
      </c>
      <c r="I9" s="9">
        <f t="shared" si="2"/>
        <v>4967</v>
      </c>
      <c r="J9" s="16">
        <f t="shared" si="0"/>
        <v>125</v>
      </c>
      <c r="K9" s="16"/>
      <c r="L9" s="9">
        <f t="shared" si="1"/>
        <v>5092</v>
      </c>
      <c r="M9" s="17"/>
      <c r="N9" s="9"/>
      <c r="O9" s="6" t="s">
        <v>27</v>
      </c>
      <c r="P9" s="6">
        <f>SUMIF(B:B,O9,L:L)</f>
        <v>12589.5</v>
      </c>
    </row>
    <row r="10" customHeight="1" spans="1:16">
      <c r="A10" s="9">
        <v>8</v>
      </c>
      <c r="B10" s="9" t="s">
        <v>21</v>
      </c>
      <c r="C10" s="10" t="s">
        <v>22</v>
      </c>
      <c r="D10" s="10" t="s">
        <v>28</v>
      </c>
      <c r="E10" s="10">
        <v>27</v>
      </c>
      <c r="F10" s="10">
        <v>309.5</v>
      </c>
      <c r="G10" s="9"/>
      <c r="H10" s="9">
        <v>100</v>
      </c>
      <c r="I10" s="9">
        <f t="shared" si="2"/>
        <v>5471</v>
      </c>
      <c r="J10" s="16">
        <f t="shared" si="0"/>
        <v>135</v>
      </c>
      <c r="K10" s="16"/>
      <c r="L10" s="9">
        <f t="shared" si="1"/>
        <v>5606</v>
      </c>
      <c r="M10" s="17"/>
      <c r="N10" s="9"/>
      <c r="O10" s="6" t="s">
        <v>29</v>
      </c>
      <c r="P10" s="6">
        <f>SUMIF(B:B,O10,L:L)</f>
        <v>5088</v>
      </c>
    </row>
    <row r="11" customHeight="1" spans="1:16">
      <c r="A11" s="9">
        <v>9</v>
      </c>
      <c r="B11" s="9" t="s">
        <v>21</v>
      </c>
      <c r="C11" s="10" t="s">
        <v>22</v>
      </c>
      <c r="D11" s="10" t="s">
        <v>30</v>
      </c>
      <c r="E11" s="10">
        <v>27</v>
      </c>
      <c r="F11" s="10">
        <v>320.5</v>
      </c>
      <c r="G11" s="9"/>
      <c r="H11" s="9">
        <v>175</v>
      </c>
      <c r="I11" s="9">
        <f t="shared" si="2"/>
        <v>5594</v>
      </c>
      <c r="J11" s="16">
        <f t="shared" si="0"/>
        <v>135</v>
      </c>
      <c r="K11" s="16"/>
      <c r="L11" s="9">
        <f t="shared" si="1"/>
        <v>5729</v>
      </c>
      <c r="M11" s="17"/>
      <c r="N11" s="9"/>
      <c r="P11" s="6">
        <f>SUM(P7:P10)</f>
        <v>86042.7</v>
      </c>
    </row>
    <row r="12" customHeight="1" spans="1:14">
      <c r="A12" s="9">
        <v>10</v>
      </c>
      <c r="B12" s="9" t="s">
        <v>21</v>
      </c>
      <c r="C12" s="10" t="s">
        <v>22</v>
      </c>
      <c r="D12" s="10" t="s">
        <v>31</v>
      </c>
      <c r="E12" s="10">
        <v>27</v>
      </c>
      <c r="F12" s="10">
        <v>306</v>
      </c>
      <c r="G12" s="9"/>
      <c r="H12" s="9">
        <v>100</v>
      </c>
      <c r="I12" s="9">
        <f t="shared" si="2"/>
        <v>5408</v>
      </c>
      <c r="J12" s="16">
        <f t="shared" si="0"/>
        <v>135</v>
      </c>
      <c r="K12" s="16"/>
      <c r="L12" s="9">
        <f t="shared" si="1"/>
        <v>5543</v>
      </c>
      <c r="M12" s="17"/>
      <c r="N12" s="9"/>
    </row>
    <row r="13" customHeight="1" spans="1:14">
      <c r="A13" s="9">
        <v>11</v>
      </c>
      <c r="B13" s="9" t="s">
        <v>21</v>
      </c>
      <c r="C13" s="10" t="s">
        <v>22</v>
      </c>
      <c r="D13" s="10" t="s">
        <v>32</v>
      </c>
      <c r="E13" s="10">
        <v>25</v>
      </c>
      <c r="F13" s="10">
        <v>287.5</v>
      </c>
      <c r="G13" s="9"/>
      <c r="H13" s="9">
        <v>100</v>
      </c>
      <c r="I13" s="9">
        <f t="shared" si="2"/>
        <v>5075</v>
      </c>
      <c r="J13" s="16">
        <f t="shared" si="0"/>
        <v>125</v>
      </c>
      <c r="K13" s="16"/>
      <c r="L13" s="9">
        <f t="shared" si="1"/>
        <v>5200</v>
      </c>
      <c r="M13" s="17"/>
      <c r="N13" s="9"/>
    </row>
    <row r="14" customHeight="1" spans="1:14">
      <c r="A14" s="9">
        <v>12</v>
      </c>
      <c r="B14" s="9" t="s">
        <v>21</v>
      </c>
      <c r="C14" s="10" t="s">
        <v>22</v>
      </c>
      <c r="D14" s="10" t="s">
        <v>33</v>
      </c>
      <c r="E14" s="10">
        <v>28</v>
      </c>
      <c r="F14" s="10">
        <v>299.5</v>
      </c>
      <c r="G14" s="9"/>
      <c r="H14" s="9">
        <v>100</v>
      </c>
      <c r="I14" s="9">
        <f t="shared" ref="I14:I23" si="3">F14*18+G14-H14</f>
        <v>5291</v>
      </c>
      <c r="J14" s="16">
        <f t="shared" ref="J14:J38" si="4">E14*5</f>
        <v>140</v>
      </c>
      <c r="K14" s="16"/>
      <c r="L14" s="9">
        <f t="shared" ref="L14:L38" si="5">I14+J14</f>
        <v>5431</v>
      </c>
      <c r="M14" s="17"/>
      <c r="N14" s="9"/>
    </row>
    <row r="15" customHeight="1" spans="1:14">
      <c r="A15" s="9">
        <v>13</v>
      </c>
      <c r="B15" s="9" t="s">
        <v>21</v>
      </c>
      <c r="C15" s="10" t="s">
        <v>22</v>
      </c>
      <c r="D15" s="10" t="s">
        <v>34</v>
      </c>
      <c r="E15" s="10">
        <v>26</v>
      </c>
      <c r="F15" s="10">
        <v>295</v>
      </c>
      <c r="G15" s="9"/>
      <c r="H15" s="9">
        <v>100</v>
      </c>
      <c r="I15" s="9">
        <f t="shared" si="3"/>
        <v>5210</v>
      </c>
      <c r="J15" s="16">
        <f t="shared" si="4"/>
        <v>130</v>
      </c>
      <c r="K15" s="16"/>
      <c r="L15" s="9">
        <f t="shared" si="5"/>
        <v>5340</v>
      </c>
      <c r="M15" s="17"/>
      <c r="N15" s="9"/>
    </row>
    <row r="16" customHeight="1" spans="1:14">
      <c r="A16" s="9">
        <v>14</v>
      </c>
      <c r="B16" s="9" t="s">
        <v>21</v>
      </c>
      <c r="C16" s="10" t="s">
        <v>22</v>
      </c>
      <c r="D16" s="10" t="s">
        <v>35</v>
      </c>
      <c r="E16" s="10">
        <v>26</v>
      </c>
      <c r="F16" s="10">
        <v>301.5</v>
      </c>
      <c r="G16" s="9"/>
      <c r="H16" s="9">
        <v>100</v>
      </c>
      <c r="I16" s="9">
        <f t="shared" si="3"/>
        <v>5327</v>
      </c>
      <c r="J16" s="16">
        <f t="shared" si="4"/>
        <v>130</v>
      </c>
      <c r="K16" s="16"/>
      <c r="L16" s="9">
        <f t="shared" si="5"/>
        <v>5457</v>
      </c>
      <c r="M16" s="17"/>
      <c r="N16" s="9"/>
    </row>
    <row r="17" customHeight="1" spans="1:14">
      <c r="A17" s="9">
        <v>15</v>
      </c>
      <c r="B17" s="9" t="s">
        <v>21</v>
      </c>
      <c r="C17" s="10" t="s">
        <v>22</v>
      </c>
      <c r="D17" s="10" t="s">
        <v>36</v>
      </c>
      <c r="E17" s="10">
        <v>7</v>
      </c>
      <c r="F17" s="10">
        <v>89</v>
      </c>
      <c r="G17" s="9"/>
      <c r="H17" s="9">
        <v>100</v>
      </c>
      <c r="I17" s="9">
        <f t="shared" si="3"/>
        <v>1502</v>
      </c>
      <c r="J17" s="16">
        <f t="shared" si="4"/>
        <v>35</v>
      </c>
      <c r="K17" s="16"/>
      <c r="L17" s="9">
        <f t="shared" si="5"/>
        <v>1537</v>
      </c>
      <c r="M17" s="17"/>
      <c r="N17" s="9"/>
    </row>
    <row r="18" customHeight="1" spans="1:14">
      <c r="A18" s="9">
        <v>16</v>
      </c>
      <c r="B18" s="9" t="s">
        <v>21</v>
      </c>
      <c r="C18" s="10" t="s">
        <v>22</v>
      </c>
      <c r="D18" s="10" t="s">
        <v>37</v>
      </c>
      <c r="E18" s="10">
        <v>24</v>
      </c>
      <c r="F18" s="10">
        <v>262</v>
      </c>
      <c r="G18" s="9"/>
      <c r="H18" s="9">
        <v>100</v>
      </c>
      <c r="I18" s="9">
        <f t="shared" si="3"/>
        <v>4616</v>
      </c>
      <c r="J18" s="16">
        <f t="shared" si="4"/>
        <v>120</v>
      </c>
      <c r="K18" s="16"/>
      <c r="L18" s="9">
        <f t="shared" si="5"/>
        <v>4736</v>
      </c>
      <c r="M18" s="17"/>
      <c r="N18" s="9"/>
    </row>
    <row r="19" customHeight="1" spans="1:14">
      <c r="A19" s="9">
        <v>17</v>
      </c>
      <c r="B19" s="9" t="s">
        <v>21</v>
      </c>
      <c r="C19" s="10" t="s">
        <v>22</v>
      </c>
      <c r="D19" s="10" t="s">
        <v>38</v>
      </c>
      <c r="E19" s="10">
        <v>25</v>
      </c>
      <c r="F19" s="10">
        <v>269.5</v>
      </c>
      <c r="G19" s="9"/>
      <c r="H19" s="9">
        <v>100</v>
      </c>
      <c r="I19" s="9">
        <f t="shared" si="3"/>
        <v>4751</v>
      </c>
      <c r="J19" s="16">
        <f t="shared" si="4"/>
        <v>125</v>
      </c>
      <c r="K19" s="16"/>
      <c r="L19" s="9">
        <f t="shared" si="5"/>
        <v>4876</v>
      </c>
      <c r="M19" s="17"/>
      <c r="N19" s="9"/>
    </row>
    <row r="20" customHeight="1" spans="1:14">
      <c r="A20" s="9">
        <v>18</v>
      </c>
      <c r="B20" s="9" t="s">
        <v>21</v>
      </c>
      <c r="C20" s="10" t="s">
        <v>22</v>
      </c>
      <c r="D20" s="10" t="s">
        <v>39</v>
      </c>
      <c r="E20" s="10">
        <v>25</v>
      </c>
      <c r="F20" s="10">
        <v>276</v>
      </c>
      <c r="G20" s="9"/>
      <c r="H20" s="9">
        <v>100</v>
      </c>
      <c r="I20" s="9">
        <f t="shared" si="3"/>
        <v>4868</v>
      </c>
      <c r="J20" s="16">
        <f t="shared" si="4"/>
        <v>125</v>
      </c>
      <c r="K20" s="16"/>
      <c r="L20" s="9">
        <f t="shared" si="5"/>
        <v>4993</v>
      </c>
      <c r="M20" s="17"/>
      <c r="N20" s="9"/>
    </row>
    <row r="21" customHeight="1" spans="1:14">
      <c r="A21" s="9">
        <v>19</v>
      </c>
      <c r="B21" s="9" t="s">
        <v>29</v>
      </c>
      <c r="C21" s="10" t="s">
        <v>40</v>
      </c>
      <c r="D21" s="10" t="s">
        <v>41</v>
      </c>
      <c r="E21" s="10">
        <v>28</v>
      </c>
      <c r="F21" s="10">
        <v>276</v>
      </c>
      <c r="G21" s="9"/>
      <c r="H21" s="9">
        <v>20</v>
      </c>
      <c r="I21" s="9">
        <f t="shared" si="3"/>
        <v>4948</v>
      </c>
      <c r="J21" s="16">
        <f t="shared" si="4"/>
        <v>140</v>
      </c>
      <c r="K21" s="16"/>
      <c r="L21" s="9">
        <f t="shared" si="5"/>
        <v>5088</v>
      </c>
      <c r="M21" s="17"/>
      <c r="N21" s="9"/>
    </row>
    <row r="22" customHeight="1" spans="1:14">
      <c r="A22" s="9">
        <v>20</v>
      </c>
      <c r="B22" s="9" t="s">
        <v>25</v>
      </c>
      <c r="C22" s="10" t="s">
        <v>42</v>
      </c>
      <c r="D22" s="10" t="s">
        <v>43</v>
      </c>
      <c r="E22" s="10">
        <v>26</v>
      </c>
      <c r="F22" s="10">
        <v>286</v>
      </c>
      <c r="G22" s="9"/>
      <c r="H22" s="9">
        <v>50</v>
      </c>
      <c r="I22" s="9">
        <f t="shared" si="3"/>
        <v>5098</v>
      </c>
      <c r="J22" s="16">
        <f t="shared" si="4"/>
        <v>130</v>
      </c>
      <c r="K22" s="16"/>
      <c r="L22" s="9">
        <f t="shared" si="5"/>
        <v>5228</v>
      </c>
      <c r="M22" s="17"/>
      <c r="N22" s="9"/>
    </row>
    <row r="23" customHeight="1" spans="1:14">
      <c r="A23" s="9">
        <v>21</v>
      </c>
      <c r="B23" s="9" t="s">
        <v>25</v>
      </c>
      <c r="C23" s="10" t="s">
        <v>42</v>
      </c>
      <c r="D23" s="10" t="s">
        <v>44</v>
      </c>
      <c r="E23" s="10">
        <v>21</v>
      </c>
      <c r="F23" s="10">
        <v>220.5</v>
      </c>
      <c r="G23" s="9"/>
      <c r="H23" s="9"/>
      <c r="I23" s="9">
        <f t="shared" si="3"/>
        <v>3969</v>
      </c>
      <c r="J23" s="16">
        <f t="shared" si="4"/>
        <v>105</v>
      </c>
      <c r="K23" s="16"/>
      <c r="L23" s="9">
        <f t="shared" si="5"/>
        <v>4074</v>
      </c>
      <c r="M23" s="17"/>
      <c r="N23" s="9"/>
    </row>
    <row r="24" customHeight="1" spans="1:14">
      <c r="A24" s="9">
        <v>22</v>
      </c>
      <c r="B24" s="9" t="s">
        <v>25</v>
      </c>
      <c r="C24" s="10" t="s">
        <v>42</v>
      </c>
      <c r="D24" s="10" t="s">
        <v>45</v>
      </c>
      <c r="E24" s="10">
        <v>26</v>
      </c>
      <c r="F24" s="10">
        <v>279</v>
      </c>
      <c r="G24" s="9"/>
      <c r="H24" s="9">
        <v>50</v>
      </c>
      <c r="I24" s="9">
        <f>16*52.5+18*(F24-52.5)+G24-H24</f>
        <v>4867</v>
      </c>
      <c r="J24" s="16">
        <f t="shared" si="4"/>
        <v>130</v>
      </c>
      <c r="K24" s="16"/>
      <c r="L24" s="9">
        <f t="shared" si="5"/>
        <v>4997</v>
      </c>
      <c r="M24" s="17"/>
      <c r="N24" s="9"/>
    </row>
    <row r="25" customHeight="1" spans="1:14">
      <c r="A25" s="9">
        <v>23</v>
      </c>
      <c r="B25" s="9" t="s">
        <v>25</v>
      </c>
      <c r="C25" s="10" t="s">
        <v>42</v>
      </c>
      <c r="D25" s="10" t="s">
        <v>46</v>
      </c>
      <c r="E25" s="10">
        <v>28</v>
      </c>
      <c r="F25" s="10">
        <v>303</v>
      </c>
      <c r="G25" s="9"/>
      <c r="H25" s="9"/>
      <c r="I25" s="9">
        <f>16*52.5+18*(F25-52.5)+G25-H25</f>
        <v>5349</v>
      </c>
      <c r="J25" s="16">
        <f t="shared" si="4"/>
        <v>140</v>
      </c>
      <c r="K25" s="16"/>
      <c r="L25" s="9">
        <f t="shared" si="5"/>
        <v>5489</v>
      </c>
      <c r="M25" s="17"/>
      <c r="N25" s="9"/>
    </row>
    <row r="26" customHeight="1" spans="1:14">
      <c r="A26" s="9">
        <v>24</v>
      </c>
      <c r="B26" s="9" t="s">
        <v>25</v>
      </c>
      <c r="C26" s="10" t="s">
        <v>42</v>
      </c>
      <c r="D26" s="10" t="s">
        <v>47</v>
      </c>
      <c r="E26" s="10">
        <v>23</v>
      </c>
      <c r="F26" s="10">
        <v>248.5</v>
      </c>
      <c r="G26" s="9"/>
      <c r="H26" s="9"/>
      <c r="I26" s="9">
        <f>16*52.5+18*(F26-52.5)+G26-H26</f>
        <v>4368</v>
      </c>
      <c r="J26" s="16">
        <f t="shared" si="4"/>
        <v>115</v>
      </c>
      <c r="K26" s="16"/>
      <c r="L26" s="9">
        <f t="shared" si="5"/>
        <v>4483</v>
      </c>
      <c r="M26" s="18"/>
      <c r="N26" s="9"/>
    </row>
    <row r="27" customHeight="1" spans="1:14">
      <c r="A27" s="9">
        <v>25</v>
      </c>
      <c r="B27" s="9" t="s">
        <v>25</v>
      </c>
      <c r="C27" s="10" t="s">
        <v>42</v>
      </c>
      <c r="D27" s="10" t="s">
        <v>48</v>
      </c>
      <c r="E27" s="10">
        <v>26</v>
      </c>
      <c r="F27" s="10">
        <v>283</v>
      </c>
      <c r="G27" s="9"/>
      <c r="H27" s="9"/>
      <c r="I27" s="9">
        <f>F27*18+G27-H27</f>
        <v>5094</v>
      </c>
      <c r="J27" s="16">
        <f t="shared" si="4"/>
        <v>130</v>
      </c>
      <c r="K27" s="16"/>
      <c r="L27" s="9">
        <f t="shared" si="5"/>
        <v>5224</v>
      </c>
      <c r="M27" s="17"/>
      <c r="N27" s="9"/>
    </row>
    <row r="28" customHeight="1" spans="1:14">
      <c r="A28" s="9">
        <v>26</v>
      </c>
      <c r="B28" s="9" t="s">
        <v>25</v>
      </c>
      <c r="C28" s="10" t="s">
        <v>42</v>
      </c>
      <c r="D28" s="10" t="s">
        <v>49</v>
      </c>
      <c r="E28" s="10">
        <v>28</v>
      </c>
      <c r="F28" s="10">
        <v>311</v>
      </c>
      <c r="G28" s="9"/>
      <c r="H28" s="9"/>
      <c r="I28" s="9">
        <f>F28*18+G28-H28</f>
        <v>5598</v>
      </c>
      <c r="J28" s="16">
        <f t="shared" si="4"/>
        <v>140</v>
      </c>
      <c r="K28" s="16"/>
      <c r="L28" s="9">
        <f t="shared" si="5"/>
        <v>5738</v>
      </c>
      <c r="M28" s="17"/>
      <c r="N28" s="9"/>
    </row>
    <row r="29" customHeight="1" spans="1:14">
      <c r="A29" s="9">
        <v>27</v>
      </c>
      <c r="B29" s="9" t="s">
        <v>25</v>
      </c>
      <c r="C29" s="10" t="s">
        <v>42</v>
      </c>
      <c r="D29" s="10" t="s">
        <v>50</v>
      </c>
      <c r="E29" s="10">
        <v>26</v>
      </c>
      <c r="F29" s="10">
        <v>274</v>
      </c>
      <c r="G29" s="9"/>
      <c r="H29" s="9"/>
      <c r="I29" s="9">
        <f>F29*18+G29-H29</f>
        <v>4932</v>
      </c>
      <c r="J29" s="16">
        <f t="shared" si="4"/>
        <v>130</v>
      </c>
      <c r="K29" s="16"/>
      <c r="L29" s="9">
        <f t="shared" si="5"/>
        <v>5062</v>
      </c>
      <c r="M29" s="17"/>
      <c r="N29" s="9"/>
    </row>
    <row r="30" customHeight="1" spans="1:14">
      <c r="A30" s="9">
        <v>28</v>
      </c>
      <c r="B30" s="9" t="s">
        <v>25</v>
      </c>
      <c r="C30" s="10" t="s">
        <v>42</v>
      </c>
      <c r="D30" s="10" t="s">
        <v>51</v>
      </c>
      <c r="E30" s="10">
        <v>28</v>
      </c>
      <c r="F30" s="10">
        <v>308</v>
      </c>
      <c r="G30" s="9"/>
      <c r="H30" s="9"/>
      <c r="I30" s="9">
        <f>18*F30+G30-H30</f>
        <v>5544</v>
      </c>
      <c r="J30" s="16">
        <f t="shared" si="4"/>
        <v>140</v>
      </c>
      <c r="K30" s="16"/>
      <c r="L30" s="9">
        <f t="shared" si="5"/>
        <v>5684</v>
      </c>
      <c r="M30" s="17"/>
      <c r="N30" s="9"/>
    </row>
    <row r="31" customFormat="1" customHeight="1" spans="1:14">
      <c r="A31" s="9">
        <v>29</v>
      </c>
      <c r="B31" s="11" t="s">
        <v>25</v>
      </c>
      <c r="C31" s="12" t="s">
        <v>42</v>
      </c>
      <c r="D31" s="12" t="s">
        <v>52</v>
      </c>
      <c r="E31" s="12">
        <v>19</v>
      </c>
      <c r="F31" s="12">
        <v>211</v>
      </c>
      <c r="G31" s="11"/>
      <c r="H31" s="11"/>
      <c r="I31" s="11">
        <f>16*57+18*(F31-57)-G31-H31</f>
        <v>3684</v>
      </c>
      <c r="J31" s="19">
        <f t="shared" si="4"/>
        <v>95</v>
      </c>
      <c r="K31" s="19"/>
      <c r="L31" s="11">
        <f t="shared" si="5"/>
        <v>3779</v>
      </c>
      <c r="M31" s="17"/>
      <c r="N31" s="9"/>
    </row>
    <row r="32" customFormat="1" customHeight="1" spans="1:14">
      <c r="A32" s="9">
        <v>30</v>
      </c>
      <c r="B32" s="11" t="s">
        <v>25</v>
      </c>
      <c r="C32" s="12" t="s">
        <v>42</v>
      </c>
      <c r="D32" s="12" t="s">
        <v>53</v>
      </c>
      <c r="E32" s="12">
        <v>5</v>
      </c>
      <c r="F32" s="12">
        <v>53</v>
      </c>
      <c r="G32" s="11"/>
      <c r="H32" s="11"/>
      <c r="I32" s="11">
        <f>16*F32-G32-H32</f>
        <v>848</v>
      </c>
      <c r="J32" s="19">
        <f t="shared" si="4"/>
        <v>25</v>
      </c>
      <c r="K32" s="19"/>
      <c r="L32" s="11">
        <f t="shared" si="5"/>
        <v>873</v>
      </c>
      <c r="M32" s="17"/>
      <c r="N32" s="9"/>
    </row>
    <row r="33" customFormat="1" customHeight="1" spans="1:14">
      <c r="A33" s="9">
        <v>31</v>
      </c>
      <c r="B33" s="9" t="s">
        <v>27</v>
      </c>
      <c r="C33" s="10" t="s">
        <v>40</v>
      </c>
      <c r="D33" s="10" t="s">
        <v>54</v>
      </c>
      <c r="E33" s="10">
        <v>23.5</v>
      </c>
      <c r="F33" s="10">
        <v>225</v>
      </c>
      <c r="G33" s="9"/>
      <c r="H33" s="9">
        <v>30</v>
      </c>
      <c r="I33" s="9">
        <f>F33*18+G33-H33</f>
        <v>4020</v>
      </c>
      <c r="J33" s="16">
        <f t="shared" si="4"/>
        <v>117.5</v>
      </c>
      <c r="K33" s="16"/>
      <c r="L33" s="9">
        <f t="shared" si="5"/>
        <v>4137.5</v>
      </c>
      <c r="M33" s="17"/>
      <c r="N33" s="9"/>
    </row>
    <row r="34" customFormat="1" customHeight="1" spans="1:14">
      <c r="A34" s="9">
        <v>32</v>
      </c>
      <c r="B34" s="11" t="s">
        <v>27</v>
      </c>
      <c r="C34" s="12" t="s">
        <v>40</v>
      </c>
      <c r="D34" s="12" t="s">
        <v>55</v>
      </c>
      <c r="E34" s="12">
        <v>14.7</v>
      </c>
      <c r="F34" s="12">
        <v>149</v>
      </c>
      <c r="G34" s="11"/>
      <c r="H34" s="11"/>
      <c r="I34" s="11">
        <f>16*51+18*(F34-51)-G34-H34</f>
        <v>2580</v>
      </c>
      <c r="J34" s="19">
        <f t="shared" si="4"/>
        <v>73.5</v>
      </c>
      <c r="K34" s="19"/>
      <c r="L34" s="11">
        <f t="shared" si="5"/>
        <v>2653.5</v>
      </c>
      <c r="M34" s="17"/>
      <c r="N34" s="9"/>
    </row>
    <row r="35" customFormat="1" customHeight="1" spans="1:14">
      <c r="A35" s="9">
        <v>33</v>
      </c>
      <c r="B35" s="11" t="s">
        <v>27</v>
      </c>
      <c r="C35" s="12" t="s">
        <v>40</v>
      </c>
      <c r="D35" s="12" t="s">
        <v>56</v>
      </c>
      <c r="E35" s="12">
        <v>18</v>
      </c>
      <c r="F35" s="12">
        <v>180.5</v>
      </c>
      <c r="G35" s="11"/>
      <c r="H35" s="11"/>
      <c r="I35" s="11">
        <f>16*52.5+18*(F35-52.5)-G35-H35</f>
        <v>3144</v>
      </c>
      <c r="J35" s="19">
        <f t="shared" si="4"/>
        <v>90</v>
      </c>
      <c r="K35" s="19"/>
      <c r="L35" s="11">
        <f t="shared" si="5"/>
        <v>3234</v>
      </c>
      <c r="M35" s="17"/>
      <c r="N35" s="9"/>
    </row>
    <row r="36" customFormat="1" customHeight="1" spans="1:14">
      <c r="A36" s="9">
        <v>34</v>
      </c>
      <c r="B36" s="11" t="s">
        <v>27</v>
      </c>
      <c r="C36" s="12" t="s">
        <v>40</v>
      </c>
      <c r="D36" s="12" t="s">
        <v>57</v>
      </c>
      <c r="E36" s="12">
        <v>16.5</v>
      </c>
      <c r="F36" s="12">
        <v>143</v>
      </c>
      <c r="G36" s="11"/>
      <c r="H36" s="11"/>
      <c r="I36" s="11">
        <f>16*46+18*(F36-46)-G36-H36</f>
        <v>2482</v>
      </c>
      <c r="J36" s="19">
        <f t="shared" si="4"/>
        <v>82.5</v>
      </c>
      <c r="K36" s="19"/>
      <c r="L36" s="11">
        <f t="shared" si="5"/>
        <v>2564.5</v>
      </c>
      <c r="M36" s="17"/>
      <c r="N36" s="9"/>
    </row>
    <row r="37" customFormat="1" customHeight="1" spans="1:14">
      <c r="A37" s="9">
        <v>35</v>
      </c>
      <c r="B37" s="11" t="s">
        <v>58</v>
      </c>
      <c r="C37" s="12" t="s">
        <v>59</v>
      </c>
      <c r="D37" s="12" t="s">
        <v>60</v>
      </c>
      <c r="E37" s="12">
        <v>20.5</v>
      </c>
      <c r="F37" s="12">
        <v>231</v>
      </c>
      <c r="G37" s="11"/>
      <c r="H37" s="11"/>
      <c r="I37" s="11">
        <f>16*40+18*(F37-40)+G37-H37</f>
        <v>4078</v>
      </c>
      <c r="J37" s="19">
        <f t="shared" si="4"/>
        <v>102.5</v>
      </c>
      <c r="K37" s="19"/>
      <c r="L37" s="11">
        <f t="shared" si="5"/>
        <v>4180.5</v>
      </c>
      <c r="M37" s="17"/>
      <c r="N37" s="9"/>
    </row>
    <row r="38" customFormat="1" customHeight="1" spans="1:14">
      <c r="A38" s="9">
        <v>36</v>
      </c>
      <c r="B38" s="9" t="s">
        <v>61</v>
      </c>
      <c r="C38" s="10" t="s">
        <v>59</v>
      </c>
      <c r="D38" s="10" t="s">
        <v>62</v>
      </c>
      <c r="E38" s="10">
        <v>8</v>
      </c>
      <c r="F38" s="10">
        <v>89.5</v>
      </c>
      <c r="G38" s="9"/>
      <c r="H38" s="9"/>
      <c r="I38" s="9">
        <f>F38*18+G38-H38</f>
        <v>1611</v>
      </c>
      <c r="J38" s="16">
        <f t="shared" si="4"/>
        <v>40</v>
      </c>
      <c r="K38" s="16"/>
      <c r="L38" s="9">
        <f t="shared" si="5"/>
        <v>1651</v>
      </c>
      <c r="M38" s="17" t="s">
        <v>63</v>
      </c>
      <c r="N38" s="9"/>
    </row>
    <row r="39" customHeight="1" spans="1:14">
      <c r="A39" s="9"/>
      <c r="B39" s="9"/>
      <c r="C39" s="9"/>
      <c r="D39" s="9"/>
      <c r="E39" s="9">
        <f>SUM(E3:E38)</f>
        <v>823.2</v>
      </c>
      <c r="F39" s="9">
        <f t="shared" ref="F39:L39" si="6">SUM(F3:F38)</f>
        <v>9014.9</v>
      </c>
      <c r="G39" s="9">
        <f t="shared" si="6"/>
        <v>0</v>
      </c>
      <c r="H39" s="9">
        <f t="shared" si="6"/>
        <v>3146</v>
      </c>
      <c r="I39" s="9">
        <f>SUM(I3:I38)</f>
        <v>158208.2</v>
      </c>
      <c r="J39" s="9">
        <f>SUM(J3:J38)</f>
        <v>4116</v>
      </c>
      <c r="K39" s="9">
        <f t="shared" si="6"/>
        <v>0</v>
      </c>
      <c r="L39" s="9">
        <f>SUM(L3:L38)</f>
        <v>162324.2</v>
      </c>
      <c r="M39" s="17"/>
      <c r="N39" s="9"/>
    </row>
    <row r="42" customHeight="1" spans="2:13">
      <c r="B42" s="13" t="s">
        <v>64</v>
      </c>
      <c r="C42" s="13" t="s">
        <v>65</v>
      </c>
      <c r="D42" s="13"/>
      <c r="E42" s="13"/>
      <c r="F42" s="13"/>
      <c r="G42" s="13" t="s">
        <v>66</v>
      </c>
      <c r="J42" s="20"/>
      <c r="K42" s="20"/>
      <c r="L42" s="20"/>
      <c r="M42" s="21"/>
    </row>
  </sheetData>
  <mergeCells count="2">
    <mergeCell ref="A1:N1"/>
    <mergeCell ref="N7:N33"/>
  </mergeCells>
  <printOptions horizontalCentered="1"/>
  <pageMargins left="0.236111111111111" right="0" top="0" bottom="0" header="0.314583333333333" footer="0.314583333333333"/>
  <pageSetup paperSize="9" scale="85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workbookViewId="0">
      <selection activeCell="D26" sqref="D26"/>
    </sheetView>
  </sheetViews>
  <sheetFormatPr defaultColWidth="9" defaultRowHeight="13.5" outlineLevelCol="3"/>
  <cols>
    <col min="1" max="1" width="11.125" customWidth="1"/>
    <col min="3" max="3" width="25.75" customWidth="1"/>
  </cols>
  <sheetData>
    <row r="1" ht="20" customHeight="1" spans="1:4">
      <c r="A1" s="1"/>
      <c r="B1" s="1" t="s">
        <v>4</v>
      </c>
      <c r="C1" s="1" t="s">
        <v>67</v>
      </c>
      <c r="D1" s="1" t="s">
        <v>68</v>
      </c>
    </row>
    <row r="2" ht="20" customHeight="1" spans="1:4">
      <c r="A2" s="1" t="s">
        <v>69</v>
      </c>
      <c r="B2" s="2" t="s">
        <v>54</v>
      </c>
      <c r="C2" s="3" t="s">
        <v>70</v>
      </c>
      <c r="D2" s="1">
        <v>30</v>
      </c>
    </row>
    <row r="3" ht="20" customHeight="1" spans="1:4">
      <c r="A3" s="1" t="s">
        <v>71</v>
      </c>
      <c r="B3" s="4" t="s">
        <v>18</v>
      </c>
      <c r="C3" s="5" t="s">
        <v>72</v>
      </c>
      <c r="D3" s="1">
        <v>95</v>
      </c>
    </row>
    <row r="4" ht="20" customHeight="1" spans="1:4">
      <c r="A4" s="1"/>
      <c r="B4" s="4" t="s">
        <v>19</v>
      </c>
      <c r="C4" s="5" t="s">
        <v>73</v>
      </c>
      <c r="D4" s="1">
        <v>648</v>
      </c>
    </row>
    <row r="5" ht="20" customHeight="1" spans="1:4">
      <c r="A5" s="1"/>
      <c r="B5" s="4" t="s">
        <v>20</v>
      </c>
      <c r="C5" s="5" t="s">
        <v>73</v>
      </c>
      <c r="D5" s="1">
        <v>648</v>
      </c>
    </row>
    <row r="6" ht="16.5" spans="1:4">
      <c r="A6" s="1" t="s">
        <v>74</v>
      </c>
      <c r="B6" s="4" t="s">
        <v>18</v>
      </c>
      <c r="C6" s="1" t="s">
        <v>75</v>
      </c>
      <c r="D6" s="1">
        <v>50</v>
      </c>
    </row>
    <row r="7" ht="16.5" spans="1:4">
      <c r="A7" s="1"/>
      <c r="B7" s="4" t="s">
        <v>19</v>
      </c>
      <c r="C7" s="1" t="s">
        <v>76</v>
      </c>
      <c r="D7" s="1">
        <v>30</v>
      </c>
    </row>
    <row r="8" ht="16.5" spans="1:4">
      <c r="A8" s="1"/>
      <c r="B8" s="4" t="s">
        <v>20</v>
      </c>
      <c r="C8" s="1" t="s">
        <v>77</v>
      </c>
      <c r="D8" s="1">
        <v>50</v>
      </c>
    </row>
    <row r="9" ht="16.5" spans="1:4">
      <c r="A9" s="1" t="s">
        <v>78</v>
      </c>
      <c r="B9" s="4" t="s">
        <v>23</v>
      </c>
      <c r="C9" s="1" t="s">
        <v>79</v>
      </c>
      <c r="D9" s="1">
        <v>100</v>
      </c>
    </row>
    <row r="10" ht="16.5" spans="1:4">
      <c r="A10" s="1"/>
      <c r="B10" s="4" t="s">
        <v>24</v>
      </c>
      <c r="C10" s="1" t="s">
        <v>79</v>
      </c>
      <c r="D10" s="1">
        <v>100</v>
      </c>
    </row>
    <row r="11" ht="16.5" spans="1:4">
      <c r="A11" s="1"/>
      <c r="B11" s="4" t="s">
        <v>26</v>
      </c>
      <c r="C11" s="1" t="s">
        <v>79</v>
      </c>
      <c r="D11" s="1">
        <v>100</v>
      </c>
    </row>
    <row r="12" ht="16.5" spans="1:4">
      <c r="A12" s="1"/>
      <c r="B12" s="4" t="s">
        <v>28</v>
      </c>
      <c r="C12" s="1" t="s">
        <v>79</v>
      </c>
      <c r="D12" s="1">
        <v>100</v>
      </c>
    </row>
    <row r="13" ht="16.5" spans="1:4">
      <c r="A13" s="1"/>
      <c r="B13" s="4" t="s">
        <v>30</v>
      </c>
      <c r="C13" s="1" t="s">
        <v>79</v>
      </c>
      <c r="D13" s="1">
        <f>100+75</f>
        <v>175</v>
      </c>
    </row>
    <row r="14" ht="16.5" spans="1:4">
      <c r="A14" s="1"/>
      <c r="B14" s="4" t="s">
        <v>31</v>
      </c>
      <c r="C14" s="1" t="s">
        <v>79</v>
      </c>
      <c r="D14" s="1">
        <v>100</v>
      </c>
    </row>
    <row r="15" ht="16.5" spans="1:4">
      <c r="A15" s="1"/>
      <c r="B15" s="4" t="s">
        <v>32</v>
      </c>
      <c r="C15" s="1" t="s">
        <v>79</v>
      </c>
      <c r="D15" s="1">
        <v>100</v>
      </c>
    </row>
    <row r="16" ht="16.5" spans="1:4">
      <c r="A16" s="1"/>
      <c r="B16" s="4" t="s">
        <v>33</v>
      </c>
      <c r="C16" s="1" t="s">
        <v>79</v>
      </c>
      <c r="D16" s="1">
        <v>100</v>
      </c>
    </row>
    <row r="17" ht="16.5" spans="1:4">
      <c r="A17" s="1"/>
      <c r="B17" s="4" t="s">
        <v>34</v>
      </c>
      <c r="C17" s="1" t="s">
        <v>79</v>
      </c>
      <c r="D17" s="1">
        <v>100</v>
      </c>
    </row>
    <row r="18" ht="16.5" spans="1:4">
      <c r="A18" s="1"/>
      <c r="B18" s="4" t="s">
        <v>35</v>
      </c>
      <c r="C18" s="1" t="s">
        <v>79</v>
      </c>
      <c r="D18" s="1">
        <v>100</v>
      </c>
    </row>
    <row r="19" ht="16.5" spans="1:4">
      <c r="A19" s="1"/>
      <c r="B19" s="4" t="s">
        <v>36</v>
      </c>
      <c r="C19" s="1" t="s">
        <v>79</v>
      </c>
      <c r="D19" s="1">
        <v>100</v>
      </c>
    </row>
    <row r="20" ht="16.5" spans="1:4">
      <c r="A20" s="1"/>
      <c r="B20" s="4" t="s">
        <v>37</v>
      </c>
      <c r="C20" s="1" t="s">
        <v>79</v>
      </c>
      <c r="D20" s="1">
        <v>100</v>
      </c>
    </row>
    <row r="21" ht="16.5" spans="1:4">
      <c r="A21" s="1"/>
      <c r="B21" s="4" t="s">
        <v>38</v>
      </c>
      <c r="C21" s="1" t="s">
        <v>79</v>
      </c>
      <c r="D21" s="1">
        <v>100</v>
      </c>
    </row>
    <row r="22" ht="16.5" spans="1:4">
      <c r="A22" s="1"/>
      <c r="B22" s="4" t="s">
        <v>39</v>
      </c>
      <c r="C22" s="1" t="s">
        <v>79</v>
      </c>
      <c r="D22" s="1">
        <v>100</v>
      </c>
    </row>
    <row r="23" ht="16.5" spans="1:4">
      <c r="A23" s="1" t="s">
        <v>80</v>
      </c>
      <c r="B23" s="1" t="s">
        <v>41</v>
      </c>
      <c r="C23" s="1" t="s">
        <v>81</v>
      </c>
      <c r="D23" s="1">
        <v>20</v>
      </c>
    </row>
    <row r="24" ht="16.5" spans="1:4">
      <c r="A24" s="1"/>
      <c r="B24" s="1" t="s">
        <v>43</v>
      </c>
      <c r="C24" s="1" t="s">
        <v>82</v>
      </c>
      <c r="D24" s="1">
        <v>50</v>
      </c>
    </row>
    <row r="25" ht="16.5" spans="1:4">
      <c r="A25" s="1"/>
      <c r="B25" s="4" t="s">
        <v>45</v>
      </c>
      <c r="C25" s="1" t="s">
        <v>82</v>
      </c>
      <c r="D25" s="1">
        <v>50</v>
      </c>
    </row>
    <row r="26" spans="4:4">
      <c r="D26">
        <f>SUM(D2:D25)</f>
        <v>3146</v>
      </c>
    </row>
  </sheetData>
  <mergeCells count="4">
    <mergeCell ref="A3:A5"/>
    <mergeCell ref="A6:A8"/>
    <mergeCell ref="A9:A22"/>
    <mergeCell ref="A23:A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小吕 宏达祥</vt:lpstr>
      <vt:lpstr>扣款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好巧不巧</cp:lastModifiedBy>
  <dcterms:created xsi:type="dcterms:W3CDTF">2006-09-13T11:21:00Z</dcterms:created>
  <dcterms:modified xsi:type="dcterms:W3CDTF">2020-06-12T08:52:30Z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2052-11.1.0.9740</vt:lpwstr>
  </property>
</Properties>
</file>