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劳务工工资" sheetId="1" r:id="rId1"/>
    <sheet name="扣款" sheetId="2" r:id="rId2"/>
  </sheets>
  <definedNames>
    <definedName name="_xlnm._FilterDatabase" localSheetId="0" hidden="1">劳务工工资!$A$1:$M$21</definedName>
  </definedNames>
  <calcPr calcId="144525"/>
</workbook>
</file>

<file path=xl/sharedStrings.xml><?xml version="1.0" encoding="utf-8"?>
<sst xmlns="http://schemas.openxmlformats.org/spreadsheetml/2006/main" count="101" uniqueCount="63">
  <si>
    <t>碧云劳务公司2020.6月份工人工资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</si>
  <si>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</si>
  <si>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</si>
  <si>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</si>
  <si>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</si>
  <si>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</si>
  <si>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</si>
  <si>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</si>
  <si>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</si>
  <si>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</si>
  <si>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</si>
  <si>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</si>
  <si>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</si>
  <si>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</si>
  <si>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</si>
  <si>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</si>
  <si>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</si>
  <si>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孟晓林</t>
  </si>
  <si>
    <t>天津座椅</t>
  </si>
  <si>
    <t>高德彬</t>
  </si>
  <si>
    <t>赵东豪</t>
  </si>
  <si>
    <t>吴晟凯</t>
  </si>
  <si>
    <t>李佳骏</t>
  </si>
  <si>
    <t>刘旭</t>
  </si>
  <si>
    <t>张福臣</t>
  </si>
  <si>
    <t>发泡</t>
  </si>
  <si>
    <t>德桂敏</t>
  </si>
  <si>
    <t>张澄宇</t>
  </si>
  <si>
    <t>组装</t>
  </si>
  <si>
    <t>张喜兰</t>
  </si>
  <si>
    <t>焊接</t>
  </si>
  <si>
    <t>齐立祥</t>
  </si>
  <si>
    <t>补5月份工资</t>
  </si>
  <si>
    <t>路兴鹏</t>
  </si>
  <si>
    <t>涂装</t>
  </si>
  <si>
    <t>涂装工</t>
  </si>
  <si>
    <t>于凤芝</t>
  </si>
  <si>
    <t>注塑</t>
  </si>
  <si>
    <t>李照灿</t>
  </si>
  <si>
    <t>张新阔</t>
  </si>
  <si>
    <t>王先平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</si>
  <si>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</si>
  <si>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</si>
  <si>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</si>
  <si>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</si>
  <si>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</si>
  <si>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</si>
  <si>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</si>
  <si>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注塑质量扣款</t>
  </si>
  <si>
    <t>B40灯罩缩水</t>
  </si>
  <si>
    <t>B40内侧饰盖</t>
  </si>
  <si>
    <t>宿舍检查扣款</t>
  </si>
  <si>
    <t>烟头</t>
  </si>
  <si>
    <t>卫生差</t>
  </si>
  <si>
    <t>工服扣款</t>
  </si>
  <si>
    <t>扣1套夏季工服</t>
  </si>
  <si>
    <t>质量扣款</t>
  </si>
  <si>
    <t>车间质量问题扣款</t>
  </si>
  <si>
    <t>考勤异常</t>
  </si>
  <si>
    <t>6月29日未打下班卡</t>
  </si>
  <si>
    <t>6月20日未打上班卡</t>
  </si>
  <si>
    <t>6月23日未打上班卡</t>
  </si>
  <si>
    <t>M20室内镜有毛边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</si>
</sst>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K3" sqref="K3:K10"/>
    </sheetView>
  </sheetViews>
  <sheetFormatPr defaultColWidth="9" defaultRowHeight="20" customHeight="1"/>
  <cols>
    <col min="1" max="1" width="5.625" style="8" customWidth="1"/>
    <col min="2" max="2" width="10.25" style="8" customWidth="1"/>
    <col min="3" max="3" width="7.875" style="8" hidden="1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0.375" style="8"/>
    <col min="10" max="10" width="8.125" style="8" customWidth="1"/>
    <col min="11" max="11" width="9.375" style="8" customWidth="1"/>
    <col min="12" max="12" width="6.94166666666667" style="8" customWidth="1"/>
    <col min="13" max="13" width="8.5" style="8" customWidth="1"/>
    <col min="14" max="15" width="9.375" style="8" customWidth="1"/>
    <col min="16" max="16384" width="9" style="8"/>
  </cols>
  <sheetData>
    <row r="1" s="8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8" customFormat="1" customHeight="1" spans="1:13">
      <c r="A3" s="10">
        <f>ROW()-2</f>
        <v>1</v>
      </c>
      <c r="B3" s="10" t="s">
        <v>14</v>
      </c>
      <c r="C3" s="10" t="s">
        <v>15</v>
      </c>
      <c r="D3" s="11" t="s">
        <v>16</v>
      </c>
      <c r="E3" s="11">
        <v>28</v>
      </c>
      <c r="F3" s="11">
        <v>267</v>
      </c>
      <c r="G3" s="10"/>
      <c r="H3" s="10">
        <v>45.4</v>
      </c>
      <c r="I3" s="10">
        <f>F3*18+G3-H3</f>
        <v>4760.6</v>
      </c>
      <c r="J3" s="22">
        <f t="shared" ref="J3:J19" si="0">E3*5</f>
        <v>140</v>
      </c>
      <c r="K3" s="10">
        <f t="shared" ref="K3:K19" si="1">I3+J3</f>
        <v>4900.6</v>
      </c>
      <c r="L3" s="10"/>
      <c r="M3" s="23"/>
    </row>
    <row r="4" s="8" customFormat="1" customHeight="1" spans="1:13">
      <c r="A4" s="12">
        <f t="shared" ref="A4:A13" si="2">ROW()-2</f>
        <v>2</v>
      </c>
      <c r="B4" s="12" t="s">
        <v>14</v>
      </c>
      <c r="C4" s="13"/>
      <c r="D4" s="14" t="s">
        <v>17</v>
      </c>
      <c r="E4" s="14">
        <v>21</v>
      </c>
      <c r="F4" s="14">
        <v>179</v>
      </c>
      <c r="G4" s="12"/>
      <c r="H4" s="12">
        <v>35.4</v>
      </c>
      <c r="I4" s="12">
        <f>16*35+18*(F4-35)+G4-H4</f>
        <v>3116.6</v>
      </c>
      <c r="J4" s="24">
        <f t="shared" si="0"/>
        <v>105</v>
      </c>
      <c r="K4" s="12">
        <f t="shared" si="1"/>
        <v>3221.6</v>
      </c>
      <c r="L4" s="12"/>
      <c r="M4" s="25"/>
    </row>
    <row r="5" s="8" customFormat="1" customHeight="1" spans="1:13">
      <c r="A5" s="12">
        <f t="shared" si="2"/>
        <v>3</v>
      </c>
      <c r="B5" s="15" t="s">
        <v>18</v>
      </c>
      <c r="C5" s="13"/>
      <c r="D5" s="14" t="s">
        <v>19</v>
      </c>
      <c r="E5" s="14">
        <v>21</v>
      </c>
      <c r="F5" s="14">
        <v>246</v>
      </c>
      <c r="G5" s="12"/>
      <c r="H5" s="12">
        <v>30</v>
      </c>
      <c r="I5" s="12">
        <f>16*60+18*(F5-60)+G5-H5</f>
        <v>4278</v>
      </c>
      <c r="J5" s="24">
        <f t="shared" si="0"/>
        <v>105</v>
      </c>
      <c r="K5" s="12">
        <f t="shared" si="1"/>
        <v>4383</v>
      </c>
      <c r="L5" s="12"/>
      <c r="M5" s="25"/>
    </row>
    <row r="6" s="8" customFormat="1" customHeight="1" spans="1:13">
      <c r="A6" s="12">
        <f t="shared" si="2"/>
        <v>4</v>
      </c>
      <c r="B6" s="15" t="s">
        <v>18</v>
      </c>
      <c r="C6" s="13"/>
      <c r="D6" s="14" t="s">
        <v>20</v>
      </c>
      <c r="E6" s="14">
        <v>26</v>
      </c>
      <c r="F6" s="14">
        <v>265.5</v>
      </c>
      <c r="G6" s="12"/>
      <c r="H6" s="12"/>
      <c r="I6" s="12">
        <f>16*49.5+18*(F6-49.5)+G6-H6</f>
        <v>4680</v>
      </c>
      <c r="J6" s="24">
        <f t="shared" si="0"/>
        <v>130</v>
      </c>
      <c r="K6" s="12">
        <f t="shared" si="1"/>
        <v>4810</v>
      </c>
      <c r="L6" s="12"/>
      <c r="M6" s="25"/>
    </row>
    <row r="7" s="8" customFormat="1" customHeight="1" spans="1:13">
      <c r="A7" s="10">
        <f t="shared" si="2"/>
        <v>5</v>
      </c>
      <c r="B7" s="16" t="s">
        <v>18</v>
      </c>
      <c r="C7" s="17"/>
      <c r="D7" s="11" t="s">
        <v>21</v>
      </c>
      <c r="E7" s="11">
        <v>1</v>
      </c>
      <c r="F7" s="11">
        <v>8</v>
      </c>
      <c r="G7" s="10"/>
      <c r="H7" s="10"/>
      <c r="I7" s="10">
        <f>16*F7+G7-H7</f>
        <v>128</v>
      </c>
      <c r="J7" s="22">
        <f t="shared" si="0"/>
        <v>5</v>
      </c>
      <c r="K7" s="10">
        <f t="shared" si="1"/>
        <v>133</v>
      </c>
      <c r="L7" s="10"/>
      <c r="M7" s="23"/>
    </row>
    <row r="8" s="8" customFormat="1" customHeight="1" spans="1:13">
      <c r="A8" s="12">
        <f t="shared" si="2"/>
        <v>6</v>
      </c>
      <c r="B8" s="15" t="s">
        <v>18</v>
      </c>
      <c r="C8" s="13"/>
      <c r="D8" s="14" t="s">
        <v>22</v>
      </c>
      <c r="E8" s="14">
        <v>18</v>
      </c>
      <c r="F8" s="14">
        <v>131</v>
      </c>
      <c r="G8" s="12"/>
      <c r="H8" s="12"/>
      <c r="I8" s="12">
        <f>16*55+18*(F8-55)+G8-H8</f>
        <v>2248</v>
      </c>
      <c r="J8" s="24">
        <f t="shared" si="0"/>
        <v>90</v>
      </c>
      <c r="K8" s="12">
        <f t="shared" si="1"/>
        <v>2338</v>
      </c>
      <c r="L8" s="12"/>
      <c r="M8" s="25"/>
    </row>
    <row r="9" s="8" customFormat="1" customHeight="1" spans="1:13">
      <c r="A9" s="12">
        <f t="shared" si="2"/>
        <v>7</v>
      </c>
      <c r="B9" s="15" t="s">
        <v>18</v>
      </c>
      <c r="C9" s="13"/>
      <c r="D9" s="14" t="s">
        <v>23</v>
      </c>
      <c r="E9" s="14">
        <v>11</v>
      </c>
      <c r="F9" s="14">
        <v>116</v>
      </c>
      <c r="G9" s="12"/>
      <c r="H9" s="12">
        <v>50</v>
      </c>
      <c r="I9" s="12">
        <f>16*52.5+18*(F9-52.5)+G9-H9</f>
        <v>1933</v>
      </c>
      <c r="J9" s="24">
        <f t="shared" si="0"/>
        <v>55</v>
      </c>
      <c r="K9" s="12">
        <f t="shared" si="1"/>
        <v>1988</v>
      </c>
      <c r="L9" s="12"/>
      <c r="M9" s="25"/>
    </row>
    <row r="10" s="8" customFormat="1" customHeight="1" spans="1:13">
      <c r="A10" s="12">
        <f t="shared" si="2"/>
        <v>8</v>
      </c>
      <c r="B10" s="15" t="s">
        <v>18</v>
      </c>
      <c r="C10" s="13"/>
      <c r="D10" s="14" t="s">
        <v>24</v>
      </c>
      <c r="E10" s="14">
        <v>11</v>
      </c>
      <c r="F10" s="14">
        <v>104.5</v>
      </c>
      <c r="G10" s="12"/>
      <c r="H10" s="12"/>
      <c r="I10" s="12">
        <f>16*45+18*(F10-45)+G10-H10</f>
        <v>1791</v>
      </c>
      <c r="J10" s="24">
        <f t="shared" si="0"/>
        <v>55</v>
      </c>
      <c r="K10" s="12">
        <f t="shared" si="1"/>
        <v>1846</v>
      </c>
      <c r="L10" s="12"/>
      <c r="M10" s="25"/>
    </row>
    <row r="11" s="8" customFormat="1" customHeight="1" spans="1:13">
      <c r="A11" s="10">
        <f t="shared" si="2"/>
        <v>9</v>
      </c>
      <c r="B11" s="16" t="s">
        <v>25</v>
      </c>
      <c r="C11" s="17"/>
      <c r="D11" s="11" t="s">
        <v>26</v>
      </c>
      <c r="E11" s="11">
        <v>28</v>
      </c>
      <c r="F11" s="11">
        <v>307</v>
      </c>
      <c r="G11" s="10"/>
      <c r="H11" s="10">
        <v>15.4</v>
      </c>
      <c r="I11" s="10">
        <f>F11*18+G11-H11</f>
        <v>5510.6</v>
      </c>
      <c r="J11" s="22">
        <f t="shared" si="0"/>
        <v>140</v>
      </c>
      <c r="K11" s="10">
        <f t="shared" si="1"/>
        <v>5650.6</v>
      </c>
      <c r="L11" s="10"/>
      <c r="M11" s="23"/>
    </row>
    <row r="12" s="8" customFormat="1" customHeight="1" spans="1:13">
      <c r="A12" s="12">
        <f t="shared" si="2"/>
        <v>10</v>
      </c>
      <c r="B12" s="15" t="s">
        <v>25</v>
      </c>
      <c r="C12" s="13"/>
      <c r="D12" s="14" t="s">
        <v>27</v>
      </c>
      <c r="E12" s="14">
        <v>25</v>
      </c>
      <c r="F12" s="14">
        <v>279</v>
      </c>
      <c r="G12" s="12"/>
      <c r="H12" s="12">
        <v>15.4</v>
      </c>
      <c r="I12" s="12">
        <f>16*33+18*(F12-33)+G12-H12</f>
        <v>4940.6</v>
      </c>
      <c r="J12" s="24">
        <f t="shared" si="0"/>
        <v>125</v>
      </c>
      <c r="K12" s="12">
        <f t="shared" si="1"/>
        <v>5065.6</v>
      </c>
      <c r="L12" s="12"/>
      <c r="M12" s="25"/>
    </row>
    <row r="13" s="8" customFormat="1" customHeight="1" spans="1:13">
      <c r="A13" s="10">
        <f t="shared" si="2"/>
        <v>11</v>
      </c>
      <c r="B13" s="16" t="s">
        <v>28</v>
      </c>
      <c r="C13" s="17"/>
      <c r="D13" s="11" t="s">
        <v>29</v>
      </c>
      <c r="E13" s="11">
        <v>30</v>
      </c>
      <c r="F13" s="11">
        <v>306.5</v>
      </c>
      <c r="G13" s="10"/>
      <c r="H13" s="10">
        <v>100</v>
      </c>
      <c r="I13" s="10">
        <f>F13*18+G13-H13</f>
        <v>5417</v>
      </c>
      <c r="J13" s="22">
        <f t="shared" si="0"/>
        <v>150</v>
      </c>
      <c r="K13" s="10">
        <f t="shared" si="1"/>
        <v>5567</v>
      </c>
      <c r="L13" s="10"/>
      <c r="M13" s="23"/>
    </row>
    <row r="14" s="8" customFormat="1" customHeight="1" spans="1:13">
      <c r="A14" s="10">
        <f t="shared" ref="A14:A19" si="3">ROW()-2</f>
        <v>12</v>
      </c>
      <c r="B14" s="16" t="s">
        <v>30</v>
      </c>
      <c r="C14" s="17"/>
      <c r="D14" s="11" t="s">
        <v>31</v>
      </c>
      <c r="E14" s="11">
        <v>4</v>
      </c>
      <c r="F14" s="11">
        <v>40.5</v>
      </c>
      <c r="G14" s="10"/>
      <c r="H14" s="10"/>
      <c r="I14" s="10">
        <f>F14*18+G14-H14</f>
        <v>729</v>
      </c>
      <c r="J14" s="22">
        <f t="shared" si="0"/>
        <v>20</v>
      </c>
      <c r="K14" s="10">
        <f t="shared" si="1"/>
        <v>749</v>
      </c>
      <c r="L14" s="10"/>
      <c r="M14" s="26" t="s">
        <v>32</v>
      </c>
    </row>
    <row r="15" s="8" customFormat="1" customHeight="1" spans="1:13">
      <c r="A15" s="10">
        <f t="shared" si="3"/>
        <v>13</v>
      </c>
      <c r="B15" s="16" t="s">
        <v>30</v>
      </c>
      <c r="C15" s="17"/>
      <c r="D15" s="11" t="s">
        <v>33</v>
      </c>
      <c r="E15" s="11">
        <v>29</v>
      </c>
      <c r="F15" s="11">
        <v>314.5</v>
      </c>
      <c r="G15" s="10"/>
      <c r="H15" s="10">
        <v>270</v>
      </c>
      <c r="I15" s="10">
        <f>18*F15+G15-H15</f>
        <v>5391</v>
      </c>
      <c r="J15" s="22">
        <f t="shared" si="0"/>
        <v>145</v>
      </c>
      <c r="K15" s="10">
        <f t="shared" si="1"/>
        <v>5536</v>
      </c>
      <c r="L15" s="10"/>
      <c r="M15" s="23"/>
    </row>
    <row r="16" s="8" customFormat="1" customHeight="1" spans="1:13">
      <c r="A16" s="12">
        <f t="shared" si="3"/>
        <v>14</v>
      </c>
      <c r="B16" s="12" t="s">
        <v>34</v>
      </c>
      <c r="C16" s="14" t="s">
        <v>35</v>
      </c>
      <c r="D16" s="14" t="s">
        <v>36</v>
      </c>
      <c r="E16" s="14">
        <v>17</v>
      </c>
      <c r="F16" s="14">
        <v>190</v>
      </c>
      <c r="G16" s="12"/>
      <c r="H16" s="12">
        <v>30</v>
      </c>
      <c r="I16" s="12">
        <f>16*51+18*(F16-51)+G16-H16</f>
        <v>3288</v>
      </c>
      <c r="J16" s="24">
        <f t="shared" si="0"/>
        <v>85</v>
      </c>
      <c r="K16" s="12">
        <f t="shared" si="1"/>
        <v>3373</v>
      </c>
      <c r="L16" s="12"/>
      <c r="M16" s="25"/>
    </row>
    <row r="17" s="8" customFormat="1" customHeight="1" spans="1:13">
      <c r="A17" s="12">
        <f t="shared" si="3"/>
        <v>15</v>
      </c>
      <c r="B17" s="15" t="s">
        <v>37</v>
      </c>
      <c r="C17" s="13"/>
      <c r="D17" s="14" t="s">
        <v>38</v>
      </c>
      <c r="E17" s="14">
        <v>14</v>
      </c>
      <c r="F17" s="14">
        <v>156.6</v>
      </c>
      <c r="G17" s="12"/>
      <c r="H17" s="12">
        <v>26</v>
      </c>
      <c r="I17" s="12">
        <f>16*58+18*(F17-58)+G17-H17</f>
        <v>2676.8</v>
      </c>
      <c r="J17" s="24">
        <f t="shared" si="0"/>
        <v>70</v>
      </c>
      <c r="K17" s="12">
        <f t="shared" si="1"/>
        <v>2746.8</v>
      </c>
      <c r="L17" s="12"/>
      <c r="M17" s="25"/>
    </row>
    <row r="18" s="8" customFormat="1" customHeight="1" spans="1:13">
      <c r="A18" s="12">
        <f t="shared" si="3"/>
        <v>16</v>
      </c>
      <c r="B18" s="15" t="s">
        <v>37</v>
      </c>
      <c r="C18" s="13"/>
      <c r="D18" s="14" t="s">
        <v>39</v>
      </c>
      <c r="E18" s="14">
        <v>14</v>
      </c>
      <c r="F18" s="14">
        <v>156.3</v>
      </c>
      <c r="G18" s="12"/>
      <c r="H18" s="12">
        <v>26</v>
      </c>
      <c r="I18" s="12">
        <f>16*58+18*(F18-58)+G18-H18</f>
        <v>2671.4</v>
      </c>
      <c r="J18" s="24">
        <f t="shared" si="0"/>
        <v>70</v>
      </c>
      <c r="K18" s="12">
        <f t="shared" si="1"/>
        <v>2741.4</v>
      </c>
      <c r="L18" s="12"/>
      <c r="M18" s="25"/>
    </row>
    <row r="19" s="8" customFormat="1" customHeight="1" spans="1:13">
      <c r="A19" s="12">
        <f t="shared" si="3"/>
        <v>17</v>
      </c>
      <c r="B19" s="15" t="s">
        <v>37</v>
      </c>
      <c r="C19" s="13"/>
      <c r="D19" s="14" t="s">
        <v>40</v>
      </c>
      <c r="E19" s="14">
        <v>13</v>
      </c>
      <c r="F19" s="14">
        <v>152.8</v>
      </c>
      <c r="G19" s="12"/>
      <c r="H19" s="12">
        <v>76</v>
      </c>
      <c r="I19" s="12">
        <f>16*58+18*(F19-58)+G19-H19</f>
        <v>2558.4</v>
      </c>
      <c r="J19" s="24">
        <f t="shared" si="0"/>
        <v>65</v>
      </c>
      <c r="K19" s="12">
        <f t="shared" si="1"/>
        <v>2623.4</v>
      </c>
      <c r="L19" s="12"/>
      <c r="M19" s="25"/>
    </row>
    <row r="20" s="8" customFormat="1" customHeight="1" spans="1:13">
      <c r="A20" s="18" t="s">
        <v>41</v>
      </c>
      <c r="B20" s="16"/>
      <c r="C20" s="17"/>
      <c r="D20" s="10"/>
      <c r="E20" s="10">
        <f t="shared" ref="E20:K20" si="4">SUM(E3:E19)</f>
        <v>311</v>
      </c>
      <c r="F20" s="10">
        <f t="shared" si="4"/>
        <v>3220.2</v>
      </c>
      <c r="G20" s="10">
        <f t="shared" si="4"/>
        <v>0</v>
      </c>
      <c r="H20" s="10">
        <f t="shared" si="4"/>
        <v>719.6</v>
      </c>
      <c r="I20" s="10">
        <f t="shared" si="4"/>
        <v>56118</v>
      </c>
      <c r="J20" s="10">
        <f t="shared" si="4"/>
        <v>1555</v>
      </c>
      <c r="K20" s="10">
        <f t="shared" si="4"/>
        <v>57673</v>
      </c>
      <c r="L20" s="10"/>
      <c r="M20" s="10"/>
    </row>
    <row r="21" s="8" customFormat="1" customHeight="1" spans="1:13">
      <c r="A21" s="19" t="s">
        <v>42</v>
      </c>
      <c r="B21" s="20"/>
      <c r="C21" s="20"/>
      <c r="D21" s="20"/>
      <c r="E21" s="20"/>
      <c r="F21" s="20"/>
      <c r="G21" s="20"/>
      <c r="H21" s="20"/>
      <c r="I21" s="20"/>
      <c r="J21" s="27"/>
      <c r="K21" s="10">
        <f>ROUND((K20+F20*3*0.05),2)</f>
        <v>58156.03</v>
      </c>
      <c r="L21" s="28"/>
      <c r="M21" s="28"/>
    </row>
    <row r="23" s="8" customFormat="1" customHeight="1" spans="2:12">
      <c r="B23" s="21" t="s">
        <v>43</v>
      </c>
      <c r="C23" s="21" t="s">
        <v>44</v>
      </c>
      <c r="D23" s="21"/>
      <c r="E23" s="21"/>
      <c r="F23" s="21"/>
      <c r="G23" s="21" t="s">
        <v>45</v>
      </c>
      <c r="J23" s="29"/>
      <c r="K23" s="29"/>
      <c r="L23" s="29"/>
    </row>
  </sheetData>
  <autoFilter ref="A1:M21">
    <extLst/>
  </autoFilter>
  <mergeCells count="3">
    <mergeCell ref="A1:M1"/>
    <mergeCell ref="A20:C20"/>
    <mergeCell ref="A21:J21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D7" sqref="D7:D8"/>
    </sheetView>
  </sheetViews>
  <sheetFormatPr defaultColWidth="9" defaultRowHeight="16.5" outlineLevelCol="3"/>
  <cols>
    <col min="1" max="1" width="7.125" style="1" customWidth="1"/>
    <col min="2" max="2" width="9" style="1"/>
    <col min="3" max="3" width="14.375" style="1" customWidth="1"/>
    <col min="4" max="4" width="9" style="1"/>
  </cols>
  <sheetData>
    <row r="1" spans="1:4">
      <c r="A1" s="2"/>
      <c r="B1" s="2" t="s">
        <v>4</v>
      </c>
      <c r="C1" s="2" t="s">
        <v>46</v>
      </c>
      <c r="D1" s="2" t="s">
        <v>47</v>
      </c>
    </row>
    <row r="2" ht="20" customHeight="1" spans="1:4">
      <c r="A2" s="3" t="s">
        <v>48</v>
      </c>
      <c r="B2" s="4" t="s">
        <v>36</v>
      </c>
      <c r="C2" s="4" t="s">
        <v>49</v>
      </c>
      <c r="D2" s="2">
        <v>30</v>
      </c>
    </row>
    <row r="3" ht="20" customHeight="1" spans="1:4">
      <c r="A3" s="3"/>
      <c r="B3" s="4" t="s">
        <v>40</v>
      </c>
      <c r="C3" s="4" t="s">
        <v>50</v>
      </c>
      <c r="D3" s="2">
        <v>50</v>
      </c>
    </row>
    <row r="4" ht="20" customHeight="1" spans="1:4">
      <c r="A4" s="3" t="s">
        <v>51</v>
      </c>
      <c r="B4" s="5" t="s">
        <v>33</v>
      </c>
      <c r="C4" s="2" t="s">
        <v>52</v>
      </c>
      <c r="D4" s="2">
        <v>50</v>
      </c>
    </row>
    <row r="5" ht="20" customHeight="1" spans="1:4">
      <c r="A5" s="3"/>
      <c r="B5" s="2" t="s">
        <v>23</v>
      </c>
      <c r="C5" s="2" t="s">
        <v>52</v>
      </c>
      <c r="D5" s="2">
        <v>50</v>
      </c>
    </row>
    <row r="6" ht="20" customHeight="1" spans="1:4">
      <c r="A6" s="3"/>
      <c r="B6" s="2" t="s">
        <v>17</v>
      </c>
      <c r="C6" s="2" t="s">
        <v>53</v>
      </c>
      <c r="D6" s="2">
        <v>20</v>
      </c>
    </row>
    <row r="7" spans="1:4">
      <c r="A7" s="2" t="s">
        <v>54</v>
      </c>
      <c r="B7" s="2" t="s">
        <v>33</v>
      </c>
      <c r="C7" s="2" t="s">
        <v>55</v>
      </c>
      <c r="D7" s="2">
        <v>90</v>
      </c>
    </row>
    <row r="8" spans="1:4">
      <c r="A8" s="2" t="s">
        <v>56</v>
      </c>
      <c r="B8" s="2" t="s">
        <v>33</v>
      </c>
      <c r="C8" s="2" t="s">
        <v>57</v>
      </c>
      <c r="D8" s="2">
        <v>100</v>
      </c>
    </row>
    <row r="9" spans="1:4">
      <c r="A9" s="2"/>
      <c r="B9" s="2" t="s">
        <v>29</v>
      </c>
      <c r="C9" s="2" t="s">
        <v>57</v>
      </c>
      <c r="D9" s="2">
        <v>100</v>
      </c>
    </row>
    <row r="10" spans="1:4">
      <c r="A10" s="2"/>
      <c r="B10" s="2" t="s">
        <v>16</v>
      </c>
      <c r="C10" s="2" t="s">
        <v>57</v>
      </c>
      <c r="D10" s="2">
        <v>15.4</v>
      </c>
    </row>
    <row r="11" spans="1:4">
      <c r="A11" s="2"/>
      <c r="B11" s="2" t="s">
        <v>17</v>
      </c>
      <c r="C11" s="2" t="s">
        <v>57</v>
      </c>
      <c r="D11" s="2">
        <v>15.4</v>
      </c>
    </row>
    <row r="12" spans="1:4">
      <c r="A12" s="2"/>
      <c r="B12" s="2" t="s">
        <v>26</v>
      </c>
      <c r="C12" s="2" t="s">
        <v>57</v>
      </c>
      <c r="D12" s="2">
        <v>15.4</v>
      </c>
    </row>
    <row r="13" spans="1:4">
      <c r="A13" s="2"/>
      <c r="B13" s="2" t="s">
        <v>27</v>
      </c>
      <c r="C13" s="2" t="s">
        <v>57</v>
      </c>
      <c r="D13" s="2">
        <v>15.4</v>
      </c>
    </row>
    <row r="14" spans="1:4">
      <c r="A14" s="2" t="s">
        <v>58</v>
      </c>
      <c r="B14" s="2" t="s">
        <v>19</v>
      </c>
      <c r="C14" s="6" t="s">
        <v>59</v>
      </c>
      <c r="D14" s="2">
        <v>30</v>
      </c>
    </row>
    <row r="15" spans="1:4">
      <c r="A15" s="2"/>
      <c r="B15" s="2" t="s">
        <v>33</v>
      </c>
      <c r="C15" s="6" t="s">
        <v>60</v>
      </c>
      <c r="D15" s="2">
        <v>30</v>
      </c>
    </row>
    <row r="16" spans="1:4">
      <c r="A16" s="2"/>
      <c r="B16" s="7" t="s">
        <v>16</v>
      </c>
      <c r="C16" s="6" t="s">
        <v>61</v>
      </c>
      <c r="D16" s="2">
        <v>30</v>
      </c>
    </row>
    <row r="17" spans="1:4">
      <c r="A17" s="3" t="s">
        <v>48</v>
      </c>
      <c r="B17" s="2" t="s">
        <v>38</v>
      </c>
      <c r="C17" s="2" t="s">
        <v>62</v>
      </c>
      <c r="D17" s="2">
        <v>26</v>
      </c>
    </row>
    <row r="18" spans="1:4">
      <c r="A18" s="3"/>
      <c r="B18" s="2" t="s">
        <v>39</v>
      </c>
      <c r="C18" s="2" t="s">
        <v>62</v>
      </c>
      <c r="D18" s="2">
        <v>26</v>
      </c>
    </row>
    <row r="19" spans="1:4">
      <c r="A19" s="3"/>
      <c r="B19" s="2" t="s">
        <v>40</v>
      </c>
      <c r="C19" s="2" t="s">
        <v>62</v>
      </c>
      <c r="D19" s="2">
        <v>26</v>
      </c>
    </row>
    <row r="24" spans="4:4">
      <c r="D24" s="1">
        <f>SUM(D2:D19)</f>
        <v>719.6</v>
      </c>
    </row>
  </sheetData>
  <mergeCells count="5">
    <mergeCell ref="A2:A3"/>
    <mergeCell ref="A4:A6"/>
    <mergeCell ref="A8:A13"/>
    <mergeCell ref="A14:A16"/>
    <mergeCell ref="A17:A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劳务工工资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2020-07-18T00:16:03Z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