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0865817-F8DE-4D8D-9122-A0454AA34898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周报汇总" sheetId="1" r:id="rId1"/>
    <sheet name="①营业收入" sheetId="3" state="hidden" r:id="rId2"/>
    <sheet name="②营业成本" sheetId="11" state="hidden" r:id="rId3"/>
    <sheet name="③销售费用" sheetId="13" state="hidden" r:id="rId4"/>
    <sheet name="④管理费用" sheetId="15" state="hidden" r:id="rId5"/>
    <sheet name="⑤财务费用" sheetId="16" state="hidden" r:id="rId6"/>
    <sheet name="⑥营业利润" sheetId="17" state="hidden" r:id="rId7"/>
    <sheet name="⑦净利润" sheetId="18" state="hidden" r:id="rId8"/>
    <sheet name="⑧投入产出分析" sheetId="12" state="hidden" r:id="rId9"/>
    <sheet name="⑨上周生产实际" sheetId="14" state="hidden" r:id="rId10"/>
    <sheet name="⑩交付情况" sheetId="19" state="hidden" r:id="rId11"/>
    <sheet name="⑪人均产值" sheetId="20" state="hidden" r:id="rId12"/>
    <sheet name="⑫一次交验合格率" sheetId="21" state="hidden" r:id="rId13"/>
    <sheet name="⑬运费" sheetId="22" state="hidden" r:id="rId14"/>
    <sheet name="⑭人员现状" sheetId="23" state="hidden" r:id="rId15"/>
    <sheet name="⑮效率统计" sheetId="24" state="hidden" r:id="rId16"/>
    <sheet name="⑯回款" sheetId="25" state="hidden" r:id="rId17"/>
    <sheet name="⑰库存明细" sheetId="26" state="hidden" r:id="rId18"/>
    <sheet name="月数据明细" sheetId="7" state="hidden" r:id="rId19"/>
    <sheet name="Sheet5" sheetId="8" state="hidden" r:id="rId20"/>
  </sheets>
  <externalReferences>
    <externalReference r:id="rId21"/>
    <externalReference r:id="rId22"/>
  </externalReferences>
  <definedNames>
    <definedName name="_xlnm._FilterDatabase" localSheetId="14" hidden="1">⑭人员现状!$A$15:$U$23</definedName>
    <definedName name="_xlnm.Print_Area" localSheetId="0">周报汇总!$A$1:$W$429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2" i="1" l="1"/>
  <c r="F115" i="1" l="1"/>
  <c r="T94" i="1"/>
  <c r="V26" i="1"/>
  <c r="P26" i="1"/>
  <c r="K26" i="1"/>
  <c r="I95" i="1"/>
  <c r="R54" i="1"/>
  <c r="K25" i="1"/>
  <c r="V25" i="1"/>
  <c r="P25" i="1"/>
  <c r="Q97" i="1"/>
  <c r="G39" i="1" l="1"/>
  <c r="P122" i="1" l="1"/>
  <c r="O57" i="1"/>
  <c r="O45" i="1"/>
  <c r="O54" i="1"/>
  <c r="O51" i="1"/>
  <c r="O48" i="1"/>
  <c r="E190" i="1" l="1"/>
  <c r="E189" i="1"/>
  <c r="E188" i="1"/>
  <c r="E187" i="1"/>
  <c r="E185" i="1"/>
  <c r="E184" i="1"/>
  <c r="E183" i="1"/>
  <c r="E182" i="1"/>
  <c r="E180" i="1"/>
  <c r="E179" i="1"/>
  <c r="E178" i="1"/>
  <c r="E177" i="1"/>
  <c r="E175" i="1"/>
  <c r="E174" i="1"/>
  <c r="E173" i="1"/>
  <c r="E172" i="1"/>
  <c r="E170" i="1"/>
  <c r="E169" i="1"/>
  <c r="E168" i="1"/>
  <c r="E167" i="1"/>
  <c r="E165" i="1"/>
  <c r="E164" i="1"/>
  <c r="E163" i="1"/>
  <c r="E162" i="1"/>
  <c r="E160" i="1"/>
  <c r="E159" i="1"/>
  <c r="E158" i="1"/>
  <c r="E157" i="1"/>
  <c r="G166" i="1"/>
  <c r="P115" i="1"/>
  <c r="N115" i="1"/>
  <c r="N78" i="1"/>
  <c r="N79" i="1"/>
  <c r="N77" i="1"/>
  <c r="N76" i="1"/>
  <c r="E79" i="1"/>
  <c r="E78" i="1"/>
  <c r="E77" i="1"/>
  <c r="E76" i="1"/>
  <c r="E161" i="1" l="1"/>
  <c r="E166" i="1"/>
  <c r="G191" i="1" l="1"/>
  <c r="E191" i="1"/>
  <c r="G186" i="1"/>
  <c r="E186" i="1"/>
  <c r="G181" i="1"/>
  <c r="E181" i="1"/>
  <c r="G176" i="1"/>
  <c r="E176" i="1"/>
  <c r="G171" i="1"/>
  <c r="E171" i="1"/>
  <c r="I157" i="1"/>
  <c r="G161" i="1"/>
  <c r="O152" i="1" l="1"/>
  <c r="P152" i="1"/>
  <c r="Q152" i="1"/>
  <c r="R152" i="1"/>
  <c r="S152" i="1"/>
  <c r="O153" i="1"/>
  <c r="P153" i="1"/>
  <c r="Q153" i="1"/>
  <c r="R153" i="1"/>
  <c r="S153" i="1"/>
  <c r="N153" i="1"/>
  <c r="N152" i="1"/>
  <c r="M153" i="1"/>
  <c r="M152" i="1"/>
  <c r="F152" i="1" l="1"/>
  <c r="G152" i="1"/>
  <c r="H152" i="1"/>
  <c r="I152" i="1"/>
  <c r="J152" i="1"/>
  <c r="F153" i="1"/>
  <c r="G153" i="1"/>
  <c r="H153" i="1"/>
  <c r="I153" i="1"/>
  <c r="J153" i="1"/>
  <c r="E153" i="1"/>
  <c r="E152" i="1"/>
  <c r="D153" i="1"/>
  <c r="D152" i="1"/>
  <c r="J134" i="1"/>
  <c r="J135" i="1"/>
  <c r="J136" i="1"/>
  <c r="J137" i="1"/>
  <c r="J133" i="1"/>
  <c r="J132" i="1"/>
  <c r="C132" i="1" s="1"/>
  <c r="M97" i="1"/>
  <c r="D95" i="1"/>
  <c r="D92" i="1"/>
  <c r="G22" i="1"/>
  <c r="G23" i="1"/>
  <c r="G24" i="1"/>
  <c r="G25" i="1"/>
  <c r="G26" i="1"/>
  <c r="G21" i="1"/>
  <c r="G20" i="1"/>
  <c r="E20" i="1"/>
  <c r="E21" i="1"/>
  <c r="E22" i="1"/>
  <c r="E23" i="1"/>
  <c r="E24" i="1"/>
  <c r="E25" i="1"/>
  <c r="E26" i="1"/>
  <c r="D22" i="1"/>
  <c r="D23" i="1"/>
  <c r="D24" i="1"/>
  <c r="D25" i="1"/>
  <c r="D26" i="1"/>
  <c r="D21" i="1"/>
  <c r="D20" i="1"/>
  <c r="C250" i="1"/>
  <c r="H250" i="1"/>
  <c r="G250" i="1"/>
  <c r="F250" i="1"/>
  <c r="E250" i="1"/>
  <c r="D250" i="1"/>
  <c r="H247" i="1"/>
  <c r="G247" i="1"/>
  <c r="F247" i="1"/>
  <c r="E247" i="1"/>
  <c r="D247" i="1"/>
  <c r="C247" i="1"/>
  <c r="H244" i="1"/>
  <c r="G244" i="1"/>
  <c r="F244" i="1"/>
  <c r="E244" i="1"/>
  <c r="D244" i="1"/>
  <c r="C244" i="1"/>
  <c r="D241" i="1"/>
  <c r="E241" i="1"/>
  <c r="F241" i="1"/>
  <c r="G241" i="1"/>
  <c r="H241" i="1"/>
  <c r="K152" i="1" l="1"/>
  <c r="G27" i="1"/>
  <c r="D27" i="1"/>
  <c r="C241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03" i="1"/>
  <c r="G203" i="1"/>
  <c r="E203" i="1"/>
  <c r="C203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T151" i="1"/>
  <c r="K151" i="1"/>
  <c r="T150" i="1"/>
  <c r="K150" i="1"/>
  <c r="T149" i="1"/>
  <c r="K149" i="1"/>
  <c r="T148" i="1"/>
  <c r="K148" i="1"/>
  <c r="T147" i="1"/>
  <c r="K147" i="1"/>
  <c r="T146" i="1"/>
  <c r="K146" i="1"/>
  <c r="T145" i="1"/>
  <c r="K145" i="1"/>
  <c r="T144" i="1"/>
  <c r="K144" i="1"/>
  <c r="R139" i="1"/>
  <c r="P139" i="1"/>
  <c r="F139" i="1"/>
  <c r="D139" i="1"/>
  <c r="V137" i="1"/>
  <c r="T137" i="1"/>
  <c r="C137" i="1"/>
  <c r="H137" i="1"/>
  <c r="V136" i="1"/>
  <c r="T136" i="1"/>
  <c r="C136" i="1"/>
  <c r="H136" i="1"/>
  <c r="V135" i="1"/>
  <c r="T135" i="1"/>
  <c r="C135" i="1"/>
  <c r="H135" i="1"/>
  <c r="V134" i="1"/>
  <c r="T134" i="1"/>
  <c r="C134" i="1"/>
  <c r="H134" i="1"/>
  <c r="V133" i="1"/>
  <c r="T133" i="1"/>
  <c r="C133" i="1"/>
  <c r="H133" i="1"/>
  <c r="V132" i="1"/>
  <c r="T132" i="1"/>
  <c r="H132" i="1"/>
  <c r="O127" i="1"/>
  <c r="N127" i="1"/>
  <c r="L127" i="1"/>
  <c r="K127" i="1"/>
  <c r="I127" i="1"/>
  <c r="H127" i="1"/>
  <c r="G127" i="1"/>
  <c r="F127" i="1"/>
  <c r="E127" i="1"/>
  <c r="D127" i="1"/>
  <c r="Q126" i="1"/>
  <c r="P126" i="1"/>
  <c r="J126" i="1"/>
  <c r="M126" i="1" s="1"/>
  <c r="Q125" i="1"/>
  <c r="P125" i="1"/>
  <c r="J125" i="1"/>
  <c r="M125" i="1" s="1"/>
  <c r="Q124" i="1"/>
  <c r="P124" i="1"/>
  <c r="J124" i="1"/>
  <c r="M124" i="1" s="1"/>
  <c r="Q123" i="1"/>
  <c r="P123" i="1"/>
  <c r="J123" i="1"/>
  <c r="M123" i="1" s="1"/>
  <c r="Q122" i="1"/>
  <c r="J122" i="1"/>
  <c r="M122" i="1" s="1"/>
  <c r="Q121" i="1"/>
  <c r="P121" i="1"/>
  <c r="J121" i="1"/>
  <c r="Q120" i="1"/>
  <c r="P120" i="1"/>
  <c r="J120" i="1"/>
  <c r="M120" i="1" s="1"/>
  <c r="K115" i="1"/>
  <c r="J115" i="1"/>
  <c r="I115" i="1"/>
  <c r="H115" i="1"/>
  <c r="E115" i="1"/>
  <c r="D115" i="1"/>
  <c r="C115" i="1"/>
  <c r="L114" i="1"/>
  <c r="G114" i="1"/>
  <c r="L113" i="1"/>
  <c r="G113" i="1"/>
  <c r="L112" i="1"/>
  <c r="G112" i="1"/>
  <c r="L111" i="1"/>
  <c r="O111" i="1" s="1"/>
  <c r="G111" i="1"/>
  <c r="L110" i="1"/>
  <c r="G110" i="1"/>
  <c r="L109" i="1"/>
  <c r="G109" i="1"/>
  <c r="L108" i="1"/>
  <c r="G108" i="1"/>
  <c r="S97" i="1"/>
  <c r="R97" i="1"/>
  <c r="P97" i="1"/>
  <c r="O97" i="1"/>
  <c r="N97" i="1"/>
  <c r="J97" i="1"/>
  <c r="I97" i="1"/>
  <c r="H97" i="1"/>
  <c r="G97" i="1"/>
  <c r="F97" i="1"/>
  <c r="E97" i="1"/>
  <c r="D97" i="1"/>
  <c r="T96" i="1"/>
  <c r="K96" i="1"/>
  <c r="S95" i="1"/>
  <c r="R95" i="1"/>
  <c r="Q95" i="1"/>
  <c r="P95" i="1"/>
  <c r="O95" i="1"/>
  <c r="N95" i="1"/>
  <c r="M95" i="1"/>
  <c r="J95" i="1"/>
  <c r="H95" i="1"/>
  <c r="G95" i="1"/>
  <c r="F95" i="1"/>
  <c r="E95" i="1"/>
  <c r="K94" i="1"/>
  <c r="T93" i="1"/>
  <c r="K93" i="1"/>
  <c r="S92" i="1"/>
  <c r="R92" i="1"/>
  <c r="Q92" i="1"/>
  <c r="P92" i="1"/>
  <c r="O92" i="1"/>
  <c r="N92" i="1"/>
  <c r="M92" i="1"/>
  <c r="J92" i="1"/>
  <c r="I92" i="1"/>
  <c r="H92" i="1"/>
  <c r="G92" i="1"/>
  <c r="F92" i="1"/>
  <c r="E92" i="1"/>
  <c r="T91" i="1"/>
  <c r="K91" i="1"/>
  <c r="T90" i="1"/>
  <c r="K90" i="1"/>
  <c r="T81" i="1"/>
  <c r="K81" i="1"/>
  <c r="S84" i="1"/>
  <c r="S85" i="1" s="1"/>
  <c r="R84" i="1"/>
  <c r="R85" i="1" s="1"/>
  <c r="Q84" i="1"/>
  <c r="Q85" i="1" s="1"/>
  <c r="P84" i="1"/>
  <c r="P85" i="1" s="1"/>
  <c r="O84" i="1"/>
  <c r="O85" i="1" s="1"/>
  <c r="N84" i="1"/>
  <c r="N85" i="1" s="1"/>
  <c r="M84" i="1"/>
  <c r="M85" i="1" s="1"/>
  <c r="J84" i="1"/>
  <c r="J85" i="1" s="1"/>
  <c r="I84" i="1"/>
  <c r="I85" i="1" s="1"/>
  <c r="H84" i="1"/>
  <c r="H85" i="1" s="1"/>
  <c r="G84" i="1"/>
  <c r="G85" i="1" s="1"/>
  <c r="F84" i="1"/>
  <c r="F85" i="1" s="1"/>
  <c r="E84" i="1"/>
  <c r="E85" i="1" s="1"/>
  <c r="D84" i="1"/>
  <c r="D85" i="1" s="1"/>
  <c r="T83" i="1"/>
  <c r="K83" i="1"/>
  <c r="T82" i="1"/>
  <c r="K82" i="1"/>
  <c r="U80" i="1"/>
  <c r="S80" i="1"/>
  <c r="R80" i="1"/>
  <c r="Q80" i="1"/>
  <c r="P80" i="1"/>
  <c r="O80" i="1"/>
  <c r="N80" i="1"/>
  <c r="M80" i="1"/>
  <c r="J80" i="1"/>
  <c r="I80" i="1"/>
  <c r="H80" i="1"/>
  <c r="G80" i="1"/>
  <c r="F80" i="1"/>
  <c r="E80" i="1"/>
  <c r="D80" i="1"/>
  <c r="T79" i="1"/>
  <c r="K79" i="1"/>
  <c r="T78" i="1"/>
  <c r="K78" i="1"/>
  <c r="T77" i="1"/>
  <c r="K77" i="1"/>
  <c r="T76" i="1"/>
  <c r="K76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G70" i="1"/>
  <c r="G69" i="1"/>
  <c r="G68" i="1"/>
  <c r="G67" i="1"/>
  <c r="G66" i="1"/>
  <c r="G65" i="1"/>
  <c r="G64" i="1"/>
  <c r="S57" i="1"/>
  <c r="R57" i="1"/>
  <c r="Q57" i="1"/>
  <c r="P57" i="1"/>
  <c r="N57" i="1"/>
  <c r="M57" i="1"/>
  <c r="J57" i="1"/>
  <c r="I57" i="1"/>
  <c r="H57" i="1"/>
  <c r="G57" i="1"/>
  <c r="F57" i="1"/>
  <c r="E57" i="1"/>
  <c r="D57" i="1"/>
  <c r="T56" i="1"/>
  <c r="K56" i="1"/>
  <c r="T55" i="1"/>
  <c r="K55" i="1"/>
  <c r="S54" i="1"/>
  <c r="Q54" i="1"/>
  <c r="P54" i="1"/>
  <c r="N54" i="1"/>
  <c r="M54" i="1"/>
  <c r="J54" i="1"/>
  <c r="I54" i="1"/>
  <c r="H54" i="1"/>
  <c r="G54" i="1"/>
  <c r="F54" i="1"/>
  <c r="E54" i="1"/>
  <c r="D54" i="1"/>
  <c r="T53" i="1"/>
  <c r="K53" i="1"/>
  <c r="T52" i="1"/>
  <c r="K52" i="1"/>
  <c r="S51" i="1"/>
  <c r="R51" i="1"/>
  <c r="Q51" i="1"/>
  <c r="P51" i="1"/>
  <c r="N51" i="1"/>
  <c r="M51" i="1"/>
  <c r="J51" i="1"/>
  <c r="I51" i="1"/>
  <c r="H51" i="1"/>
  <c r="G51" i="1"/>
  <c r="F51" i="1"/>
  <c r="E51" i="1"/>
  <c r="D51" i="1"/>
  <c r="T50" i="1"/>
  <c r="K50" i="1"/>
  <c r="T49" i="1"/>
  <c r="K49" i="1"/>
  <c r="S48" i="1"/>
  <c r="R48" i="1"/>
  <c r="Q48" i="1"/>
  <c r="P48" i="1"/>
  <c r="N48" i="1"/>
  <c r="M48" i="1"/>
  <c r="J48" i="1"/>
  <c r="I48" i="1"/>
  <c r="H48" i="1"/>
  <c r="G48" i="1"/>
  <c r="F48" i="1"/>
  <c r="E48" i="1"/>
  <c r="D48" i="1"/>
  <c r="T47" i="1"/>
  <c r="K47" i="1"/>
  <c r="T46" i="1"/>
  <c r="K46" i="1"/>
  <c r="S45" i="1"/>
  <c r="R45" i="1"/>
  <c r="Q45" i="1"/>
  <c r="P45" i="1"/>
  <c r="N45" i="1"/>
  <c r="M45" i="1"/>
  <c r="J45" i="1"/>
  <c r="I45" i="1"/>
  <c r="H45" i="1"/>
  <c r="G45" i="1"/>
  <c r="F45" i="1"/>
  <c r="E45" i="1"/>
  <c r="D45" i="1"/>
  <c r="T44" i="1"/>
  <c r="K44" i="1"/>
  <c r="T43" i="1"/>
  <c r="K43" i="1"/>
  <c r="S42" i="1"/>
  <c r="R42" i="1"/>
  <c r="Q42" i="1"/>
  <c r="P42" i="1"/>
  <c r="O42" i="1"/>
  <c r="N42" i="1"/>
  <c r="M42" i="1"/>
  <c r="J42" i="1"/>
  <c r="I42" i="1"/>
  <c r="H42" i="1"/>
  <c r="G42" i="1"/>
  <c r="F42" i="1"/>
  <c r="E42" i="1"/>
  <c r="D42" i="1"/>
  <c r="T41" i="1"/>
  <c r="K41" i="1"/>
  <c r="T40" i="1"/>
  <c r="K40" i="1"/>
  <c r="S39" i="1"/>
  <c r="R39" i="1"/>
  <c r="Q39" i="1"/>
  <c r="P39" i="1"/>
  <c r="O39" i="1"/>
  <c r="N39" i="1"/>
  <c r="M39" i="1"/>
  <c r="J39" i="1"/>
  <c r="I39" i="1"/>
  <c r="H39" i="1"/>
  <c r="F39" i="1"/>
  <c r="E39" i="1"/>
  <c r="D39" i="1"/>
  <c r="T38" i="1"/>
  <c r="K38" i="1"/>
  <c r="T37" i="1"/>
  <c r="K37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V24" i="1"/>
  <c r="P24" i="1"/>
  <c r="K24" i="1"/>
  <c r="F24" i="1"/>
  <c r="B24" i="1"/>
  <c r="V23" i="1"/>
  <c r="P23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V40" i="1" l="1"/>
  <c r="V44" i="1"/>
  <c r="V55" i="1"/>
  <c r="V47" i="1"/>
  <c r="V46" i="1"/>
  <c r="V53" i="1"/>
  <c r="V56" i="1"/>
  <c r="V52" i="1"/>
  <c r="Q109" i="1"/>
  <c r="O109" i="1"/>
  <c r="Q113" i="1"/>
  <c r="O113" i="1"/>
  <c r="V38" i="1"/>
  <c r="V82" i="1"/>
  <c r="Q108" i="1"/>
  <c r="O108" i="1"/>
  <c r="L115" i="1"/>
  <c r="Q110" i="1"/>
  <c r="O110" i="1"/>
  <c r="O112" i="1"/>
  <c r="Q114" i="1"/>
  <c r="M114" i="1"/>
  <c r="O114" i="1"/>
  <c r="M121" i="1"/>
  <c r="C121" i="1" s="1"/>
  <c r="V37" i="1"/>
  <c r="V83" i="1"/>
  <c r="V81" i="1"/>
  <c r="V50" i="1"/>
  <c r="V49" i="1"/>
  <c r="V43" i="1"/>
  <c r="V41" i="1"/>
  <c r="V78" i="1"/>
  <c r="V77" i="1"/>
  <c r="V79" i="1"/>
  <c r="V76" i="1"/>
  <c r="J139" i="1"/>
  <c r="T152" i="1"/>
  <c r="J127" i="1"/>
  <c r="M127" i="1" s="1"/>
  <c r="K42" i="1"/>
  <c r="K54" i="1"/>
  <c r="T57" i="1"/>
  <c r="K84" i="1"/>
  <c r="K85" i="1" s="1"/>
  <c r="Q127" i="1"/>
  <c r="K51" i="1"/>
  <c r="T54" i="1"/>
  <c r="V145" i="1"/>
  <c r="V149" i="1"/>
  <c r="V151" i="1"/>
  <c r="T95" i="1"/>
  <c r="K48" i="1"/>
  <c r="T51" i="1"/>
  <c r="V148" i="1"/>
  <c r="K45" i="1"/>
  <c r="T48" i="1"/>
  <c r="V27" i="1"/>
  <c r="K95" i="1"/>
  <c r="G115" i="1"/>
  <c r="M110" i="1"/>
  <c r="T139" i="1"/>
  <c r="V147" i="1"/>
  <c r="T97" i="1"/>
  <c r="M112" i="1"/>
  <c r="H139" i="1"/>
  <c r="V139" i="1"/>
  <c r="V150" i="1"/>
  <c r="T153" i="1"/>
  <c r="K39" i="1"/>
  <c r="T42" i="1"/>
  <c r="T45" i="1"/>
  <c r="G71" i="1"/>
  <c r="T84" i="1"/>
  <c r="K92" i="1"/>
  <c r="M108" i="1"/>
  <c r="M111" i="1"/>
  <c r="K153" i="1"/>
  <c r="T39" i="1"/>
  <c r="K57" i="1"/>
  <c r="V57" i="1" s="1"/>
  <c r="T92" i="1"/>
  <c r="V144" i="1"/>
  <c r="V146" i="1"/>
  <c r="T80" i="1"/>
  <c r="K80" i="1"/>
  <c r="P27" i="1"/>
  <c r="K27" i="1"/>
  <c r="F48" i="20"/>
  <c r="G48" i="20"/>
  <c r="L44" i="20"/>
  <c r="M44" i="20"/>
  <c r="R48" i="20"/>
  <c r="T48" i="20"/>
  <c r="K97" i="1"/>
  <c r="M109" i="1"/>
  <c r="Q111" i="1"/>
  <c r="M113" i="1"/>
  <c r="P127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26" i="1" l="1"/>
  <c r="C125" i="1"/>
  <c r="C123" i="1"/>
  <c r="C122" i="1"/>
  <c r="C124" i="1"/>
  <c r="V51" i="1"/>
  <c r="V54" i="1"/>
  <c r="T85" i="1"/>
  <c r="V85" i="1" s="1"/>
  <c r="V84" i="1"/>
  <c r="V39" i="1"/>
  <c r="C120" i="1"/>
  <c r="M115" i="1"/>
  <c r="O115" i="1"/>
  <c r="V48" i="1"/>
  <c r="V45" i="1"/>
  <c r="V42" i="1"/>
  <c r="V80" i="1"/>
  <c r="V152" i="1"/>
  <c r="V153" i="1"/>
  <c r="Q1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C118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30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sharedStrings.xml><?xml version="1.0" encoding="utf-8"?>
<sst xmlns="http://schemas.openxmlformats.org/spreadsheetml/2006/main" count="1873" uniqueCount="346">
  <si>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</si>
  <si>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</si>
  <si>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</si>
  <si>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</si>
  <si>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</si>
  <si>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</si>
  <si>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</si>
  <si>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</si>
  <si>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</si>
  <si>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</si>
  <si>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</si>
  <si>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</si>
  <si>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</si>
  <si>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</si>
  <si>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</si>
  <si>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</si>
  <si>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</si>
  <si>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</si>
  <si>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</si>
  <si>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</si>
  <si>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</si>
  <si>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</si>
  <si>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</si>
  <si>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</si>
  <si>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</si>
  <si>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</si>
  <si>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</si>
  <si>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</si>
  <si>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</si>
  <si>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</si>
  <si>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</si>
  <si>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</si>
  <si>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</si>
  <si>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</si>
  <si>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</si>
  <si>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</si>
  <si>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</si>
  <si>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</si>
  <si>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</si>
  <si>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</si>
  <si>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</si>
  <si>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</si>
  <si>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</si>
  <si>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</si>
  <si>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</si>
  <si>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</si>
  <si>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</si>
  <si>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</si>
  <si>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</si>
  <si>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</si>
  <si>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</si>
  <si>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</si>
  <si>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</si>
  <si>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</si>
  <si>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</si>
  <si>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</si>
  <si>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</si>
  <si>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</si>
  <si>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</si>
  <si>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</si>
  <si>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</si>
  <si>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</si>
  <si>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</si>
  <si>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</si>
  <si>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</si>
  <si>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</si>
  <si>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</si>
  <si>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</si>
  <si>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</si>
  <si>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</si>
  <si>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</si>
  <si>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</si>
  <si>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</si>
  <si>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</si>
  <si>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</si>
  <si>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</si>
  <si>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</si>
  <si>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</si>
  <si>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</si>
  <si>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</si>
  <si>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</si>
  <si>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</si>
  <si>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</si>
  <si>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</si>
  <si>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</si>
  <si>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</si>
  <si>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</si>
  <si>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</si>
  <si>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</si>
  <si>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</si>
  <si>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</si>
  <si>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</si>
  <si>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</si>
  <si>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</si>
  <si>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</si>
  <si>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</si>
  <si>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</si>
  <si>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</si>
  <si>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</si>
  <si>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</si>
  <si>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</si>
  <si>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</si>
  <si>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</si>
  <si>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</si>
  <si>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</si>
  <si>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</si>
  <si>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</si>
  <si>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</si>
  <si>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</si>
  <si>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</si>
  <si>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</si>
  <si>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</si>
  <si>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</si>
  <si>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</si>
  <si>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</si>
  <si>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</si>
  <si>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</si>
  <si>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</si>
  <si>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</si>
  <si>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</si>
  <si>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</si>
  <si>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</si>
  <si>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</si>
  <si>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</si>
  <si>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</si>
  <si>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</si>
  <si>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</si>
  <si>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</si>
  <si>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</si>
  <si>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</si>
  <si>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</si>
  <si>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</si>
  <si>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</si>
  <si>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</si>
  <si>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</si>
  <si>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</si>
  <si>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</si>
  <si>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</si>
  <si>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</si>
  <si>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</si>
  <si>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</si>
  <si>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</si>
  <si>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</si>
  <si>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</si>
  <si>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</si>
  <si>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</si>
  <si>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</si>
  <si>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</si>
  <si>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</si>
  <si>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</si>
  <si>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</si>
  <si>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</si>
  <si>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</si>
  <si>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</si>
  <si>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</si>
  <si>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</si>
  <si>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</si>
  <si>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</si>
  <si>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</si>
  <si>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</si>
  <si>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</si>
  <si>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</si>
  <si>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</si>
  <si>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</si>
  <si>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</si>
  <si>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</si>
  <si>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</si>
  <si>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</si>
  <si>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</si>
  <si>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</si>
  <si>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</si>
  <si>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</si>
  <si>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</si>
  <si>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</si>
  <si>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</si>
  <si>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</si>
  <si>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</si>
  <si>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</si>
  <si>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</si>
  <si>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</si>
  <si>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</si>
  <si>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</si>
  <si>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</si>
  <si>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</si>
  <si>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</si>
  <si>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</si>
  <si>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</si>
  <si>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</si>
  <si>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</si>
  <si>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</si>
  <si>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</si>
  <si>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</si>
  <si>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</si>
  <si>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</si>
  <si>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</si>
  <si>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</si>
  <si>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</si>
  <si>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</si>
  <si>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</si>
  <si>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</si>
  <si>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</si>
  <si>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</si>
  <si>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</si>
  <si>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</si>
  <si>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</si>
  <si>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</si>
  <si>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</si>
  <si>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</si>
  <si>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</si>
  <si>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</si>
  <si>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</si>
  <si>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</si>
  <si>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</si>
  <si>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</si>
  <si>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</si>
  <si>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</si>
  <si>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</si>
  <si>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</si>
  <si>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</si>
  <si>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</si>
  <si>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</si>
  <si>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</si>
  <si>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</si>
  <si>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</si>
  <si>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</si>
  <si>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</si>
  <si>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</si>
  <si>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H6总装生产线</t>
  </si>
  <si>
    <t>H6底座模块化生产线</t>
  </si>
  <si>
    <t>H6正架底支架焊接设备</t>
  </si>
  <si>
    <t>H6冲压模具</t>
  </si>
  <si>
    <t>H6焊接夹具</t>
  </si>
  <si>
    <t>H6座椅检具</t>
  </si>
  <si>
    <t>灯镜总装生产线</t>
  </si>
  <si>
    <t>涂胶机</t>
  </si>
  <si>
    <t>灯镜检具</t>
  </si>
  <si>
    <t>提质降本变更，后视镜结构更改，阶差缝隙修模调整</t>
  </si>
  <si>
    <t>H6座椅</t>
    <phoneticPr fontId="36" type="noConversion"/>
  </si>
  <si>
    <t>H6后视镜</t>
    <phoneticPr fontId="36" type="noConversion"/>
  </si>
  <si>
    <t>T5G/T7H后视镜</t>
    <phoneticPr fontId="36" type="noConversion"/>
  </si>
  <si>
    <t>1.生产线调试中；
2.气密检测机和滑轨检测已基本完成，可进行试生产；
2.电检设备已完成电器调试，预紧式安全带因缺件，未进行调试；
3.生产线链条可正常运转，电动扭矩枪可正常使用；
4.各工位显示屏界面已完成，生产作业指导书写入中，预计8月20日完成；
5.在无MES介入条件下，已完好1套座椅总成试生产；
6.需改善问题点已录入《H6座椅总成组装生产线过程问题清单》。</t>
    <phoneticPr fontId="36" type="noConversion"/>
  </si>
  <si>
    <t>1.生产线基本调试完成（完成3套试生产），目前可在MES介入下，实现试生产；
2.气密检测机和滑阻检测机基本调试完成（完成3套试生产）；
3.电扭枪已配置完成（4把全新拧紧枪，5把旧款拧紧枪）且调试完成；
4.电扭枪到货情况：到货4把小力矩拧紧枪，已全部安装；到货6台控制器，已全部安装；其余5把大力矩拧紧枪预计8月25到货；
5.显示界面已全部写入，目前进行节拍与操作步骤的匹配；
6.需要改善的结构或过程已列入《H6底座模块组装线过程问题清单》并进行监控。</t>
    <phoneticPr fontId="36" type="noConversion"/>
  </si>
  <si>
    <t>1.点焊工作站全部设施已组装完成；
2.调试工作已开展10日——工装夹具调试完成，机器人轨迹调试完成，焊钳参数、焊点调试完成，目前进行轨迹、焊点的优化；
3.H6正驾底支架冲压件尺寸、型面和质量有改善，正驾底支架焊接总成已具备符合检具的水平；
4.点焊工作站在供应商处完全调试合格后，预计8月25到达光华荣昌；</t>
    <phoneticPr fontId="36" type="noConversion"/>
  </si>
  <si>
    <t>1.全部19套焊接夹具均完成一个循环调试，冲压件状态质量有改善，正在进行焊接夹具调试、优化；
2.副驾底支架、副驾底座完成初步调试，基本符合检具；
3.冲压件不合格、焊接夹具调试导致靠背骨架、内外绞架、主驾座框等关键产品焊接质量不良，已完成整改，效果正在验证；</t>
    <phoneticPr fontId="36" type="noConversion"/>
  </si>
  <si>
    <t>1.需要修边的模具完成70%修边，30%未完成修边，预计8月20日完成；
2.冲压模具现存问题20余项，已整改完成10余项，其他均在整改中；</t>
    <phoneticPr fontId="36" type="noConversion"/>
  </si>
  <si>
    <t>1.所有焊接件和总成件检具已配置到相应生产线，用于生产线调试、产品检测；
2.所有冲压件检具已发往冲压模具供应商处（滁州岳众和苏州荣威），用于冲压模具调试，产品验证；
3.主驾底支架检具、副驾底座左右立板检具已复检，其余焊接件和总成件检具均在计划复检中；</t>
    <phoneticPr fontId="36" type="noConversion"/>
  </si>
  <si>
    <t>1.灯镜生产线已基本调试完成；
2.过程问题整改、完善，预计8月30日完成；</t>
    <phoneticPr fontId="36" type="noConversion"/>
  </si>
  <si>
    <t>1.涂胶机由天津世椿有限公司提供设计方案，目前仍在领导处评审中；
2.评审完成后，开展后续技术协议、合同签订等工作；</t>
    <phoneticPr fontId="36" type="noConversion"/>
  </si>
  <si>
    <t>1.所有灯镜检具已到我公司，检具已经复测完成；</t>
    <phoneticPr fontId="36" type="noConversion"/>
  </si>
  <si>
    <t>1.设计变更规划（降本减少材料成本；解决镜臂、镜体处缝隙不均问题）储备1200套库存，5月6日移模瑞隆祥维修，至今维修中；
2.后盖模具6月2日回厂，9日安排试模，试模件发到研发进行对手件间隙匹配，至今验证研究中；
3.上安装座模具已发至研发；
4.后视镜内部评审问题点和济南车厂试制问题点均已发送研发，由研发部门进行整改；</t>
    <phoneticPr fontId="36" type="noConversion"/>
  </si>
  <si>
    <t>技术</t>
  </si>
  <si>
    <t>2020.8.30</t>
  </si>
  <si>
    <t>2020.8.20</t>
  </si>
  <si>
    <t>2020.8.15</t>
  </si>
  <si>
    <t>质量部</t>
  </si>
  <si>
    <t>陈伟</t>
  </si>
  <si>
    <t>沈文标</t>
  </si>
  <si>
    <t>——</t>
  </si>
  <si>
    <t>田健</t>
  </si>
  <si>
    <t>邵士领
付静龙</t>
    <phoneticPr fontId="36" type="noConversion"/>
  </si>
  <si>
    <t>徐明杰
李伟勇</t>
    <phoneticPr fontId="36" type="noConversion"/>
  </si>
  <si>
    <t>刘刚
陈浩</t>
    <phoneticPr fontId="36" type="noConversion"/>
  </si>
  <si>
    <t>陈伟</t>
    <phoneticPr fontId="36" type="noConversion"/>
  </si>
  <si>
    <t>技术</t>
    <phoneticPr fontId="36" type="noConversion"/>
  </si>
  <si>
    <t>座椅总成</t>
  </si>
  <si>
    <t>H6</t>
  </si>
  <si>
    <t>脚踏板高度太高，容易发生磕碰</t>
  </si>
  <si>
    <t>1.修改脚踏板高度，重新制作；
2.重新配置脚踏板位置，实现安全性；</t>
  </si>
  <si>
    <t>底座模块</t>
  </si>
  <si>
    <t>H6底座模块总成气管混乱，容易挤压、变形</t>
  </si>
  <si>
    <t>1.用塑料夹预夹气管，防止气管挤压、变形；
2.在座椅总装生产线拆卸塑料夹；</t>
  </si>
  <si>
    <t>底座</t>
  </si>
  <si>
    <t>虎威</t>
  </si>
  <si>
    <t>虎V调节时扭簧异响</t>
  </si>
  <si>
    <t>1.已于7月16日提出设计变更；
2.研发未发出设变通知；</t>
  </si>
  <si>
    <t>新项目验证</t>
  </si>
  <si>
    <t>后视镜设计变更</t>
  </si>
  <si>
    <t>设计变更</t>
  </si>
  <si>
    <t>1.奥铃单体后视镜试装全部整改完成，于8月1日提交全新样件至主机厂；2.主机厂回复结果后，开展后续设变工作；</t>
  </si>
  <si>
    <t>B点切换</t>
  </si>
  <si>
    <t>H4-2.0滑轨</t>
  </si>
  <si>
    <t>滑轨试装</t>
  </si>
  <si>
    <t>1.力乐滑轨试装1000余套，产品合格率95%，试装问题已反馈供应商；
2.试装问题整改完成后，继续进行验证工作；</t>
  </si>
  <si>
    <t>制造</t>
  </si>
  <si>
    <t>邵士领</t>
  </si>
  <si>
    <t xml:space="preserve">徐明杰 </t>
  </si>
  <si>
    <t>模具</t>
  </si>
  <si>
    <t>邵士领</t>
    <phoneticPr fontId="36" type="noConversion"/>
  </si>
  <si>
    <t>刘长桥
田健</t>
    <phoneticPr fontId="36" type="noConversion"/>
  </si>
  <si>
    <t>冯亮亮
陈伟</t>
    <phoneticPr fontId="36" type="noConversion"/>
  </si>
  <si>
    <t>技术
质量</t>
    <phoneticPr fontId="36" type="noConversion"/>
  </si>
  <si>
    <t>天津</t>
    <phoneticPr fontId="36" type="noConversion"/>
  </si>
  <si>
    <r>
      <rPr>
        <b/>
        <sz val="9"/>
        <color theme="8"/>
        <rFont val="微软雅黑"/>
        <family val="2"/>
        <charset val="134"/>
      </rPr>
      <t>质量部重点工作</t>
    </r>
    <r>
      <rPr>
        <sz val="9"/>
        <rFont val="微软雅黑"/>
        <family val="2"/>
        <charset val="134"/>
      </rPr>
      <t xml:space="preserve">
H4实验报告扩号：
（1）、覆盖18款座椅型号
（2）、覆盖一汽凌源图号
售后三包：
（1）、1月2月欧曼三包费用入账，发送北京；
（2）、4月份旧件鉴定结果核对
（3）、拆分件欧曼标准确认
</t>
    </r>
    <r>
      <rPr>
        <b/>
        <sz val="9"/>
        <color theme="8"/>
        <rFont val="微软雅黑"/>
        <family val="2"/>
        <charset val="134"/>
      </rPr>
      <t>财务工作</t>
    </r>
    <r>
      <rPr>
        <sz val="9"/>
        <rFont val="微软雅黑"/>
        <family val="2"/>
        <charset val="134"/>
      </rPr>
      <t xml:space="preserve">
基础数据
（1）、出纳付款；
（2）、往来核对；
（3）、费用审核；
（4）、搬迁审核；
存货
（1）、河北收发货核对；
（2）、成品下线入库核对；
系统
（1）、ERP信息协助；
（2）、BPM流程辅助；
（3）、物流信息流校验流程交流；
</t>
    </r>
    <r>
      <rPr>
        <b/>
        <sz val="9"/>
        <color theme="8"/>
        <rFont val="微软雅黑"/>
        <family val="2"/>
        <charset val="134"/>
      </rPr>
      <t>生管部工作：</t>
    </r>
    <r>
      <rPr>
        <sz val="9"/>
        <rFont val="微软雅黑"/>
        <family val="2"/>
        <charset val="134"/>
      </rPr>
      <t xml:space="preserve">
（1）、新的运输方案已经确定，开始审批
（2）、欧曼放假期间成品转移至北京周转库
（3）、原料库呆滞品和工装等开始整理转移河北
（4）、7月供应商使用量核对
</t>
    </r>
    <r>
      <rPr>
        <b/>
        <sz val="9"/>
        <color theme="8"/>
        <rFont val="微软雅黑"/>
        <family val="2"/>
        <charset val="134"/>
      </rPr>
      <t>B40产整体后排能提升</t>
    </r>
    <r>
      <rPr>
        <sz val="9"/>
        <rFont val="微软雅黑"/>
        <family val="2"/>
        <charset val="134"/>
      </rPr>
      <t xml:space="preserve">
（1）、新员工培训完成后技能提升，固定人员，固定岗位
（2）、培养员工岗位操作熟练度，提升节拍
（3）、完成该岗位操作工作后，培训其他岗位
</t>
    </r>
    <r>
      <rPr>
        <b/>
        <sz val="9"/>
        <color theme="8"/>
        <rFont val="微软雅黑"/>
        <family val="2"/>
        <charset val="134"/>
      </rPr>
      <t>转移安排</t>
    </r>
    <r>
      <rPr>
        <sz val="9"/>
        <rFont val="微软雅黑"/>
        <family val="2"/>
        <charset val="134"/>
      </rPr>
      <t xml:space="preserve">
(1)、闲置设备3台，提前联系黄骅对接，转移
(2)、闲置皮带线，平衡吊，重卡4米流水线段转移
</t>
    </r>
    <r>
      <rPr>
        <b/>
        <sz val="9"/>
        <color theme="8"/>
        <rFont val="微软雅黑"/>
        <family val="2"/>
        <charset val="134"/>
      </rPr>
      <t xml:space="preserve">销售部：
</t>
    </r>
    <r>
      <rPr>
        <sz val="9"/>
        <rFont val="微软雅黑"/>
        <family val="2"/>
        <charset val="134"/>
      </rPr>
      <t>（1）、主机厂开票
（2）、跟进上、下卧铺B点开发                                                                                                   
（3）、跟进GTL副驾因15083实验价格调整相关流程（成本变更、试验费用50%分摊）
（4）、与戴姆勒技术沟通关于GTL-C选装座椅试验相关事宜</t>
    </r>
    <phoneticPr fontId="36" type="noConversion"/>
  </si>
  <si>
    <r>
      <rPr>
        <b/>
        <sz val="9"/>
        <color theme="8"/>
        <rFont val="微软雅黑"/>
        <family val="2"/>
        <charset val="134"/>
      </rPr>
      <t>质量部重点工作</t>
    </r>
    <r>
      <rPr>
        <b/>
        <sz val="9"/>
        <rFont val="微软雅黑"/>
        <family val="2"/>
        <charset val="134"/>
      </rPr>
      <t xml:space="preserve">
</t>
    </r>
    <r>
      <rPr>
        <sz val="9"/>
        <rFont val="微软雅黑"/>
        <family val="2"/>
        <charset val="134"/>
      </rPr>
      <t>强检实验：
（1）、B40座椅付费申请
（2）、H3、H4报告交接
售后三包：
（1）、B40V座椅：质量问题统计报送越野车
（2）、欧曼技术中心维护座椅拆分标准
（3）、小循环工时费用报销</t>
    </r>
    <r>
      <rPr>
        <b/>
        <sz val="9"/>
        <rFont val="微软雅黑"/>
        <family val="2"/>
        <charset val="134"/>
      </rPr>
      <t xml:space="preserve">
</t>
    </r>
    <r>
      <rPr>
        <b/>
        <sz val="9"/>
        <color theme="8"/>
        <rFont val="微软雅黑"/>
        <family val="2"/>
        <charset val="134"/>
      </rPr>
      <t>财务工作</t>
    </r>
    <r>
      <rPr>
        <sz val="9"/>
        <rFont val="微软雅黑"/>
        <family val="2"/>
        <charset val="134"/>
      </rPr>
      <t xml:space="preserve">
基础数据
（1）、出纳付款；
（2）、往来核对；
（3）、费用审核；
（4）、搬迁审核；
存货
（1）、河北收发货核对；
（2）、成品下线入库核对；
</t>
    </r>
    <r>
      <rPr>
        <b/>
        <sz val="9"/>
        <color theme="8"/>
        <rFont val="微软雅黑"/>
        <family val="2"/>
        <charset val="134"/>
      </rPr>
      <t>生管部工作：</t>
    </r>
    <r>
      <rPr>
        <b/>
        <sz val="9"/>
        <rFont val="微软雅黑"/>
        <family val="2"/>
        <charset val="134"/>
      </rPr>
      <t xml:space="preserve">
</t>
    </r>
    <r>
      <rPr>
        <sz val="9"/>
        <rFont val="微软雅黑"/>
        <family val="2"/>
        <charset val="134"/>
      </rPr>
      <t xml:space="preserve">（1）、原料库呆滞品和工装等开始整理转移河北
（2）、欧曼放假期间成品转移至北京周转库
（3）、天津工厂基建资产转移
（4）、办公室、食堂、展厅、雨棚、隔断、自行车棚需要拆除搬迁
</t>
    </r>
    <r>
      <rPr>
        <b/>
        <sz val="9"/>
        <color theme="8"/>
        <rFont val="微软雅黑"/>
        <family val="2"/>
        <charset val="134"/>
      </rPr>
      <t>包装箱方案确认</t>
    </r>
    <r>
      <rPr>
        <sz val="9"/>
        <rFont val="微软雅黑"/>
        <family val="2"/>
        <charset val="134"/>
      </rPr>
      <t xml:space="preserve">
（1）、H4包装箱确认后，组织评审，合同签署，订单下发完成搬迁前准备
（2）、B40包装运输确认，样件8月3日到厂后进行评审，天津评审完成后运输到河北进行评审，评审完成后确认数量进行合同签署，订单下发，订单100套。
（3）、H3包装数据确认，临时工装运输。
</t>
    </r>
    <r>
      <rPr>
        <b/>
        <sz val="9"/>
        <color theme="8"/>
        <rFont val="微软雅黑"/>
        <family val="2"/>
        <charset val="134"/>
      </rPr>
      <t>生产人员安排</t>
    </r>
    <r>
      <rPr>
        <sz val="9"/>
        <rFont val="微软雅黑"/>
        <family val="2"/>
        <charset val="134"/>
      </rPr>
      <t xml:space="preserve">
（1）、减员增效，根据搬迁进度进行人员调配
（2）、副司机，B40人员整合，进行减员增效（消减3人）
</t>
    </r>
    <r>
      <rPr>
        <b/>
        <sz val="9"/>
        <color theme="8"/>
        <rFont val="微软雅黑"/>
        <family val="2"/>
        <charset val="134"/>
      </rPr>
      <t>销售部：</t>
    </r>
    <r>
      <rPr>
        <sz val="9"/>
        <rFont val="微软雅黑"/>
        <family val="2"/>
        <charset val="134"/>
      </rPr>
      <t xml:space="preserve">
（1）、根据订单计划确保交付
（2）、协调现场质量问题
（3）、电话处理销售部日常相关工作
（4）、处理前期北京无库存未开票产品
（5）、主机厂开票</t>
    </r>
    <phoneticPr fontId="36" type="noConversion"/>
  </si>
  <si>
    <r>
      <t>1、63T</t>
    </r>
    <r>
      <rPr>
        <sz val="9"/>
        <rFont val="微软雅黑"/>
        <family val="2"/>
        <charset val="134"/>
      </rPr>
      <t xml:space="preserve">机械冲床减速齿轮出现裂缝，存在安全隐患
</t>
    </r>
    <r>
      <rPr>
        <sz val="9"/>
        <rFont val="微软雅黑"/>
        <family val="2"/>
        <charset val="134"/>
      </rPr>
      <t>2、H6底座装配问题点需技术工艺部协助尽快改善;电泳退漆原料需安环部协调尽快办理手续</t>
    </r>
    <phoneticPr fontId="36" type="noConversion"/>
  </si>
  <si>
    <t>刘建伦
王文乐
王秀坤</t>
    <phoneticPr fontId="36" type="noConversion"/>
  </si>
  <si>
    <t>安技部
技术工艺部
安技部</t>
    <phoneticPr fontId="36" type="noConversion"/>
  </si>
  <si>
    <t>8月19日
8月23日</t>
    <phoneticPr fontId="36" type="noConversion"/>
  </si>
  <si>
    <r>
      <rPr>
        <b/>
        <sz val="9"/>
        <color theme="8"/>
        <rFont val="微软雅黑"/>
        <family val="2"/>
        <charset val="134"/>
      </rPr>
      <t>新产品试制：</t>
    </r>
    <r>
      <rPr>
        <sz val="9"/>
        <rFont val="微软雅黑"/>
        <family val="2"/>
        <charset val="134"/>
      </rPr>
      <t xml:space="preserve">
H6座椅项目，8月7日迎接戴姆勒王楠审核。参观骨架焊接过程，底座模块化组装过程，座椅组装过程。8月8日-12日等待零部件来料期间
1、和集团项目组就审核问题点，夹具方案，图纸问题研讨
2、对现存零部件不良情况反馈给供应商，现场零件进行返修。目标8月20日前解决骨架焊接精度问题。
</t>
    </r>
    <r>
      <rPr>
        <b/>
        <sz val="9"/>
        <color theme="8"/>
        <rFont val="微软雅黑"/>
        <family val="2"/>
        <charset val="134"/>
      </rPr>
      <t>金属件厂：</t>
    </r>
    <r>
      <rPr>
        <sz val="9"/>
        <rFont val="微软雅黑"/>
        <family val="2"/>
        <charset val="134"/>
      </rPr>
      <t xml:space="preserve">
1、焊接车间H6项目管理：
①焊台调试已基本完成，后续这对具体问题进行针对性整改；
②配合完成H6焊接样件按照项目时间节点完成焊接；
2、焊接车间H4座框改善项目：拉线调节机构焊台定位重新设计制作；
3、各车间、班组设备维护管理：
4、虎V靠背调角器失效质量问题改进；5、电泳磷化槽管路维护    
</t>
    </r>
    <r>
      <rPr>
        <b/>
        <sz val="9"/>
        <color theme="8"/>
        <rFont val="微软雅黑"/>
        <family val="2"/>
        <charset val="134"/>
      </rPr>
      <t>总装厂：</t>
    </r>
    <r>
      <rPr>
        <sz val="9"/>
        <rFont val="微软雅黑"/>
        <family val="2"/>
        <charset val="134"/>
      </rPr>
      <t xml:space="preserve">
1、针对H6项目开发，做好后视镜、座椅车间生产线接收准备、人员岗位定编、生产问题点跟踪、人员技能培训等工作；
2、组织模具车间模具工装架整改；
3、组织座椅车间库存储备，做好天津工厂转移后人员准备工作；4、完善班组长工资改革方案；5、迎接济南重卡审核，做好现场整理整顿工作。     
</t>
    </r>
    <r>
      <rPr>
        <b/>
        <sz val="9"/>
        <color theme="8"/>
        <rFont val="微软雅黑"/>
        <family val="2"/>
        <charset val="134"/>
      </rPr>
      <t>公司经营：</t>
    </r>
    <r>
      <rPr>
        <sz val="9"/>
        <rFont val="微软雅黑"/>
        <family val="2"/>
        <charset val="134"/>
      </rPr>
      <t xml:space="preserve">
1、五征公司工厂审核，相关部门准备；
2、制造厂改善计划的评审；
3、沧州转入呆滞材料的处理，联系比价处理；
4、H6项目的问题解决；
5、7月份盘点数据评审和形成报告</t>
    </r>
    <phoneticPr fontId="36" type="noConversion"/>
  </si>
  <si>
    <r>
      <rPr>
        <b/>
        <sz val="9"/>
        <color theme="8"/>
        <rFont val="微软雅黑"/>
        <family val="2"/>
        <charset val="134"/>
      </rPr>
      <t>新产品试制：</t>
    </r>
    <r>
      <rPr>
        <sz val="9"/>
        <rFont val="微软雅黑"/>
        <family val="2"/>
        <charset val="134"/>
      </rPr>
      <t xml:space="preserve">
座椅H6项目：
1.骨架PPV订单交付延期，内、外绞架来料延期，原计划12日发出，实际14日发出；
2.骨架焊接本周末加班完成主驾靠背、主驾座框、副驾座框总成PPV样件的调试与焊接；
3.C样件总成焊接排产计划在20-22日三天（戴姆勒审核现场安排）；
4.JIRA平台上传质量问题，各经办人进行处理
</t>
    </r>
    <r>
      <rPr>
        <b/>
        <sz val="9"/>
        <color theme="8"/>
        <rFont val="微软雅黑"/>
        <family val="2"/>
        <charset val="134"/>
      </rPr>
      <t>金属件厂：</t>
    </r>
    <r>
      <rPr>
        <sz val="9"/>
        <rFont val="微软雅黑"/>
        <family val="2"/>
        <charset val="134"/>
      </rPr>
      <t xml:space="preserve">
1、焊接车间H6项目调试管理：
①H6项目产品焊接调整及问题记录；
②H6项目组装底座模块化流水线生产验证记录；
2B40V项目管理：
①模具、焊台工艺设备10套准备；
②管材类材料准备100套；
③焊接总成100套；
3组装车间生滑轨验证管理：
①滑轨整改方案体现变化点，现场进行验证；
②验证数量为200件；
4.人员优化管理：
①根据人员缩减计划以及271淘汰原则，继续进行人员缩减；
</t>
    </r>
    <r>
      <rPr>
        <b/>
        <sz val="9"/>
        <color theme="8"/>
        <rFont val="微软雅黑"/>
        <family val="2"/>
        <charset val="134"/>
      </rPr>
      <t>总装厂：</t>
    </r>
    <r>
      <rPr>
        <sz val="9"/>
        <rFont val="微软雅黑"/>
        <family val="2"/>
        <charset val="134"/>
      </rPr>
      <t xml:space="preserve">
1、客户审核：组织完成越分B40V项目开发工作
2、针对316面罩漆膜硬度质量问题，跟踪改善进度（本批验证产品已发往成都工厂，预计8月20日厂家再次提供样漆）
3、按照8月份总装厂定编人员完成减员计划
4、组织模具车间完成模具工装货架整理、改善工作；
5、持续对H6项目开发，做好后视镜、座椅车间生产线接收准备、人员岗位定编、生产问题点跟踪汇总、人员技能培训等工作（持续跟进）；
</t>
    </r>
    <r>
      <rPr>
        <b/>
        <sz val="9"/>
        <color theme="8"/>
        <rFont val="微软雅黑"/>
        <family val="2"/>
        <charset val="134"/>
      </rPr>
      <t>公司经营：</t>
    </r>
    <r>
      <rPr>
        <sz val="9"/>
        <rFont val="微软雅黑"/>
        <family val="2"/>
        <charset val="134"/>
      </rPr>
      <t xml:space="preserve">
1.越野车B40V紧急订单的交付和冲压开模
2.镜杆喷涂资源的合作协议协议重签-采购
3.应急天气时，要求80%国五的车，禁止进入厂区相关工作对接
4.委外加工库面料的销账工作
5.按照1300万，重签各仓库库存金额指标</t>
    </r>
    <phoneticPr fontId="36" type="noConversion"/>
  </si>
  <si>
    <r>
      <rPr>
        <b/>
        <sz val="9"/>
        <color theme="8"/>
        <rFont val="微软雅黑"/>
        <family val="2"/>
        <charset val="134"/>
      </rPr>
      <t>供应商：</t>
    </r>
    <r>
      <rPr>
        <sz val="9"/>
        <rFont val="微软雅黑"/>
        <family val="2"/>
        <charset val="134"/>
      </rPr>
      <t xml:space="preserve">
1、8月15日协调河北公司100块泡沫样块发北京研发，裁剪轩德中间座泡沫垫块
2、因天津益中停止供货安全带，紧急联系其它体系内安全带供应商开B点
3、跟踪河北公司轩德材料生产发货
</t>
    </r>
    <r>
      <rPr>
        <b/>
        <sz val="9"/>
        <color theme="8"/>
        <rFont val="微软雅黑"/>
        <family val="2"/>
        <charset val="134"/>
      </rPr>
      <t>WMS：</t>
    </r>
    <r>
      <rPr>
        <sz val="9"/>
        <rFont val="微软雅黑"/>
        <family val="2"/>
        <charset val="134"/>
      </rPr>
      <t xml:space="preserve">
1、前期数据整理
2、8月14日完成WMS系统设备供应商3家报价工作，下周完成采购审批，签订合同进行采购
</t>
    </r>
    <r>
      <rPr>
        <b/>
        <sz val="9"/>
        <color theme="8"/>
        <rFont val="微软雅黑"/>
        <family val="2"/>
        <charset val="134"/>
      </rPr>
      <t>质量：</t>
    </r>
    <r>
      <rPr>
        <sz val="9"/>
        <rFont val="微软雅黑"/>
        <family val="2"/>
        <charset val="134"/>
      </rPr>
      <t xml:space="preserve">
1、质量问题：①8月12日，发生1件DZ15221510161座椅主边调角器安装空位偏斜，进行退货处理，通知供应商进行整改
2、产品变更：①F3000-0013/0091/0096座椅滑轨行程变更资料（企业自查报告）准备
；②8月11日，L3000中间座骨架下发变更文件
</t>
    </r>
    <r>
      <rPr>
        <b/>
        <sz val="9"/>
        <color theme="8"/>
        <rFont val="微软雅黑"/>
        <family val="2"/>
        <charset val="134"/>
      </rPr>
      <t>人力：</t>
    </r>
    <r>
      <rPr>
        <sz val="9"/>
        <rFont val="微软雅黑"/>
        <family val="2"/>
        <charset val="134"/>
      </rPr>
      <t xml:space="preserve">
①招聘库管1名，入职到岗
</t>
    </r>
    <r>
      <rPr>
        <b/>
        <sz val="9"/>
        <color theme="8"/>
        <rFont val="微软雅黑"/>
        <family val="2"/>
        <charset val="134"/>
      </rPr>
      <t>技术支持：</t>
    </r>
    <r>
      <rPr>
        <sz val="9"/>
        <rFont val="微软雅黑"/>
        <family val="2"/>
        <charset val="134"/>
      </rPr>
      <t xml:space="preserve">
系统日常维护
</t>
    </r>
    <r>
      <rPr>
        <b/>
        <sz val="9"/>
        <color theme="8"/>
        <rFont val="微软雅黑"/>
        <family val="2"/>
        <charset val="134"/>
      </rPr>
      <t>合规：</t>
    </r>
    <r>
      <rPr>
        <sz val="9"/>
        <rFont val="微软雅黑"/>
        <family val="2"/>
        <charset val="134"/>
      </rPr>
      <t xml:space="preserve">
①配合政府部门疫情安防检查工作；
②生态环境督查巡检配合工作，发现问题并进行整改</t>
    </r>
    <phoneticPr fontId="36" type="noConversion"/>
  </si>
  <si>
    <r>
      <rPr>
        <b/>
        <sz val="9"/>
        <color theme="8"/>
        <rFont val="微软雅黑"/>
        <family val="2"/>
        <charset val="134"/>
      </rPr>
      <t>供应：</t>
    </r>
    <r>
      <rPr>
        <sz val="9"/>
        <rFont val="微软雅黑"/>
        <family val="2"/>
        <charset val="134"/>
      </rPr>
      <t xml:space="preserve">
1、跟踪北京研发轩德中间座泡沫垫块到货
2、协调河北公司H4座泡沫（轩德用） 临时转西安工厂生产
3、跟踪轩德安全带新供应商样件验证，及后续供货交付时间
4、轩德发泡模具需要发厂家维修，周期20天
5、跟踪河北公司通风布套布料到货进展
</t>
    </r>
    <r>
      <rPr>
        <b/>
        <sz val="9"/>
        <color theme="8"/>
        <rFont val="微软雅黑"/>
        <family val="2"/>
        <charset val="134"/>
      </rPr>
      <t>WMS：</t>
    </r>
    <r>
      <rPr>
        <sz val="9"/>
        <rFont val="微软雅黑"/>
        <family val="2"/>
        <charset val="134"/>
      </rPr>
      <t xml:space="preserve">
1、前期数据整理
2、完成WMS系统设备采购申请及合同签订工作
</t>
    </r>
    <r>
      <rPr>
        <b/>
        <sz val="9"/>
        <color theme="8"/>
        <rFont val="微软雅黑"/>
        <family val="2"/>
        <charset val="134"/>
      </rPr>
      <t>质量：</t>
    </r>
    <r>
      <rPr>
        <sz val="9"/>
        <rFont val="微软雅黑"/>
        <family val="2"/>
        <charset val="134"/>
      </rPr>
      <t xml:space="preserve">
1、质量问题：①跟踪零件到货状态
2、产品变更：①F3000-0013/0091/0096座椅滑轨行程变更资料准备
②跟踪零件到货状态
</t>
    </r>
    <r>
      <rPr>
        <b/>
        <sz val="9"/>
        <color theme="8"/>
        <rFont val="微软雅黑"/>
        <family val="2"/>
        <charset val="134"/>
      </rPr>
      <t>人力：</t>
    </r>
    <r>
      <rPr>
        <sz val="9"/>
        <rFont val="微软雅黑"/>
        <family val="2"/>
        <charset val="134"/>
      </rPr>
      <t xml:space="preserve">①招聘1名：QAD专员
</t>
    </r>
    <r>
      <rPr>
        <b/>
        <sz val="9"/>
        <color theme="8"/>
        <rFont val="微软雅黑"/>
        <family val="2"/>
        <charset val="134"/>
      </rPr>
      <t>技术支持：</t>
    </r>
    <r>
      <rPr>
        <sz val="9"/>
        <rFont val="微软雅黑"/>
        <family val="2"/>
        <charset val="134"/>
      </rPr>
      <t xml:space="preserve">
①QAD、BPM系统日常维护
②WMS系统基础设备置办协助
</t>
    </r>
    <r>
      <rPr>
        <b/>
        <sz val="9"/>
        <color theme="8"/>
        <rFont val="微软雅黑"/>
        <family val="2"/>
        <charset val="134"/>
      </rPr>
      <t>合规：</t>
    </r>
    <r>
      <rPr>
        <sz val="9"/>
        <rFont val="微软雅黑"/>
        <family val="2"/>
        <charset val="134"/>
      </rPr>
      <t xml:space="preserve">
①配合政府部门疫情安防检查工作
②叉车驾驶证培训学习并取证
③提交整改方案并申请解封恢复生产</t>
    </r>
    <phoneticPr fontId="36" type="noConversion"/>
  </si>
  <si>
    <t>河北</t>
    <phoneticPr fontId="36" type="noConversion"/>
  </si>
  <si>
    <t>1、生产设备的维护-集气罩未盖好
2、消防设施管理规定-玻璃破裂</t>
    <phoneticPr fontId="36" type="noConversion"/>
  </si>
  <si>
    <t>1、安装盖好
2、说明原因并及时维修</t>
    <phoneticPr fontId="36" type="noConversion"/>
  </si>
  <si>
    <t>1、注塑车间
2、座椅车间</t>
    <phoneticPr fontId="36" type="noConversion"/>
  </si>
  <si>
    <t>1、李贵林
2、王凯</t>
    <phoneticPr fontId="36" type="noConversion"/>
  </si>
  <si>
    <t>-</t>
    <phoneticPr fontId="36" type="noConversion"/>
  </si>
  <si>
    <t>生态环保防污处理设备-防污设施处理装置前端过滤棉发白，末端缺少一套过滤棉，UV灯管破损</t>
    <phoneticPr fontId="36" type="noConversion"/>
  </si>
  <si>
    <t>重新布置设备装置工艺，末端增加一套过滤棉，前端过滤棉及UV灯管进行更换</t>
    <phoneticPr fontId="36" type="noConversion"/>
  </si>
  <si>
    <t>生产制造部/综合管理部</t>
  </si>
  <si>
    <t>杨洁/卢兴艳</t>
  </si>
  <si>
    <t>西安</t>
    <phoneticPr fontId="36" type="noConversion"/>
  </si>
  <si>
    <t>成品：宝鸡库房产品种类39种，都需储备部分安全库存（因主机厂计划不准确），加之轩德座椅刚批量需储备100-150套库存，轩德座椅价值高，使用成品库存总体超标。</t>
    <phoneticPr fontId="36" type="noConversion"/>
  </si>
  <si>
    <t xml:space="preserve">原材料比上周超出30万，主要原因为河北工厂缺少星盘，（其他物料正常到货）导致生产无法正常进行，原材料积压。      </t>
    <phoneticPr fontId="36" type="noConversion"/>
  </si>
  <si>
    <t>成品库存积压是为工厂搬迁提前储备库存。</t>
    <phoneticPr fontId="36" type="noConversion"/>
  </si>
  <si>
    <t>原材料：1、为节约公司物流费用，8月3日发货集装箱13日到货。2、轩德、X3000批量储备安全库存。</t>
    <phoneticPr fontId="36" type="noConversion"/>
  </si>
  <si>
    <t>轩德安全带新供应商定点(因天津益中突然停止供货）</t>
    <phoneticPr fontId="36" type="noConversion"/>
  </si>
  <si>
    <t>集团采购</t>
  </si>
  <si>
    <t>张黎明</t>
    <phoneticPr fontId="36" type="noConversion"/>
  </si>
  <si>
    <r>
      <rPr>
        <b/>
        <sz val="9"/>
        <color theme="8"/>
        <rFont val="微软雅黑"/>
        <family val="2"/>
        <charset val="134"/>
      </rPr>
      <t>供应商管理：</t>
    </r>
    <r>
      <rPr>
        <sz val="9"/>
        <rFont val="微软雅黑"/>
        <family val="2"/>
        <charset val="134"/>
      </rPr>
      <t xml:space="preserve">
1、推进供应商原材料商务降本
      潍坊工厂40家供应商，价格协议完成签批26家，现有8家在BPM系统审批，1家审批通过待签定，剩余5家供应商还在协商中
2、制定供应商资源整合计划（完成）
3、诸城、青州、临朐属地电镀资源开发（青州、临朐询价完成，诸城还未报价）
4、日供货模式工作推进：2号库房费用分摊，分三阶段完成，督促供应商回执，提交财务（资料已下发，部分供应商已回执）
5、属地包装膜资源报价，出具报价单（完成）
6、属地冲压、焊接资源开发(临沂资源企业资料提报中）
</t>
    </r>
    <r>
      <rPr>
        <b/>
        <sz val="9"/>
        <color theme="8"/>
        <rFont val="微软雅黑"/>
        <family val="2"/>
        <charset val="134"/>
      </rPr>
      <t>生产重点工作：</t>
    </r>
    <r>
      <rPr>
        <sz val="9"/>
        <rFont val="微软雅黑"/>
        <family val="2"/>
        <charset val="134"/>
      </rPr>
      <t xml:space="preserve">
1、根据多功能主机厂针对座椅磕碰划伤质量问题进行专项控制；（持续）
2、完成M4轻卡生产线现场定置定位（完成）
</t>
    </r>
    <r>
      <rPr>
        <b/>
        <sz val="9"/>
        <color theme="8"/>
        <rFont val="微软雅黑"/>
        <family val="2"/>
        <charset val="134"/>
      </rPr>
      <t>设备管理：</t>
    </r>
    <r>
      <rPr>
        <sz val="9"/>
        <rFont val="微软雅黑"/>
        <family val="2"/>
        <charset val="134"/>
      </rPr>
      <t xml:space="preserve">
1、制作永久性标识牌，固定资产体现永久性标识；(未完成）
2、购买气路压力表及熨烫机安全阀完成外部校验；（未完成）
3、原发泡库房卷帘门维修（完成）
</t>
    </r>
    <r>
      <rPr>
        <b/>
        <sz val="9"/>
        <color theme="8"/>
        <rFont val="微软雅黑"/>
        <family val="2"/>
        <charset val="134"/>
      </rPr>
      <t>生管重点工作：</t>
    </r>
    <r>
      <rPr>
        <sz val="9"/>
        <rFont val="微软雅黑"/>
        <family val="2"/>
        <charset val="134"/>
      </rPr>
      <t xml:space="preserve">
1、7月份盘点差异分析；
2、物料标识卡的粘贴；（未完成）
3、外库接收数量核对，重点座椅成套匹配发运问题。
</t>
    </r>
    <r>
      <rPr>
        <b/>
        <sz val="9"/>
        <color theme="8"/>
        <rFont val="微软雅黑"/>
        <family val="2"/>
        <charset val="134"/>
      </rPr>
      <t>QAD工作进度：</t>
    </r>
    <r>
      <rPr>
        <sz val="9"/>
        <rFont val="微软雅黑"/>
        <family val="2"/>
        <charset val="134"/>
      </rPr>
      <t xml:space="preserve">
1、监督物流系统完成日清日结；
2、联系集团咨询委外加工具体操作流程。（未完成）
</t>
    </r>
    <r>
      <rPr>
        <b/>
        <sz val="9"/>
        <color theme="8"/>
        <rFont val="微软雅黑"/>
        <family val="2"/>
        <charset val="134"/>
      </rPr>
      <t>销售：</t>
    </r>
    <r>
      <rPr>
        <sz val="9"/>
        <rFont val="微软雅黑"/>
        <family val="2"/>
        <charset val="134"/>
      </rPr>
      <t xml:space="preserve">
1、跟踪青岛产品已签价格协议产品系统维护价格情况；
2、完成7月份集团销售台账。
</t>
    </r>
    <r>
      <rPr>
        <b/>
        <sz val="9"/>
        <color theme="8"/>
        <rFont val="微软雅黑"/>
        <family val="2"/>
        <charset val="134"/>
      </rPr>
      <t>隐患排查：</t>
    </r>
    <r>
      <rPr>
        <sz val="9"/>
        <rFont val="微软雅黑"/>
        <family val="2"/>
        <charset val="134"/>
      </rPr>
      <t xml:space="preserve">
自8月份开始建立隐患排查检查机制，按要求进行日常/季节性/节假日/专业电器安全检查，并出具表单
</t>
    </r>
    <r>
      <rPr>
        <b/>
        <sz val="9"/>
        <color theme="8"/>
        <rFont val="微软雅黑"/>
        <family val="2"/>
        <charset val="134"/>
      </rPr>
      <t>审核：</t>
    </r>
    <r>
      <rPr>
        <sz val="9"/>
        <rFont val="微软雅黑"/>
        <family val="2"/>
        <charset val="134"/>
      </rPr>
      <t xml:space="preserve">
1、根据新图纸，更改解放四个单元的产品描述表、产品差异表。完成CQC自愿性认证资料。
2、本周针对生产现场、仓库、外检区的整改进行跟踪排查。
3、根据3C监督检查要点，排查3C审核问题点。</t>
    </r>
    <phoneticPr fontId="36" type="noConversion"/>
  </si>
  <si>
    <r>
      <rPr>
        <b/>
        <sz val="9"/>
        <color theme="8"/>
        <rFont val="微软雅黑"/>
        <family val="2"/>
        <charset val="134"/>
      </rPr>
      <t>供应商管理：</t>
    </r>
    <r>
      <rPr>
        <sz val="9"/>
        <rFont val="微软雅黑"/>
        <family val="2"/>
        <charset val="134"/>
      </rPr>
      <t xml:space="preserve">
1、推进供应商商务降本
      新强力、恒伟、广亿三家来潍坊进行商务洽谈
2、供应商整合计划评审、执行推进
3、B点资源降本分析：
     ①诸城、青州、临朐属地电镀资源开发，完成诸城报价，进行降本分析
     ②属地冲压、焊接资源开发，完成报价单
4、日供货模式工作推进：
      持续跟进供应商回执，提交财务
5、供应商物料技术变更降本：
     ①协商金达K1布套变更黑压条出具报价单，进行成本核算分析
     ②苏州苏宁螺栓变更组合螺栓出具报价单，进行成本核算分析
</t>
    </r>
    <r>
      <rPr>
        <b/>
        <sz val="9"/>
        <color theme="8"/>
        <rFont val="微软雅黑"/>
        <family val="2"/>
        <charset val="134"/>
      </rPr>
      <t>生产重点工作：</t>
    </r>
    <r>
      <rPr>
        <sz val="9"/>
        <rFont val="微软雅黑"/>
        <family val="2"/>
        <charset val="134"/>
      </rPr>
      <t xml:space="preserve">
1、根据多功能主机厂针对座椅磕碰划伤质量问题进行专项控制；
2、生产现场定置定位；
3、生产看板内容完善
4、返工返修区域规划
</t>
    </r>
    <r>
      <rPr>
        <b/>
        <sz val="9"/>
        <color theme="8"/>
        <rFont val="微软雅黑"/>
        <family val="2"/>
        <charset val="134"/>
      </rPr>
      <t>设备管理：</t>
    </r>
    <r>
      <rPr>
        <sz val="9"/>
        <rFont val="微软雅黑"/>
        <family val="2"/>
        <charset val="134"/>
      </rPr>
      <t xml:space="preserve">
1、固定资产体现永久性标识；
2、气路压力表及熨烫机安全阀完成外部校验
</t>
    </r>
    <r>
      <rPr>
        <sz val="9"/>
        <color theme="8"/>
        <rFont val="微软雅黑"/>
        <family val="2"/>
        <charset val="134"/>
      </rPr>
      <t>生管重点工作：</t>
    </r>
    <r>
      <rPr>
        <sz val="9"/>
        <rFont val="微软雅黑"/>
        <family val="2"/>
        <charset val="134"/>
      </rPr>
      <t xml:space="preserve">
1、J7F通风座椅300套物料组织及订单交付（20日前满足70套）；
2、物料标识卡的粘贴；
3、追踪不良品座椅维修后的返回情况
</t>
    </r>
    <r>
      <rPr>
        <b/>
        <sz val="9"/>
        <color theme="8"/>
        <rFont val="微软雅黑"/>
        <family val="2"/>
        <charset val="134"/>
      </rPr>
      <t>QAD工作进度：</t>
    </r>
    <r>
      <rPr>
        <sz val="9"/>
        <rFont val="微软雅黑"/>
        <family val="2"/>
        <charset val="134"/>
      </rPr>
      <t xml:space="preserve">
1、联系集团咨询委外加工具体操作流程
2、库存创建（北京产品）
</t>
    </r>
    <r>
      <rPr>
        <b/>
        <sz val="9"/>
        <color theme="8"/>
        <rFont val="微软雅黑"/>
        <family val="2"/>
        <charset val="134"/>
      </rPr>
      <t>销售：</t>
    </r>
    <r>
      <rPr>
        <sz val="9"/>
        <rFont val="微软雅黑"/>
        <family val="2"/>
        <charset val="134"/>
      </rPr>
      <t xml:space="preserve">
1、青岛产品已定价产品系统开票
2、跟踪落实青岛一汽《服务备品协议签订》
企业文化：针对企业文化白皮书列明学习行动计划，并按时间节点推进实施
</t>
    </r>
    <r>
      <rPr>
        <b/>
        <sz val="9"/>
        <color theme="8"/>
        <rFont val="微软雅黑"/>
        <family val="2"/>
        <charset val="134"/>
      </rPr>
      <t>审核：</t>
    </r>
    <r>
      <rPr>
        <sz val="9"/>
        <rFont val="微软雅黑"/>
        <family val="2"/>
        <charset val="134"/>
      </rPr>
      <t xml:space="preserve">
1、本周针对生产现场、仓库、外检区的整改进行跟踪排查。
2、根据3C监督检查要点，排查3C审核问题点。</t>
    </r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</si>
  <si>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8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2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32周  8.7-8.13</t>
    </r>
    <r>
      <rPr>
        <b/>
        <sz val="24"/>
        <rFont val="微软雅黑"/>
        <family val="2"/>
        <charset val="134"/>
      </rPr>
      <t>）</t>
    </r>
    <phoneticPr fontId="36" type="noConversion"/>
  </si>
  <si>
    <t>天津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</si>
  <si>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</t>
    <phoneticPr fontId="36" type="noConversion"/>
  </si>
  <si>
    <t>与房东沟通按照合规要求进行整改</t>
    <phoneticPr fontId="36" type="noConversion"/>
  </si>
  <si>
    <t>综合管理科</t>
  </si>
  <si>
    <t>李霞</t>
  </si>
  <si>
    <t>M4超级卡车主机厂因缺件影响，12-14日夜班取消，故造成成品积压，影响交付金额约26万；</t>
    <phoneticPr fontId="36" type="noConversion"/>
  </si>
  <si>
    <t>青岛J7F通风座椅在17-22号有90台份需求，目前河北荣昌布套发泡存在交付风险</t>
    <phoneticPr fontId="36" type="noConversion"/>
  </si>
  <si>
    <t>生管</t>
  </si>
  <si>
    <t>马长发</t>
  </si>
  <si>
    <r>
      <rPr>
        <b/>
        <sz val="9"/>
        <color theme="8"/>
        <rFont val="微软雅黑"/>
        <family val="2"/>
        <charset val="134"/>
      </rPr>
      <t>D03产品解放上会分配份额：</t>
    </r>
    <r>
      <rPr>
        <sz val="9"/>
        <rFont val="微软雅黑"/>
        <family val="2"/>
        <charset val="134"/>
      </rPr>
      <t xml:space="preserve">因后视镜镜片批量质量问题导致D03座椅上会日期延迟，具体上会日期待后视镜质量问题处理完成后确定:
</t>
    </r>
    <r>
      <rPr>
        <b/>
        <sz val="9"/>
        <color theme="8"/>
        <rFont val="微软雅黑"/>
        <family val="2"/>
        <charset val="134"/>
      </rPr>
      <t>生产线升级改造验收：</t>
    </r>
    <r>
      <rPr>
        <sz val="9"/>
        <rFont val="微软雅黑"/>
        <family val="2"/>
        <charset val="134"/>
      </rPr>
      <t xml:space="preserve">
1、验收问题点梳理确认；OK
2、制定整改方案；OK
3、现场施工；20200817；D:验收确认；20200822
</t>
    </r>
    <r>
      <rPr>
        <b/>
        <sz val="9"/>
        <color theme="8"/>
        <rFont val="微软雅黑"/>
        <family val="2"/>
        <charset val="134"/>
      </rPr>
      <t>环境职业健康安全体系认证异地+监督审核：</t>
    </r>
    <r>
      <rPr>
        <sz val="9"/>
        <rFont val="微软雅黑"/>
        <family val="2"/>
        <charset val="134"/>
      </rPr>
      <t xml:space="preserve">
1、异地变更申请；ok
2、相关资料提交；ok
3、审核时间确定；ok
</t>
    </r>
    <r>
      <rPr>
        <b/>
        <sz val="9"/>
        <color theme="8"/>
        <rFont val="微软雅黑"/>
        <family val="2"/>
        <charset val="134"/>
      </rPr>
      <t>消防安全；</t>
    </r>
    <r>
      <rPr>
        <sz val="9"/>
        <rFont val="微软雅黑"/>
        <family val="2"/>
        <charset val="134"/>
      </rPr>
      <t>工厂消防器材年检；
1、合同签订；OK；
2、消防栓年检完成；20200820</t>
    </r>
  </si>
  <si>
    <r>
      <rPr>
        <b/>
        <sz val="9"/>
        <color theme="8"/>
        <rFont val="微软雅黑"/>
        <family val="2"/>
        <charset val="134"/>
      </rPr>
      <t>D03产品解放上会分配份额：</t>
    </r>
    <r>
      <rPr>
        <sz val="9"/>
        <rFont val="微软雅黑"/>
        <family val="2"/>
        <charset val="134"/>
      </rPr>
      <t xml:space="preserve">因后视镜镜片批量质量问题导致D03座椅上会日期延迟，具体上会日期待后视镜质量问题处理完成后确定
M38后视镜一辆分试装20200820
</t>
    </r>
    <r>
      <rPr>
        <b/>
        <sz val="9"/>
        <color theme="8"/>
        <rFont val="微软雅黑"/>
        <family val="2"/>
        <charset val="134"/>
      </rPr>
      <t>生产线升级改造验收：</t>
    </r>
    <r>
      <rPr>
        <sz val="9"/>
        <rFont val="微软雅黑"/>
        <family val="2"/>
        <charset val="134"/>
      </rPr>
      <t xml:space="preserve">
1、现场施工；20200817；
2、验收确认；20200822
</t>
    </r>
    <r>
      <rPr>
        <b/>
        <sz val="9"/>
        <color theme="8"/>
        <rFont val="微软雅黑"/>
        <family val="2"/>
        <charset val="134"/>
      </rPr>
      <t>环境职业健康安全体系认证异地+监督审核</t>
    </r>
    <r>
      <rPr>
        <sz val="9"/>
        <rFont val="微软雅黑"/>
        <family val="2"/>
        <charset val="134"/>
      </rPr>
      <t xml:space="preserve">
1、审核资料准备；20200821；
2、迎审；20200823；
3、问题整改；20200828；
</t>
    </r>
    <r>
      <rPr>
        <b/>
        <sz val="9"/>
        <color theme="8"/>
        <rFont val="微软雅黑"/>
        <family val="2"/>
        <charset val="134"/>
      </rPr>
      <t>解放物流运输合同签订：</t>
    </r>
    <r>
      <rPr>
        <sz val="9"/>
        <rFont val="微软雅黑"/>
        <family val="2"/>
        <charset val="134"/>
      </rPr>
      <t>20200830</t>
    </r>
    <phoneticPr fontId="36" type="noConversion"/>
  </si>
  <si>
    <t xml:space="preserve">1、配合河北同事完成C35DB产品生产
2、原材料库高位货架安装
3、C35DB后视镜100套交付（15号前送到客户处）
4、18D内镜球头调节力小改模后产品发大众验证改善效果,12日已发100件产品至大众生产线试装 </t>
    <phoneticPr fontId="36" type="noConversion"/>
  </si>
  <si>
    <t>1、北汽3C一致性资料核查
2、下镜壳修模后产品发大众验证风噪问题改善效果
3、转移物料上高位货架
4、清理河北转移物料状态，老状态物料退河北
5、3GD球座进胶熔接线更改（移进胶点）</t>
    <phoneticPr fontId="36" type="noConversion"/>
  </si>
  <si>
    <r>
      <rPr>
        <b/>
        <sz val="9"/>
        <color theme="8"/>
        <rFont val="微软雅黑"/>
        <family val="2"/>
        <charset val="134"/>
      </rPr>
      <t>成都：</t>
    </r>
    <r>
      <rPr>
        <sz val="9"/>
        <rFont val="微软雅黑"/>
        <family val="2"/>
        <charset val="134"/>
      </rPr>
      <t xml:space="preserve">
问题：BC316面罩碰划伤（97件）
原因：面罩漆面硬度不合格，产品周转箱内挤压造成碰划伤
改善：要求油漆供应商改变油漆硬度
责任：河北赵化胜8.20</t>
    </r>
    <phoneticPr fontId="36" type="noConversion"/>
  </si>
  <si>
    <t>1.BC316-1订单减少，导致电折机芯库存高（金额68W）。2.国产线束库存，和老状态总成件，用于特殊备件发货，目前没有特殊备件订单</t>
    <phoneticPr fontId="36" type="noConversion"/>
  </si>
  <si>
    <t>一、
1.配合技术测试新开H6VDC气阀，并指出相关问题解决方案
2.配合技术李朝峰对轩德6高低配气阀封样及BOM信息梳理
3.支援车间产品装配（阻尼机构）
4.跟踪技术对气悬浮气阀吹哨异响永久性整改方案，并提出产品结构优化升级整改建议
二、
1.7月质量报表整理汇总
2.跟踪协调技术对气悬浮气阀吹哨异响永久性整改方案，并提出产品结构优化升级整改建议
三、
1.现场物料整理整顿（对应物料存放至相应库位）
2.QAD信息录入（8月信息录入）(7月份物流信息已录入完毕）财务部门尽快结账
3.月报信息整理汇总
四、
1.与无锡海马沟通撤诉及付款事宜（原供应商起诉）
2.临时物料的价格整理及账目核对
3.安路普7月份物料成本|（降本）分析。
4. 安路普物料标准包装，采购周期，日需求量，送货规则资料整理，提交</t>
    <phoneticPr fontId="36" type="noConversion"/>
  </si>
  <si>
    <t>一、
1.在次对新上岗劳务工培训装配X3000气悬浮总成
2.参与技术主导对新开2.0升降气阀前期装配培训，并提出相关建议参考
3.紧急物料预警（塑料件系列）
4.受工艺邀请在现场一起参与1.0气阀工装验证，并提出整改建议
5.配合技术张加试装10套H6气囊
二、
1.卡环宽度超差问题解决，并对瑞隆祥本周注塑件问题现场排查
2.进口四孔阀国产化状态，初步学习
3.跟踪气悬浮异响问题，研究院冯总已经安排张加下周进行升级变更事宜
三、
1.库房物料整理，整入库位
2.H6项目系统物料出入库沟通（项目相关、工艺相关）
3.QAD信息日常维护
4.领料工时测算
5.9月份生产物料预测（采购计划
四、
1.与技术及前期采购沟通新2.0BOM及发交路线季度事宜。比对新旧2.0BOM总成，统计即将切换物料
2. 办理顺丰月结账号事宜
3.顺亿按钮底座清点不合格物料数量并打包并协调换货事宜。</t>
    <phoneticPr fontId="36" type="noConversion"/>
  </si>
  <si>
    <t>1、1.0气阀工装验证
2、气悬浮异响问题</t>
    <phoneticPr fontId="36" type="noConversion"/>
  </si>
  <si>
    <t>工艺
技术</t>
    <phoneticPr fontId="36" type="noConversion"/>
  </si>
  <si>
    <t>王迁
王加</t>
    <phoneticPr fontId="36" type="noConversion"/>
  </si>
  <si>
    <t>——</t>
    <phoneticPr fontId="36" type="noConversion"/>
  </si>
  <si>
    <t>刘思含</t>
    <phoneticPr fontId="36" type="noConversion"/>
  </si>
  <si>
    <t>刘东明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</si>
</sst>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</numFmts>
  <fonts count="43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8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219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6" borderId="98" xfId="0" applyFont="1" applyFill="1" applyBorder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7" fillId="0" borderId="109" xfId="0" applyFont="1" applyBorder="1">
      <alignment vertical="center"/>
    </xf>
    <xf numFmtId="0" fontId="17" fillId="0" borderId="110" xfId="0" applyFont="1" applyBorder="1">
      <alignment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18" fillId="0" borderId="109" xfId="0" applyFont="1" applyBorder="1">
      <alignment vertical="center"/>
    </xf>
    <xf numFmtId="0" fontId="23" fillId="6" borderId="11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0" fontId="23" fillId="6" borderId="109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0" fontId="18" fillId="0" borderId="98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9" fontId="17" fillId="0" borderId="78" xfId="0" applyNumberFormat="1" applyFont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22" fillId="0" borderId="9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81" fontId="18" fillId="0" borderId="0" xfId="0" applyNumberFormat="1" applyFont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81" fontId="17" fillId="0" borderId="78" xfId="0" applyNumberFormat="1" applyFont="1" applyFill="1" applyBorder="1" applyAlignment="1">
      <alignment horizontal="center" vertical="center"/>
    </xf>
    <xf numFmtId="180" fontId="17" fillId="0" borderId="46" xfId="0" applyNumberFormat="1" applyFont="1" applyFill="1" applyBorder="1" applyAlignment="1">
      <alignment horizontal="center" vertical="center"/>
    </xf>
    <xf numFmtId="181" fontId="17" fillId="0" borderId="59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17" fillId="0" borderId="46" xfId="0" applyNumberFormat="1" applyFont="1" applyFill="1" applyBorder="1" applyAlignment="1">
      <alignment horizontal="center" vertical="center"/>
    </xf>
    <xf numFmtId="181" fontId="17" fillId="0" borderId="47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81" fontId="18" fillId="0" borderId="0" xfId="0" applyNumberFormat="1" applyFont="1" applyBorder="1" applyAlignment="1">
      <alignment horizontal="center" vertical="center"/>
    </xf>
    <xf numFmtId="181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87" xfId="0" applyFont="1" applyBorder="1" applyAlignment="1">
      <alignment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17" fillId="0" borderId="126" xfId="0" applyFont="1" applyBorder="1">
      <alignment vertical="center"/>
    </xf>
    <xf numFmtId="181" fontId="18" fillId="0" borderId="0" xfId="0" applyNumberFormat="1" applyFont="1" applyBorder="1" applyAlignment="1">
      <alignment horizontal="center" vertical="center"/>
    </xf>
    <xf numFmtId="181" fontId="18" fillId="0" borderId="87" xfId="0" applyNumberFormat="1" applyFont="1" applyBorder="1" applyAlignment="1">
      <alignment horizontal="center" vertical="center"/>
    </xf>
    <xf numFmtId="0" fontId="17" fillId="0" borderId="98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2" fillId="7" borderId="1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39" fillId="0" borderId="102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/>
    </xf>
    <xf numFmtId="0" fontId="39" fillId="0" borderId="108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0" fontId="18" fillId="0" borderId="130" xfId="0" applyFont="1" applyFill="1" applyBorder="1" applyAlignment="1">
      <alignment horizontal="center" vertical="center"/>
    </xf>
    <xf numFmtId="0" fontId="39" fillId="0" borderId="108" xfId="0" applyFont="1" applyFill="1" applyBorder="1" applyAlignment="1">
      <alignment horizontal="center" vertical="center" wrapText="1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179" fontId="22" fillId="7" borderId="66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17" fillId="0" borderId="96" xfId="0" applyFont="1" applyBorder="1">
      <alignment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0" fontId="39" fillId="0" borderId="102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 wrapText="1"/>
    </xf>
    <xf numFmtId="0" fontId="41" fillId="0" borderId="128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58" fontId="41" fillId="0" borderId="129" xfId="0" applyNumberFormat="1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58" fontId="41" fillId="0" borderId="130" xfId="0" applyNumberFormat="1" applyFont="1" applyFill="1" applyBorder="1" applyAlignment="1">
      <alignment horizontal="center" vertical="center"/>
    </xf>
    <xf numFmtId="181" fontId="18" fillId="0" borderId="56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81" fontId="18" fillId="0" borderId="56" xfId="4" applyNumberFormat="1" applyFont="1" applyFill="1" applyBorder="1" applyAlignment="1">
      <alignment horizontal="center" vertical="center"/>
    </xf>
    <xf numFmtId="181" fontId="18" fillId="0" borderId="41" xfId="4" applyNumberFormat="1" applyFont="1" applyFill="1" applyBorder="1" applyAlignment="1">
      <alignment horizontal="center" vertical="center"/>
    </xf>
    <xf numFmtId="181" fontId="18" fillId="0" borderId="58" xfId="4" applyNumberFormat="1" applyFont="1" applyFill="1" applyBorder="1" applyAlignment="1">
      <alignment horizontal="center" vertical="center"/>
    </xf>
    <xf numFmtId="181" fontId="18" fillId="0" borderId="44" xfId="4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181" fontId="24" fillId="0" borderId="118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18" fillId="0" borderId="64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79" fontId="24" fillId="0" borderId="48" xfId="0" applyNumberFormat="1" applyFont="1" applyFill="1" applyBorder="1" applyAlignment="1">
      <alignment horizontal="center" vertical="center"/>
    </xf>
    <xf numFmtId="179" fontId="24" fillId="0" borderId="59" xfId="0" applyNumberFormat="1" applyFont="1" applyFill="1" applyBorder="1" applyAlignment="1">
      <alignment horizontal="center" vertical="center"/>
    </xf>
    <xf numFmtId="179" fontId="18" fillId="0" borderId="149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79" fontId="17" fillId="0" borderId="46" xfId="0" applyNumberFormat="1" applyFont="1" applyFill="1" applyBorder="1" applyAlignment="1">
      <alignment horizontal="center" vertical="center"/>
    </xf>
    <xf numFmtId="179" fontId="17" fillId="0" borderId="47" xfId="0" applyNumberFormat="1" applyFont="1" applyFill="1" applyBorder="1" applyAlignment="1">
      <alignment horizontal="center" vertical="center"/>
    </xf>
    <xf numFmtId="181" fontId="17" fillId="0" borderId="48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181" fontId="18" fillId="0" borderId="4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81" fontId="18" fillId="0" borderId="72" xfId="0" applyNumberFormat="1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 wrapText="1"/>
    </xf>
    <xf numFmtId="58" fontId="39" fillId="0" borderId="62" xfId="0" applyNumberFormat="1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/>
    </xf>
    <xf numFmtId="0" fontId="18" fillId="0" borderId="73" xfId="0" applyFont="1" applyFill="1" applyBorder="1" applyAlignment="1">
      <alignment horizontal="left" vertical="center"/>
    </xf>
    <xf numFmtId="0" fontId="41" fillId="0" borderId="70" xfId="0" applyNumberFormat="1" applyFont="1" applyFill="1" applyBorder="1" applyAlignment="1">
      <alignment horizontal="left" vertical="center" wrapText="1"/>
    </xf>
    <xf numFmtId="0" fontId="24" fillId="0" borderId="74" xfId="0" applyNumberFormat="1" applyFont="1" applyFill="1" applyBorder="1" applyAlignment="1">
      <alignment horizontal="left" vertical="center"/>
    </xf>
    <xf numFmtId="0" fontId="24" fillId="0" borderId="73" xfId="0" applyNumberFormat="1" applyFont="1" applyFill="1" applyBorder="1" applyAlignment="1">
      <alignment horizontal="left" vertical="center"/>
    </xf>
    <xf numFmtId="0" fontId="39" fillId="0" borderId="71" xfId="0" applyFont="1" applyFill="1" applyBorder="1" applyAlignment="1">
      <alignment horizontal="left" vertical="center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41" fillId="0" borderId="71" xfId="0" applyNumberFormat="1" applyFont="1" applyFill="1" applyBorder="1" applyAlignment="1">
      <alignment horizontal="left" vertical="center"/>
    </xf>
    <xf numFmtId="0" fontId="24" fillId="0" borderId="76" xfId="0" applyNumberFormat="1" applyFont="1" applyFill="1" applyBorder="1" applyAlignment="1">
      <alignment horizontal="left" vertical="center"/>
    </xf>
    <xf numFmtId="0" fontId="24" fillId="0" borderId="75" xfId="0" applyNumberFormat="1" applyFont="1" applyFill="1" applyBorder="1" applyAlignment="1">
      <alignment horizontal="left" vertical="center"/>
    </xf>
    <xf numFmtId="0" fontId="18" fillId="0" borderId="72" xfId="0" applyFont="1" applyFill="1" applyBorder="1" applyAlignment="1">
      <alignment horizontal="left" vertical="center" wrapText="1"/>
    </xf>
    <xf numFmtId="0" fontId="18" fillId="0" borderId="78" xfId="0" applyFont="1" applyFill="1" applyBorder="1" applyAlignment="1">
      <alignment horizontal="left" vertical="center"/>
    </xf>
    <xf numFmtId="0" fontId="18" fillId="0" borderId="77" xfId="0" applyFont="1" applyFill="1" applyBorder="1" applyAlignment="1">
      <alignment horizontal="left" vertical="center"/>
    </xf>
    <xf numFmtId="0" fontId="24" fillId="0" borderId="72" xfId="0" applyNumberFormat="1" applyFont="1" applyFill="1" applyBorder="1" applyAlignment="1">
      <alignment horizontal="left" vertical="center"/>
    </xf>
    <xf numFmtId="0" fontId="24" fillId="0" borderId="78" xfId="0" applyNumberFormat="1" applyFont="1" applyFill="1" applyBorder="1" applyAlignment="1">
      <alignment horizontal="left" vertical="center"/>
    </xf>
    <xf numFmtId="0" fontId="24" fillId="0" borderId="77" xfId="0" applyNumberFormat="1" applyFont="1" applyFill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59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65" xfId="0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81" fontId="18" fillId="0" borderId="70" xfId="0" applyNumberFormat="1" applyFont="1" applyFill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0" borderId="48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77" xfId="0" applyNumberFormat="1" applyFont="1" applyFill="1" applyBorder="1" applyAlignment="1">
      <alignment horizontal="center" vertical="center"/>
    </xf>
    <xf numFmtId="10" fontId="18" fillId="0" borderId="72" xfId="4" applyNumberFormat="1" applyFont="1" applyFill="1" applyBorder="1" applyAlignment="1">
      <alignment horizontal="center" vertical="center"/>
    </xf>
    <xf numFmtId="10" fontId="18" fillId="0" borderId="81" xfId="4" applyNumberFormat="1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18" fillId="0" borderId="114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87" xfId="0" applyFont="1" applyBorder="1" applyAlignment="1">
      <alignment horizontal="left" vertical="center"/>
    </xf>
    <xf numFmtId="0" fontId="18" fillId="0" borderId="110" xfId="0" applyFont="1" applyBorder="1" applyAlignment="1">
      <alignment horizontal="left" vertical="center"/>
    </xf>
    <xf numFmtId="0" fontId="18" fillId="0" borderId="126" xfId="0" applyFont="1" applyBorder="1" applyAlignment="1">
      <alignment horizontal="left" vertical="center"/>
    </xf>
    <xf numFmtId="10" fontId="24" fillId="0" borderId="117" xfId="0" applyNumberFormat="1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181" fontId="18" fillId="0" borderId="118" xfId="0" applyNumberFormat="1" applyFont="1" applyFill="1" applyBorder="1" applyAlignment="1">
      <alignment horizontal="center" vertical="center"/>
    </xf>
    <xf numFmtId="10" fontId="18" fillId="0" borderId="64" xfId="0" applyNumberFormat="1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0" fontId="18" fillId="0" borderId="13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0" fontId="18" fillId="0" borderId="48" xfId="0" applyNumberFormat="1" applyFont="1" applyFill="1" applyBorder="1" applyAlignment="1">
      <alignment horizontal="center" vertical="center"/>
    </xf>
    <xf numFmtId="181" fontId="18" fillId="0" borderId="60" xfId="0" applyNumberFormat="1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/>
    </xf>
    <xf numFmtId="0" fontId="17" fillId="0" borderId="120" xfId="0" applyFont="1" applyFill="1" applyBorder="1" applyAlignment="1">
      <alignment horizontal="center" vertical="center"/>
    </xf>
    <xf numFmtId="0" fontId="17" fillId="0" borderId="100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145" xfId="0" applyFont="1" applyFill="1" applyBorder="1" applyAlignment="1">
      <alignment horizontal="center" vertical="center"/>
    </xf>
    <xf numFmtId="0" fontId="17" fillId="0" borderId="146" xfId="0" applyFont="1" applyFill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3" xfId="0" applyNumberFormat="1" applyFont="1" applyFill="1" applyBorder="1" applyAlignment="1">
      <alignment horizontal="center" vertical="center"/>
    </xf>
    <xf numFmtId="179" fontId="18" fillId="0" borderId="56" xfId="0" applyNumberFormat="1" applyFont="1" applyFill="1" applyBorder="1" applyAlignment="1">
      <alignment horizontal="center" vertical="center"/>
    </xf>
    <xf numFmtId="179" fontId="18" fillId="0" borderId="61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51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0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34" xfId="0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181" fontId="18" fillId="0" borderId="48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181" fontId="18" fillId="0" borderId="77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181" fontId="18" fillId="0" borderId="142" xfId="0" applyNumberFormat="1" applyFont="1" applyFill="1" applyBorder="1" applyAlignment="1">
      <alignment horizontal="center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181" fontId="18" fillId="0" borderId="143" xfId="0" applyNumberFormat="1" applyFont="1" applyFill="1" applyBorder="1" applyAlignment="1">
      <alignment horizontal="center" vertical="center"/>
    </xf>
    <xf numFmtId="0" fontId="39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0" fontId="22" fillId="7" borderId="92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179" fontId="18" fillId="0" borderId="58" xfId="0" applyNumberFormat="1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left" vertical="center" wrapText="1"/>
    </xf>
    <xf numFmtId="0" fontId="39" fillId="0" borderId="43" xfId="0" applyFont="1" applyFill="1" applyBorder="1" applyAlignment="1">
      <alignment horizontal="left" vertical="center"/>
    </xf>
    <xf numFmtId="0" fontId="39" fillId="0" borderId="71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39" fillId="0" borderId="113" xfId="0" applyFont="1" applyFill="1" applyBorder="1" applyAlignment="1">
      <alignment horizontal="center"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/>
    </xf>
    <xf numFmtId="0" fontId="18" fillId="0" borderId="140" xfId="0" applyFont="1" applyFill="1" applyBorder="1" applyAlignment="1">
      <alignment horizontal="center" vertical="center"/>
    </xf>
    <xf numFmtId="0" fontId="39" fillId="0" borderId="104" xfId="0" applyFont="1" applyFill="1" applyBorder="1" applyAlignment="1">
      <alignment horizontal="center" vertical="center"/>
    </xf>
    <xf numFmtId="0" fontId="39" fillId="0" borderId="134" xfId="0" applyFont="1" applyFill="1" applyBorder="1" applyAlignment="1">
      <alignment horizontal="center" vertical="center"/>
    </xf>
    <xf numFmtId="0" fontId="39" fillId="0" borderId="85" xfId="0" applyFont="1" applyFill="1" applyBorder="1" applyAlignment="1">
      <alignment horizontal="center" vertical="center"/>
    </xf>
    <xf numFmtId="0" fontId="39" fillId="0" borderId="86" xfId="0" applyFont="1" applyFill="1" applyBorder="1" applyAlignment="1">
      <alignment horizontal="center" vertical="center"/>
    </xf>
    <xf numFmtId="0" fontId="39" fillId="0" borderId="148" xfId="0" applyFont="1" applyFill="1" applyBorder="1" applyAlignment="1">
      <alignment horizontal="center" vertical="center"/>
    </xf>
    <xf numFmtId="0" fontId="39" fillId="0" borderId="140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left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left" vertical="center"/>
    </xf>
    <xf numFmtId="0" fontId="22" fillId="7" borderId="98" xfId="0" applyFont="1" applyFill="1" applyBorder="1" applyAlignment="1">
      <alignment horizontal="center" vertical="center"/>
    </xf>
    <xf numFmtId="0" fontId="39" fillId="0" borderId="108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22" fillId="7" borderId="155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0" fontId="22" fillId="7" borderId="95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22" fillId="7" borderId="11" xfId="0" applyFont="1" applyFill="1" applyBorder="1" applyAlignment="1">
      <alignment horizontal="center" vertical="center" wrapText="1"/>
    </xf>
    <xf numFmtId="0" fontId="22" fillId="7" borderId="88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left" vertical="center" wrapText="1"/>
    </xf>
    <xf numFmtId="179" fontId="18" fillId="0" borderId="70" xfId="0" applyNumberFormat="1" applyFont="1" applyFill="1" applyBorder="1" applyAlignment="1">
      <alignment horizontal="center" vertical="center"/>
    </xf>
    <xf numFmtId="179" fontId="18" fillId="0" borderId="79" xfId="0" applyNumberFormat="1" applyFont="1" applyFill="1" applyBorder="1" applyAlignment="1">
      <alignment horizontal="center" vertical="center"/>
    </xf>
    <xf numFmtId="181" fontId="18" fillId="0" borderId="71" xfId="4" applyNumberFormat="1" applyFont="1" applyFill="1" applyBorder="1" applyAlignment="1">
      <alignment horizontal="center" vertical="center"/>
    </xf>
    <xf numFmtId="181" fontId="18" fillId="0" borderId="80" xfId="4" applyNumberFormat="1" applyFont="1" applyFill="1" applyBorder="1" applyAlignment="1">
      <alignment horizontal="center" vertical="center"/>
    </xf>
    <xf numFmtId="179" fontId="18" fillId="0" borderId="71" xfId="4" applyNumberFormat="1" applyFont="1" applyFill="1" applyBorder="1" applyAlignment="1">
      <alignment horizontal="center" vertical="center"/>
    </xf>
    <xf numFmtId="179" fontId="18" fillId="0" borderId="80" xfId="4" applyNumberFormat="1" applyFont="1" applyFill="1" applyBorder="1" applyAlignment="1">
      <alignment horizontal="center" vertical="center"/>
    </xf>
    <xf numFmtId="10" fontId="18" fillId="0" borderId="104" xfId="4" applyNumberFormat="1" applyFont="1" applyFill="1" applyBorder="1" applyAlignment="1">
      <alignment horizontal="center" vertical="center"/>
    </xf>
    <xf numFmtId="10" fontId="18" fillId="0" borderId="133" xfId="4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179" fontId="18" fillId="0" borderId="80" xfId="0" applyNumberFormat="1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79" fontId="16" fillId="12" borderId="44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181" fontId="13" fillId="9" borderId="70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81" fontId="13" fillId="0" borderId="78" xfId="0" applyNumberFormat="1" applyFont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0" fontId="13" fillId="0" borderId="61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周报汇总!$C$62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周报汇总!$A$64:$A$71</c15:sqref>
                  </c15:fullRef>
                </c:ext>
              </c:extLst>
              <c:f>周报汇总!$A$64:$A$70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周报汇总!$D$64:$D$71</c15:sqref>
                  </c15:fullRef>
                </c:ext>
              </c:extLst>
              <c:f>周报汇总!$D$64:$D$70</c:f>
              <c:numCache>
                <c:formatCode>0.00_);[Red]\(0.00\)</c:formatCode>
                <c:ptCount val="7"/>
                <c:pt idx="0">
                  <c:v>321.18</c:v>
                </c:pt>
                <c:pt idx="1">
                  <c:v>608.22122700049079</c:v>
                </c:pt>
                <c:pt idx="2">
                  <c:v>179</c:v>
                </c:pt>
                <c:pt idx="3">
                  <c:v>173.01000000000002</c:v>
                </c:pt>
                <c:pt idx="4">
                  <c:v>1.2</c:v>
                </c:pt>
                <c:pt idx="5">
                  <c:v>111.42432507500001</c:v>
                </c:pt>
                <c:pt idx="6">
                  <c:v>70.709495713857095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周报汇总!$E$62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周报汇总!$A$64:$A$71</c15:sqref>
                  </c15:fullRef>
                </c:ext>
              </c:extLst>
              <c:f>周报汇总!$A$64:$A$70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周报汇总!$F$64:$F$71</c15:sqref>
                  </c15:fullRef>
                </c:ext>
              </c:extLst>
              <c:f>周报汇总!$F$64:$F$70</c:f>
              <c:numCache>
                <c:formatCode>0.00_);[Red]\(0.00\)</c:formatCode>
                <c:ptCount val="7"/>
                <c:pt idx="0">
                  <c:v>321.18</c:v>
                </c:pt>
                <c:pt idx="1">
                  <c:v>514.31277149510186</c:v>
                </c:pt>
                <c:pt idx="2">
                  <c:v>190.89</c:v>
                </c:pt>
                <c:pt idx="3">
                  <c:v>178.75</c:v>
                </c:pt>
                <c:pt idx="4">
                  <c:v>1.2</c:v>
                </c:pt>
                <c:pt idx="5">
                  <c:v>96.709817499999986</c:v>
                </c:pt>
                <c:pt idx="6">
                  <c:v>79.329632214249898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周报汇总!$H$62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周报汇总!$A$64:$A$71</c15:sqref>
                  </c15:fullRef>
                </c:ext>
              </c:extLst>
              <c:f>周报汇总!$A$64:$A$70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周报汇总!$I$64:$I$71</c15:sqref>
                  </c15:fullRef>
                </c:ext>
              </c:extLst>
              <c:f>周报汇总!$I$64:$I$70</c:f>
              <c:numCache>
                <c:formatCode>0.00_);[Red]\(0.00\)</c:formatCode>
                <c:ptCount val="7"/>
                <c:pt idx="0">
                  <c:v>409.23999999999995</c:v>
                </c:pt>
                <c:pt idx="1">
                  <c:v>501.86</c:v>
                </c:pt>
                <c:pt idx="2">
                  <c:v>207.36</c:v>
                </c:pt>
                <c:pt idx="3">
                  <c:v>171.16</c:v>
                </c:pt>
                <c:pt idx="4">
                  <c:v>1.65</c:v>
                </c:pt>
                <c:pt idx="5">
                  <c:v>95.116098999999991</c:v>
                </c:pt>
                <c:pt idx="6">
                  <c:v>72.935955931326205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周报汇总!$C$61:$C$63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周报汇总!$C$64:$C$71</c15:sqref>
                        </c15:fullRef>
                        <c15:formulaRef>
                          <c15:sqref>周报汇总!$C$64:$C$70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3113</c:v>
                      </c:pt>
                      <c:pt idx="1">
                        <c:v>75804</c:v>
                      </c:pt>
                      <c:pt idx="2">
                        <c:v>6400</c:v>
                      </c:pt>
                      <c:pt idx="3">
                        <c:v>8025</c:v>
                      </c:pt>
                      <c:pt idx="4">
                        <c:v>10</c:v>
                      </c:pt>
                      <c:pt idx="5">
                        <c:v>56990</c:v>
                      </c:pt>
                      <c:pt idx="6">
                        <c:v>18405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周报汇总!$E$61:$E$63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周报汇总!$E$64:$E$71</c15:sqref>
                        </c15:fullRef>
                        <c15:formulaRef>
                          <c15:sqref>周报汇总!$E$64:$E$70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3113</c:v>
                      </c:pt>
                      <c:pt idx="1">
                        <c:v>70491</c:v>
                      </c:pt>
                      <c:pt idx="2">
                        <c:v>5908</c:v>
                      </c:pt>
                      <c:pt idx="3">
                        <c:v>8216</c:v>
                      </c:pt>
                      <c:pt idx="4">
                        <c:v>10</c:v>
                      </c:pt>
                      <c:pt idx="5">
                        <c:v>56990</c:v>
                      </c:pt>
                      <c:pt idx="6">
                        <c:v>20506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周报汇总!$G$61:$G$63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周报汇总!$G$64:$G$71</c15:sqref>
                        </c15:fullRef>
                        <c15:formulaRef>
                          <c15:sqref>周报汇总!$G$64:$G$70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</c:v>
                      </c:pt>
                      <c:pt idx="1">
                        <c:v>0.84560148292010673</c:v>
                      </c:pt>
                      <c:pt idx="2">
                        <c:v>1.0664245810055866</c:v>
                      </c:pt>
                      <c:pt idx="3">
                        <c:v>1.0331772729900004</c:v>
                      </c:pt>
                      <c:pt idx="4">
                        <c:v>1</c:v>
                      </c:pt>
                      <c:pt idx="5">
                        <c:v>0.8679416943733278</c:v>
                      </c:pt>
                      <c:pt idx="6">
                        <c:v>1.1219091780158672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周报汇总!$H$61:$H$63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周报汇总!$H$64:$H$71</c15:sqref>
                        </c15:fullRef>
                        <c15:formulaRef>
                          <c15:sqref>周报汇总!$H$64:$H$70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3516</c:v>
                      </c:pt>
                      <c:pt idx="1">
                        <c:v>70735</c:v>
                      </c:pt>
                      <c:pt idx="2">
                        <c:v>2943</c:v>
                      </c:pt>
                      <c:pt idx="3">
                        <c:v>7703</c:v>
                      </c:pt>
                      <c:pt idx="4">
                        <c:v>13</c:v>
                      </c:pt>
                      <c:pt idx="5">
                        <c:v>8217</c:v>
                      </c:pt>
                      <c:pt idx="6">
                        <c:v>16979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周报汇总!$J$61:$J$63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周报汇总!$J$64:$J$71</c15:sqref>
                        </c15:fullRef>
                        <c15:formulaRef>
                          <c15:sqref>周报汇总!$J$64:$J$70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1617</c:v>
                      </c:pt>
                      <c:pt idx="1">
                        <c:v>190274</c:v>
                      </c:pt>
                      <c:pt idx="2">
                        <c:v>751</c:v>
                      </c:pt>
                      <c:pt idx="3">
                        <c:v>2890</c:v>
                      </c:pt>
                      <c:pt idx="4">
                        <c:v>51</c:v>
                      </c:pt>
                      <c:pt idx="5">
                        <c:v>106436</c:v>
                      </c:pt>
                      <c:pt idx="6">
                        <c:v>16761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周报汇总!$K$61:$K$63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周报汇总!$A$64:$A$71</c15:sqref>
                        </c15:fullRef>
                        <c15:formulaRef>
                          <c15:sqref>周报汇总!$A$64:$A$70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周报汇总!$K$64:$K$71</c15:sqref>
                        </c15:fullRef>
                        <c15:formulaRef>
                          <c15:sqref>周报汇总!$K$64:$K$70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138.38</c:v>
                      </c:pt>
                      <c:pt idx="1">
                        <c:v>1044.8804166062532</c:v>
                      </c:pt>
                      <c:pt idx="2">
                        <c:v>51.06</c:v>
                      </c:pt>
                      <c:pt idx="3">
                        <c:v>69.47999999999999</c:v>
                      </c:pt>
                      <c:pt idx="4">
                        <c:v>5.43</c:v>
                      </c:pt>
                      <c:pt idx="5">
                        <c:v>28.566074999999998</c:v>
                      </c:pt>
                      <c:pt idx="6">
                        <c:v>50.656910092815899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周报汇总!$A$250:$B$250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周报汇总!$C$238:$H$238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周报汇总!$C$250:$H$250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1.1111111111111112</c:v>
                </c:pt>
                <c:pt idx="5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周报汇总!$A$239:$B$239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周报汇总!$C$239:$H$239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周报汇总!$A$240:$B$240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周报汇总!$C$240:$H$240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1875</c:v>
                      </c:pt>
                      <c:pt idx="1">
                        <c:v>14062</c:v>
                      </c:pt>
                      <c:pt idx="2">
                        <c:v>3</c:v>
                      </c:pt>
                      <c:pt idx="3">
                        <c:v>108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周报汇总!$A$241:$B$241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周报汇总!$C$241:$H$241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1.875</c:v>
                      </c:pt>
                      <c:pt idx="1">
                        <c:v>28.123999999999999</c:v>
                      </c:pt>
                      <c:pt idx="2">
                        <c:v>0.01</c:v>
                      </c:pt>
                      <c:pt idx="3">
                        <c:v>0.36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周报汇总!$A$242:$B$242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周报汇总!$C$242:$H$242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周报汇总!$A$243:$B$243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周报汇总!$C$243:$H$243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6299</c:v>
                      </c:pt>
                      <c:pt idx="1">
                        <c:v>7434</c:v>
                      </c:pt>
                      <c:pt idx="2">
                        <c:v>170</c:v>
                      </c:pt>
                      <c:pt idx="3">
                        <c:v>903</c:v>
                      </c:pt>
                      <c:pt idx="4">
                        <c:v>4819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周报汇总!$A$244:$B$244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7.8737500000000002</c:v>
                      </c:pt>
                      <c:pt idx="1">
                        <c:v>14.868</c:v>
                      </c:pt>
                      <c:pt idx="2">
                        <c:v>0.34</c:v>
                      </c:pt>
                      <c:pt idx="3">
                        <c:v>1.806</c:v>
                      </c:pt>
                      <c:pt idx="4">
                        <c:v>4.819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109</c:v>
                      </c:pt>
                      <c:pt idx="1">
                        <c:v>193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0.54500000000000004</c:v>
                      </c:pt>
                      <c:pt idx="1">
                        <c:v>3.2166666666666668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0.9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周报汇总!$B$92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周报汇总!$D$89:$J$89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周报汇总!$D$92:$J$92</c:f>
              <c:numCache>
                <c:formatCode>0.00%</c:formatCode>
                <c:ptCount val="7"/>
                <c:pt idx="0">
                  <c:v>0.9951814969482814</c:v>
                </c:pt>
                <c:pt idx="1">
                  <c:v>0.99542053153468679</c:v>
                </c:pt>
                <c:pt idx="2">
                  <c:v>1</c:v>
                </c:pt>
                <c:pt idx="3">
                  <c:v>0.99926980649872221</c:v>
                </c:pt>
                <c:pt idx="4">
                  <c:v>1</c:v>
                </c:pt>
                <c:pt idx="5">
                  <c:v>0.98943323727185395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周报汇总!$C$106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周报汇总!$A$108:$A$114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周报汇总!$G$108:$G$114</c:f>
              <c:numCache>
                <c:formatCode>0_);[Red]\(0\)</c:formatCode>
                <c:ptCount val="7"/>
                <c:pt idx="0">
                  <c:v>78</c:v>
                </c:pt>
                <c:pt idx="1">
                  <c:v>438</c:v>
                </c:pt>
                <c:pt idx="2">
                  <c:v>68</c:v>
                </c:pt>
                <c:pt idx="3">
                  <c:v>72</c:v>
                </c:pt>
                <c:pt idx="4">
                  <c:v>15</c:v>
                </c:pt>
                <c:pt idx="5">
                  <c:v>54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周报汇总!$H$106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周报汇总!$A$108:$A$114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周报汇总!$L$108:$L$114</c:f>
              <c:numCache>
                <c:formatCode>0_);[Red]\(0\)</c:formatCode>
                <c:ptCount val="7"/>
                <c:pt idx="0">
                  <c:v>83</c:v>
                </c:pt>
                <c:pt idx="1">
                  <c:v>433</c:v>
                </c:pt>
                <c:pt idx="2">
                  <c:v>68</c:v>
                </c:pt>
                <c:pt idx="3">
                  <c:v>72</c:v>
                </c:pt>
                <c:pt idx="4">
                  <c:v>15</c:v>
                </c:pt>
                <c:pt idx="5">
                  <c:v>55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周报汇总!$M$118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周报汇总!$A$120:$B$127</c15:sqref>
                  </c15:fullRef>
                </c:ext>
              </c:extLst>
              <c:f>周报汇总!$A$120:$B$126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周报汇总!$M$120:$M$127</c15:sqref>
                  </c15:fullRef>
                </c:ext>
              </c:extLst>
              <c:f>周报汇总!$M$120:$M$126</c:f>
              <c:numCache>
                <c:formatCode>0.00%</c:formatCode>
                <c:ptCount val="7"/>
                <c:pt idx="0">
                  <c:v>0.76076768578442311</c:v>
                </c:pt>
                <c:pt idx="1">
                  <c:v>0.89065088757396449</c:v>
                </c:pt>
                <c:pt idx="2">
                  <c:v>0.94528849436667817</c:v>
                </c:pt>
                <c:pt idx="3">
                  <c:v>0.81775193798449619</c:v>
                </c:pt>
                <c:pt idx="4">
                  <c:v>0.05</c:v>
                </c:pt>
                <c:pt idx="5">
                  <c:v>0.89920658242727003</c:v>
                </c:pt>
                <c:pt idx="6">
                  <c:v>0.87846218487394945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14</c:v>
                </c:pt>
                <c:pt idx="1">
                  <c:v>14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周报汇总!$B$93:$B$97</c15:sqref>
                  </c15:fullRef>
                </c:ext>
              </c:extLst>
              <c:f>(周报汇总!$B$93:$B$94,周报汇总!$B$97)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周报汇总!$K$93:$K$98</c15:sqref>
                  </c15:fullRef>
                </c:ext>
              </c:extLst>
              <c:f>(周报汇总!$K$93:$K$94,周报汇总!$K$97)</c:f>
              <c:numCache>
                <c:formatCode>0.00_);[Red]\(0.00\)</c:formatCode>
                <c:ptCount val="3"/>
                <c:pt idx="0">
                  <c:v>31.27</c:v>
                </c:pt>
                <c:pt idx="1">
                  <c:v>23.66</c:v>
                </c:pt>
                <c:pt idx="2" formatCode="0.00%">
                  <c:v>1.6053302936546707E-2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周报汇总!$A$241:$B$241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周报汇总!$C$238:$H$238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周报汇总!$C$241:$H$241</c:f>
              <c:numCache>
                <c:formatCode>0.00%</c:formatCode>
                <c:ptCount val="6"/>
                <c:pt idx="0">
                  <c:v>1.875</c:v>
                </c:pt>
                <c:pt idx="1">
                  <c:v>28.123999999999999</c:v>
                </c:pt>
                <c:pt idx="2">
                  <c:v>0.01</c:v>
                </c:pt>
                <c:pt idx="3">
                  <c:v>0.36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周报汇总!$A$239:$B$239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周报汇总!$C$239:$H$239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周报汇总!$A$240:$B$240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周报汇总!$C$240:$H$240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1875</c:v>
                      </c:pt>
                      <c:pt idx="1">
                        <c:v>14062</c:v>
                      </c:pt>
                      <c:pt idx="2">
                        <c:v>3</c:v>
                      </c:pt>
                      <c:pt idx="3">
                        <c:v>108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周报汇总!$A$244:$B$244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周报汇总!$C$238:$H$238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周报汇总!$C$244:$H$244</c:f>
              <c:numCache>
                <c:formatCode>0.00%</c:formatCode>
                <c:ptCount val="6"/>
                <c:pt idx="0">
                  <c:v>7.8737500000000002</c:v>
                </c:pt>
                <c:pt idx="1">
                  <c:v>14.868</c:v>
                </c:pt>
                <c:pt idx="2">
                  <c:v>0.34</c:v>
                </c:pt>
                <c:pt idx="3">
                  <c:v>1.806</c:v>
                </c:pt>
                <c:pt idx="4">
                  <c:v>4.819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周报汇总!$A$239:$B$239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周报汇总!$C$239:$H$239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周报汇总!$A$240:$B$240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周报汇总!$C$240:$H$240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1875</c:v>
                      </c:pt>
                      <c:pt idx="1">
                        <c:v>14062</c:v>
                      </c:pt>
                      <c:pt idx="2">
                        <c:v>3</c:v>
                      </c:pt>
                      <c:pt idx="3">
                        <c:v>108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周报汇总!$A$241:$B$241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周报汇总!$C$241:$H$241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1.875</c:v>
                      </c:pt>
                      <c:pt idx="1">
                        <c:v>28.123999999999999</c:v>
                      </c:pt>
                      <c:pt idx="2">
                        <c:v>0.01</c:v>
                      </c:pt>
                      <c:pt idx="3">
                        <c:v>0.36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周报汇总!$A$242:$B$242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周报汇总!$C$242:$H$242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周报汇总!$A$243:$B$243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周报汇总!$C$243:$H$243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6299</c:v>
                      </c:pt>
                      <c:pt idx="1">
                        <c:v>7434</c:v>
                      </c:pt>
                      <c:pt idx="2">
                        <c:v>170</c:v>
                      </c:pt>
                      <c:pt idx="3">
                        <c:v>903</c:v>
                      </c:pt>
                      <c:pt idx="4">
                        <c:v>4819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周报汇总!$A$247:$B$247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周报汇总!$C$238:$H$238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周报汇总!$C$247:$H$247</c:f>
              <c:numCache>
                <c:formatCode>0.00%</c:formatCode>
                <c:ptCount val="6"/>
                <c:pt idx="0">
                  <c:v>0.54500000000000004</c:v>
                </c:pt>
                <c:pt idx="1">
                  <c:v>3.2166666666666668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周报汇总!$A$239:$B$239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周报汇总!$C$239:$H$239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4">
                        <c:v>800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周报汇总!$A$240:$B$240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周报汇总!$C$240:$H$240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1875</c:v>
                      </c:pt>
                      <c:pt idx="1">
                        <c:v>14062</c:v>
                      </c:pt>
                      <c:pt idx="2">
                        <c:v>3</c:v>
                      </c:pt>
                      <c:pt idx="3">
                        <c:v>108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周报汇总!$A$241:$B$241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周报汇总!$C$241:$H$241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1.875</c:v>
                      </c:pt>
                      <c:pt idx="1">
                        <c:v>28.123999999999999</c:v>
                      </c:pt>
                      <c:pt idx="2">
                        <c:v>0.01</c:v>
                      </c:pt>
                      <c:pt idx="3">
                        <c:v>0.36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周报汇总!$A$242:$B$242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周报汇总!$C$242:$H$242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4">
                        <c:v>1000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周报汇总!$A$243:$B$243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周报汇总!$C$243:$H$243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6299</c:v>
                      </c:pt>
                      <c:pt idx="1">
                        <c:v>7434</c:v>
                      </c:pt>
                      <c:pt idx="2">
                        <c:v>170</c:v>
                      </c:pt>
                      <c:pt idx="3">
                        <c:v>903</c:v>
                      </c:pt>
                      <c:pt idx="4">
                        <c:v>4819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周报汇总!$A$244:$B$244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7.8737500000000002</c:v>
                      </c:pt>
                      <c:pt idx="1">
                        <c:v>14.868</c:v>
                      </c:pt>
                      <c:pt idx="2">
                        <c:v>0.34</c:v>
                      </c:pt>
                      <c:pt idx="3">
                        <c:v>1.806</c:v>
                      </c:pt>
                      <c:pt idx="4">
                        <c:v>4.819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4">
                        <c:v>500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109</c:v>
                      </c:pt>
                      <c:pt idx="1">
                        <c:v>193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0.9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周报汇总!$C$238:$H$238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1.1111111111111112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425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340</xdr:row>
      <xdr:rowOff>339090</xdr:rowOff>
    </xdr:from>
    <xdr:to>
      <xdr:col>11</xdr:col>
      <xdr:colOff>1653540</xdr:colOff>
      <xdr:row>340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60</xdr:row>
      <xdr:rowOff>9525</xdr:rowOff>
    </xdr:from>
    <xdr:to>
      <xdr:col>22</xdr:col>
      <xdr:colOff>641984</xdr:colOff>
      <xdr:row>70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44450</xdr:colOff>
      <xdr:row>97</xdr:row>
      <xdr:rowOff>24130</xdr:rowOff>
    </xdr:from>
    <xdr:to>
      <xdr:col>11</xdr:col>
      <xdr:colOff>621665</xdr:colOff>
      <xdr:row>102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16510</xdr:colOff>
      <xdr:row>105</xdr:row>
      <xdr:rowOff>24130</xdr:rowOff>
    </xdr:from>
    <xdr:to>
      <xdr:col>22</xdr:col>
      <xdr:colOff>628015</xdr:colOff>
      <xdr:row>114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34925</xdr:colOff>
      <xdr:row>117</xdr:row>
      <xdr:rowOff>18415</xdr:rowOff>
    </xdr:from>
    <xdr:to>
      <xdr:col>22</xdr:col>
      <xdr:colOff>653415</xdr:colOff>
      <xdr:row>126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32385</xdr:colOff>
      <xdr:row>27</xdr:row>
      <xdr:rowOff>36286</xdr:rowOff>
    </xdr:from>
    <xdr:to>
      <xdr:col>5</xdr:col>
      <xdr:colOff>661670</xdr:colOff>
      <xdr:row>31</xdr:row>
      <xdr:rowOff>1490382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40640</xdr:colOff>
      <xdr:row>97</xdr:row>
      <xdr:rowOff>18415</xdr:rowOff>
    </xdr:from>
    <xdr:to>
      <xdr:col>22</xdr:col>
      <xdr:colOff>640080</xdr:colOff>
      <xdr:row>102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72838</xdr:colOff>
      <xdr:row>237</xdr:row>
      <xdr:rowOff>33617</xdr:rowOff>
    </xdr:from>
    <xdr:to>
      <xdr:col>14</xdr:col>
      <xdr:colOff>616324</xdr:colOff>
      <xdr:row>242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1E6109C-AE19-4071-9396-EE193EFC0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67236</xdr:colOff>
      <xdr:row>237</xdr:row>
      <xdr:rowOff>22412</xdr:rowOff>
    </xdr:from>
    <xdr:to>
      <xdr:col>22</xdr:col>
      <xdr:colOff>588311</xdr:colOff>
      <xdr:row>242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746EBEF3-D07E-4F42-80B3-226C4893D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67233</xdr:colOff>
      <xdr:row>244</xdr:row>
      <xdr:rowOff>22412</xdr:rowOff>
    </xdr:from>
    <xdr:to>
      <xdr:col>14</xdr:col>
      <xdr:colOff>610720</xdr:colOff>
      <xdr:row>249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AC830C1B-59CD-4F0E-9375-CD132C30A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56030</xdr:colOff>
      <xdr:row>244</xdr:row>
      <xdr:rowOff>22412</xdr:rowOff>
    </xdr:from>
    <xdr:to>
      <xdr:col>22</xdr:col>
      <xdr:colOff>577105</xdr:colOff>
      <xdr:row>249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94CE9617-4BE5-4BAD-9061-B247FC493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H/Desktop/&#21608;&#25253;/&#21608;&#25253;/&#9733;&#27827;&#21271;&#24037;&#21378;%208&#26376;&#31532;2&#21608;&#36816;&#33829;&#21608;&#25253;-33&#21608;&#65288;8.07-8.13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周报"/>
      <sheetName val="库存降低报告"/>
      <sheetName val="库存降低目标（1）"/>
      <sheetName val="库存降低目标"/>
      <sheetName val="行动计划"/>
    </sheetNames>
    <sheetDataSet>
      <sheetData sheetId="0">
        <row r="97">
          <cell r="A97">
            <v>228748</v>
          </cell>
          <cell r="B97">
            <v>460</v>
          </cell>
          <cell r="C97">
            <v>18217</v>
          </cell>
          <cell r="D97">
            <v>437</v>
          </cell>
          <cell r="F97">
            <v>81000</v>
          </cell>
          <cell r="G97">
            <v>460</v>
          </cell>
          <cell r="H97">
            <v>78092</v>
          </cell>
          <cell r="I97">
            <v>322.83</v>
          </cell>
        </row>
        <row r="98">
          <cell r="A98">
            <v>21134</v>
          </cell>
          <cell r="B98">
            <v>150</v>
          </cell>
          <cell r="C98">
            <v>19123</v>
          </cell>
          <cell r="D98">
            <v>79.84</v>
          </cell>
          <cell r="F98">
            <v>262031</v>
          </cell>
          <cell r="G98">
            <v>150</v>
          </cell>
          <cell r="H98">
            <v>24427</v>
          </cell>
          <cell r="I98">
            <v>110.1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29"/>
  <sheetViews>
    <sheetView showGridLines="0" tabSelected="1" zoomScale="85" zoomScaleNormal="85" workbookViewId="0">
      <selection activeCell="V43" sqref="V43:W43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24" width="9" style="441"/>
    <col min="25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943"/>
      <c r="B1" s="944"/>
      <c r="C1" s="947" t="s">
        <v>322</v>
      </c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1" t="s">
        <v>0</v>
      </c>
      <c r="T1" s="363" t="s">
        <v>1</v>
      </c>
      <c r="U1" s="364" t="s">
        <v>2</v>
      </c>
      <c r="V1" s="364" t="s">
        <v>3</v>
      </c>
      <c r="W1" s="365" t="s">
        <v>4</v>
      </c>
    </row>
    <row r="2" spans="1:23" ht="26.1" customHeight="1" thickBot="1" x14ac:dyDescent="0.2">
      <c r="A2" s="945"/>
      <c r="B2" s="946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2"/>
      <c r="T2" s="597">
        <v>44062</v>
      </c>
      <c r="U2" s="366" t="s">
        <v>344</v>
      </c>
      <c r="V2" s="366"/>
      <c r="W2" s="367" t="s">
        <v>345</v>
      </c>
    </row>
    <row r="3" spans="1:23" ht="26.1" customHeight="1" x14ac:dyDescent="0.15">
      <c r="A3" s="336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68"/>
    </row>
    <row r="4" spans="1:23" ht="26.1" hidden="1" customHeight="1" x14ac:dyDescent="0.15">
      <c r="A4" s="975" t="s">
        <v>5</v>
      </c>
      <c r="B4" s="951" t="s">
        <v>6</v>
      </c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1" t="s">
        <v>7</v>
      </c>
      <c r="N4" s="952"/>
      <c r="O4" s="952"/>
      <c r="P4" s="952"/>
      <c r="Q4" s="952"/>
      <c r="R4" s="952"/>
      <c r="S4" s="952"/>
      <c r="T4" s="952"/>
      <c r="U4" s="952"/>
      <c r="V4" s="952"/>
      <c r="W4" s="957"/>
    </row>
    <row r="5" spans="1:23" ht="26.1" hidden="1" customHeight="1" x14ac:dyDescent="0.15">
      <c r="A5" s="976"/>
      <c r="B5" s="953"/>
      <c r="C5" s="954"/>
      <c r="D5" s="954"/>
      <c r="E5" s="954"/>
      <c r="F5" s="954"/>
      <c r="G5" s="954"/>
      <c r="H5" s="954"/>
      <c r="I5" s="954"/>
      <c r="J5" s="954"/>
      <c r="K5" s="954"/>
      <c r="L5" s="954"/>
      <c r="M5" s="953"/>
      <c r="N5" s="954"/>
      <c r="O5" s="954"/>
      <c r="P5" s="954"/>
      <c r="Q5" s="954"/>
      <c r="R5" s="954"/>
      <c r="S5" s="954"/>
      <c r="T5" s="954"/>
      <c r="U5" s="954"/>
      <c r="V5" s="954"/>
      <c r="W5" s="958"/>
    </row>
    <row r="6" spans="1:23" ht="26.1" hidden="1" customHeight="1" x14ac:dyDescent="0.15">
      <c r="A6" s="976"/>
      <c r="B6" s="953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3"/>
      <c r="N6" s="954"/>
      <c r="O6" s="954"/>
      <c r="P6" s="954"/>
      <c r="Q6" s="954"/>
      <c r="R6" s="954"/>
      <c r="S6" s="954"/>
      <c r="T6" s="954"/>
      <c r="U6" s="954"/>
      <c r="V6" s="954"/>
      <c r="W6" s="958"/>
    </row>
    <row r="7" spans="1:23" ht="26.1" hidden="1" customHeight="1" x14ac:dyDescent="0.15">
      <c r="A7" s="976"/>
      <c r="B7" s="953"/>
      <c r="C7" s="954"/>
      <c r="D7" s="954"/>
      <c r="E7" s="954"/>
      <c r="F7" s="954"/>
      <c r="G7" s="954"/>
      <c r="H7" s="954"/>
      <c r="I7" s="954"/>
      <c r="J7" s="954"/>
      <c r="K7" s="954"/>
      <c r="L7" s="954"/>
      <c r="M7" s="953"/>
      <c r="N7" s="954"/>
      <c r="O7" s="954"/>
      <c r="P7" s="954"/>
      <c r="Q7" s="954"/>
      <c r="R7" s="954"/>
      <c r="S7" s="954"/>
      <c r="T7" s="954"/>
      <c r="U7" s="954"/>
      <c r="V7" s="954"/>
      <c r="W7" s="958"/>
    </row>
    <row r="8" spans="1:23" ht="26.1" hidden="1" customHeight="1" x14ac:dyDescent="0.15">
      <c r="A8" s="976"/>
      <c r="B8" s="953"/>
      <c r="C8" s="954"/>
      <c r="D8" s="954"/>
      <c r="E8" s="954"/>
      <c r="F8" s="954"/>
      <c r="G8" s="954"/>
      <c r="H8" s="954"/>
      <c r="I8" s="954"/>
      <c r="J8" s="954"/>
      <c r="K8" s="954"/>
      <c r="L8" s="954"/>
      <c r="M8" s="953"/>
      <c r="N8" s="954"/>
      <c r="O8" s="954"/>
      <c r="P8" s="954"/>
      <c r="Q8" s="954"/>
      <c r="R8" s="954"/>
      <c r="S8" s="954"/>
      <c r="T8" s="954"/>
      <c r="U8" s="954"/>
      <c r="V8" s="954"/>
      <c r="W8" s="958"/>
    </row>
    <row r="9" spans="1:23" ht="26.1" hidden="1" customHeight="1" x14ac:dyDescent="0.15">
      <c r="A9" s="976"/>
      <c r="B9" s="953"/>
      <c r="C9" s="954"/>
      <c r="D9" s="954"/>
      <c r="E9" s="954"/>
      <c r="F9" s="954"/>
      <c r="G9" s="954"/>
      <c r="H9" s="954"/>
      <c r="I9" s="954"/>
      <c r="J9" s="954"/>
      <c r="K9" s="954"/>
      <c r="L9" s="954"/>
      <c r="M9" s="953"/>
      <c r="N9" s="954"/>
      <c r="O9" s="954"/>
      <c r="P9" s="954"/>
      <c r="Q9" s="954"/>
      <c r="R9" s="954"/>
      <c r="S9" s="954"/>
      <c r="T9" s="954"/>
      <c r="U9" s="954"/>
      <c r="V9" s="954"/>
      <c r="W9" s="958"/>
    </row>
    <row r="10" spans="1:23" ht="26.1" hidden="1" customHeight="1" x14ac:dyDescent="0.15">
      <c r="A10" s="976"/>
      <c r="B10" s="953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3"/>
      <c r="N10" s="954"/>
      <c r="O10" s="954"/>
      <c r="P10" s="954"/>
      <c r="Q10" s="954"/>
      <c r="R10" s="954"/>
      <c r="S10" s="954"/>
      <c r="T10" s="954"/>
      <c r="U10" s="954"/>
      <c r="V10" s="954"/>
      <c r="W10" s="958"/>
    </row>
    <row r="11" spans="1:23" ht="26.1" hidden="1" customHeight="1" x14ac:dyDescent="0.15">
      <c r="A11" s="976"/>
      <c r="B11" s="953"/>
      <c r="C11" s="954"/>
      <c r="D11" s="954"/>
      <c r="E11" s="954"/>
      <c r="F11" s="954"/>
      <c r="G11" s="954"/>
      <c r="H11" s="954"/>
      <c r="I11" s="954"/>
      <c r="J11" s="954"/>
      <c r="K11" s="954"/>
      <c r="L11" s="954"/>
      <c r="M11" s="953"/>
      <c r="N11" s="954"/>
      <c r="O11" s="954"/>
      <c r="P11" s="954"/>
      <c r="Q11" s="954"/>
      <c r="R11" s="954"/>
      <c r="S11" s="954"/>
      <c r="T11" s="954"/>
      <c r="U11" s="954"/>
      <c r="V11" s="954"/>
      <c r="W11" s="958"/>
    </row>
    <row r="12" spans="1:23" ht="26.1" hidden="1" customHeight="1" x14ac:dyDescent="0.15">
      <c r="A12" s="976"/>
      <c r="B12" s="953"/>
      <c r="C12" s="954"/>
      <c r="D12" s="954"/>
      <c r="E12" s="954"/>
      <c r="F12" s="954"/>
      <c r="G12" s="954"/>
      <c r="H12" s="954"/>
      <c r="I12" s="954"/>
      <c r="J12" s="954"/>
      <c r="K12" s="954"/>
      <c r="L12" s="954"/>
      <c r="M12" s="953"/>
      <c r="N12" s="954"/>
      <c r="O12" s="954"/>
      <c r="P12" s="954"/>
      <c r="Q12" s="954"/>
      <c r="R12" s="954"/>
      <c r="S12" s="954"/>
      <c r="T12" s="954"/>
      <c r="U12" s="954"/>
      <c r="V12" s="954"/>
      <c r="W12" s="958"/>
    </row>
    <row r="13" spans="1:23" ht="26.1" hidden="1" customHeight="1" x14ac:dyDescent="0.15">
      <c r="A13" s="976"/>
      <c r="B13" s="953"/>
      <c r="C13" s="954"/>
      <c r="D13" s="954"/>
      <c r="E13" s="954"/>
      <c r="F13" s="954"/>
      <c r="G13" s="954"/>
      <c r="H13" s="954"/>
      <c r="I13" s="954"/>
      <c r="J13" s="954"/>
      <c r="K13" s="954"/>
      <c r="L13" s="954"/>
      <c r="M13" s="953"/>
      <c r="N13" s="954"/>
      <c r="O13" s="954"/>
      <c r="P13" s="954"/>
      <c r="Q13" s="954"/>
      <c r="R13" s="954"/>
      <c r="S13" s="954"/>
      <c r="T13" s="954"/>
      <c r="U13" s="954"/>
      <c r="V13" s="954"/>
      <c r="W13" s="958"/>
    </row>
    <row r="14" spans="1:23" ht="26.1" hidden="1" customHeight="1" x14ac:dyDescent="0.15">
      <c r="A14" s="977"/>
      <c r="B14" s="955"/>
      <c r="C14" s="956"/>
      <c r="D14" s="956"/>
      <c r="E14" s="956"/>
      <c r="F14" s="956"/>
      <c r="G14" s="956"/>
      <c r="H14" s="956"/>
      <c r="I14" s="956"/>
      <c r="J14" s="956"/>
      <c r="K14" s="956"/>
      <c r="L14" s="956"/>
      <c r="M14" s="955"/>
      <c r="N14" s="956"/>
      <c r="O14" s="956"/>
      <c r="P14" s="956"/>
      <c r="Q14" s="956"/>
      <c r="R14" s="956"/>
      <c r="S14" s="956"/>
      <c r="T14" s="956"/>
      <c r="U14" s="956"/>
      <c r="V14" s="956"/>
      <c r="W14" s="959"/>
    </row>
    <row r="15" spans="1:23" ht="26.1" hidden="1" customHeight="1" x14ac:dyDescent="0.15">
      <c r="A15" s="338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7"/>
      <c r="V15" s="337"/>
      <c r="W15" s="368"/>
    </row>
    <row r="16" spans="1:23" ht="26.1" customHeight="1" thickBot="1" x14ac:dyDescent="0.2">
      <c r="A16" s="598" t="s">
        <v>8</v>
      </c>
      <c r="B16" s="599"/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600"/>
    </row>
    <row r="17" spans="1:23" ht="26.1" customHeight="1" x14ac:dyDescent="0.15">
      <c r="A17" s="684" t="s">
        <v>220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5"/>
      <c r="N17" s="685"/>
      <c r="O17" s="685"/>
      <c r="P17" s="685"/>
      <c r="Q17" s="685"/>
      <c r="R17" s="685"/>
      <c r="S17" s="685"/>
      <c r="T17" s="685"/>
      <c r="U17" s="685"/>
      <c r="V17" s="685"/>
      <c r="W17" s="686"/>
    </row>
    <row r="18" spans="1:23" ht="26.1" customHeight="1" x14ac:dyDescent="0.15">
      <c r="A18" s="972" t="s">
        <v>9</v>
      </c>
      <c r="B18" s="687" t="s">
        <v>10</v>
      </c>
      <c r="C18" s="687" t="s">
        <v>11</v>
      </c>
      <c r="D18" s="688"/>
      <c r="E18" s="688"/>
      <c r="F18" s="688"/>
      <c r="G18" s="689"/>
      <c r="H18" s="687" t="s">
        <v>12</v>
      </c>
      <c r="I18" s="688"/>
      <c r="J18" s="688"/>
      <c r="K18" s="688"/>
      <c r="L18" s="689"/>
      <c r="M18" s="690" t="s">
        <v>13</v>
      </c>
      <c r="N18" s="691"/>
      <c r="O18" s="691"/>
      <c r="P18" s="691"/>
      <c r="Q18" s="691"/>
      <c r="R18" s="691"/>
      <c r="S18" s="687" t="s">
        <v>14</v>
      </c>
      <c r="T18" s="688"/>
      <c r="U18" s="688"/>
      <c r="V18" s="688"/>
      <c r="W18" s="692"/>
    </row>
    <row r="19" spans="1:23" ht="26.1" customHeight="1" x14ac:dyDescent="0.15">
      <c r="A19" s="780"/>
      <c r="B19" s="979"/>
      <c r="C19" s="340" t="s">
        <v>15</v>
      </c>
      <c r="D19" s="340" t="s">
        <v>16</v>
      </c>
      <c r="E19" s="341" t="s">
        <v>17</v>
      </c>
      <c r="F19" s="342" t="s">
        <v>18</v>
      </c>
      <c r="G19" s="342" t="s">
        <v>19</v>
      </c>
      <c r="H19" s="340" t="s">
        <v>15</v>
      </c>
      <c r="I19" s="340" t="s">
        <v>16</v>
      </c>
      <c r="J19" s="341" t="s">
        <v>17</v>
      </c>
      <c r="K19" s="342" t="s">
        <v>18</v>
      </c>
      <c r="L19" s="342" t="s">
        <v>19</v>
      </c>
      <c r="M19" s="359" t="s">
        <v>15</v>
      </c>
      <c r="N19" s="359" t="s">
        <v>16</v>
      </c>
      <c r="O19" s="360" t="s">
        <v>17</v>
      </c>
      <c r="P19" s="361" t="s">
        <v>18</v>
      </c>
      <c r="Q19" s="361" t="s">
        <v>19</v>
      </c>
      <c r="R19" s="361" t="s">
        <v>20</v>
      </c>
      <c r="S19" s="340" t="s">
        <v>15</v>
      </c>
      <c r="T19" s="340" t="s">
        <v>16</v>
      </c>
      <c r="U19" s="341" t="s">
        <v>17</v>
      </c>
      <c r="V19" s="342" t="s">
        <v>18</v>
      </c>
      <c r="W19" s="369" t="s">
        <v>19</v>
      </c>
    </row>
    <row r="20" spans="1:23" ht="26.1" customHeight="1" x14ac:dyDescent="0.15">
      <c r="A20" s="343" t="s">
        <v>21</v>
      </c>
      <c r="B20" s="344">
        <f>RANK(D20,D20:D26,0)</f>
        <v>3</v>
      </c>
      <c r="C20" s="489">
        <v>0</v>
      </c>
      <c r="D20" s="490">
        <f>I20+N20+T20</f>
        <v>1</v>
      </c>
      <c r="E20" s="490">
        <f>J20+O20+U20</f>
        <v>1</v>
      </c>
      <c r="F20" s="345">
        <f>E20/D20</f>
        <v>1</v>
      </c>
      <c r="G20" s="490">
        <f>L20+Q20+W20</f>
        <v>0</v>
      </c>
      <c r="H20" s="489">
        <v>0</v>
      </c>
      <c r="I20" s="490">
        <v>1</v>
      </c>
      <c r="J20" s="491">
        <v>1</v>
      </c>
      <c r="K20" s="485">
        <f>J20/I20</f>
        <v>1</v>
      </c>
      <c r="L20" s="490">
        <v>0</v>
      </c>
      <c r="M20" s="489">
        <v>0</v>
      </c>
      <c r="N20" s="490">
        <v>0</v>
      </c>
      <c r="O20" s="491">
        <v>0</v>
      </c>
      <c r="P20" s="485" t="e">
        <f>O20/N20</f>
        <v>#DIV/0!</v>
      </c>
      <c r="Q20" s="490">
        <v>0</v>
      </c>
      <c r="R20" s="475">
        <v>0</v>
      </c>
      <c r="S20" s="489">
        <v>0</v>
      </c>
      <c r="T20" s="490">
        <v>0</v>
      </c>
      <c r="U20" s="491">
        <v>0</v>
      </c>
      <c r="V20" s="485" t="e">
        <f>U20/T20</f>
        <v>#DIV/0!</v>
      </c>
      <c r="W20" s="492">
        <v>0</v>
      </c>
    </row>
    <row r="21" spans="1:23" ht="26.1" customHeight="1" x14ac:dyDescent="0.15">
      <c r="A21" s="343" t="s">
        <v>22</v>
      </c>
      <c r="B21" s="346">
        <f>RANK(D21,D20:D26,0)</f>
        <v>1</v>
      </c>
      <c r="C21" s="493">
        <v>0</v>
      </c>
      <c r="D21" s="494">
        <f>I21+N21+T21</f>
        <v>9</v>
      </c>
      <c r="E21" s="494">
        <f>J21+O21+U21</f>
        <v>9</v>
      </c>
      <c r="F21" s="347">
        <f>E21/D21</f>
        <v>1</v>
      </c>
      <c r="G21" s="494">
        <f>L21+Q21+W21</f>
        <v>2</v>
      </c>
      <c r="H21" s="493">
        <v>0</v>
      </c>
      <c r="I21" s="494">
        <v>9</v>
      </c>
      <c r="J21" s="495">
        <v>9</v>
      </c>
      <c r="K21" s="487">
        <f t="shared" ref="K21:K27" si="0">J21/I21</f>
        <v>1</v>
      </c>
      <c r="L21" s="494">
        <v>2</v>
      </c>
      <c r="M21" s="493">
        <v>0</v>
      </c>
      <c r="N21" s="494">
        <v>0</v>
      </c>
      <c r="O21" s="495">
        <v>0</v>
      </c>
      <c r="P21" s="487" t="e">
        <f t="shared" ref="P21:P27" si="1">O21/N21</f>
        <v>#DIV/0!</v>
      </c>
      <c r="Q21" s="494">
        <v>0</v>
      </c>
      <c r="R21" s="477">
        <v>0</v>
      </c>
      <c r="S21" s="493">
        <v>0</v>
      </c>
      <c r="T21" s="494">
        <v>0</v>
      </c>
      <c r="U21" s="495">
        <v>0</v>
      </c>
      <c r="V21" s="487" t="e">
        <f t="shared" ref="V21:V27" si="2">U21/T21</f>
        <v>#DIV/0!</v>
      </c>
      <c r="W21" s="496">
        <v>0</v>
      </c>
    </row>
    <row r="22" spans="1:23" ht="26.1" customHeight="1" x14ac:dyDescent="0.15">
      <c r="A22" s="343" t="s">
        <v>23</v>
      </c>
      <c r="B22" s="346">
        <f>RANK(D22,D20:D26,0)</f>
        <v>3</v>
      </c>
      <c r="C22" s="493">
        <v>0</v>
      </c>
      <c r="D22" s="494">
        <f t="shared" ref="D22:E26" si="3">I22+N22+T22</f>
        <v>1</v>
      </c>
      <c r="E22" s="494">
        <f t="shared" si="3"/>
        <v>1</v>
      </c>
      <c r="F22" s="347">
        <f t="shared" ref="F22:F26" si="4">E22/D22</f>
        <v>1</v>
      </c>
      <c r="G22" s="494">
        <f t="shared" ref="G22:G26" si="5">L22+Q22+W22</f>
        <v>1</v>
      </c>
      <c r="H22" s="493">
        <v>0</v>
      </c>
      <c r="I22" s="494">
        <v>1</v>
      </c>
      <c r="J22" s="495">
        <v>1</v>
      </c>
      <c r="K22" s="487">
        <f t="shared" si="0"/>
        <v>1</v>
      </c>
      <c r="L22" s="494">
        <v>1</v>
      </c>
      <c r="M22" s="493">
        <v>0</v>
      </c>
      <c r="N22" s="494">
        <v>0</v>
      </c>
      <c r="O22" s="495">
        <v>0</v>
      </c>
      <c r="P22" s="487" t="e">
        <f t="shared" si="1"/>
        <v>#DIV/0!</v>
      </c>
      <c r="Q22" s="494">
        <v>0</v>
      </c>
      <c r="R22" s="477">
        <v>0</v>
      </c>
      <c r="S22" s="493">
        <v>0</v>
      </c>
      <c r="T22" s="494">
        <v>0</v>
      </c>
      <c r="U22" s="495">
        <v>0</v>
      </c>
      <c r="V22" s="487" t="e">
        <f t="shared" si="2"/>
        <v>#DIV/0!</v>
      </c>
      <c r="W22" s="496">
        <v>0</v>
      </c>
    </row>
    <row r="23" spans="1:23" ht="26.1" customHeight="1" x14ac:dyDescent="0.15">
      <c r="A23" s="343" t="s">
        <v>24</v>
      </c>
      <c r="B23" s="346">
        <f>RANK(D23,D20:D26,0)</f>
        <v>2</v>
      </c>
      <c r="C23" s="493">
        <v>0</v>
      </c>
      <c r="D23" s="494">
        <f t="shared" si="3"/>
        <v>3</v>
      </c>
      <c r="E23" s="494">
        <f t="shared" si="3"/>
        <v>3</v>
      </c>
      <c r="F23" s="347">
        <f t="shared" si="4"/>
        <v>1</v>
      </c>
      <c r="G23" s="494">
        <f t="shared" si="5"/>
        <v>3</v>
      </c>
      <c r="H23" s="493">
        <v>0</v>
      </c>
      <c r="I23" s="494">
        <v>3</v>
      </c>
      <c r="J23" s="495">
        <v>3</v>
      </c>
      <c r="K23" s="487">
        <f t="shared" si="0"/>
        <v>1</v>
      </c>
      <c r="L23" s="494">
        <v>3</v>
      </c>
      <c r="M23" s="493">
        <v>0</v>
      </c>
      <c r="N23" s="494">
        <v>0</v>
      </c>
      <c r="O23" s="495">
        <v>0</v>
      </c>
      <c r="P23" s="487" t="e">
        <f t="shared" si="1"/>
        <v>#DIV/0!</v>
      </c>
      <c r="Q23" s="494">
        <v>0</v>
      </c>
      <c r="R23" s="477">
        <v>0</v>
      </c>
      <c r="S23" s="493">
        <v>0</v>
      </c>
      <c r="T23" s="494">
        <v>0</v>
      </c>
      <c r="U23" s="495">
        <v>0</v>
      </c>
      <c r="V23" s="487" t="e">
        <f t="shared" si="2"/>
        <v>#DIV/0!</v>
      </c>
      <c r="W23" s="496">
        <v>0</v>
      </c>
    </row>
    <row r="24" spans="1:23" ht="26.1" customHeight="1" x14ac:dyDescent="0.15">
      <c r="A24" s="343" t="s">
        <v>25</v>
      </c>
      <c r="B24" s="346">
        <f>RANK(D24,D20:D26,0)</f>
        <v>5</v>
      </c>
      <c r="C24" s="493">
        <v>0</v>
      </c>
      <c r="D24" s="494">
        <f t="shared" si="3"/>
        <v>0</v>
      </c>
      <c r="E24" s="494">
        <f t="shared" si="3"/>
        <v>0</v>
      </c>
      <c r="F24" s="347" t="e">
        <f t="shared" si="4"/>
        <v>#DIV/0!</v>
      </c>
      <c r="G24" s="494">
        <f t="shared" si="5"/>
        <v>0</v>
      </c>
      <c r="H24" s="493">
        <v>0</v>
      </c>
      <c r="I24" s="494">
        <v>0</v>
      </c>
      <c r="J24" s="495">
        <v>0</v>
      </c>
      <c r="K24" s="487" t="e">
        <f t="shared" si="0"/>
        <v>#DIV/0!</v>
      </c>
      <c r="L24" s="494">
        <v>0</v>
      </c>
      <c r="M24" s="493">
        <v>0</v>
      </c>
      <c r="N24" s="494">
        <v>0</v>
      </c>
      <c r="O24" s="495">
        <v>0</v>
      </c>
      <c r="P24" s="487" t="e">
        <f t="shared" si="1"/>
        <v>#DIV/0!</v>
      </c>
      <c r="Q24" s="494">
        <v>0</v>
      </c>
      <c r="R24" s="477">
        <v>0</v>
      </c>
      <c r="S24" s="493">
        <v>0</v>
      </c>
      <c r="T24" s="494">
        <v>0</v>
      </c>
      <c r="U24" s="495">
        <v>0</v>
      </c>
      <c r="V24" s="487" t="e">
        <f t="shared" si="2"/>
        <v>#DIV/0!</v>
      </c>
      <c r="W24" s="496">
        <v>0</v>
      </c>
    </row>
    <row r="25" spans="1:23" ht="26.1" customHeight="1" x14ac:dyDescent="0.15">
      <c r="A25" s="343" t="s">
        <v>26</v>
      </c>
      <c r="B25" s="346">
        <f>RANK(D25,D20:D26,0)</f>
        <v>5</v>
      </c>
      <c r="C25" s="493">
        <v>0</v>
      </c>
      <c r="D25" s="494">
        <f t="shared" si="3"/>
        <v>0</v>
      </c>
      <c r="E25" s="494">
        <f t="shared" si="3"/>
        <v>0</v>
      </c>
      <c r="F25" s="347" t="e">
        <f t="shared" si="4"/>
        <v>#DIV/0!</v>
      </c>
      <c r="G25" s="494">
        <f t="shared" si="5"/>
        <v>0</v>
      </c>
      <c r="H25" s="493">
        <v>0</v>
      </c>
      <c r="I25" s="494">
        <v>0</v>
      </c>
      <c r="J25" s="495">
        <v>0</v>
      </c>
      <c r="K25" s="487" t="e">
        <f>J25/I25</f>
        <v>#DIV/0!</v>
      </c>
      <c r="L25" s="494">
        <v>0</v>
      </c>
      <c r="M25" s="493">
        <v>0</v>
      </c>
      <c r="N25" s="494">
        <v>0</v>
      </c>
      <c r="O25" s="495">
        <v>0</v>
      </c>
      <c r="P25" s="487" t="e">
        <f t="shared" ref="P25" si="6">O25/N25</f>
        <v>#DIV/0!</v>
      </c>
      <c r="Q25" s="494">
        <v>0</v>
      </c>
      <c r="R25" s="477">
        <v>0</v>
      </c>
      <c r="S25" s="493">
        <v>0</v>
      </c>
      <c r="T25" s="494">
        <v>0</v>
      </c>
      <c r="U25" s="495">
        <v>0</v>
      </c>
      <c r="V25" s="487" t="e">
        <f t="shared" ref="V25" si="7">U25/T25</f>
        <v>#DIV/0!</v>
      </c>
      <c r="W25" s="496">
        <v>0</v>
      </c>
    </row>
    <row r="26" spans="1:23" ht="26.1" customHeight="1" x14ac:dyDescent="0.15">
      <c r="A26" s="343" t="s">
        <v>27</v>
      </c>
      <c r="B26" s="346">
        <f>RANK(D26,D20:D26,0)</f>
        <v>5</v>
      </c>
      <c r="C26" s="493">
        <v>0</v>
      </c>
      <c r="D26" s="494">
        <f t="shared" si="3"/>
        <v>0</v>
      </c>
      <c r="E26" s="494">
        <f t="shared" si="3"/>
        <v>0</v>
      </c>
      <c r="F26" s="347" t="e">
        <f t="shared" si="4"/>
        <v>#DIV/0!</v>
      </c>
      <c r="G26" s="494">
        <f t="shared" si="5"/>
        <v>0</v>
      </c>
      <c r="H26" s="493">
        <v>0</v>
      </c>
      <c r="I26" s="494">
        <v>0</v>
      </c>
      <c r="J26" s="495">
        <v>0</v>
      </c>
      <c r="K26" s="487" t="e">
        <f>J26/I26</f>
        <v>#DIV/0!</v>
      </c>
      <c r="L26" s="494">
        <v>0</v>
      </c>
      <c r="M26" s="493">
        <v>0</v>
      </c>
      <c r="N26" s="494">
        <v>0</v>
      </c>
      <c r="O26" s="495">
        <v>0</v>
      </c>
      <c r="P26" s="487" t="e">
        <f t="shared" ref="P26" si="8">O26/N26</f>
        <v>#DIV/0!</v>
      </c>
      <c r="Q26" s="494">
        <v>0</v>
      </c>
      <c r="R26" s="477">
        <v>0</v>
      </c>
      <c r="S26" s="493">
        <v>0</v>
      </c>
      <c r="T26" s="494">
        <v>0</v>
      </c>
      <c r="U26" s="495">
        <v>0</v>
      </c>
      <c r="V26" s="487" t="e">
        <f t="shared" ref="V26" si="9">U26/T26</f>
        <v>#DIV/0!</v>
      </c>
      <c r="W26" s="496">
        <v>0</v>
      </c>
    </row>
    <row r="27" spans="1:23" ht="26.1" customHeight="1" thickBot="1" x14ac:dyDescent="0.2">
      <c r="A27" s="348" t="s">
        <v>28</v>
      </c>
      <c r="B27" s="349" t="s">
        <v>29</v>
      </c>
      <c r="C27" s="465">
        <f>SUM(C20:C26)</f>
        <v>0</v>
      </c>
      <c r="D27" s="351">
        <f>SUM(D20:D26)</f>
        <v>14</v>
      </c>
      <c r="E27" s="351">
        <f>SUM(E20:E26)</f>
        <v>14</v>
      </c>
      <c r="F27" s="350">
        <f>E27/D27</f>
        <v>1</v>
      </c>
      <c r="G27" s="351">
        <f>SUM(G20:G26)</f>
        <v>6</v>
      </c>
      <c r="H27" s="465">
        <v>0</v>
      </c>
      <c r="I27" s="351">
        <f>SUM(I20:I26)</f>
        <v>14</v>
      </c>
      <c r="J27" s="351">
        <f>SUM(J20:J26)</f>
        <v>14</v>
      </c>
      <c r="K27" s="486">
        <f t="shared" si="0"/>
        <v>1</v>
      </c>
      <c r="L27" s="351">
        <f>SUM(L20:L26)</f>
        <v>6</v>
      </c>
      <c r="M27" s="465">
        <v>0</v>
      </c>
      <c r="N27" s="351">
        <f>SUM(N20:N26)</f>
        <v>0</v>
      </c>
      <c r="O27" s="351">
        <f>SUM(O20:O26)</f>
        <v>0</v>
      </c>
      <c r="P27" s="486" t="e">
        <f t="shared" si="1"/>
        <v>#DIV/0!</v>
      </c>
      <c r="Q27" s="351">
        <f>SUM(Q20:Q26)</f>
        <v>0</v>
      </c>
      <c r="R27" s="497">
        <f>SUM(R20:R26)</f>
        <v>0</v>
      </c>
      <c r="S27" s="465">
        <v>0</v>
      </c>
      <c r="T27" s="351">
        <f>SUM(T20:T26)</f>
        <v>0</v>
      </c>
      <c r="U27" s="351">
        <f>SUM(U20:U26)</f>
        <v>0</v>
      </c>
      <c r="V27" s="486" t="e">
        <f t="shared" si="2"/>
        <v>#DIV/0!</v>
      </c>
      <c r="W27" s="370">
        <f>SUM(W20:W26)</f>
        <v>0</v>
      </c>
    </row>
    <row r="28" spans="1:23" ht="26.1" customHeight="1" x14ac:dyDescent="0.15">
      <c r="A28" s="488"/>
      <c r="B28" s="420"/>
      <c r="C28" s="420"/>
      <c r="D28" s="420"/>
      <c r="E28" s="420"/>
      <c r="F28" s="420"/>
      <c r="G28" s="693" t="s">
        <v>30</v>
      </c>
      <c r="H28" s="694"/>
      <c r="I28" s="694"/>
      <c r="J28" s="694"/>
      <c r="K28" s="694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/>
      <c r="W28" s="695"/>
    </row>
    <row r="29" spans="1:23" ht="26.1" customHeight="1" x14ac:dyDescent="0.15">
      <c r="A29" s="338"/>
      <c r="B29" s="339"/>
      <c r="C29" s="339"/>
      <c r="D29" s="339"/>
      <c r="E29" s="339"/>
      <c r="F29" s="339"/>
      <c r="G29" s="469" t="s">
        <v>9</v>
      </c>
      <c r="H29" s="696" t="s">
        <v>31</v>
      </c>
      <c r="I29" s="697"/>
      <c r="J29" s="697"/>
      <c r="K29" s="697"/>
      <c r="L29" s="697"/>
      <c r="M29" s="696" t="s">
        <v>32</v>
      </c>
      <c r="N29" s="697"/>
      <c r="O29" s="697"/>
      <c r="P29" s="697"/>
      <c r="Q29" s="697"/>
      <c r="R29" s="697"/>
      <c r="S29" s="697"/>
      <c r="T29" s="698"/>
      <c r="U29" s="470" t="s">
        <v>33</v>
      </c>
      <c r="V29" s="470" t="s">
        <v>34</v>
      </c>
      <c r="W29" s="371" t="s">
        <v>35</v>
      </c>
    </row>
    <row r="30" spans="1:23" ht="42.6" customHeight="1" x14ac:dyDescent="0.15">
      <c r="A30" s="338"/>
      <c r="B30" s="339"/>
      <c r="C30" s="339"/>
      <c r="D30" s="339"/>
      <c r="E30" s="339"/>
      <c r="F30" s="339"/>
      <c r="G30" s="498" t="s">
        <v>302</v>
      </c>
      <c r="H30" s="666" t="s">
        <v>303</v>
      </c>
      <c r="I30" s="667"/>
      <c r="J30" s="667"/>
      <c r="K30" s="667"/>
      <c r="L30" s="668"/>
      <c r="M30" s="669" t="s">
        <v>304</v>
      </c>
      <c r="N30" s="670"/>
      <c r="O30" s="670"/>
      <c r="P30" s="670"/>
      <c r="Q30" s="670"/>
      <c r="R30" s="670"/>
      <c r="S30" s="670"/>
      <c r="T30" s="671"/>
      <c r="U30" s="499" t="s">
        <v>305</v>
      </c>
      <c r="V30" s="499" t="s">
        <v>306</v>
      </c>
      <c r="W30" s="500" t="s">
        <v>307</v>
      </c>
    </row>
    <row r="31" spans="1:23" ht="33" customHeight="1" x14ac:dyDescent="0.15">
      <c r="A31" s="338"/>
      <c r="B31" s="339"/>
      <c r="C31" s="339"/>
      <c r="D31" s="339"/>
      <c r="E31" s="339"/>
      <c r="F31" s="339"/>
      <c r="G31" s="459" t="s">
        <v>312</v>
      </c>
      <c r="H31" s="672" t="s">
        <v>308</v>
      </c>
      <c r="I31" s="673"/>
      <c r="J31" s="673"/>
      <c r="K31" s="673"/>
      <c r="L31" s="674"/>
      <c r="M31" s="675" t="s">
        <v>309</v>
      </c>
      <c r="N31" s="676"/>
      <c r="O31" s="676"/>
      <c r="P31" s="676"/>
      <c r="Q31" s="676"/>
      <c r="R31" s="676"/>
      <c r="S31" s="676"/>
      <c r="T31" s="677"/>
      <c r="U31" s="501" t="s">
        <v>310</v>
      </c>
      <c r="V31" s="501" t="s">
        <v>311</v>
      </c>
      <c r="W31" s="502">
        <v>44057</v>
      </c>
    </row>
    <row r="32" spans="1:23" ht="124.5" customHeight="1" thickBot="1" x14ac:dyDescent="0.2">
      <c r="A32" s="353"/>
      <c r="B32" s="354"/>
      <c r="C32" s="354"/>
      <c r="D32" s="354"/>
      <c r="E32" s="354"/>
      <c r="F32" s="354"/>
      <c r="G32" s="471" t="s">
        <v>323</v>
      </c>
      <c r="H32" s="678" t="s">
        <v>324</v>
      </c>
      <c r="I32" s="679"/>
      <c r="J32" s="679"/>
      <c r="K32" s="679"/>
      <c r="L32" s="680"/>
      <c r="M32" s="681" t="s">
        <v>325</v>
      </c>
      <c r="N32" s="682"/>
      <c r="O32" s="682"/>
      <c r="P32" s="682"/>
      <c r="Q32" s="682"/>
      <c r="R32" s="682"/>
      <c r="S32" s="682"/>
      <c r="T32" s="683"/>
      <c r="U32" s="503" t="s">
        <v>326</v>
      </c>
      <c r="V32" s="503" t="s">
        <v>327</v>
      </c>
      <c r="W32" s="504">
        <v>44196</v>
      </c>
    </row>
    <row r="33" spans="1:23" ht="26.1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7"/>
      <c r="V33" s="337"/>
      <c r="W33" s="368"/>
    </row>
    <row r="34" spans="1:23" ht="26.1" customHeight="1" thickBot="1" x14ac:dyDescent="0.2">
      <c r="A34" s="598" t="s">
        <v>36</v>
      </c>
      <c r="B34" s="599"/>
      <c r="C34" s="599"/>
      <c r="D34" s="599"/>
      <c r="E34" s="599"/>
      <c r="F34" s="599"/>
      <c r="G34" s="599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599"/>
      <c r="V34" s="599"/>
      <c r="W34" s="600"/>
    </row>
    <row r="35" spans="1:23" ht="26.1" customHeight="1" x14ac:dyDescent="0.15">
      <c r="A35" s="778" t="s">
        <v>37</v>
      </c>
      <c r="B35" s="685"/>
      <c r="C35" s="685"/>
      <c r="D35" s="601" t="s">
        <v>38</v>
      </c>
      <c r="E35" s="602"/>
      <c r="F35" s="602"/>
      <c r="G35" s="602"/>
      <c r="H35" s="602"/>
      <c r="I35" s="602"/>
      <c r="J35" s="602"/>
      <c r="K35" s="602"/>
      <c r="L35" s="603"/>
      <c r="M35" s="601" t="s">
        <v>39</v>
      </c>
      <c r="N35" s="602"/>
      <c r="O35" s="602"/>
      <c r="P35" s="602"/>
      <c r="Q35" s="602"/>
      <c r="R35" s="602"/>
      <c r="S35" s="602"/>
      <c r="T35" s="602"/>
      <c r="U35" s="602"/>
      <c r="V35" s="654" t="s">
        <v>114</v>
      </c>
      <c r="W35" s="655"/>
    </row>
    <row r="36" spans="1:23" ht="26.1" customHeight="1" x14ac:dyDescent="0.15">
      <c r="A36" s="914"/>
      <c r="B36" s="701"/>
      <c r="C36" s="701"/>
      <c r="D36" s="355" t="s">
        <v>21</v>
      </c>
      <c r="E36" s="355" t="s">
        <v>22</v>
      </c>
      <c r="F36" s="355" t="s">
        <v>23</v>
      </c>
      <c r="G36" s="355" t="s">
        <v>24</v>
      </c>
      <c r="H36" s="355" t="s">
        <v>25</v>
      </c>
      <c r="I36" s="355" t="s">
        <v>26</v>
      </c>
      <c r="J36" s="355" t="s">
        <v>27</v>
      </c>
      <c r="K36" s="701" t="s">
        <v>28</v>
      </c>
      <c r="L36" s="701"/>
      <c r="M36" s="355" t="s">
        <v>21</v>
      </c>
      <c r="N36" s="355" t="s">
        <v>22</v>
      </c>
      <c r="O36" s="355" t="s">
        <v>23</v>
      </c>
      <c r="P36" s="355" t="s">
        <v>24</v>
      </c>
      <c r="Q36" s="355" t="s">
        <v>25</v>
      </c>
      <c r="R36" s="355" t="s">
        <v>26</v>
      </c>
      <c r="S36" s="355" t="s">
        <v>27</v>
      </c>
      <c r="T36" s="701" t="s">
        <v>28</v>
      </c>
      <c r="U36" s="701"/>
      <c r="V36" s="656"/>
      <c r="W36" s="657"/>
    </row>
    <row r="37" spans="1:23" ht="26.1" customHeight="1" x14ac:dyDescent="0.15">
      <c r="A37" s="972" t="s">
        <v>40</v>
      </c>
      <c r="B37" s="688"/>
      <c r="C37" s="438" t="s">
        <v>15</v>
      </c>
      <c r="D37" s="505"/>
      <c r="E37" s="506"/>
      <c r="F37" s="506">
        <v>386.27</v>
      </c>
      <c r="G37" s="506">
        <v>249.17</v>
      </c>
      <c r="H37" s="506">
        <v>303.58999999999997</v>
      </c>
      <c r="I37" s="506">
        <v>77.16</v>
      </c>
      <c r="J37" s="506"/>
      <c r="K37" s="650">
        <f>SUM(D37:J37)</f>
        <v>1016.1899999999999</v>
      </c>
      <c r="L37" s="651"/>
      <c r="M37" s="507"/>
      <c r="N37" s="506"/>
      <c r="O37" s="506">
        <v>386.27</v>
      </c>
      <c r="P37" s="506">
        <v>249.17</v>
      </c>
      <c r="Q37" s="506">
        <v>303.58999999999997</v>
      </c>
      <c r="R37" s="506">
        <v>66.61</v>
      </c>
      <c r="S37" s="506"/>
      <c r="T37" s="650">
        <f>SUM(M37:S37)</f>
        <v>1005.64</v>
      </c>
      <c r="U37" s="652"/>
      <c r="V37" s="651">
        <f t="shared" ref="V37:V57" si="10">T37-K37</f>
        <v>-10.549999999999955</v>
      </c>
      <c r="W37" s="653"/>
    </row>
    <row r="38" spans="1:23" ht="26.1" customHeight="1" x14ac:dyDescent="0.15">
      <c r="A38" s="914"/>
      <c r="B38" s="701"/>
      <c r="C38" s="438" t="s">
        <v>41</v>
      </c>
      <c r="D38" s="508"/>
      <c r="E38" s="472"/>
      <c r="F38" s="472">
        <v>121.54</v>
      </c>
      <c r="G38" s="472">
        <v>58.54</v>
      </c>
      <c r="H38" s="472">
        <v>0</v>
      </c>
      <c r="I38" s="472">
        <v>84.07</v>
      </c>
      <c r="J38" s="472"/>
      <c r="K38" s="658">
        <f>SUM(D38:J38)</f>
        <v>264.14999999999998</v>
      </c>
      <c r="L38" s="659"/>
      <c r="M38" s="509"/>
      <c r="N38" s="472"/>
      <c r="O38" s="472">
        <v>207.36</v>
      </c>
      <c r="P38" s="472">
        <v>171.64</v>
      </c>
      <c r="Q38" s="472">
        <v>5.93</v>
      </c>
      <c r="R38" s="472">
        <v>68.77</v>
      </c>
      <c r="S38" s="472"/>
      <c r="T38" s="658">
        <f>SUM(M38:S38)</f>
        <v>453.7</v>
      </c>
      <c r="U38" s="660"/>
      <c r="V38" s="659">
        <f t="shared" si="10"/>
        <v>189.55</v>
      </c>
      <c r="W38" s="661"/>
    </row>
    <row r="39" spans="1:23" ht="26.1" customHeight="1" x14ac:dyDescent="0.15">
      <c r="A39" s="914"/>
      <c r="B39" s="701"/>
      <c r="C39" s="356" t="s">
        <v>42</v>
      </c>
      <c r="D39" s="484" t="e">
        <f>D38/D37</f>
        <v>#DIV/0!</v>
      </c>
      <c r="E39" s="484" t="e">
        <f t="shared" ref="E39:K39" si="11">E38/E37</f>
        <v>#DIV/0!</v>
      </c>
      <c r="F39" s="484">
        <f t="shared" si="11"/>
        <v>0.31465037409066199</v>
      </c>
      <c r="G39" s="484">
        <f t="shared" si="11"/>
        <v>0.23494000080266486</v>
      </c>
      <c r="H39" s="484">
        <f t="shared" si="11"/>
        <v>0</v>
      </c>
      <c r="I39" s="484">
        <f t="shared" si="11"/>
        <v>1.089554173146708</v>
      </c>
      <c r="J39" s="484" t="e">
        <f t="shared" si="11"/>
        <v>#DIV/0!</v>
      </c>
      <c r="K39" s="662">
        <f t="shared" si="11"/>
        <v>0.25994154636436101</v>
      </c>
      <c r="L39" s="663"/>
      <c r="M39" s="481" t="e">
        <f>M38/M37</f>
        <v>#DIV/0!</v>
      </c>
      <c r="N39" s="480" t="e">
        <f t="shared" ref="N39:T39" si="12">N38/N37</f>
        <v>#DIV/0!</v>
      </c>
      <c r="O39" s="480">
        <f t="shared" si="12"/>
        <v>0.53682657208688234</v>
      </c>
      <c r="P39" s="480">
        <f t="shared" si="12"/>
        <v>0.68884697194686362</v>
      </c>
      <c r="Q39" s="480">
        <f t="shared" si="12"/>
        <v>1.9532922691788267E-2</v>
      </c>
      <c r="R39" s="480">
        <f t="shared" si="12"/>
        <v>1.0324275634289146</v>
      </c>
      <c r="S39" s="480" t="e">
        <f t="shared" si="12"/>
        <v>#DIV/0!</v>
      </c>
      <c r="T39" s="664">
        <f t="shared" si="12"/>
        <v>0.45115548307545444</v>
      </c>
      <c r="U39" s="702"/>
      <c r="V39" s="699">
        <f t="shared" si="10"/>
        <v>0.19121393671109344</v>
      </c>
      <c r="W39" s="700"/>
    </row>
    <row r="40" spans="1:23" ht="26.1" customHeight="1" x14ac:dyDescent="0.15">
      <c r="A40" s="960" t="s">
        <v>43</v>
      </c>
      <c r="B40" s="961"/>
      <c r="C40" s="438" t="s">
        <v>15</v>
      </c>
      <c r="D40" s="505"/>
      <c r="E40" s="506"/>
      <c r="F40" s="506">
        <v>307.14999999999998</v>
      </c>
      <c r="G40" s="506"/>
      <c r="H40" s="506">
        <v>252.23</v>
      </c>
      <c r="I40" s="506">
        <v>0.45</v>
      </c>
      <c r="J40" s="506"/>
      <c r="K40" s="650">
        <f>SUM(D40:J40)</f>
        <v>559.83000000000004</v>
      </c>
      <c r="L40" s="651"/>
      <c r="M40" s="507"/>
      <c r="N40" s="506"/>
      <c r="O40" s="506">
        <v>307.14999999999998</v>
      </c>
      <c r="P40" s="506"/>
      <c r="Q40" s="506">
        <v>252.23</v>
      </c>
      <c r="R40" s="506">
        <v>66.930000000000007</v>
      </c>
      <c r="S40" s="506"/>
      <c r="T40" s="650">
        <f>SUM(M40:S40)</f>
        <v>626.30999999999995</v>
      </c>
      <c r="U40" s="652"/>
      <c r="V40" s="651">
        <f t="shared" si="10"/>
        <v>66.479999999999905</v>
      </c>
      <c r="W40" s="653"/>
    </row>
    <row r="41" spans="1:23" ht="26.1" customHeight="1" x14ac:dyDescent="0.15">
      <c r="A41" s="960"/>
      <c r="B41" s="961"/>
      <c r="C41" s="438" t="s">
        <v>41</v>
      </c>
      <c r="D41" s="508"/>
      <c r="E41" s="472"/>
      <c r="F41" s="472">
        <v>96.64</v>
      </c>
      <c r="G41" s="472"/>
      <c r="H41" s="472">
        <v>0</v>
      </c>
      <c r="I41" s="472">
        <v>0</v>
      </c>
      <c r="J41" s="472"/>
      <c r="K41" s="658">
        <f>SUM(D41:J41)</f>
        <v>96.64</v>
      </c>
      <c r="L41" s="659"/>
      <c r="M41" s="509"/>
      <c r="N41" s="472"/>
      <c r="O41" s="472">
        <v>164.88</v>
      </c>
      <c r="P41" s="472"/>
      <c r="Q41" s="472">
        <v>6.36</v>
      </c>
      <c r="R41" s="472">
        <v>66.63</v>
      </c>
      <c r="S41" s="472"/>
      <c r="T41" s="658">
        <f>SUM(M41:S41)</f>
        <v>237.87</v>
      </c>
      <c r="U41" s="660"/>
      <c r="V41" s="659">
        <f t="shared" si="10"/>
        <v>141.23000000000002</v>
      </c>
      <c r="W41" s="661"/>
    </row>
    <row r="42" spans="1:23" ht="26.1" customHeight="1" x14ac:dyDescent="0.15">
      <c r="A42" s="960"/>
      <c r="B42" s="961"/>
      <c r="C42" s="356" t="s">
        <v>42</v>
      </c>
      <c r="D42" s="484" t="e">
        <f>D41/D40</f>
        <v>#DIV/0!</v>
      </c>
      <c r="E42" s="484" t="e">
        <f t="shared" ref="E42:K42" si="13">E41/E40</f>
        <v>#DIV/0!</v>
      </c>
      <c r="F42" s="484">
        <f t="shared" si="13"/>
        <v>0.31463454338271207</v>
      </c>
      <c r="G42" s="484" t="e">
        <f t="shared" si="13"/>
        <v>#DIV/0!</v>
      </c>
      <c r="H42" s="484">
        <f t="shared" si="13"/>
        <v>0</v>
      </c>
      <c r="I42" s="484">
        <f t="shared" si="13"/>
        <v>0</v>
      </c>
      <c r="J42" s="484" t="e">
        <f t="shared" si="13"/>
        <v>#DIV/0!</v>
      </c>
      <c r="K42" s="662">
        <f t="shared" si="13"/>
        <v>0.17262383223478556</v>
      </c>
      <c r="L42" s="663"/>
      <c r="M42" s="481" t="e">
        <f>M41/M40</f>
        <v>#DIV/0!</v>
      </c>
      <c r="N42" s="480" t="e">
        <f t="shared" ref="N42:T42" si="14">N41/N40</f>
        <v>#DIV/0!</v>
      </c>
      <c r="O42" s="480">
        <f t="shared" si="14"/>
        <v>0.5368061207878887</v>
      </c>
      <c r="P42" s="480" t="e">
        <f t="shared" si="14"/>
        <v>#DIV/0!</v>
      </c>
      <c r="Q42" s="480">
        <f t="shared" si="14"/>
        <v>2.5215081473258537E-2</v>
      </c>
      <c r="R42" s="480">
        <f t="shared" si="14"/>
        <v>0.99551770506499315</v>
      </c>
      <c r="S42" s="480" t="e">
        <f t="shared" si="14"/>
        <v>#DIV/0!</v>
      </c>
      <c r="T42" s="664">
        <f t="shared" si="14"/>
        <v>0.37979594769363417</v>
      </c>
      <c r="U42" s="665"/>
      <c r="V42" s="699">
        <f t="shared" si="10"/>
        <v>0.20717211545884862</v>
      </c>
      <c r="W42" s="700"/>
    </row>
    <row r="43" spans="1:23" ht="26.1" customHeight="1" x14ac:dyDescent="0.15">
      <c r="A43" s="960" t="s">
        <v>44</v>
      </c>
      <c r="B43" s="961" t="s">
        <v>44</v>
      </c>
      <c r="C43" s="438" t="s">
        <v>15</v>
      </c>
      <c r="D43" s="505"/>
      <c r="E43" s="506"/>
      <c r="F43" s="506">
        <v>10.5</v>
      </c>
      <c r="G43" s="506"/>
      <c r="H43" s="506">
        <v>6.29</v>
      </c>
      <c r="I43" s="506">
        <v>13.18</v>
      </c>
      <c r="J43" s="506"/>
      <c r="K43" s="650">
        <f>SUM(D43:J43)</f>
        <v>29.97</v>
      </c>
      <c r="L43" s="651"/>
      <c r="M43" s="507"/>
      <c r="N43" s="506"/>
      <c r="O43" s="506">
        <v>10.5</v>
      </c>
      <c r="P43" s="506"/>
      <c r="Q43" s="506">
        <v>6.29</v>
      </c>
      <c r="R43" s="506">
        <v>0.39</v>
      </c>
      <c r="S43" s="506"/>
      <c r="T43" s="650">
        <f>SUM(M43:S43)</f>
        <v>17.18</v>
      </c>
      <c r="U43" s="652"/>
      <c r="V43" s="651">
        <f t="shared" si="10"/>
        <v>-12.79</v>
      </c>
      <c r="W43" s="653"/>
    </row>
    <row r="44" spans="1:23" ht="26.1" customHeight="1" x14ac:dyDescent="0.15">
      <c r="A44" s="960"/>
      <c r="B44" s="961"/>
      <c r="C44" s="438" t="s">
        <v>41</v>
      </c>
      <c r="D44" s="508"/>
      <c r="E44" s="472"/>
      <c r="F44" s="472">
        <v>10</v>
      </c>
      <c r="G44" s="472"/>
      <c r="H44" s="472">
        <v>0</v>
      </c>
      <c r="I44" s="472">
        <v>2.34</v>
      </c>
      <c r="J44" s="472"/>
      <c r="K44" s="658">
        <f>SUM(D44:J44)</f>
        <v>12.34</v>
      </c>
      <c r="L44" s="659"/>
      <c r="M44" s="509"/>
      <c r="N44" s="472"/>
      <c r="O44" s="472">
        <v>10</v>
      </c>
      <c r="P44" s="472"/>
      <c r="Q44" s="472">
        <v>0.09</v>
      </c>
      <c r="R44" s="472">
        <v>0</v>
      </c>
      <c r="S44" s="472"/>
      <c r="T44" s="658">
        <f>SUM(M44:S44)</f>
        <v>10.09</v>
      </c>
      <c r="U44" s="660"/>
      <c r="V44" s="659">
        <f t="shared" si="10"/>
        <v>-2.25</v>
      </c>
      <c r="W44" s="661"/>
    </row>
    <row r="45" spans="1:23" ht="26.1" customHeight="1" x14ac:dyDescent="0.15">
      <c r="A45" s="960"/>
      <c r="B45" s="961"/>
      <c r="C45" s="356" t="s">
        <v>42</v>
      </c>
      <c r="D45" s="484" t="e">
        <f>D44/D43</f>
        <v>#DIV/0!</v>
      </c>
      <c r="E45" s="484" t="e">
        <f t="shared" ref="E45:K45" si="15">E44/E43</f>
        <v>#DIV/0!</v>
      </c>
      <c r="F45" s="484">
        <f t="shared" si="15"/>
        <v>0.95238095238095233</v>
      </c>
      <c r="G45" s="484" t="e">
        <f t="shared" si="15"/>
        <v>#DIV/0!</v>
      </c>
      <c r="H45" s="484">
        <f t="shared" si="15"/>
        <v>0</v>
      </c>
      <c r="I45" s="484">
        <f t="shared" si="15"/>
        <v>0.17754172989377845</v>
      </c>
      <c r="J45" s="484" t="e">
        <f t="shared" si="15"/>
        <v>#DIV/0!</v>
      </c>
      <c r="K45" s="662">
        <f t="shared" si="15"/>
        <v>0.41174507841174507</v>
      </c>
      <c r="L45" s="663"/>
      <c r="M45" s="481" t="e">
        <f>M44/M43</f>
        <v>#DIV/0!</v>
      </c>
      <c r="N45" s="480" t="e">
        <f t="shared" ref="N45:T45" si="16">N44/N43</f>
        <v>#DIV/0!</v>
      </c>
      <c r="O45" s="484">
        <f>O44/O43</f>
        <v>0.95238095238095233</v>
      </c>
      <c r="P45" s="480" t="e">
        <f t="shared" si="16"/>
        <v>#DIV/0!</v>
      </c>
      <c r="Q45" s="480">
        <f t="shared" si="16"/>
        <v>1.4308426073131954E-2</v>
      </c>
      <c r="R45" s="480">
        <f t="shared" si="16"/>
        <v>0</v>
      </c>
      <c r="S45" s="480" t="e">
        <f t="shared" si="16"/>
        <v>#DIV/0!</v>
      </c>
      <c r="T45" s="664">
        <f t="shared" si="16"/>
        <v>0.58731082654249123</v>
      </c>
      <c r="U45" s="665"/>
      <c r="V45" s="699">
        <f t="shared" si="10"/>
        <v>0.17556574813074616</v>
      </c>
      <c r="W45" s="700"/>
    </row>
    <row r="46" spans="1:23" ht="26.1" customHeight="1" x14ac:dyDescent="0.15">
      <c r="A46" s="962" t="s">
        <v>45</v>
      </c>
      <c r="B46" s="963"/>
      <c r="C46" s="438" t="s">
        <v>15</v>
      </c>
      <c r="D46" s="505"/>
      <c r="E46" s="506"/>
      <c r="F46" s="506">
        <v>3.32</v>
      </c>
      <c r="G46" s="506">
        <v>10.15</v>
      </c>
      <c r="H46" s="506">
        <v>3.59</v>
      </c>
      <c r="I46" s="506">
        <v>0.39</v>
      </c>
      <c r="J46" s="506"/>
      <c r="K46" s="650">
        <f>SUM(D46:J46)</f>
        <v>17.450000000000003</v>
      </c>
      <c r="L46" s="651"/>
      <c r="M46" s="507"/>
      <c r="N46" s="506"/>
      <c r="O46" s="506">
        <v>3.32</v>
      </c>
      <c r="P46" s="506">
        <v>10.15</v>
      </c>
      <c r="Q46" s="506">
        <v>3.59</v>
      </c>
      <c r="R46" s="506">
        <v>0.39</v>
      </c>
      <c r="S46" s="506"/>
      <c r="T46" s="650">
        <f>SUM(M46:S46)</f>
        <v>17.450000000000003</v>
      </c>
      <c r="U46" s="652"/>
      <c r="V46" s="651">
        <f t="shared" si="10"/>
        <v>0</v>
      </c>
      <c r="W46" s="653"/>
    </row>
    <row r="47" spans="1:23" ht="26.1" customHeight="1" x14ac:dyDescent="0.15">
      <c r="A47" s="962"/>
      <c r="B47" s="963"/>
      <c r="C47" s="438" t="s">
        <v>41</v>
      </c>
      <c r="D47" s="508"/>
      <c r="E47" s="472"/>
      <c r="F47" s="472">
        <v>5</v>
      </c>
      <c r="G47" s="472">
        <v>0.83</v>
      </c>
      <c r="H47" s="472">
        <v>0</v>
      </c>
      <c r="I47" s="472">
        <v>0.33</v>
      </c>
      <c r="J47" s="472"/>
      <c r="K47" s="658">
        <f>SUM(D47:J47)</f>
        <v>6.16</v>
      </c>
      <c r="L47" s="659"/>
      <c r="M47" s="509"/>
      <c r="N47" s="472"/>
      <c r="O47" s="472">
        <v>5</v>
      </c>
      <c r="P47" s="472">
        <v>2.44</v>
      </c>
      <c r="Q47" s="472">
        <v>0.12</v>
      </c>
      <c r="R47" s="472">
        <v>0.33</v>
      </c>
      <c r="S47" s="472"/>
      <c r="T47" s="658">
        <f>SUM(M47:S47)</f>
        <v>7.89</v>
      </c>
      <c r="U47" s="660"/>
      <c r="V47" s="659">
        <f t="shared" si="10"/>
        <v>1.7299999999999995</v>
      </c>
      <c r="W47" s="661"/>
    </row>
    <row r="48" spans="1:23" ht="26.1" customHeight="1" x14ac:dyDescent="0.15">
      <c r="A48" s="962"/>
      <c r="B48" s="963"/>
      <c r="C48" s="439" t="s">
        <v>42</v>
      </c>
      <c r="D48" s="482" t="e">
        <f>D47/D46</f>
        <v>#DIV/0!</v>
      </c>
      <c r="E48" s="482" t="e">
        <f t="shared" ref="E48:K48" si="17">E47/E46</f>
        <v>#DIV/0!</v>
      </c>
      <c r="F48" s="482">
        <f t="shared" si="17"/>
        <v>1.5060240963855422</v>
      </c>
      <c r="G48" s="482">
        <f t="shared" si="17"/>
        <v>8.1773399014778314E-2</v>
      </c>
      <c r="H48" s="482">
        <f t="shared" si="17"/>
        <v>0</v>
      </c>
      <c r="I48" s="482">
        <f t="shared" si="17"/>
        <v>0.84615384615384615</v>
      </c>
      <c r="J48" s="482" t="e">
        <f t="shared" si="17"/>
        <v>#DIV/0!</v>
      </c>
      <c r="K48" s="703">
        <f t="shared" si="17"/>
        <v>0.35300859598853862</v>
      </c>
      <c r="L48" s="704"/>
      <c r="M48" s="362" t="e">
        <f t="shared" ref="M48:T48" si="18">M47/M46</f>
        <v>#DIV/0!</v>
      </c>
      <c r="N48" s="483" t="e">
        <f t="shared" si="18"/>
        <v>#DIV/0!</v>
      </c>
      <c r="O48" s="482">
        <f t="shared" si="18"/>
        <v>1.5060240963855422</v>
      </c>
      <c r="P48" s="483">
        <f t="shared" si="18"/>
        <v>0.24039408866995071</v>
      </c>
      <c r="Q48" s="483">
        <f t="shared" si="18"/>
        <v>3.3426183844011144E-2</v>
      </c>
      <c r="R48" s="483">
        <f t="shared" si="18"/>
        <v>0.84615384615384615</v>
      </c>
      <c r="S48" s="483" t="e">
        <f t="shared" si="18"/>
        <v>#DIV/0!</v>
      </c>
      <c r="T48" s="702">
        <f t="shared" si="18"/>
        <v>0.45214899713467038</v>
      </c>
      <c r="U48" s="705"/>
      <c r="V48" s="699">
        <f t="shared" si="10"/>
        <v>9.9140401146131762E-2</v>
      </c>
      <c r="W48" s="700"/>
    </row>
    <row r="49" spans="1:23" ht="26.1" customHeight="1" x14ac:dyDescent="0.15">
      <c r="A49" s="964" t="s">
        <v>46</v>
      </c>
      <c r="B49" s="965"/>
      <c r="C49" s="437" t="s">
        <v>15</v>
      </c>
      <c r="D49" s="510"/>
      <c r="E49" s="473"/>
      <c r="F49" s="473">
        <v>3.02</v>
      </c>
      <c r="G49" s="473"/>
      <c r="H49" s="473">
        <v>0.52</v>
      </c>
      <c r="I49" s="473">
        <v>1.46</v>
      </c>
      <c r="J49" s="473"/>
      <c r="K49" s="650">
        <f>SUM(D49:J49)</f>
        <v>5</v>
      </c>
      <c r="L49" s="651"/>
      <c r="M49" s="511"/>
      <c r="N49" s="473"/>
      <c r="O49" s="473">
        <v>3.02</v>
      </c>
      <c r="P49" s="473"/>
      <c r="Q49" s="473">
        <v>0.52</v>
      </c>
      <c r="R49" s="473">
        <v>1.05</v>
      </c>
      <c r="S49" s="473"/>
      <c r="T49" s="650">
        <f>SUM(M49:S49)</f>
        <v>4.59</v>
      </c>
      <c r="U49" s="652"/>
      <c r="V49" s="651">
        <f t="shared" si="10"/>
        <v>-0.41000000000000014</v>
      </c>
      <c r="W49" s="653"/>
    </row>
    <row r="50" spans="1:23" ht="26.1" customHeight="1" x14ac:dyDescent="0.15">
      <c r="A50" s="964"/>
      <c r="B50" s="965"/>
      <c r="C50" s="438" t="s">
        <v>41</v>
      </c>
      <c r="D50" s="508"/>
      <c r="E50" s="472"/>
      <c r="F50" s="472">
        <v>3.75</v>
      </c>
      <c r="G50" s="472"/>
      <c r="H50" s="472">
        <v>0</v>
      </c>
      <c r="I50" s="472">
        <v>0</v>
      </c>
      <c r="J50" s="472"/>
      <c r="K50" s="658">
        <f>SUM(D50:J50)</f>
        <v>3.75</v>
      </c>
      <c r="L50" s="659"/>
      <c r="M50" s="509"/>
      <c r="N50" s="472"/>
      <c r="O50" s="472">
        <v>3.75</v>
      </c>
      <c r="P50" s="472"/>
      <c r="Q50" s="472">
        <v>0.04</v>
      </c>
      <c r="R50" s="472">
        <v>0</v>
      </c>
      <c r="S50" s="472"/>
      <c r="T50" s="658">
        <f>SUM(M50:S50)</f>
        <v>3.79</v>
      </c>
      <c r="U50" s="660"/>
      <c r="V50" s="659">
        <f t="shared" si="10"/>
        <v>4.0000000000000036E-2</v>
      </c>
      <c r="W50" s="661"/>
    </row>
    <row r="51" spans="1:23" ht="26.1" customHeight="1" x14ac:dyDescent="0.15">
      <c r="A51" s="964"/>
      <c r="B51" s="965"/>
      <c r="C51" s="439" t="s">
        <v>42</v>
      </c>
      <c r="D51" s="482" t="e">
        <f>D50/D49</f>
        <v>#DIV/0!</v>
      </c>
      <c r="E51" s="482" t="e">
        <f t="shared" ref="E51:K51" si="19">E50/E49</f>
        <v>#DIV/0!</v>
      </c>
      <c r="F51" s="482">
        <f t="shared" si="19"/>
        <v>1.2417218543046358</v>
      </c>
      <c r="G51" s="482" t="e">
        <f t="shared" si="19"/>
        <v>#DIV/0!</v>
      </c>
      <c r="H51" s="482">
        <f t="shared" si="19"/>
        <v>0</v>
      </c>
      <c r="I51" s="482">
        <f t="shared" si="19"/>
        <v>0</v>
      </c>
      <c r="J51" s="482" t="e">
        <f t="shared" si="19"/>
        <v>#DIV/0!</v>
      </c>
      <c r="K51" s="703">
        <f t="shared" si="19"/>
        <v>0.75</v>
      </c>
      <c r="L51" s="704"/>
      <c r="M51" s="362" t="e">
        <f>M50/M49</f>
        <v>#DIV/0!</v>
      </c>
      <c r="N51" s="483" t="e">
        <f t="shared" ref="N51:T51" si="20">N50/N49</f>
        <v>#DIV/0!</v>
      </c>
      <c r="O51" s="482">
        <f t="shared" si="20"/>
        <v>1.2417218543046358</v>
      </c>
      <c r="P51" s="483" t="e">
        <f t="shared" si="20"/>
        <v>#DIV/0!</v>
      </c>
      <c r="Q51" s="483">
        <f t="shared" si="20"/>
        <v>7.6923076923076927E-2</v>
      </c>
      <c r="R51" s="483">
        <f t="shared" si="20"/>
        <v>0</v>
      </c>
      <c r="S51" s="483" t="e">
        <f t="shared" si="20"/>
        <v>#DIV/0!</v>
      </c>
      <c r="T51" s="706">
        <f t="shared" si="20"/>
        <v>0.82570806100217864</v>
      </c>
      <c r="U51" s="707"/>
      <c r="V51" s="699">
        <f t="shared" si="10"/>
        <v>7.5708061002178639E-2</v>
      </c>
      <c r="W51" s="700"/>
    </row>
    <row r="52" spans="1:23" ht="26.1" customHeight="1" x14ac:dyDescent="0.15">
      <c r="A52" s="966" t="s">
        <v>47</v>
      </c>
      <c r="B52" s="967"/>
      <c r="C52" s="438" t="s">
        <v>15</v>
      </c>
      <c r="D52" s="505"/>
      <c r="E52" s="506"/>
      <c r="F52" s="506">
        <v>61.71</v>
      </c>
      <c r="G52" s="506"/>
      <c r="H52" s="506">
        <v>39.450000000000003</v>
      </c>
      <c r="I52" s="506">
        <v>-13.4</v>
      </c>
      <c r="J52" s="506"/>
      <c r="K52" s="650">
        <f>SUM(D52:J52)</f>
        <v>87.759999999999991</v>
      </c>
      <c r="L52" s="651"/>
      <c r="M52" s="507"/>
      <c r="N52" s="506"/>
      <c r="O52" s="506">
        <v>61.71</v>
      </c>
      <c r="P52" s="506"/>
      <c r="Q52" s="506">
        <v>39.450000000000003</v>
      </c>
      <c r="R52" s="506">
        <v>-8.0399999999999991</v>
      </c>
      <c r="S52" s="506"/>
      <c r="T52" s="650">
        <f>SUM(M52:S52)</f>
        <v>93.12</v>
      </c>
      <c r="U52" s="652"/>
      <c r="V52" s="651">
        <f t="shared" si="10"/>
        <v>5.3600000000000136</v>
      </c>
      <c r="W52" s="653"/>
    </row>
    <row r="53" spans="1:23" ht="26.1" customHeight="1" x14ac:dyDescent="0.15">
      <c r="A53" s="968"/>
      <c r="B53" s="969"/>
      <c r="C53" s="438" t="s">
        <v>41</v>
      </c>
      <c r="D53" s="508"/>
      <c r="E53" s="472"/>
      <c r="F53" s="472">
        <v>62.76</v>
      </c>
      <c r="G53" s="472"/>
      <c r="H53" s="472">
        <v>0</v>
      </c>
      <c r="I53" s="472">
        <v>-13.38</v>
      </c>
      <c r="J53" s="472"/>
      <c r="K53" s="658">
        <f>SUM(D53:J53)</f>
        <v>49.379999999999995</v>
      </c>
      <c r="L53" s="659"/>
      <c r="M53" s="509"/>
      <c r="N53" s="472"/>
      <c r="O53" s="472">
        <v>62.76</v>
      </c>
      <c r="P53" s="472"/>
      <c r="Q53" s="472">
        <v>-0.68</v>
      </c>
      <c r="R53" s="472">
        <v>1.81</v>
      </c>
      <c r="S53" s="472"/>
      <c r="T53" s="658">
        <f>SUM(M53:S53)</f>
        <v>63.89</v>
      </c>
      <c r="U53" s="660"/>
      <c r="V53" s="659">
        <f t="shared" si="10"/>
        <v>14.510000000000005</v>
      </c>
      <c r="W53" s="661"/>
    </row>
    <row r="54" spans="1:23" ht="26.1" customHeight="1" x14ac:dyDescent="0.15">
      <c r="A54" s="970"/>
      <c r="B54" s="971"/>
      <c r="C54" s="356" t="s">
        <v>42</v>
      </c>
      <c r="D54" s="479" t="e">
        <f>D53/D52</f>
        <v>#DIV/0!</v>
      </c>
      <c r="E54" s="479" t="e">
        <f t="shared" ref="E54:K54" si="21">E53/E52</f>
        <v>#DIV/0!</v>
      </c>
      <c r="F54" s="479">
        <f t="shared" si="21"/>
        <v>1.0170150704910064</v>
      </c>
      <c r="G54" s="479" t="e">
        <f t="shared" si="21"/>
        <v>#DIV/0!</v>
      </c>
      <c r="H54" s="479">
        <f t="shared" si="21"/>
        <v>0</v>
      </c>
      <c r="I54" s="479">
        <f t="shared" si="21"/>
        <v>0.9985074626865672</v>
      </c>
      <c r="J54" s="479" t="e">
        <f t="shared" si="21"/>
        <v>#DIV/0!</v>
      </c>
      <c r="K54" s="708">
        <f t="shared" si="21"/>
        <v>0.56267092069279856</v>
      </c>
      <c r="L54" s="708"/>
      <c r="M54" s="481" t="e">
        <f>M53/M52</f>
        <v>#DIV/0!</v>
      </c>
      <c r="N54" s="480" t="e">
        <f t="shared" ref="N54:T54" si="22">N53/N52</f>
        <v>#DIV/0!</v>
      </c>
      <c r="O54" s="479">
        <f t="shared" si="22"/>
        <v>1.0170150704910064</v>
      </c>
      <c r="P54" s="480" t="e">
        <f t="shared" si="22"/>
        <v>#DIV/0!</v>
      </c>
      <c r="Q54" s="480">
        <f t="shared" si="22"/>
        <v>-1.723700887198986E-2</v>
      </c>
      <c r="R54" s="480">
        <f t="shared" si="22"/>
        <v>-0.22512437810945277</v>
      </c>
      <c r="S54" s="480" t="e">
        <f t="shared" si="22"/>
        <v>#DIV/0!</v>
      </c>
      <c r="T54" s="664">
        <f t="shared" si="22"/>
        <v>0.68610395189003437</v>
      </c>
      <c r="U54" s="665"/>
      <c r="V54" s="699">
        <f t="shared" si="10"/>
        <v>0.12343303119723581</v>
      </c>
      <c r="W54" s="700"/>
    </row>
    <row r="55" spans="1:23" ht="26.1" customHeight="1" x14ac:dyDescent="0.15">
      <c r="A55" s="972" t="s">
        <v>48</v>
      </c>
      <c r="B55" s="689"/>
      <c r="C55" s="438" t="s">
        <v>15</v>
      </c>
      <c r="D55" s="512"/>
      <c r="E55" s="513"/>
      <c r="F55" s="513">
        <v>52.45</v>
      </c>
      <c r="G55" s="513"/>
      <c r="H55" s="513">
        <v>39.450000000000003</v>
      </c>
      <c r="I55" s="513">
        <v>-13.4</v>
      </c>
      <c r="J55" s="513"/>
      <c r="K55" s="650">
        <f>SUM(D55:J55)</f>
        <v>78.5</v>
      </c>
      <c r="L55" s="651"/>
      <c r="M55" s="507"/>
      <c r="N55" s="506"/>
      <c r="O55" s="513">
        <v>52.45</v>
      </c>
      <c r="P55" s="506"/>
      <c r="Q55" s="506">
        <v>39.450000000000003</v>
      </c>
      <c r="R55" s="506">
        <v>-8.0399999999999991</v>
      </c>
      <c r="S55" s="506"/>
      <c r="T55" s="650">
        <f>SUM(M55:S55)</f>
        <v>83.860000000000014</v>
      </c>
      <c r="U55" s="652"/>
      <c r="V55" s="651">
        <f t="shared" si="10"/>
        <v>5.3600000000000136</v>
      </c>
      <c r="W55" s="653"/>
    </row>
    <row r="56" spans="1:23" ht="26.1" customHeight="1" x14ac:dyDescent="0.15">
      <c r="A56" s="914"/>
      <c r="B56" s="726"/>
      <c r="C56" s="438" t="s">
        <v>41</v>
      </c>
      <c r="D56" s="514"/>
      <c r="E56" s="515"/>
      <c r="F56" s="515">
        <v>207.36</v>
      </c>
      <c r="G56" s="515"/>
      <c r="H56" s="515">
        <v>0</v>
      </c>
      <c r="I56" s="515">
        <v>-2.34</v>
      </c>
      <c r="J56" s="515"/>
      <c r="K56" s="658">
        <f>SUM(D56:J56)</f>
        <v>205.02</v>
      </c>
      <c r="L56" s="659"/>
      <c r="M56" s="509"/>
      <c r="N56" s="472"/>
      <c r="O56" s="515">
        <v>207.36</v>
      </c>
      <c r="P56" s="472"/>
      <c r="Q56" s="472">
        <v>-0.68</v>
      </c>
      <c r="R56" s="472">
        <v>18.100000000000001</v>
      </c>
      <c r="S56" s="472"/>
      <c r="T56" s="658">
        <f>SUM(M56:S56)</f>
        <v>224.78</v>
      </c>
      <c r="U56" s="660"/>
      <c r="V56" s="659">
        <f t="shared" si="10"/>
        <v>19.759999999999991</v>
      </c>
      <c r="W56" s="661"/>
    </row>
    <row r="57" spans="1:23" ht="26.1" customHeight="1" thickBot="1" x14ac:dyDescent="0.2">
      <c r="A57" s="973"/>
      <c r="B57" s="974"/>
      <c r="C57" s="468" t="s">
        <v>42</v>
      </c>
      <c r="D57" s="516" t="e">
        <f>D56/D55</f>
        <v>#DIV/0!</v>
      </c>
      <c r="E57" s="516" t="e">
        <f t="shared" ref="E57:K57" si="23">E56/E55</f>
        <v>#DIV/0!</v>
      </c>
      <c r="F57" s="516">
        <f t="shared" si="23"/>
        <v>3.9534795042897999</v>
      </c>
      <c r="G57" s="516" t="e">
        <f t="shared" si="23"/>
        <v>#DIV/0!</v>
      </c>
      <c r="H57" s="516">
        <f t="shared" si="23"/>
        <v>0</v>
      </c>
      <c r="I57" s="516">
        <f t="shared" si="23"/>
        <v>0.17462686567164176</v>
      </c>
      <c r="J57" s="516" t="e">
        <f t="shared" si="23"/>
        <v>#DIV/0!</v>
      </c>
      <c r="K57" s="709">
        <f t="shared" si="23"/>
        <v>2.6117197452229299</v>
      </c>
      <c r="L57" s="710"/>
      <c r="M57" s="478" t="e">
        <f>M56/M55</f>
        <v>#DIV/0!</v>
      </c>
      <c r="N57" s="517" t="e">
        <f t="shared" ref="N57:T57" si="24">N56/N55</f>
        <v>#DIV/0!</v>
      </c>
      <c r="O57" s="516">
        <f>O56/O55</f>
        <v>3.9534795042897999</v>
      </c>
      <c r="P57" s="517" t="e">
        <f t="shared" si="24"/>
        <v>#DIV/0!</v>
      </c>
      <c r="Q57" s="517">
        <f t="shared" si="24"/>
        <v>-1.723700887198986E-2</v>
      </c>
      <c r="R57" s="517">
        <f t="shared" si="24"/>
        <v>-2.2512437810945278</v>
      </c>
      <c r="S57" s="517" t="e">
        <f t="shared" si="24"/>
        <v>#DIV/0!</v>
      </c>
      <c r="T57" s="711">
        <f t="shared" si="24"/>
        <v>2.68041974719771</v>
      </c>
      <c r="U57" s="712"/>
      <c r="V57" s="713">
        <f t="shared" si="10"/>
        <v>6.8700001974780101E-2</v>
      </c>
      <c r="W57" s="714"/>
    </row>
    <row r="58" spans="1:23" ht="26.1" customHeight="1" x14ac:dyDescent="0.15">
      <c r="A58" s="358"/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68"/>
    </row>
    <row r="59" spans="1:23" ht="26.1" customHeight="1" x14ac:dyDescent="0.15">
      <c r="A59" s="598" t="s">
        <v>52</v>
      </c>
      <c r="B59" s="599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  <c r="R59" s="599"/>
      <c r="S59" s="599"/>
      <c r="T59" s="599"/>
      <c r="U59" s="599"/>
      <c r="V59" s="599"/>
      <c r="W59" s="600"/>
    </row>
    <row r="60" spans="1:23" ht="26.1" customHeight="1" thickBot="1" x14ac:dyDescent="0.2">
      <c r="A60" s="715" t="s">
        <v>53</v>
      </c>
      <c r="B60" s="716"/>
      <c r="C60" s="716"/>
      <c r="D60" s="716"/>
      <c r="E60" s="716"/>
      <c r="F60" s="716"/>
      <c r="G60" s="716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7"/>
    </row>
    <row r="61" spans="1:23" ht="26.1" customHeight="1" x14ac:dyDescent="0.15">
      <c r="A61" s="778" t="s">
        <v>9</v>
      </c>
      <c r="B61" s="779"/>
      <c r="C61" s="718" t="s">
        <v>54</v>
      </c>
      <c r="D61" s="719"/>
      <c r="E61" s="719"/>
      <c r="F61" s="719"/>
      <c r="G61" s="719"/>
      <c r="H61" s="719"/>
      <c r="I61" s="719"/>
      <c r="J61" s="719"/>
      <c r="K61" s="719"/>
      <c r="L61" s="719" t="s">
        <v>55</v>
      </c>
      <c r="M61" s="719"/>
      <c r="N61" s="719"/>
      <c r="O61" s="719"/>
      <c r="P61" s="719"/>
      <c r="Q61" s="720"/>
      <c r="R61" s="385"/>
      <c r="S61" s="385"/>
      <c r="T61" s="385"/>
      <c r="U61" s="385"/>
      <c r="V61" s="385"/>
      <c r="W61" s="386"/>
    </row>
    <row r="62" spans="1:23" ht="26.1" customHeight="1" x14ac:dyDescent="0.15">
      <c r="A62" s="914"/>
      <c r="B62" s="726"/>
      <c r="C62" s="721" t="s">
        <v>56</v>
      </c>
      <c r="D62" s="722"/>
      <c r="E62" s="722" t="s">
        <v>57</v>
      </c>
      <c r="F62" s="722"/>
      <c r="G62" s="722"/>
      <c r="H62" s="722" t="s">
        <v>58</v>
      </c>
      <c r="I62" s="722"/>
      <c r="J62" s="722" t="s">
        <v>59</v>
      </c>
      <c r="K62" s="722"/>
      <c r="L62" s="722" t="s">
        <v>56</v>
      </c>
      <c r="M62" s="722"/>
      <c r="N62" s="722" t="s">
        <v>58</v>
      </c>
      <c r="O62" s="722"/>
      <c r="P62" s="722" t="s">
        <v>59</v>
      </c>
      <c r="Q62" s="723"/>
      <c r="R62" s="337"/>
      <c r="S62" s="337"/>
      <c r="T62" s="337"/>
      <c r="U62" s="337"/>
      <c r="V62" s="337"/>
      <c r="W62" s="368"/>
    </row>
    <row r="63" spans="1:23" ht="26.1" customHeight="1" x14ac:dyDescent="0.15">
      <c r="A63" s="780"/>
      <c r="B63" s="781"/>
      <c r="C63" s="372" t="s">
        <v>60</v>
      </c>
      <c r="D63" s="373" t="s">
        <v>61</v>
      </c>
      <c r="E63" s="373" t="s">
        <v>60</v>
      </c>
      <c r="F63" s="373" t="s">
        <v>61</v>
      </c>
      <c r="G63" s="373" t="s">
        <v>42</v>
      </c>
      <c r="H63" s="373" t="s">
        <v>60</v>
      </c>
      <c r="I63" s="373" t="s">
        <v>61</v>
      </c>
      <c r="J63" s="373" t="s">
        <v>60</v>
      </c>
      <c r="K63" s="373" t="s">
        <v>61</v>
      </c>
      <c r="L63" s="373" t="s">
        <v>60</v>
      </c>
      <c r="M63" s="373" t="s">
        <v>61</v>
      </c>
      <c r="N63" s="373" t="s">
        <v>60</v>
      </c>
      <c r="O63" s="373" t="s">
        <v>61</v>
      </c>
      <c r="P63" s="373" t="s">
        <v>60</v>
      </c>
      <c r="Q63" s="387" t="s">
        <v>61</v>
      </c>
      <c r="R63" s="337"/>
      <c r="S63" s="337"/>
      <c r="T63" s="337"/>
      <c r="U63" s="337"/>
      <c r="V63" s="337"/>
      <c r="W63" s="368"/>
    </row>
    <row r="64" spans="1:23" ht="26.1" customHeight="1" x14ac:dyDescent="0.15">
      <c r="A64" s="733" t="s">
        <v>21</v>
      </c>
      <c r="B64" s="734"/>
      <c r="C64" s="518">
        <v>3113</v>
      </c>
      <c r="D64" s="519">
        <v>321.18</v>
      </c>
      <c r="E64" s="520">
        <v>3113</v>
      </c>
      <c r="F64" s="473">
        <v>321.18</v>
      </c>
      <c r="G64" s="521">
        <f>F64/D64</f>
        <v>1</v>
      </c>
      <c r="H64" s="518">
        <v>3516</v>
      </c>
      <c r="I64" s="519">
        <v>409.23999999999995</v>
      </c>
      <c r="J64" s="520">
        <v>1617</v>
      </c>
      <c r="K64" s="522">
        <v>138.38</v>
      </c>
      <c r="L64" s="518">
        <v>4861</v>
      </c>
      <c r="M64" s="519">
        <v>526.47</v>
      </c>
      <c r="N64" s="520">
        <v>4842</v>
      </c>
      <c r="O64" s="522">
        <v>502.46000000000004</v>
      </c>
      <c r="P64" s="518">
        <v>1636</v>
      </c>
      <c r="Q64" s="523">
        <v>162.39000000000001</v>
      </c>
      <c r="R64" s="337"/>
      <c r="S64" s="337"/>
      <c r="T64" s="337"/>
      <c r="U64" s="337"/>
      <c r="V64" s="337"/>
      <c r="W64" s="368"/>
    </row>
    <row r="65" spans="1:24" ht="26.1" customHeight="1" x14ac:dyDescent="0.15">
      <c r="A65" s="733" t="s">
        <v>22</v>
      </c>
      <c r="B65" s="734"/>
      <c r="C65" s="524">
        <v>75804</v>
      </c>
      <c r="D65" s="476">
        <v>608.22122700049079</v>
      </c>
      <c r="E65" s="525">
        <v>70491</v>
      </c>
      <c r="F65" s="472">
        <v>514.31277149510186</v>
      </c>
      <c r="G65" s="521">
        <f t="shared" ref="G65:G71" si="25">F65/D65</f>
        <v>0.84560148292010673</v>
      </c>
      <c r="H65" s="524">
        <v>70735</v>
      </c>
      <c r="I65" s="476">
        <v>501.86</v>
      </c>
      <c r="J65" s="525">
        <v>190274</v>
      </c>
      <c r="K65" s="526">
        <v>1044.8804166062532</v>
      </c>
      <c r="L65" s="524">
        <v>76826</v>
      </c>
      <c r="M65" s="476">
        <v>608.19000000000005</v>
      </c>
      <c r="N65" s="525">
        <v>78350</v>
      </c>
      <c r="O65" s="526">
        <v>597.23</v>
      </c>
      <c r="P65" s="524">
        <v>188750</v>
      </c>
      <c r="Q65" s="527">
        <v>1055.840416606253</v>
      </c>
      <c r="R65" s="337"/>
      <c r="S65" s="337"/>
      <c r="T65" s="337"/>
      <c r="U65" s="337"/>
      <c r="V65" s="337"/>
      <c r="W65" s="368"/>
    </row>
    <row r="66" spans="1:24" ht="26.1" customHeight="1" x14ac:dyDescent="0.15">
      <c r="A66" s="733" t="s">
        <v>23</v>
      </c>
      <c r="B66" s="734"/>
      <c r="C66" s="524">
        <v>6400</v>
      </c>
      <c r="D66" s="476">
        <v>179</v>
      </c>
      <c r="E66" s="525">
        <v>5908</v>
      </c>
      <c r="F66" s="472">
        <v>190.89</v>
      </c>
      <c r="G66" s="521">
        <f t="shared" si="25"/>
        <v>1.0664245810055866</v>
      </c>
      <c r="H66" s="524">
        <v>2943</v>
      </c>
      <c r="I66" s="476">
        <v>207.36</v>
      </c>
      <c r="J66" s="525">
        <v>751</v>
      </c>
      <c r="K66" s="526">
        <v>51.06</v>
      </c>
      <c r="L66" s="524">
        <v>6400</v>
      </c>
      <c r="M66" s="476">
        <v>248.13</v>
      </c>
      <c r="N66" s="525">
        <v>2400</v>
      </c>
      <c r="O66" s="526">
        <v>237.13</v>
      </c>
      <c r="P66" s="524">
        <v>751</v>
      </c>
      <c r="Q66" s="527">
        <v>51.06</v>
      </c>
      <c r="R66" s="388"/>
      <c r="S66" s="388"/>
      <c r="T66" s="337"/>
      <c r="U66" s="337"/>
      <c r="V66" s="337"/>
      <c r="W66" s="368"/>
    </row>
    <row r="67" spans="1:24" ht="26.1" customHeight="1" x14ac:dyDescent="0.15">
      <c r="A67" s="733" t="s">
        <v>24</v>
      </c>
      <c r="B67" s="734"/>
      <c r="C67" s="524">
        <v>8025</v>
      </c>
      <c r="D67" s="476">
        <v>173.01000000000002</v>
      </c>
      <c r="E67" s="525">
        <v>8216</v>
      </c>
      <c r="F67" s="472">
        <v>178.75</v>
      </c>
      <c r="G67" s="521">
        <f t="shared" si="25"/>
        <v>1.0331772729900004</v>
      </c>
      <c r="H67" s="524">
        <v>7703</v>
      </c>
      <c r="I67" s="476">
        <v>171.16</v>
      </c>
      <c r="J67" s="525">
        <v>2890</v>
      </c>
      <c r="K67" s="526">
        <v>69.47999999999999</v>
      </c>
      <c r="L67" s="524">
        <v>10050</v>
      </c>
      <c r="M67" s="476">
        <v>231.60999999999999</v>
      </c>
      <c r="N67" s="525">
        <v>10391</v>
      </c>
      <c r="O67" s="526">
        <v>239.89999999999998</v>
      </c>
      <c r="P67" s="524">
        <v>2549</v>
      </c>
      <c r="Q67" s="527">
        <v>61.189999999999984</v>
      </c>
      <c r="R67" s="388"/>
      <c r="S67" s="388"/>
      <c r="T67" s="337"/>
      <c r="U67" s="337"/>
      <c r="V67" s="337"/>
      <c r="W67" s="368"/>
    </row>
    <row r="68" spans="1:24" ht="26.1" customHeight="1" x14ac:dyDescent="0.15">
      <c r="A68" s="733" t="s">
        <v>25</v>
      </c>
      <c r="B68" s="734"/>
      <c r="C68" s="528">
        <v>10</v>
      </c>
      <c r="D68" s="529">
        <v>1.2</v>
      </c>
      <c r="E68" s="530">
        <v>10</v>
      </c>
      <c r="F68" s="531">
        <v>1.2</v>
      </c>
      <c r="G68" s="521">
        <f t="shared" si="25"/>
        <v>1</v>
      </c>
      <c r="H68" s="528">
        <v>13</v>
      </c>
      <c r="I68" s="529">
        <v>1.65</v>
      </c>
      <c r="J68" s="530">
        <v>51</v>
      </c>
      <c r="K68" s="532">
        <v>5.43</v>
      </c>
      <c r="L68" s="528">
        <v>60</v>
      </c>
      <c r="M68" s="529">
        <v>5.4</v>
      </c>
      <c r="N68" s="530">
        <v>40</v>
      </c>
      <c r="O68" s="532">
        <v>3.5999999999999996</v>
      </c>
      <c r="P68" s="528">
        <v>71</v>
      </c>
      <c r="Q68" s="527">
        <v>7.23</v>
      </c>
      <c r="R68" s="388"/>
      <c r="S68" s="388"/>
      <c r="T68" s="337"/>
      <c r="U68" s="337"/>
      <c r="V68" s="337"/>
      <c r="W68" s="368"/>
    </row>
    <row r="69" spans="1:24" ht="26.1" customHeight="1" x14ac:dyDescent="0.15">
      <c r="A69" s="733" t="s">
        <v>26</v>
      </c>
      <c r="B69" s="734"/>
      <c r="C69" s="528">
        <v>56990</v>
      </c>
      <c r="D69" s="529">
        <v>111.42432507500001</v>
      </c>
      <c r="E69" s="530">
        <v>56990</v>
      </c>
      <c r="F69" s="531">
        <v>96.709817499999986</v>
      </c>
      <c r="G69" s="521">
        <f t="shared" si="25"/>
        <v>0.8679416943733278</v>
      </c>
      <c r="H69" s="528">
        <v>8217</v>
      </c>
      <c r="I69" s="529">
        <v>95.116098999999991</v>
      </c>
      <c r="J69" s="530">
        <v>106436</v>
      </c>
      <c r="K69" s="532">
        <v>28.566074999999998</v>
      </c>
      <c r="L69" s="528">
        <v>88158</v>
      </c>
      <c r="M69" s="529">
        <v>102.329325228</v>
      </c>
      <c r="N69" s="530">
        <v>6846</v>
      </c>
      <c r="O69" s="532">
        <v>75.22561300000001</v>
      </c>
      <c r="P69" s="528">
        <v>120240</v>
      </c>
      <c r="Q69" s="527">
        <v>55.322634231000002</v>
      </c>
      <c r="R69" s="388"/>
      <c r="S69" s="388"/>
      <c r="T69" s="337"/>
      <c r="U69" s="337"/>
      <c r="V69" s="337"/>
      <c r="W69" s="368"/>
    </row>
    <row r="70" spans="1:24" ht="26.1" customHeight="1" x14ac:dyDescent="0.15">
      <c r="A70" s="733" t="s">
        <v>27</v>
      </c>
      <c r="B70" s="734"/>
      <c r="C70" s="528">
        <v>18405</v>
      </c>
      <c r="D70" s="529">
        <v>70.709495713857095</v>
      </c>
      <c r="E70" s="530">
        <v>20506</v>
      </c>
      <c r="F70" s="531">
        <v>79.329632214249898</v>
      </c>
      <c r="G70" s="521">
        <f t="shared" si="25"/>
        <v>1.1219091780158672</v>
      </c>
      <c r="H70" s="528">
        <v>16979</v>
      </c>
      <c r="I70" s="529">
        <v>72.935955931326205</v>
      </c>
      <c r="J70" s="530">
        <v>16761</v>
      </c>
      <c r="K70" s="532">
        <v>50.656910092815899</v>
      </c>
      <c r="L70" s="528">
        <v>18405</v>
      </c>
      <c r="M70" s="529">
        <v>70.709495713857095</v>
      </c>
      <c r="N70" s="530">
        <v>18524</v>
      </c>
      <c r="O70" s="532">
        <v>75.938640820938801</v>
      </c>
      <c r="P70" s="528">
        <v>16642</v>
      </c>
      <c r="Q70" s="527">
        <v>45.427764985734299</v>
      </c>
      <c r="R70" s="388"/>
      <c r="S70" s="388"/>
      <c r="T70" s="337"/>
      <c r="U70" s="337"/>
      <c r="V70" s="337"/>
      <c r="W70" s="368"/>
    </row>
    <row r="71" spans="1:24" ht="26.1" customHeight="1" thickBot="1" x14ac:dyDescent="0.2">
      <c r="A71" s="735" t="s">
        <v>28</v>
      </c>
      <c r="B71" s="736"/>
      <c r="C71" s="533">
        <f>SUM(C64:C70)</f>
        <v>168747</v>
      </c>
      <c r="D71" s="534">
        <f>SUM(D64:D70)</f>
        <v>1464.7450477893478</v>
      </c>
      <c r="E71" s="535">
        <f>SUM(E64:E70)</f>
        <v>165234</v>
      </c>
      <c r="F71" s="536">
        <f>SUM(F64:F70)</f>
        <v>1382.3722212093514</v>
      </c>
      <c r="G71" s="537">
        <f t="shared" si="25"/>
        <v>0.94376302776765364</v>
      </c>
      <c r="H71" s="533">
        <f t="shared" ref="H71:Q71" si="26">SUM(H64:H70)</f>
        <v>110106</v>
      </c>
      <c r="I71" s="534">
        <f t="shared" si="26"/>
        <v>1459.3220549313264</v>
      </c>
      <c r="J71" s="535">
        <f t="shared" si="26"/>
        <v>318780</v>
      </c>
      <c r="K71" s="538">
        <f t="shared" si="26"/>
        <v>1388.4534016990692</v>
      </c>
      <c r="L71" s="533">
        <f t="shared" si="26"/>
        <v>204760</v>
      </c>
      <c r="M71" s="534">
        <f t="shared" si="26"/>
        <v>1792.838820941857</v>
      </c>
      <c r="N71" s="535">
        <f t="shared" si="26"/>
        <v>121393</v>
      </c>
      <c r="O71" s="538">
        <f t="shared" si="26"/>
        <v>1731.4842538209391</v>
      </c>
      <c r="P71" s="533">
        <f t="shared" si="26"/>
        <v>330639</v>
      </c>
      <c r="Q71" s="539">
        <f t="shared" si="26"/>
        <v>1438.4608158229873</v>
      </c>
      <c r="R71" s="389"/>
      <c r="S71" s="389"/>
      <c r="T71" s="390"/>
      <c r="U71" s="390"/>
      <c r="V71" s="390"/>
      <c r="W71" s="391"/>
    </row>
    <row r="72" spans="1:24" ht="26.1" customHeight="1" x14ac:dyDescent="0.15">
      <c r="A72" s="338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7"/>
      <c r="V72" s="337"/>
      <c r="W72" s="368"/>
    </row>
    <row r="73" spans="1:24" ht="26.1" customHeight="1" thickBot="1" x14ac:dyDescent="0.2">
      <c r="A73" s="737" t="s">
        <v>62</v>
      </c>
      <c r="B73" s="738"/>
      <c r="C73" s="738"/>
      <c r="D73" s="738"/>
      <c r="E73" s="738"/>
      <c r="F73" s="738"/>
      <c r="G73" s="738"/>
      <c r="H73" s="738"/>
      <c r="I73" s="738"/>
      <c r="J73" s="738"/>
      <c r="K73" s="738"/>
      <c r="L73" s="738"/>
      <c r="M73" s="738"/>
      <c r="N73" s="738"/>
      <c r="O73" s="738"/>
      <c r="P73" s="738"/>
      <c r="Q73" s="738"/>
      <c r="R73" s="738"/>
      <c r="S73" s="738"/>
      <c r="T73" s="739"/>
      <c r="U73" s="739"/>
      <c r="V73" s="739"/>
      <c r="W73" s="740"/>
    </row>
    <row r="74" spans="1:24" ht="26.1" customHeight="1" x14ac:dyDescent="0.15">
      <c r="A74" s="778" t="s">
        <v>37</v>
      </c>
      <c r="B74" s="685"/>
      <c r="C74" s="685"/>
      <c r="D74" s="601" t="s">
        <v>38</v>
      </c>
      <c r="E74" s="602"/>
      <c r="F74" s="602"/>
      <c r="G74" s="602"/>
      <c r="H74" s="602"/>
      <c r="I74" s="602"/>
      <c r="J74" s="602"/>
      <c r="K74" s="602"/>
      <c r="L74" s="602"/>
      <c r="M74" s="724" t="s">
        <v>39</v>
      </c>
      <c r="N74" s="602"/>
      <c r="O74" s="602"/>
      <c r="P74" s="602"/>
      <c r="Q74" s="602"/>
      <c r="R74" s="602"/>
      <c r="S74" s="602"/>
      <c r="T74" s="602"/>
      <c r="U74" s="725"/>
      <c r="V74" s="654" t="s">
        <v>114</v>
      </c>
      <c r="W74" s="655"/>
    </row>
    <row r="75" spans="1:24" ht="26.1" customHeight="1" x14ac:dyDescent="0.15">
      <c r="A75" s="914"/>
      <c r="B75" s="701"/>
      <c r="C75" s="701"/>
      <c r="D75" s="355" t="s">
        <v>21</v>
      </c>
      <c r="E75" s="355" t="s">
        <v>22</v>
      </c>
      <c r="F75" s="355" t="s">
        <v>23</v>
      </c>
      <c r="G75" s="355" t="s">
        <v>24</v>
      </c>
      <c r="H75" s="355" t="s">
        <v>25</v>
      </c>
      <c r="I75" s="355" t="s">
        <v>26</v>
      </c>
      <c r="J75" s="355" t="s">
        <v>27</v>
      </c>
      <c r="K75" s="701" t="s">
        <v>28</v>
      </c>
      <c r="L75" s="701"/>
      <c r="M75" s="355" t="s">
        <v>21</v>
      </c>
      <c r="N75" s="355" t="s">
        <v>22</v>
      </c>
      <c r="O75" s="355" t="s">
        <v>23</v>
      </c>
      <c r="P75" s="355" t="s">
        <v>24</v>
      </c>
      <c r="Q75" s="355" t="s">
        <v>25</v>
      </c>
      <c r="R75" s="355" t="s">
        <v>26</v>
      </c>
      <c r="S75" s="355" t="s">
        <v>27</v>
      </c>
      <c r="T75" s="701" t="s">
        <v>28</v>
      </c>
      <c r="U75" s="726"/>
      <c r="V75" s="656"/>
      <c r="W75" s="657"/>
      <c r="X75" s="452"/>
    </row>
    <row r="76" spans="1:24" ht="26.1" customHeight="1" x14ac:dyDescent="0.15">
      <c r="A76" s="733" t="s">
        <v>58</v>
      </c>
      <c r="B76" s="741" t="s">
        <v>15</v>
      </c>
      <c r="C76" s="474" t="s">
        <v>60</v>
      </c>
      <c r="D76" s="490">
        <v>8046</v>
      </c>
      <c r="E76" s="490">
        <f>[1]周报!$A$97+[1]周报!$A$98</f>
        <v>249882</v>
      </c>
      <c r="F76" s="490">
        <v>4182</v>
      </c>
      <c r="G76" s="490">
        <v>7745.5</v>
      </c>
      <c r="H76" s="490">
        <v>1526</v>
      </c>
      <c r="I76" s="490">
        <v>6517</v>
      </c>
      <c r="J76" s="490">
        <v>18405</v>
      </c>
      <c r="K76" s="727">
        <f>SUM(D76:J76)</f>
        <v>296303.5</v>
      </c>
      <c r="L76" s="728"/>
      <c r="M76" s="489">
        <v>8047</v>
      </c>
      <c r="N76" s="490">
        <f>[1]周报!$F$97+[1]周报!$F$98</f>
        <v>343031</v>
      </c>
      <c r="O76" s="490">
        <v>4182</v>
      </c>
      <c r="P76" s="490">
        <v>7745.5</v>
      </c>
      <c r="Q76" s="540">
        <v>1526</v>
      </c>
      <c r="R76" s="540">
        <v>7317</v>
      </c>
      <c r="S76" s="540">
        <v>18405</v>
      </c>
      <c r="T76" s="727">
        <f>SUM(M76:S76)</f>
        <v>390253.5</v>
      </c>
      <c r="U76" s="729"/>
      <c r="V76" s="982">
        <f>T76-K76</f>
        <v>93950</v>
      </c>
      <c r="W76" s="983"/>
    </row>
    <row r="77" spans="1:24" ht="26.1" customHeight="1" x14ac:dyDescent="0.15">
      <c r="A77" s="733"/>
      <c r="B77" s="741"/>
      <c r="C77" s="474" t="s">
        <v>61</v>
      </c>
      <c r="D77" s="531">
        <v>416</v>
      </c>
      <c r="E77" s="531">
        <f>[1]周报!$B$97+[1]周报!$B$98</f>
        <v>610</v>
      </c>
      <c r="F77" s="531">
        <v>386.27</v>
      </c>
      <c r="G77" s="531">
        <v>358.20249999999999</v>
      </c>
      <c r="H77" s="531">
        <v>319.57</v>
      </c>
      <c r="I77" s="531">
        <v>99.74</v>
      </c>
      <c r="J77" s="531">
        <v>71.5</v>
      </c>
      <c r="K77" s="730">
        <f>SUM(D77:J77)</f>
        <v>2261.2824999999998</v>
      </c>
      <c r="L77" s="731"/>
      <c r="M77" s="541">
        <v>417</v>
      </c>
      <c r="N77" s="531">
        <f>[1]周报!$G$97+[1]周报!$G$98</f>
        <v>610</v>
      </c>
      <c r="O77" s="531">
        <v>386.27</v>
      </c>
      <c r="P77" s="531">
        <v>358.20249999999999</v>
      </c>
      <c r="Q77" s="472">
        <v>319.57</v>
      </c>
      <c r="R77" s="472">
        <v>93.65</v>
      </c>
      <c r="S77" s="472">
        <v>70.709495713857095</v>
      </c>
      <c r="T77" s="730">
        <f>SUM(M77:S77)</f>
        <v>2255.4019957138571</v>
      </c>
      <c r="U77" s="732"/>
      <c r="V77" s="984">
        <f>T77-K77</f>
        <v>-5.8805042861426955</v>
      </c>
      <c r="W77" s="985"/>
    </row>
    <row r="78" spans="1:24" ht="26.1" customHeight="1" x14ac:dyDescent="0.15">
      <c r="A78" s="733"/>
      <c r="B78" s="741" t="s">
        <v>41</v>
      </c>
      <c r="C78" s="474" t="s">
        <v>60</v>
      </c>
      <c r="D78" s="494">
        <v>8513</v>
      </c>
      <c r="E78" s="494">
        <f>[1]周报!$C$97+[1]周报!$C$98</f>
        <v>37340</v>
      </c>
      <c r="F78" s="494">
        <v>1315</v>
      </c>
      <c r="G78" s="494">
        <v>2325</v>
      </c>
      <c r="H78" s="494">
        <v>0</v>
      </c>
      <c r="I78" s="494">
        <v>6517</v>
      </c>
      <c r="J78" s="494">
        <v>5689</v>
      </c>
      <c r="K78" s="742">
        <f>SUM(D78:J78)</f>
        <v>61699</v>
      </c>
      <c r="L78" s="743"/>
      <c r="M78" s="493">
        <v>15956</v>
      </c>
      <c r="N78" s="494">
        <f>[1]周报!$H$97+[1]周报!$H$98</f>
        <v>102519</v>
      </c>
      <c r="O78" s="494">
        <v>2943</v>
      </c>
      <c r="P78" s="494">
        <v>9204</v>
      </c>
      <c r="Q78" s="542">
        <v>13</v>
      </c>
      <c r="R78" s="542">
        <v>8217</v>
      </c>
      <c r="S78" s="542">
        <v>16979</v>
      </c>
      <c r="T78" s="742">
        <f>SUM(M78:S78)</f>
        <v>155831</v>
      </c>
      <c r="U78" s="744"/>
      <c r="V78" s="984">
        <f t="shared" ref="V78:V83" si="27">T78-K78</f>
        <v>94132</v>
      </c>
      <c r="W78" s="985"/>
    </row>
    <row r="79" spans="1:24" ht="26.1" customHeight="1" x14ac:dyDescent="0.15">
      <c r="A79" s="733"/>
      <c r="B79" s="741"/>
      <c r="C79" s="474" t="s">
        <v>61</v>
      </c>
      <c r="D79" s="531">
        <v>301.06</v>
      </c>
      <c r="E79" s="531">
        <f>[1]周报!$D$97+[1]周报!$D$98</f>
        <v>516.84</v>
      </c>
      <c r="F79" s="531">
        <v>121.54</v>
      </c>
      <c r="G79" s="531">
        <v>58.46</v>
      </c>
      <c r="H79" s="531">
        <v>0</v>
      </c>
      <c r="I79" s="531">
        <v>99.74</v>
      </c>
      <c r="J79" s="531">
        <v>22.28</v>
      </c>
      <c r="K79" s="730">
        <f>SUM(D79:J79)</f>
        <v>1119.92</v>
      </c>
      <c r="L79" s="731"/>
      <c r="M79" s="541">
        <v>381.2</v>
      </c>
      <c r="N79" s="531">
        <f>[1]周报!$I$97+[1]周报!$I$98</f>
        <v>432.92999999999995</v>
      </c>
      <c r="O79" s="531">
        <v>207.36</v>
      </c>
      <c r="P79" s="531">
        <v>171.64</v>
      </c>
      <c r="Q79" s="472">
        <v>1.65</v>
      </c>
      <c r="R79" s="472">
        <v>95.116098999999991</v>
      </c>
      <c r="S79" s="472">
        <v>72.935955931326205</v>
      </c>
      <c r="T79" s="730">
        <f>SUM(M79:S79)</f>
        <v>1362.8320549313262</v>
      </c>
      <c r="U79" s="732"/>
      <c r="V79" s="986">
        <f t="shared" si="27"/>
        <v>242.91205493132611</v>
      </c>
      <c r="W79" s="987"/>
    </row>
    <row r="80" spans="1:24" ht="26.1" customHeight="1" x14ac:dyDescent="0.15">
      <c r="A80" s="733"/>
      <c r="B80" s="741" t="s">
        <v>42</v>
      </c>
      <c r="C80" s="741"/>
      <c r="D80" s="543">
        <f>D79/D77</f>
        <v>0.72370192307692305</v>
      </c>
      <c r="E80" s="544">
        <f>E79/E77</f>
        <v>0.84727868852459021</v>
      </c>
      <c r="F80" s="544">
        <f t="shared" ref="F80:K80" si="28">F79/F77</f>
        <v>0.31465037409066199</v>
      </c>
      <c r="G80" s="544">
        <f t="shared" si="28"/>
        <v>0.1632037744013512</v>
      </c>
      <c r="H80" s="544">
        <f t="shared" si="28"/>
        <v>0</v>
      </c>
      <c r="I80" s="544">
        <f>I79/I77</f>
        <v>1</v>
      </c>
      <c r="J80" s="544">
        <f t="shared" si="28"/>
        <v>0.3116083916083916</v>
      </c>
      <c r="K80" s="745">
        <f t="shared" si="28"/>
        <v>0.49525877461131024</v>
      </c>
      <c r="L80" s="746"/>
      <c r="M80" s="545">
        <f>M79/M77</f>
        <v>0.9141486810551559</v>
      </c>
      <c r="N80" s="544">
        <f t="shared" ref="N80:U80" si="29">N79/N77</f>
        <v>0.70972131147540973</v>
      </c>
      <c r="O80" s="544">
        <f t="shared" si="29"/>
        <v>0.53682657208688234</v>
      </c>
      <c r="P80" s="544">
        <f t="shared" si="29"/>
        <v>0.47917030171481212</v>
      </c>
      <c r="Q80" s="544">
        <f t="shared" si="29"/>
        <v>5.1631880339205807E-3</v>
      </c>
      <c r="R80" s="544">
        <f t="shared" si="29"/>
        <v>1.0156550880939668</v>
      </c>
      <c r="S80" s="544">
        <f t="shared" si="29"/>
        <v>1.0314874288805427</v>
      </c>
      <c r="T80" s="747">
        <f t="shared" si="29"/>
        <v>0.60425239381770446</v>
      </c>
      <c r="U80" s="748" t="e">
        <f t="shared" si="29"/>
        <v>#DIV/0!</v>
      </c>
      <c r="V80" s="988">
        <f t="shared" si="27"/>
        <v>0.10899361920639422</v>
      </c>
      <c r="W80" s="989"/>
    </row>
    <row r="81" spans="1:28" ht="26.1" customHeight="1" x14ac:dyDescent="0.15">
      <c r="A81" s="992" t="s">
        <v>63</v>
      </c>
      <c r="B81" s="741" t="s">
        <v>15</v>
      </c>
      <c r="C81" s="741"/>
      <c r="D81" s="546">
        <v>5.21</v>
      </c>
      <c r="E81" s="531">
        <v>4.16</v>
      </c>
      <c r="F81" s="531">
        <v>5.05</v>
      </c>
      <c r="G81" s="531">
        <v>3.0192307692307692</v>
      </c>
      <c r="H81" s="531">
        <v>5.62</v>
      </c>
      <c r="I81" s="531">
        <v>1.25</v>
      </c>
      <c r="J81" s="531">
        <v>2.29</v>
      </c>
      <c r="K81" s="730">
        <f>AVERAGE(D81:J81)</f>
        <v>3.7998901098901103</v>
      </c>
      <c r="L81" s="731"/>
      <c r="M81" s="547">
        <v>5.21</v>
      </c>
      <c r="N81" s="531">
        <v>4.16</v>
      </c>
      <c r="O81" s="531">
        <v>5.05</v>
      </c>
      <c r="P81" s="531">
        <v>4.2141470588235252</v>
      </c>
      <c r="Q81" s="472">
        <v>5.62</v>
      </c>
      <c r="R81" s="472">
        <v>1.25</v>
      </c>
      <c r="S81" s="472">
        <v>2.29</v>
      </c>
      <c r="T81" s="730">
        <f>AVERAGE(M81:S81)</f>
        <v>3.9705924369747896</v>
      </c>
      <c r="U81" s="732"/>
      <c r="V81" s="752">
        <f t="shared" si="27"/>
        <v>0.17070232708467925</v>
      </c>
      <c r="W81" s="653"/>
    </row>
    <row r="82" spans="1:28" ht="26.1" customHeight="1" x14ac:dyDescent="0.15">
      <c r="A82" s="993"/>
      <c r="B82" s="763" t="s">
        <v>64</v>
      </c>
      <c r="C82" s="763"/>
      <c r="D82" s="407">
        <v>334.99</v>
      </c>
      <c r="E82" s="407">
        <v>638.17999999999995</v>
      </c>
      <c r="F82" s="407">
        <v>121.54</v>
      </c>
      <c r="G82" s="407">
        <v>58.46</v>
      </c>
      <c r="H82" s="407">
        <v>0</v>
      </c>
      <c r="I82" s="407">
        <v>97.65</v>
      </c>
      <c r="J82" s="407">
        <v>22.28</v>
      </c>
      <c r="K82" s="764">
        <f>SUM(D82:J82)</f>
        <v>1273.1000000000001</v>
      </c>
      <c r="L82" s="765"/>
      <c r="M82" s="548">
        <v>381.2</v>
      </c>
      <c r="N82" s="407">
        <v>555.23</v>
      </c>
      <c r="O82" s="407">
        <v>207.36</v>
      </c>
      <c r="P82" s="407">
        <v>171.64</v>
      </c>
      <c r="Q82" s="473">
        <v>5.93</v>
      </c>
      <c r="R82" s="473">
        <v>96.709817499999986</v>
      </c>
      <c r="S82" s="473">
        <v>79.329632214249898</v>
      </c>
      <c r="T82" s="764">
        <f>SUM(M82:S82)</f>
        <v>1497.3994497142496</v>
      </c>
      <c r="U82" s="766"/>
      <c r="V82" s="751">
        <f t="shared" si="27"/>
        <v>224.29944971424948</v>
      </c>
      <c r="W82" s="661"/>
    </row>
    <row r="83" spans="1:28" ht="26.1" customHeight="1" x14ac:dyDescent="0.15">
      <c r="A83" s="993"/>
      <c r="B83" s="741" t="s">
        <v>65</v>
      </c>
      <c r="C83" s="741"/>
      <c r="D83" s="494">
        <v>78</v>
      </c>
      <c r="E83" s="494">
        <v>339</v>
      </c>
      <c r="F83" s="494">
        <v>68</v>
      </c>
      <c r="G83" s="494">
        <v>72</v>
      </c>
      <c r="H83" s="494">
        <v>15</v>
      </c>
      <c r="I83" s="494">
        <v>54</v>
      </c>
      <c r="J83" s="494">
        <v>22</v>
      </c>
      <c r="K83" s="742">
        <f>SUM(D83:J83)</f>
        <v>648</v>
      </c>
      <c r="L83" s="743"/>
      <c r="M83" s="493">
        <v>78</v>
      </c>
      <c r="N83" s="494">
        <v>331</v>
      </c>
      <c r="O83" s="494">
        <v>68</v>
      </c>
      <c r="P83" s="494">
        <v>72</v>
      </c>
      <c r="Q83" s="542">
        <v>15</v>
      </c>
      <c r="R83" s="542">
        <v>55</v>
      </c>
      <c r="S83" s="542">
        <v>22</v>
      </c>
      <c r="T83" s="742">
        <f>SUM(M83:S83)</f>
        <v>641</v>
      </c>
      <c r="U83" s="744"/>
      <c r="V83" s="990">
        <f t="shared" si="27"/>
        <v>-7</v>
      </c>
      <c r="W83" s="991"/>
    </row>
    <row r="84" spans="1:28" ht="26.1" customHeight="1" x14ac:dyDescent="0.15">
      <c r="A84" s="993"/>
      <c r="B84" s="741" t="s">
        <v>66</v>
      </c>
      <c r="C84" s="741"/>
      <c r="D84" s="546">
        <f>D82/D83</f>
        <v>4.2947435897435895</v>
      </c>
      <c r="E84" s="531">
        <f>E82/E83</f>
        <v>1.8825368731563421</v>
      </c>
      <c r="F84" s="531">
        <f t="shared" ref="F84:K84" si="30">F82/F83</f>
        <v>1.7873529411764706</v>
      </c>
      <c r="G84" s="531">
        <f t="shared" si="30"/>
        <v>0.81194444444444447</v>
      </c>
      <c r="H84" s="531">
        <f t="shared" si="30"/>
        <v>0</v>
      </c>
      <c r="I84" s="531">
        <f t="shared" si="30"/>
        <v>1.8083333333333333</v>
      </c>
      <c r="J84" s="531">
        <f t="shared" si="30"/>
        <v>1.0127272727272727</v>
      </c>
      <c r="K84" s="730">
        <f t="shared" si="30"/>
        <v>1.9646604938271608</v>
      </c>
      <c r="L84" s="731"/>
      <c r="M84" s="541">
        <f>M82/M83</f>
        <v>4.8871794871794867</v>
      </c>
      <c r="N84" s="531">
        <f t="shared" ref="N84:T84" si="31">N82/N83</f>
        <v>1.6774320241691842</v>
      </c>
      <c r="O84" s="531">
        <f t="shared" si="31"/>
        <v>3.0494117647058827</v>
      </c>
      <c r="P84" s="531">
        <f t="shared" si="31"/>
        <v>2.3838888888888885</v>
      </c>
      <c r="Q84" s="531">
        <f t="shared" si="31"/>
        <v>0.39533333333333331</v>
      </c>
      <c r="R84" s="531">
        <f t="shared" si="31"/>
        <v>1.7583603181818179</v>
      </c>
      <c r="S84" s="531">
        <f t="shared" si="31"/>
        <v>3.6058923733749952</v>
      </c>
      <c r="T84" s="749">
        <f t="shared" si="31"/>
        <v>2.3360365830175502</v>
      </c>
      <c r="U84" s="750"/>
      <c r="V84" s="751">
        <f>T84-K84</f>
        <v>0.37137608919038945</v>
      </c>
      <c r="W84" s="661"/>
    </row>
    <row r="85" spans="1:28" ht="26.1" customHeight="1" thickBot="1" x14ac:dyDescent="0.2">
      <c r="A85" s="994"/>
      <c r="B85" s="753" t="s">
        <v>42</v>
      </c>
      <c r="C85" s="753"/>
      <c r="D85" s="549">
        <f t="shared" ref="D85:K85" si="32">D84/D81</f>
        <v>0.82432698459569853</v>
      </c>
      <c r="E85" s="550">
        <f t="shared" si="32"/>
        <v>0.45253290220104375</v>
      </c>
      <c r="F85" s="550">
        <f t="shared" si="32"/>
        <v>0.35393127548048925</v>
      </c>
      <c r="G85" s="550">
        <f t="shared" si="32"/>
        <v>0.26892427459306439</v>
      </c>
      <c r="H85" s="550">
        <f t="shared" si="32"/>
        <v>0</v>
      </c>
      <c r="I85" s="550">
        <f t="shared" si="32"/>
        <v>1.4466666666666668</v>
      </c>
      <c r="J85" s="550">
        <f t="shared" si="32"/>
        <v>0.44223898372369985</v>
      </c>
      <c r="K85" s="754">
        <f t="shared" si="32"/>
        <v>0.51703087115958124</v>
      </c>
      <c r="L85" s="755"/>
      <c r="M85" s="551">
        <f t="shared" ref="M85:T85" si="33">M84/M81</f>
        <v>0.93803828928588995</v>
      </c>
      <c r="N85" s="550">
        <f t="shared" si="33"/>
        <v>0.40322885196374619</v>
      </c>
      <c r="O85" s="550">
        <f t="shared" si="33"/>
        <v>0.60384391380314506</v>
      </c>
      <c r="P85" s="550">
        <f t="shared" si="33"/>
        <v>0.56568716174665368</v>
      </c>
      <c r="Q85" s="550">
        <f t="shared" si="33"/>
        <v>7.0344009489916953E-2</v>
      </c>
      <c r="R85" s="550">
        <f t="shared" si="33"/>
        <v>1.4066882545454544</v>
      </c>
      <c r="S85" s="550">
        <f t="shared" si="33"/>
        <v>1.5746254905567665</v>
      </c>
      <c r="T85" s="754">
        <f t="shared" si="33"/>
        <v>0.58833451685043403</v>
      </c>
      <c r="U85" s="756"/>
      <c r="V85" s="757">
        <f>T85-K85</f>
        <v>7.130364569085279E-2</v>
      </c>
      <c r="W85" s="758"/>
    </row>
    <row r="86" spans="1:28" ht="26.1" customHeight="1" x14ac:dyDescent="0.15">
      <c r="A86" s="338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7"/>
      <c r="V86" s="337"/>
      <c r="W86" s="368"/>
    </row>
    <row r="87" spans="1:28" ht="26.1" customHeight="1" thickBot="1" x14ac:dyDescent="0.2">
      <c r="A87" s="715" t="s">
        <v>67</v>
      </c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16"/>
      <c r="U87" s="716"/>
      <c r="V87" s="716"/>
      <c r="W87" s="717"/>
    </row>
    <row r="88" spans="1:28" ht="26.1" customHeight="1" x14ac:dyDescent="0.15">
      <c r="A88" s="778" t="s">
        <v>37</v>
      </c>
      <c r="B88" s="685"/>
      <c r="C88" s="685"/>
      <c r="D88" s="601" t="s">
        <v>68</v>
      </c>
      <c r="E88" s="602"/>
      <c r="F88" s="602"/>
      <c r="G88" s="602"/>
      <c r="H88" s="602"/>
      <c r="I88" s="602"/>
      <c r="J88" s="602"/>
      <c r="K88" s="602"/>
      <c r="L88" s="602"/>
      <c r="M88" s="601" t="s">
        <v>69</v>
      </c>
      <c r="N88" s="602"/>
      <c r="O88" s="602"/>
      <c r="P88" s="602"/>
      <c r="Q88" s="602"/>
      <c r="R88" s="602"/>
      <c r="S88" s="602"/>
      <c r="T88" s="602"/>
      <c r="U88" s="602"/>
      <c r="V88" s="760" t="s">
        <v>70</v>
      </c>
      <c r="W88" s="686"/>
    </row>
    <row r="89" spans="1:28" ht="26.1" customHeight="1" x14ac:dyDescent="0.15">
      <c r="A89" s="914"/>
      <c r="B89" s="701"/>
      <c r="C89" s="701"/>
      <c r="D89" s="355" t="s">
        <v>21</v>
      </c>
      <c r="E89" s="355" t="s">
        <v>22</v>
      </c>
      <c r="F89" s="355" t="s">
        <v>23</v>
      </c>
      <c r="G89" s="355" t="s">
        <v>24</v>
      </c>
      <c r="H89" s="355" t="s">
        <v>25</v>
      </c>
      <c r="I89" s="355" t="s">
        <v>26</v>
      </c>
      <c r="J89" s="355" t="s">
        <v>27</v>
      </c>
      <c r="K89" s="701" t="s">
        <v>28</v>
      </c>
      <c r="L89" s="701"/>
      <c r="M89" s="355" t="s">
        <v>21</v>
      </c>
      <c r="N89" s="355" t="s">
        <v>22</v>
      </c>
      <c r="O89" s="355" t="s">
        <v>23</v>
      </c>
      <c r="P89" s="355" t="s">
        <v>24</v>
      </c>
      <c r="Q89" s="355" t="s">
        <v>25</v>
      </c>
      <c r="R89" s="355" t="s">
        <v>26</v>
      </c>
      <c r="S89" s="355" t="s">
        <v>27</v>
      </c>
      <c r="T89" s="701" t="s">
        <v>28</v>
      </c>
      <c r="U89" s="701"/>
      <c r="V89" s="761"/>
      <c r="W89" s="762"/>
    </row>
    <row r="90" spans="1:28" ht="26.1" customHeight="1" x14ac:dyDescent="0.15">
      <c r="A90" s="978" t="s">
        <v>71</v>
      </c>
      <c r="B90" s="741" t="s">
        <v>72</v>
      </c>
      <c r="C90" s="741"/>
      <c r="D90" s="552">
        <v>3113</v>
      </c>
      <c r="E90" s="490">
        <v>265533</v>
      </c>
      <c r="F90" s="490">
        <v>2597</v>
      </c>
      <c r="G90" s="490">
        <v>8217</v>
      </c>
      <c r="H90" s="490">
        <v>10</v>
      </c>
      <c r="I90" s="490">
        <v>8328</v>
      </c>
      <c r="J90" s="490">
        <v>16979</v>
      </c>
      <c r="K90" s="727">
        <f>SUM(D90:J90)</f>
        <v>304777</v>
      </c>
      <c r="L90" s="728"/>
      <c r="M90" s="489">
        <v>7492</v>
      </c>
      <c r="N90" s="490">
        <v>542895</v>
      </c>
      <c r="O90" s="490">
        <v>4192</v>
      </c>
      <c r="P90" s="490">
        <v>11674</v>
      </c>
      <c r="Q90" s="540">
        <v>10</v>
      </c>
      <c r="R90" s="540">
        <v>11729</v>
      </c>
      <c r="S90" s="540">
        <v>26195</v>
      </c>
      <c r="T90" s="727">
        <f>SUM(M90:S90)</f>
        <v>604187</v>
      </c>
      <c r="U90" s="729"/>
      <c r="V90" s="771" t="s">
        <v>336</v>
      </c>
      <c r="W90" s="772"/>
    </row>
    <row r="91" spans="1:28" ht="26.1" customHeight="1" x14ac:dyDescent="0.15">
      <c r="A91" s="978"/>
      <c r="B91" s="741" t="s">
        <v>73</v>
      </c>
      <c r="C91" s="741"/>
      <c r="D91" s="553">
        <v>3098</v>
      </c>
      <c r="E91" s="494">
        <v>264317</v>
      </c>
      <c r="F91" s="494">
        <v>2597</v>
      </c>
      <c r="G91" s="494">
        <v>8211</v>
      </c>
      <c r="H91" s="494">
        <v>10</v>
      </c>
      <c r="I91" s="494">
        <v>8240</v>
      </c>
      <c r="J91" s="494">
        <v>16979</v>
      </c>
      <c r="K91" s="742">
        <f>SUM(D91:J91)</f>
        <v>303452</v>
      </c>
      <c r="L91" s="743"/>
      <c r="M91" s="493">
        <v>7477</v>
      </c>
      <c r="N91" s="494">
        <v>540759</v>
      </c>
      <c r="O91" s="494">
        <v>4192</v>
      </c>
      <c r="P91" s="494">
        <v>11666</v>
      </c>
      <c r="Q91" s="542">
        <v>10</v>
      </c>
      <c r="R91" s="542">
        <v>11632</v>
      </c>
      <c r="S91" s="542">
        <v>26195</v>
      </c>
      <c r="T91" s="742">
        <f>SUM(M91:S91)</f>
        <v>601931</v>
      </c>
      <c r="U91" s="744"/>
      <c r="V91" s="773"/>
      <c r="W91" s="774"/>
    </row>
    <row r="92" spans="1:28" ht="26.1" customHeight="1" x14ac:dyDescent="0.15">
      <c r="A92" s="978"/>
      <c r="B92" s="741" t="s">
        <v>71</v>
      </c>
      <c r="C92" s="741"/>
      <c r="D92" s="543">
        <f>D91/D90</f>
        <v>0.9951814969482814</v>
      </c>
      <c r="E92" s="543">
        <f t="shared" ref="E92:K92" si="34">E91/E90</f>
        <v>0.99542053153468679</v>
      </c>
      <c r="F92" s="543">
        <f t="shared" si="34"/>
        <v>1</v>
      </c>
      <c r="G92" s="543">
        <f t="shared" si="34"/>
        <v>0.99926980649872221</v>
      </c>
      <c r="H92" s="543">
        <f t="shared" si="34"/>
        <v>1</v>
      </c>
      <c r="I92" s="543">
        <f t="shared" si="34"/>
        <v>0.98943323727185395</v>
      </c>
      <c r="J92" s="543">
        <f t="shared" si="34"/>
        <v>1</v>
      </c>
      <c r="K92" s="746">
        <f t="shared" si="34"/>
        <v>0.99565255908418282</v>
      </c>
      <c r="L92" s="777"/>
      <c r="M92" s="545">
        <f>M91/M90</f>
        <v>0.99799786438868121</v>
      </c>
      <c r="N92" s="544">
        <f t="shared" ref="N92:T92" si="35">N91/N90</f>
        <v>0.99606553753488247</v>
      </c>
      <c r="O92" s="544">
        <f t="shared" si="35"/>
        <v>1</v>
      </c>
      <c r="P92" s="544">
        <f t="shared" si="35"/>
        <v>0.99931471646393699</v>
      </c>
      <c r="Q92" s="544">
        <f t="shared" si="35"/>
        <v>1</v>
      </c>
      <c r="R92" s="544">
        <f t="shared" si="35"/>
        <v>0.99172990024725038</v>
      </c>
      <c r="S92" s="544">
        <f t="shared" si="35"/>
        <v>1</v>
      </c>
      <c r="T92" s="747">
        <f t="shared" si="35"/>
        <v>0.99626605670098822</v>
      </c>
      <c r="U92" s="748"/>
      <c r="V92" s="773"/>
      <c r="W92" s="774"/>
    </row>
    <row r="93" spans="1:28" ht="26.1" customHeight="1" x14ac:dyDescent="0.15">
      <c r="A93" s="949" t="s">
        <v>74</v>
      </c>
      <c r="B93" s="763" t="s">
        <v>15</v>
      </c>
      <c r="C93" s="763"/>
      <c r="D93" s="554">
        <v>8.85</v>
      </c>
      <c r="E93" s="407">
        <v>14.28</v>
      </c>
      <c r="F93" s="407">
        <v>1.88</v>
      </c>
      <c r="G93" s="407">
        <v>2.78</v>
      </c>
      <c r="H93" s="407">
        <v>2.64</v>
      </c>
      <c r="I93" s="407">
        <v>0.44</v>
      </c>
      <c r="J93" s="407">
        <v>0.4</v>
      </c>
      <c r="K93" s="764">
        <f>SUM(D93:J93)</f>
        <v>31.27</v>
      </c>
      <c r="L93" s="765"/>
      <c r="M93" s="548">
        <v>38.299999999999997</v>
      </c>
      <c r="N93" s="407">
        <v>57.13</v>
      </c>
      <c r="O93" s="407">
        <v>7.5</v>
      </c>
      <c r="P93" s="407">
        <v>2.78</v>
      </c>
      <c r="Q93" s="473">
        <v>10.56</v>
      </c>
      <c r="R93" s="473">
        <v>1.74</v>
      </c>
      <c r="S93" s="473">
        <v>1.58</v>
      </c>
      <c r="T93" s="764">
        <f>SUM(M93:S93)</f>
        <v>119.59</v>
      </c>
      <c r="U93" s="766"/>
      <c r="V93" s="773"/>
      <c r="W93" s="774"/>
      <c r="Y93" s="333"/>
      <c r="Z93" s="333"/>
      <c r="AA93" s="333"/>
      <c r="AB93" s="333"/>
    </row>
    <row r="94" spans="1:28" ht="26.1" customHeight="1" x14ac:dyDescent="0.15">
      <c r="A94" s="733"/>
      <c r="B94" s="741" t="s">
        <v>41</v>
      </c>
      <c r="C94" s="741"/>
      <c r="D94" s="546">
        <v>7.97</v>
      </c>
      <c r="E94" s="531">
        <v>13.98</v>
      </c>
      <c r="F94" s="531">
        <v>0.6</v>
      </c>
      <c r="G94" s="531">
        <v>0.77</v>
      </c>
      <c r="H94" s="531">
        <v>0</v>
      </c>
      <c r="I94" s="531">
        <v>0.34</v>
      </c>
      <c r="J94" s="531">
        <v>0</v>
      </c>
      <c r="K94" s="730">
        <f>SUM(D94:J94)</f>
        <v>23.66</v>
      </c>
      <c r="L94" s="731"/>
      <c r="M94" s="541">
        <v>12.39</v>
      </c>
      <c r="N94" s="531">
        <v>30.03</v>
      </c>
      <c r="O94" s="531">
        <v>0.8</v>
      </c>
      <c r="P94" s="531">
        <v>1.36</v>
      </c>
      <c r="Q94" s="472">
        <v>0</v>
      </c>
      <c r="R94" s="472">
        <v>0.34</v>
      </c>
      <c r="S94" s="472">
        <v>0</v>
      </c>
      <c r="T94" s="730">
        <f>SUM(M94:S94)</f>
        <v>44.92</v>
      </c>
      <c r="U94" s="732"/>
      <c r="V94" s="773"/>
      <c r="W94" s="774"/>
      <c r="Y94" s="333"/>
      <c r="Z94" s="333"/>
      <c r="AA94" s="333"/>
      <c r="AB94" s="333"/>
    </row>
    <row r="95" spans="1:28" ht="26.1" customHeight="1" x14ac:dyDescent="0.15">
      <c r="A95" s="733"/>
      <c r="B95" s="741" t="s">
        <v>75</v>
      </c>
      <c r="C95" s="741"/>
      <c r="D95" s="546">
        <f>D94-D93</f>
        <v>-0.87999999999999989</v>
      </c>
      <c r="E95" s="546">
        <f t="shared" ref="E95:K95" si="36">E94-E93</f>
        <v>-0.29999999999999893</v>
      </c>
      <c r="F95" s="546">
        <f t="shared" si="36"/>
        <v>-1.2799999999999998</v>
      </c>
      <c r="G95" s="546">
        <f t="shared" si="36"/>
        <v>-2.0099999999999998</v>
      </c>
      <c r="H95" s="546">
        <f t="shared" si="36"/>
        <v>-2.64</v>
      </c>
      <c r="I95" s="546">
        <f>I94-I93</f>
        <v>-9.9999999999999978E-2</v>
      </c>
      <c r="J95" s="546">
        <f t="shared" si="36"/>
        <v>-0.4</v>
      </c>
      <c r="K95" s="731">
        <f t="shared" si="36"/>
        <v>-7.6099999999999994</v>
      </c>
      <c r="L95" s="731"/>
      <c r="M95" s="541">
        <f>M94-M93</f>
        <v>-25.909999999999997</v>
      </c>
      <c r="N95" s="531">
        <f t="shared" ref="N95:T95" si="37">N94-N93</f>
        <v>-27.1</v>
      </c>
      <c r="O95" s="531">
        <f t="shared" si="37"/>
        <v>-6.7</v>
      </c>
      <c r="P95" s="531">
        <f t="shared" si="37"/>
        <v>-1.4199999999999997</v>
      </c>
      <c r="Q95" s="531">
        <f t="shared" si="37"/>
        <v>-10.56</v>
      </c>
      <c r="R95" s="531">
        <f t="shared" si="37"/>
        <v>-1.4</v>
      </c>
      <c r="S95" s="531">
        <f t="shared" si="37"/>
        <v>-1.58</v>
      </c>
      <c r="T95" s="749">
        <f t="shared" si="37"/>
        <v>-74.67</v>
      </c>
      <c r="U95" s="750"/>
      <c r="V95" s="773"/>
      <c r="W95" s="774"/>
      <c r="Y95" s="333"/>
      <c r="Z95" s="333"/>
      <c r="AA95" s="333"/>
      <c r="AB95" s="333"/>
    </row>
    <row r="96" spans="1:28" ht="26.1" customHeight="1" x14ac:dyDescent="0.15">
      <c r="A96" s="733"/>
      <c r="B96" s="741" t="s">
        <v>76</v>
      </c>
      <c r="C96" s="741"/>
      <c r="D96" s="546">
        <v>381.2</v>
      </c>
      <c r="E96" s="531">
        <v>660.38</v>
      </c>
      <c r="F96" s="531">
        <v>207.36</v>
      </c>
      <c r="G96" s="531">
        <v>50.91</v>
      </c>
      <c r="H96" s="531">
        <v>5.93</v>
      </c>
      <c r="I96" s="531">
        <v>95.12</v>
      </c>
      <c r="J96" s="531">
        <v>72.94</v>
      </c>
      <c r="K96" s="730">
        <f>SUM(D96:J96)</f>
        <v>1473.8400000000001</v>
      </c>
      <c r="L96" s="731"/>
      <c r="M96" s="541">
        <v>682.26</v>
      </c>
      <c r="N96" s="531">
        <v>1221.6199999999999</v>
      </c>
      <c r="O96" s="531">
        <v>328.9</v>
      </c>
      <c r="P96" s="531">
        <v>127.35</v>
      </c>
      <c r="Q96" s="472">
        <v>303.58999999999997</v>
      </c>
      <c r="R96" s="472">
        <v>95.12</v>
      </c>
      <c r="S96" s="472">
        <v>101.61</v>
      </c>
      <c r="T96" s="730">
        <f>SUM(M96:S96)</f>
        <v>2860.45</v>
      </c>
      <c r="U96" s="732"/>
      <c r="V96" s="773"/>
      <c r="W96" s="774"/>
      <c r="Y96" s="333"/>
      <c r="Z96" s="333"/>
      <c r="AA96" s="333"/>
      <c r="AB96" s="333"/>
    </row>
    <row r="97" spans="1:28" ht="26.1" customHeight="1" thickBot="1" x14ac:dyDescent="0.2">
      <c r="A97" s="735"/>
      <c r="B97" s="753" t="s">
        <v>77</v>
      </c>
      <c r="C97" s="753"/>
      <c r="D97" s="549">
        <f>D94/D96</f>
        <v>2.090766002098636E-2</v>
      </c>
      <c r="E97" s="549">
        <f t="shared" ref="E97:K97" si="38">E94/E96</f>
        <v>2.1169629607195858E-2</v>
      </c>
      <c r="F97" s="549">
        <f t="shared" si="38"/>
        <v>2.8935185185185184E-3</v>
      </c>
      <c r="G97" s="549">
        <f t="shared" si="38"/>
        <v>1.5124729915537224E-2</v>
      </c>
      <c r="H97" s="549">
        <f t="shared" si="38"/>
        <v>0</v>
      </c>
      <c r="I97" s="549">
        <f t="shared" si="38"/>
        <v>3.5744322960470985E-3</v>
      </c>
      <c r="J97" s="549">
        <f t="shared" si="38"/>
        <v>0</v>
      </c>
      <c r="K97" s="755">
        <f t="shared" si="38"/>
        <v>1.6053302936546707E-2</v>
      </c>
      <c r="L97" s="755"/>
      <c r="M97" s="551">
        <f>M94/M96</f>
        <v>1.816023216955413E-2</v>
      </c>
      <c r="N97" s="550">
        <f t="shared" ref="N97:T97" si="39">N94/N96</f>
        <v>2.4582112277140192E-2</v>
      </c>
      <c r="O97" s="550">
        <f t="shared" si="39"/>
        <v>2.4323502584372154E-3</v>
      </c>
      <c r="P97" s="550">
        <f t="shared" si="39"/>
        <v>1.0679230467216335E-2</v>
      </c>
      <c r="Q97" s="550">
        <f>Q94/Q96</f>
        <v>0</v>
      </c>
      <c r="R97" s="550">
        <f t="shared" si="39"/>
        <v>3.5744322960470985E-3</v>
      </c>
      <c r="S97" s="550">
        <f t="shared" si="39"/>
        <v>0</v>
      </c>
      <c r="T97" s="767">
        <f t="shared" si="39"/>
        <v>1.5703822825079972E-2</v>
      </c>
      <c r="U97" s="768"/>
      <c r="V97" s="775"/>
      <c r="W97" s="776"/>
      <c r="Y97" s="333"/>
      <c r="Z97" s="333"/>
      <c r="AA97" s="333"/>
      <c r="AB97" s="333"/>
    </row>
    <row r="98" spans="1:28" ht="26.1" customHeight="1" x14ac:dyDescent="0.15">
      <c r="A98" s="358"/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82"/>
      <c r="N98" s="377"/>
      <c r="O98" s="377"/>
      <c r="P98" s="377"/>
      <c r="Q98" s="388"/>
      <c r="R98" s="388"/>
      <c r="S98" s="388"/>
      <c r="T98" s="337"/>
      <c r="U98" s="337"/>
      <c r="V98" s="337"/>
      <c r="W98" s="368"/>
    </row>
    <row r="99" spans="1:28" ht="26.1" customHeight="1" x14ac:dyDescent="0.15">
      <c r="A99" s="358"/>
      <c r="B99" s="377"/>
      <c r="C99" s="377"/>
      <c r="D99" s="377"/>
      <c r="E99" s="377"/>
      <c r="F99" s="377"/>
      <c r="G99" s="377"/>
      <c r="H99" s="377"/>
      <c r="I99" s="377"/>
      <c r="J99" s="377"/>
      <c r="K99" s="377"/>
      <c r="L99" s="377"/>
      <c r="M99" s="382"/>
      <c r="N99" s="377"/>
      <c r="O99" s="377"/>
      <c r="P99" s="377"/>
      <c r="Q99" s="388"/>
      <c r="R99" s="388"/>
      <c r="S99" s="388"/>
      <c r="T99" s="337"/>
      <c r="U99" s="337"/>
      <c r="V99" s="337"/>
      <c r="W99" s="368"/>
    </row>
    <row r="100" spans="1:28" ht="26.1" customHeight="1" x14ac:dyDescent="0.15">
      <c r="A100" s="358"/>
      <c r="B100" s="377"/>
      <c r="C100" s="377"/>
      <c r="D100" s="377"/>
      <c r="E100" s="377"/>
      <c r="F100" s="377"/>
      <c r="G100" s="377"/>
      <c r="H100" s="377"/>
      <c r="I100" s="377"/>
      <c r="J100" s="377"/>
      <c r="K100" s="377"/>
      <c r="L100" s="377"/>
      <c r="M100" s="382"/>
      <c r="N100" s="377"/>
      <c r="O100" s="377"/>
      <c r="P100" s="377"/>
      <c r="Q100" s="388"/>
      <c r="R100" s="388"/>
      <c r="S100" s="388"/>
      <c r="T100" s="337"/>
      <c r="U100" s="337"/>
      <c r="V100" s="337"/>
      <c r="W100" s="368"/>
    </row>
    <row r="101" spans="1:28" ht="26.1" customHeight="1" x14ac:dyDescent="0.15">
      <c r="A101" s="358"/>
      <c r="B101" s="377"/>
      <c r="C101" s="377"/>
      <c r="D101" s="377"/>
      <c r="E101" s="377"/>
      <c r="F101" s="377"/>
      <c r="G101" s="377"/>
      <c r="H101" s="377"/>
      <c r="I101" s="377"/>
      <c r="J101" s="377"/>
      <c r="K101" s="377"/>
      <c r="L101" s="377"/>
      <c r="M101" s="382"/>
      <c r="N101" s="377"/>
      <c r="O101" s="377"/>
      <c r="P101" s="377"/>
      <c r="Q101" s="388"/>
      <c r="R101" s="388"/>
      <c r="S101" s="388"/>
      <c r="T101" s="337"/>
      <c r="U101" s="337"/>
      <c r="V101" s="337"/>
      <c r="W101" s="368"/>
    </row>
    <row r="102" spans="1:28" ht="26.1" customHeight="1" x14ac:dyDescent="0.15">
      <c r="A102" s="358"/>
      <c r="B102" s="377"/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82"/>
      <c r="N102" s="377"/>
      <c r="O102" s="377"/>
      <c r="P102" s="377"/>
      <c r="Q102" s="388"/>
      <c r="R102" s="388"/>
      <c r="S102" s="388"/>
      <c r="T102" s="337"/>
      <c r="U102" s="337"/>
      <c r="V102" s="337"/>
      <c r="W102" s="368"/>
    </row>
    <row r="103" spans="1:28" ht="26.1" customHeight="1" thickBot="1" x14ac:dyDescent="0.2">
      <c r="A103" s="378"/>
      <c r="B103" s="379"/>
      <c r="C103" s="379"/>
      <c r="D103" s="379"/>
      <c r="E103" s="379"/>
      <c r="F103" s="379"/>
      <c r="G103" s="379"/>
      <c r="H103" s="379"/>
      <c r="I103" s="379"/>
      <c r="J103" s="379"/>
      <c r="K103" s="379"/>
      <c r="L103" s="379"/>
      <c r="M103" s="383"/>
      <c r="N103" s="379"/>
      <c r="O103" s="379"/>
      <c r="P103" s="379"/>
      <c r="Q103" s="389"/>
      <c r="R103" s="389"/>
      <c r="S103" s="389"/>
      <c r="T103" s="390"/>
      <c r="U103" s="390"/>
      <c r="V103" s="390"/>
      <c r="W103" s="391"/>
    </row>
    <row r="104" spans="1:28" ht="26.1" customHeight="1" x14ac:dyDescent="0.15">
      <c r="A104" s="338"/>
      <c r="B104" s="339"/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7"/>
      <c r="V104" s="337"/>
      <c r="W104" s="368"/>
    </row>
    <row r="105" spans="1:28" ht="26.1" customHeight="1" thickBot="1" x14ac:dyDescent="0.2">
      <c r="A105" s="715" t="s">
        <v>78</v>
      </c>
      <c r="B105" s="759"/>
      <c r="C105" s="759"/>
      <c r="D105" s="759"/>
      <c r="E105" s="759"/>
      <c r="F105" s="759"/>
      <c r="G105" s="759"/>
      <c r="H105" s="759"/>
      <c r="I105" s="759"/>
      <c r="J105" s="759"/>
      <c r="K105" s="759"/>
      <c r="L105" s="759"/>
      <c r="M105" s="759"/>
      <c r="N105" s="759"/>
      <c r="O105" s="759"/>
      <c r="P105" s="759"/>
      <c r="Q105" s="759"/>
      <c r="R105" s="759"/>
      <c r="S105" s="759"/>
      <c r="T105" s="716"/>
      <c r="U105" s="716"/>
      <c r="V105" s="716"/>
      <c r="W105" s="717"/>
    </row>
    <row r="106" spans="1:28" ht="26.1" customHeight="1" x14ac:dyDescent="0.15">
      <c r="A106" s="778" t="s">
        <v>9</v>
      </c>
      <c r="B106" s="779"/>
      <c r="C106" s="769" t="s">
        <v>38</v>
      </c>
      <c r="D106" s="769"/>
      <c r="E106" s="769"/>
      <c r="F106" s="769"/>
      <c r="G106" s="770"/>
      <c r="H106" s="769" t="s">
        <v>39</v>
      </c>
      <c r="I106" s="769"/>
      <c r="J106" s="769"/>
      <c r="K106" s="769"/>
      <c r="L106" s="770"/>
      <c r="M106" s="770" t="s">
        <v>79</v>
      </c>
      <c r="N106" s="925" t="s">
        <v>80</v>
      </c>
      <c r="O106" s="926" t="s">
        <v>81</v>
      </c>
      <c r="P106" s="928" t="s">
        <v>82</v>
      </c>
      <c r="Q106" s="930" t="s">
        <v>83</v>
      </c>
      <c r="R106" s="392"/>
      <c r="S106" s="392"/>
      <c r="T106" s="385"/>
      <c r="U106" s="385"/>
      <c r="V106" s="385"/>
      <c r="W106" s="386"/>
    </row>
    <row r="107" spans="1:28" ht="26.1" customHeight="1" x14ac:dyDescent="0.15">
      <c r="A107" s="780"/>
      <c r="B107" s="781"/>
      <c r="C107" s="380" t="s">
        <v>84</v>
      </c>
      <c r="D107" s="340" t="s">
        <v>85</v>
      </c>
      <c r="E107" s="340" t="s">
        <v>86</v>
      </c>
      <c r="F107" s="340" t="s">
        <v>87</v>
      </c>
      <c r="G107" s="340" t="s">
        <v>28</v>
      </c>
      <c r="H107" s="380" t="s">
        <v>84</v>
      </c>
      <c r="I107" s="340" t="s">
        <v>85</v>
      </c>
      <c r="J107" s="340" t="s">
        <v>86</v>
      </c>
      <c r="K107" s="340" t="s">
        <v>87</v>
      </c>
      <c r="L107" s="340" t="s">
        <v>28</v>
      </c>
      <c r="M107" s="924"/>
      <c r="N107" s="763"/>
      <c r="O107" s="927"/>
      <c r="P107" s="929"/>
      <c r="Q107" s="931"/>
      <c r="R107" s="388"/>
      <c r="S107" s="388"/>
      <c r="T107" s="337"/>
      <c r="U107" s="337"/>
      <c r="V107" s="337"/>
      <c r="W107" s="368"/>
    </row>
    <row r="108" spans="1:28" ht="26.1" customHeight="1" x14ac:dyDescent="0.15">
      <c r="A108" s="733" t="s">
        <v>21</v>
      </c>
      <c r="B108" s="734"/>
      <c r="C108" s="555">
        <v>41</v>
      </c>
      <c r="D108" s="556">
        <v>9</v>
      </c>
      <c r="E108" s="556">
        <v>28</v>
      </c>
      <c r="F108" s="556">
        <v>0</v>
      </c>
      <c r="G108" s="557">
        <f t="shared" ref="G108:G114" si="40">SUM(C108:F108)</f>
        <v>78</v>
      </c>
      <c r="H108" s="558">
        <v>40</v>
      </c>
      <c r="I108" s="556">
        <v>9</v>
      </c>
      <c r="J108" s="556">
        <v>34</v>
      </c>
      <c r="K108" s="556">
        <v>0</v>
      </c>
      <c r="L108" s="559">
        <f t="shared" ref="L108:L114" si="41">SUM(H108:K108)</f>
        <v>83</v>
      </c>
      <c r="M108" s="560">
        <f>L108-G108</f>
        <v>5</v>
      </c>
      <c r="N108" s="558">
        <v>88</v>
      </c>
      <c r="O108" s="559">
        <f>L108-N108</f>
        <v>-5</v>
      </c>
      <c r="P108" s="555">
        <v>88</v>
      </c>
      <c r="Q108" s="561">
        <f>L108-P108</f>
        <v>-5</v>
      </c>
      <c r="R108" s="388"/>
      <c r="S108" s="388"/>
      <c r="T108" s="337"/>
      <c r="U108" s="337"/>
      <c r="V108" s="337"/>
      <c r="W108" s="368"/>
    </row>
    <row r="109" spans="1:28" ht="26.1" customHeight="1" x14ac:dyDescent="0.15">
      <c r="A109" s="733" t="s">
        <v>22</v>
      </c>
      <c r="B109" s="734"/>
      <c r="C109" s="553">
        <v>93</v>
      </c>
      <c r="D109" s="494">
        <v>248</v>
      </c>
      <c r="E109" s="494">
        <v>90</v>
      </c>
      <c r="F109" s="494">
        <v>7</v>
      </c>
      <c r="G109" s="495">
        <f t="shared" si="40"/>
        <v>438</v>
      </c>
      <c r="H109" s="493">
        <v>92</v>
      </c>
      <c r="I109" s="494">
        <v>250</v>
      </c>
      <c r="J109" s="494">
        <v>84</v>
      </c>
      <c r="K109" s="494">
        <v>7</v>
      </c>
      <c r="L109" s="562">
        <f t="shared" si="41"/>
        <v>433</v>
      </c>
      <c r="M109" s="560">
        <f t="shared" ref="M109:M113" si="42">L109-G109</f>
        <v>-5</v>
      </c>
      <c r="N109" s="493">
        <v>485</v>
      </c>
      <c r="O109" s="559">
        <f>L109-N109</f>
        <v>-52</v>
      </c>
      <c r="P109" s="553">
        <v>485</v>
      </c>
      <c r="Q109" s="561">
        <f t="shared" ref="Q109:Q115" si="43">L109-P109</f>
        <v>-52</v>
      </c>
      <c r="R109" s="388"/>
      <c r="S109" s="388"/>
      <c r="T109" s="337"/>
      <c r="U109" s="337"/>
      <c r="V109" s="337"/>
      <c r="W109" s="368"/>
    </row>
    <row r="110" spans="1:28" ht="26.1" customHeight="1" x14ac:dyDescent="0.15">
      <c r="A110" s="733" t="s">
        <v>23</v>
      </c>
      <c r="B110" s="734"/>
      <c r="C110" s="553">
        <v>24</v>
      </c>
      <c r="D110" s="494">
        <v>44</v>
      </c>
      <c r="E110" s="494">
        <v>0</v>
      </c>
      <c r="F110" s="494">
        <v>0</v>
      </c>
      <c r="G110" s="495">
        <f t="shared" si="40"/>
        <v>68</v>
      </c>
      <c r="H110" s="493">
        <v>24</v>
      </c>
      <c r="I110" s="494">
        <v>44</v>
      </c>
      <c r="J110" s="494">
        <v>0</v>
      </c>
      <c r="K110" s="494">
        <v>0</v>
      </c>
      <c r="L110" s="562">
        <f t="shared" si="41"/>
        <v>68</v>
      </c>
      <c r="M110" s="560">
        <f t="shared" si="42"/>
        <v>0</v>
      </c>
      <c r="N110" s="493">
        <v>78</v>
      </c>
      <c r="O110" s="559">
        <f t="shared" ref="O110:O114" si="44">L110-N110</f>
        <v>-10</v>
      </c>
      <c r="P110" s="553">
        <v>59</v>
      </c>
      <c r="Q110" s="561">
        <f t="shared" si="43"/>
        <v>9</v>
      </c>
      <c r="R110" s="388"/>
      <c r="S110" s="388"/>
      <c r="T110" s="337"/>
      <c r="U110" s="337"/>
      <c r="V110" s="337"/>
      <c r="W110" s="368"/>
    </row>
    <row r="111" spans="1:28" ht="26.1" customHeight="1" x14ac:dyDescent="0.15">
      <c r="A111" s="733" t="s">
        <v>24</v>
      </c>
      <c r="B111" s="734"/>
      <c r="C111" s="553">
        <v>36</v>
      </c>
      <c r="D111" s="494">
        <v>19</v>
      </c>
      <c r="E111" s="494">
        <v>17</v>
      </c>
      <c r="F111" s="494">
        <v>0</v>
      </c>
      <c r="G111" s="495">
        <f t="shared" si="40"/>
        <v>72</v>
      </c>
      <c r="H111" s="493">
        <v>36</v>
      </c>
      <c r="I111" s="494">
        <v>19</v>
      </c>
      <c r="J111" s="494">
        <v>17</v>
      </c>
      <c r="K111" s="494">
        <v>0</v>
      </c>
      <c r="L111" s="562">
        <f t="shared" si="41"/>
        <v>72</v>
      </c>
      <c r="M111" s="560">
        <f t="shared" si="42"/>
        <v>0</v>
      </c>
      <c r="N111" s="493">
        <v>85</v>
      </c>
      <c r="O111" s="559">
        <f t="shared" si="44"/>
        <v>-13</v>
      </c>
      <c r="P111" s="553">
        <v>65</v>
      </c>
      <c r="Q111" s="561">
        <f t="shared" si="43"/>
        <v>7</v>
      </c>
      <c r="R111" s="388"/>
      <c r="S111" s="388"/>
      <c r="T111" s="337"/>
      <c r="U111" s="337"/>
      <c r="V111" s="337"/>
      <c r="W111" s="368"/>
    </row>
    <row r="112" spans="1:28" ht="26.1" customHeight="1" x14ac:dyDescent="0.15">
      <c r="A112" s="733" t="s">
        <v>25</v>
      </c>
      <c r="B112" s="734"/>
      <c r="C112" s="553">
        <v>13</v>
      </c>
      <c r="D112" s="494">
        <v>1</v>
      </c>
      <c r="E112" s="494">
        <v>1</v>
      </c>
      <c r="F112" s="494">
        <v>0</v>
      </c>
      <c r="G112" s="495">
        <f t="shared" si="40"/>
        <v>15</v>
      </c>
      <c r="H112" s="493">
        <v>13</v>
      </c>
      <c r="I112" s="494">
        <v>1</v>
      </c>
      <c r="J112" s="494">
        <v>1</v>
      </c>
      <c r="K112" s="494">
        <v>0</v>
      </c>
      <c r="L112" s="562">
        <f t="shared" si="41"/>
        <v>15</v>
      </c>
      <c r="M112" s="560">
        <f t="shared" si="42"/>
        <v>0</v>
      </c>
      <c r="N112" s="493">
        <v>38</v>
      </c>
      <c r="O112" s="559">
        <f t="shared" si="44"/>
        <v>-23</v>
      </c>
      <c r="P112" s="553" t="s">
        <v>307</v>
      </c>
      <c r="Q112" s="561" t="e">
        <f>L112-P112</f>
        <v>#VALUE!</v>
      </c>
      <c r="R112" s="388"/>
      <c r="S112" s="388"/>
      <c r="T112" s="337"/>
      <c r="U112" s="337"/>
      <c r="V112" s="337"/>
      <c r="W112" s="368"/>
    </row>
    <row r="113" spans="1:24" ht="26.1" customHeight="1" x14ac:dyDescent="0.15">
      <c r="A113" s="733" t="s">
        <v>26</v>
      </c>
      <c r="B113" s="734"/>
      <c r="C113" s="553">
        <v>27</v>
      </c>
      <c r="D113" s="494">
        <v>27</v>
      </c>
      <c r="E113" s="494">
        <v>0</v>
      </c>
      <c r="F113" s="494">
        <v>0</v>
      </c>
      <c r="G113" s="495">
        <f t="shared" si="40"/>
        <v>54</v>
      </c>
      <c r="H113" s="493">
        <v>28</v>
      </c>
      <c r="I113" s="494">
        <v>27</v>
      </c>
      <c r="J113" s="494">
        <v>0</v>
      </c>
      <c r="K113" s="494">
        <v>0</v>
      </c>
      <c r="L113" s="562">
        <f t="shared" si="41"/>
        <v>55</v>
      </c>
      <c r="M113" s="560">
        <f t="shared" si="42"/>
        <v>1</v>
      </c>
      <c r="N113" s="493">
        <v>54</v>
      </c>
      <c r="O113" s="559">
        <f t="shared" si="44"/>
        <v>1</v>
      </c>
      <c r="P113" s="553">
        <v>68</v>
      </c>
      <c r="Q113" s="561">
        <f t="shared" si="43"/>
        <v>-13</v>
      </c>
      <c r="R113" s="388"/>
      <c r="S113" s="388"/>
      <c r="T113" s="337"/>
      <c r="U113" s="337"/>
      <c r="V113" s="337"/>
      <c r="W113" s="368"/>
    </row>
    <row r="114" spans="1:24" ht="26.1" customHeight="1" x14ac:dyDescent="0.15">
      <c r="A114" s="733" t="s">
        <v>27</v>
      </c>
      <c r="B114" s="734"/>
      <c r="C114" s="553">
        <v>6</v>
      </c>
      <c r="D114" s="494">
        <v>10</v>
      </c>
      <c r="E114" s="494">
        <v>6</v>
      </c>
      <c r="F114" s="494">
        <v>0</v>
      </c>
      <c r="G114" s="495">
        <f t="shared" si="40"/>
        <v>22</v>
      </c>
      <c r="H114" s="493">
        <v>6</v>
      </c>
      <c r="I114" s="494">
        <v>10</v>
      </c>
      <c r="J114" s="494">
        <v>6</v>
      </c>
      <c r="K114" s="494">
        <v>0</v>
      </c>
      <c r="L114" s="562">
        <f t="shared" si="41"/>
        <v>22</v>
      </c>
      <c r="M114" s="560">
        <f>L114-G114</f>
        <v>0</v>
      </c>
      <c r="N114" s="493">
        <v>22</v>
      </c>
      <c r="O114" s="559">
        <f t="shared" si="44"/>
        <v>0</v>
      </c>
      <c r="P114" s="553">
        <v>13</v>
      </c>
      <c r="Q114" s="561">
        <f t="shared" si="43"/>
        <v>9</v>
      </c>
      <c r="R114" s="388"/>
      <c r="S114" s="388"/>
      <c r="T114" s="337"/>
      <c r="U114" s="337"/>
      <c r="V114" s="337"/>
      <c r="W114" s="368"/>
    </row>
    <row r="115" spans="1:24" ht="26.1" customHeight="1" thickBot="1" x14ac:dyDescent="0.2">
      <c r="A115" s="735" t="s">
        <v>28</v>
      </c>
      <c r="B115" s="736"/>
      <c r="C115" s="467">
        <f t="shared" ref="C115:K115" si="45">SUM(C108:C114)</f>
        <v>240</v>
      </c>
      <c r="D115" s="351">
        <f t="shared" si="45"/>
        <v>358</v>
      </c>
      <c r="E115" s="351">
        <f t="shared" si="45"/>
        <v>142</v>
      </c>
      <c r="F115" s="351">
        <f t="shared" si="45"/>
        <v>7</v>
      </c>
      <c r="G115" s="563">
        <f t="shared" si="45"/>
        <v>747</v>
      </c>
      <c r="H115" s="465">
        <f t="shared" si="45"/>
        <v>239</v>
      </c>
      <c r="I115" s="351">
        <f t="shared" si="45"/>
        <v>360</v>
      </c>
      <c r="J115" s="351">
        <f t="shared" si="45"/>
        <v>142</v>
      </c>
      <c r="K115" s="351">
        <f t="shared" si="45"/>
        <v>7</v>
      </c>
      <c r="L115" s="564">
        <f>SUM(L108:L114)</f>
        <v>748</v>
      </c>
      <c r="M115" s="464">
        <f>L115-G115</f>
        <v>1</v>
      </c>
      <c r="N115" s="465">
        <f>SUM(N108:N114)</f>
        <v>850</v>
      </c>
      <c r="O115" s="466">
        <f>L115-N115</f>
        <v>-102</v>
      </c>
      <c r="P115" s="467">
        <f>SUM(P108:P114)</f>
        <v>778</v>
      </c>
      <c r="Q115" s="565">
        <f t="shared" si="43"/>
        <v>-30</v>
      </c>
      <c r="R115" s="389"/>
      <c r="S115" s="389"/>
      <c r="T115" s="390"/>
      <c r="U115" s="390"/>
      <c r="V115" s="390"/>
      <c r="W115" s="391"/>
    </row>
    <row r="116" spans="1:24" ht="26.1" customHeight="1" x14ac:dyDescent="0.15">
      <c r="A116" s="393"/>
      <c r="B116" s="394"/>
      <c r="C116" s="394"/>
      <c r="D116" s="394"/>
      <c r="E116" s="394"/>
      <c r="F116" s="394"/>
      <c r="G116" s="394"/>
      <c r="H116" s="394"/>
      <c r="I116" s="394"/>
      <c r="J116" s="394"/>
      <c r="K116" s="394"/>
      <c r="L116" s="394"/>
      <c r="M116" s="394"/>
      <c r="N116" s="394"/>
      <c r="O116" s="394"/>
      <c r="P116" s="394"/>
      <c r="Q116" s="394"/>
      <c r="R116" s="394"/>
      <c r="S116" s="394"/>
      <c r="T116" s="418"/>
      <c r="U116" s="418"/>
      <c r="V116" s="418"/>
      <c r="W116" s="419"/>
    </row>
    <row r="117" spans="1:24" ht="26.1" customHeight="1" thickBot="1" x14ac:dyDescent="0.2">
      <c r="A117" s="715" t="s">
        <v>88</v>
      </c>
      <c r="B117" s="759"/>
      <c r="C117" s="759"/>
      <c r="D117" s="759"/>
      <c r="E117" s="759"/>
      <c r="F117" s="759"/>
      <c r="G117" s="759"/>
      <c r="H117" s="759"/>
      <c r="I117" s="759"/>
      <c r="J117" s="759"/>
      <c r="K117" s="759"/>
      <c r="L117" s="759"/>
      <c r="M117" s="759"/>
      <c r="N117" s="759"/>
      <c r="O117" s="759"/>
      <c r="P117" s="759"/>
      <c r="Q117" s="759"/>
      <c r="R117" s="759"/>
      <c r="S117" s="759"/>
      <c r="T117" s="716"/>
      <c r="U117" s="716"/>
      <c r="V117" s="716"/>
      <c r="W117" s="717"/>
    </row>
    <row r="118" spans="1:24" ht="26.1" customHeight="1" x14ac:dyDescent="0.15">
      <c r="A118" s="778" t="s">
        <v>9</v>
      </c>
      <c r="B118" s="779"/>
      <c r="C118" s="685" t="s">
        <v>89</v>
      </c>
      <c r="D118" s="719" t="s">
        <v>90</v>
      </c>
      <c r="E118" s="719"/>
      <c r="F118" s="719"/>
      <c r="G118" s="719"/>
      <c r="H118" s="782" t="s">
        <v>91</v>
      </c>
      <c r="I118" s="718"/>
      <c r="J118" s="719" t="s">
        <v>92</v>
      </c>
      <c r="K118" s="719" t="s">
        <v>93</v>
      </c>
      <c r="L118" s="719"/>
      <c r="M118" s="719" t="s">
        <v>94</v>
      </c>
      <c r="N118" s="719" t="s">
        <v>95</v>
      </c>
      <c r="O118" s="719"/>
      <c r="P118" s="719"/>
      <c r="Q118" s="720"/>
      <c r="R118" s="420"/>
      <c r="S118" s="420"/>
      <c r="T118" s="420"/>
      <c r="U118" s="420"/>
      <c r="V118" s="420"/>
      <c r="W118" s="421"/>
    </row>
    <row r="119" spans="1:24" ht="26.1" customHeight="1" x14ac:dyDescent="0.15">
      <c r="A119" s="780"/>
      <c r="B119" s="781"/>
      <c r="C119" s="783"/>
      <c r="D119" s="373" t="s">
        <v>96</v>
      </c>
      <c r="E119" s="373" t="s">
        <v>97</v>
      </c>
      <c r="F119" s="373" t="s">
        <v>98</v>
      </c>
      <c r="G119" s="373" t="s">
        <v>99</v>
      </c>
      <c r="H119" s="373" t="s">
        <v>100</v>
      </c>
      <c r="I119" s="403" t="s">
        <v>101</v>
      </c>
      <c r="J119" s="722"/>
      <c r="K119" s="404" t="s">
        <v>102</v>
      </c>
      <c r="L119" s="373" t="s">
        <v>103</v>
      </c>
      <c r="M119" s="722"/>
      <c r="N119" s="404" t="s">
        <v>104</v>
      </c>
      <c r="O119" s="373" t="s">
        <v>41</v>
      </c>
      <c r="P119" s="373" t="s">
        <v>75</v>
      </c>
      <c r="Q119" s="387" t="s">
        <v>42</v>
      </c>
      <c r="R119" s="339"/>
      <c r="S119" s="339"/>
      <c r="T119" s="339"/>
      <c r="U119" s="339"/>
      <c r="V119" s="339"/>
      <c r="W119" s="422"/>
    </row>
    <row r="120" spans="1:24" ht="26.1" customHeight="1" x14ac:dyDescent="0.15">
      <c r="A120" s="733" t="s">
        <v>21</v>
      </c>
      <c r="B120" s="734"/>
      <c r="C120" s="384">
        <f>RANK(M120,M120:M126,1)</f>
        <v>2</v>
      </c>
      <c r="D120" s="558">
        <v>216</v>
      </c>
      <c r="E120" s="556">
        <v>6</v>
      </c>
      <c r="F120" s="556">
        <v>6</v>
      </c>
      <c r="G120" s="566">
        <v>1656</v>
      </c>
      <c r="H120" s="567">
        <v>239</v>
      </c>
      <c r="I120" s="568">
        <v>584.5</v>
      </c>
      <c r="J120" s="405">
        <f>G120+I120</f>
        <v>2240.5</v>
      </c>
      <c r="K120" s="567">
        <v>3113</v>
      </c>
      <c r="L120" s="568">
        <v>1704.5</v>
      </c>
      <c r="M120" s="406">
        <f>L120/J120</f>
        <v>0.76076768578442311</v>
      </c>
      <c r="N120" s="548">
        <v>100</v>
      </c>
      <c r="O120" s="407">
        <v>236.5</v>
      </c>
      <c r="P120" s="407">
        <f>O120-N120</f>
        <v>136.5</v>
      </c>
      <c r="Q120" s="423">
        <f>O120/N120</f>
        <v>2.3650000000000002</v>
      </c>
      <c r="R120" s="339"/>
      <c r="S120" s="339"/>
      <c r="T120" s="339"/>
      <c r="U120" s="339"/>
      <c r="V120" s="339"/>
      <c r="W120" s="422"/>
    </row>
    <row r="121" spans="1:24" ht="26.1" customHeight="1" x14ac:dyDescent="0.15">
      <c r="A121" s="733" t="s">
        <v>22</v>
      </c>
      <c r="B121" s="734"/>
      <c r="C121" s="381">
        <f>RANK(M121,M120:M126,1)</f>
        <v>5</v>
      </c>
      <c r="D121" s="493">
        <v>1329</v>
      </c>
      <c r="E121" s="494">
        <v>13</v>
      </c>
      <c r="F121" s="494">
        <v>24</v>
      </c>
      <c r="G121" s="529">
        <v>11105.6</v>
      </c>
      <c r="H121" s="530">
        <v>655</v>
      </c>
      <c r="I121" s="532">
        <v>1569.4</v>
      </c>
      <c r="J121" s="405">
        <f t="shared" ref="J121:J126" si="46">G121+I121</f>
        <v>12675</v>
      </c>
      <c r="K121" s="530">
        <v>310216</v>
      </c>
      <c r="L121" s="532">
        <v>11289</v>
      </c>
      <c r="M121" s="406">
        <f t="shared" ref="M121:M127" si="47">L121/J121</f>
        <v>0.89065088757396449</v>
      </c>
      <c r="N121" s="541">
        <v>200</v>
      </c>
      <c r="O121" s="531">
        <v>268</v>
      </c>
      <c r="P121" s="407">
        <f t="shared" ref="P121:P127" si="48">O121-N121</f>
        <v>68</v>
      </c>
      <c r="Q121" s="423">
        <f t="shared" ref="Q121:Q127" si="49">O121/N121</f>
        <v>1.34</v>
      </c>
      <c r="R121" s="339"/>
      <c r="S121" s="339"/>
      <c r="T121" s="339"/>
      <c r="U121" s="339"/>
      <c r="V121" s="339"/>
      <c r="W121" s="422"/>
    </row>
    <row r="122" spans="1:24" ht="26.1" customHeight="1" x14ac:dyDescent="0.15">
      <c r="A122" s="733" t="s">
        <v>23</v>
      </c>
      <c r="B122" s="734"/>
      <c r="C122" s="381">
        <f>RANK(M122,M120:M126,1)</f>
        <v>7</v>
      </c>
      <c r="D122" s="493">
        <v>166</v>
      </c>
      <c r="E122" s="494">
        <v>5</v>
      </c>
      <c r="F122" s="494">
        <v>6</v>
      </c>
      <c r="G122" s="529">
        <v>1171.5999999999999</v>
      </c>
      <c r="H122" s="530">
        <v>0</v>
      </c>
      <c r="I122" s="532">
        <v>0</v>
      </c>
      <c r="J122" s="405">
        <f t="shared" si="46"/>
        <v>1171.5999999999999</v>
      </c>
      <c r="K122" s="530">
        <v>2597</v>
      </c>
      <c r="L122" s="532">
        <v>1107.5</v>
      </c>
      <c r="M122" s="406">
        <f t="shared" si="47"/>
        <v>0.94528849436667817</v>
      </c>
      <c r="N122" s="541">
        <v>50</v>
      </c>
      <c r="O122" s="531">
        <v>6.4</v>
      </c>
      <c r="P122" s="407">
        <f>O122-N122</f>
        <v>-43.6</v>
      </c>
      <c r="Q122" s="423">
        <f t="shared" si="49"/>
        <v>0.128</v>
      </c>
      <c r="R122" s="339"/>
      <c r="S122" s="339"/>
      <c r="T122" s="339"/>
      <c r="U122" s="339"/>
      <c r="V122" s="339"/>
      <c r="W122" s="422"/>
    </row>
    <row r="123" spans="1:24" ht="26.1" customHeight="1" x14ac:dyDescent="0.15">
      <c r="A123" s="733" t="s">
        <v>24</v>
      </c>
      <c r="B123" s="734"/>
      <c r="C123" s="381">
        <f>RANK(M123,M120:M126,1)</f>
        <v>3</v>
      </c>
      <c r="D123" s="493">
        <v>147.5</v>
      </c>
      <c r="E123" s="494">
        <v>4.5</v>
      </c>
      <c r="F123" s="494">
        <v>11.5</v>
      </c>
      <c r="G123" s="529">
        <v>1096</v>
      </c>
      <c r="H123" s="530">
        <v>119</v>
      </c>
      <c r="I123" s="532">
        <v>194</v>
      </c>
      <c r="J123" s="405">
        <f t="shared" si="46"/>
        <v>1290</v>
      </c>
      <c r="K123" s="530">
        <v>8217</v>
      </c>
      <c r="L123" s="532">
        <v>1054.9000000000001</v>
      </c>
      <c r="M123" s="406">
        <f t="shared" si="47"/>
        <v>0.81775193798449619</v>
      </c>
      <c r="N123" s="541">
        <v>100</v>
      </c>
      <c r="O123" s="531">
        <v>47.5</v>
      </c>
      <c r="P123" s="407">
        <f t="shared" si="48"/>
        <v>-52.5</v>
      </c>
      <c r="Q123" s="423">
        <f t="shared" si="49"/>
        <v>0.47499999999999998</v>
      </c>
      <c r="R123" s="339"/>
      <c r="S123" s="339"/>
      <c r="T123" s="339"/>
      <c r="U123" s="339"/>
      <c r="V123" s="339"/>
      <c r="W123" s="422"/>
    </row>
    <row r="124" spans="1:24" ht="26.1" customHeight="1" x14ac:dyDescent="0.15">
      <c r="A124" s="733" t="s">
        <v>25</v>
      </c>
      <c r="B124" s="734"/>
      <c r="C124" s="381">
        <f>RANK(M124,M120:M126,1)</f>
        <v>1</v>
      </c>
      <c r="D124" s="493">
        <v>10</v>
      </c>
      <c r="E124" s="494">
        <v>5</v>
      </c>
      <c r="F124" s="494">
        <v>0</v>
      </c>
      <c r="G124" s="529">
        <v>80</v>
      </c>
      <c r="H124" s="530">
        <v>0</v>
      </c>
      <c r="I124" s="532">
        <v>0</v>
      </c>
      <c r="J124" s="405">
        <f t="shared" si="46"/>
        <v>80</v>
      </c>
      <c r="K124" s="530">
        <v>10</v>
      </c>
      <c r="L124" s="532">
        <v>4</v>
      </c>
      <c r="M124" s="406">
        <f t="shared" si="47"/>
        <v>0.05</v>
      </c>
      <c r="N124" s="541">
        <v>100</v>
      </c>
      <c r="O124" s="531">
        <v>76</v>
      </c>
      <c r="P124" s="407">
        <f t="shared" si="48"/>
        <v>-24</v>
      </c>
      <c r="Q124" s="423">
        <f t="shared" si="49"/>
        <v>0.76</v>
      </c>
      <c r="R124" s="339"/>
      <c r="S124" s="339"/>
      <c r="T124" s="339"/>
      <c r="U124" s="339"/>
      <c r="V124" s="339"/>
      <c r="W124" s="422"/>
    </row>
    <row r="125" spans="1:24" ht="26.1" customHeight="1" x14ac:dyDescent="0.15">
      <c r="A125" s="733" t="s">
        <v>26</v>
      </c>
      <c r="B125" s="734"/>
      <c r="C125" s="381">
        <f>RANK(M125,M120:M126,1)</f>
        <v>6</v>
      </c>
      <c r="D125" s="493">
        <v>184</v>
      </c>
      <c r="E125" s="494">
        <v>13</v>
      </c>
      <c r="F125" s="494">
        <v>0</v>
      </c>
      <c r="G125" s="529">
        <v>1472</v>
      </c>
      <c r="H125" s="530">
        <v>114</v>
      </c>
      <c r="I125" s="532">
        <v>229.5</v>
      </c>
      <c r="J125" s="405">
        <f t="shared" si="46"/>
        <v>1701.5</v>
      </c>
      <c r="K125" s="530">
        <v>45366</v>
      </c>
      <c r="L125" s="532">
        <v>1530</v>
      </c>
      <c r="M125" s="406">
        <f t="shared" si="47"/>
        <v>0.89920658242727003</v>
      </c>
      <c r="N125" s="541">
        <v>103</v>
      </c>
      <c r="O125" s="531">
        <v>61</v>
      </c>
      <c r="P125" s="407">
        <f t="shared" si="48"/>
        <v>-42</v>
      </c>
      <c r="Q125" s="423">
        <f t="shared" si="49"/>
        <v>0.59223300970873782</v>
      </c>
      <c r="R125" s="339"/>
      <c r="S125" s="339"/>
      <c r="T125" s="339"/>
      <c r="U125" s="339"/>
      <c r="V125" s="339"/>
      <c r="W125" s="422"/>
    </row>
    <row r="126" spans="1:24" ht="26.1" customHeight="1" x14ac:dyDescent="0.15">
      <c r="A126" s="733" t="s">
        <v>27</v>
      </c>
      <c r="B126" s="734"/>
      <c r="C126" s="381">
        <f>RANK(M126,M120:M126,1)</f>
        <v>4</v>
      </c>
      <c r="D126" s="493">
        <v>94</v>
      </c>
      <c r="E126" s="494">
        <v>7</v>
      </c>
      <c r="F126" s="494">
        <v>2</v>
      </c>
      <c r="G126" s="529">
        <v>752</v>
      </c>
      <c r="H126" s="530">
        <v>106</v>
      </c>
      <c r="I126" s="532">
        <v>438</v>
      </c>
      <c r="J126" s="405">
        <f t="shared" si="46"/>
        <v>1190</v>
      </c>
      <c r="K126" s="530">
        <v>20506</v>
      </c>
      <c r="L126" s="532">
        <v>1045.3699999999999</v>
      </c>
      <c r="M126" s="406">
        <f t="shared" si="47"/>
        <v>0.87846218487394945</v>
      </c>
      <c r="N126" s="541">
        <v>40</v>
      </c>
      <c r="O126" s="531">
        <v>16</v>
      </c>
      <c r="P126" s="407">
        <f t="shared" si="48"/>
        <v>-24</v>
      </c>
      <c r="Q126" s="423">
        <f t="shared" si="49"/>
        <v>0.4</v>
      </c>
      <c r="R126" s="339"/>
      <c r="S126" s="339"/>
      <c r="T126" s="339"/>
      <c r="U126" s="339"/>
      <c r="V126" s="339"/>
      <c r="W126" s="422"/>
    </row>
    <row r="127" spans="1:24" s="333" customFormat="1" ht="26.1" customHeight="1" thickBot="1" x14ac:dyDescent="0.2">
      <c r="A127" s="735" t="s">
        <v>28</v>
      </c>
      <c r="B127" s="736"/>
      <c r="C127" s="395" t="s">
        <v>29</v>
      </c>
      <c r="D127" s="569">
        <f t="shared" ref="D127:L127" si="50">SUM(D120:D126)</f>
        <v>2146.5</v>
      </c>
      <c r="E127" s="570">
        <f t="shared" si="50"/>
        <v>53.5</v>
      </c>
      <c r="F127" s="570">
        <f t="shared" si="50"/>
        <v>49.5</v>
      </c>
      <c r="G127" s="571">
        <f t="shared" si="50"/>
        <v>17333.2</v>
      </c>
      <c r="H127" s="409">
        <f t="shared" si="50"/>
        <v>1233</v>
      </c>
      <c r="I127" s="410">
        <f t="shared" si="50"/>
        <v>3015.4</v>
      </c>
      <c r="J127" s="408">
        <f t="shared" si="50"/>
        <v>20348.599999999999</v>
      </c>
      <c r="K127" s="409">
        <f t="shared" si="50"/>
        <v>390025</v>
      </c>
      <c r="L127" s="410">
        <f t="shared" si="50"/>
        <v>17735.27</v>
      </c>
      <c r="M127" s="411">
        <f t="shared" si="47"/>
        <v>0.87157200003931479</v>
      </c>
      <c r="N127" s="412">
        <f>SUM(N120:N126)</f>
        <v>693</v>
      </c>
      <c r="O127" s="413">
        <f>SUM(O120:O126)</f>
        <v>711.4</v>
      </c>
      <c r="P127" s="414">
        <f t="shared" si="48"/>
        <v>18.399999999999977</v>
      </c>
      <c r="Q127" s="424">
        <f t="shared" si="49"/>
        <v>1.0265512265512264</v>
      </c>
      <c r="R127" s="354"/>
      <c r="S127" s="354"/>
      <c r="T127" s="354"/>
      <c r="U127" s="354"/>
      <c r="V127" s="354"/>
      <c r="W127" s="425"/>
      <c r="X127" s="451"/>
    </row>
    <row r="128" spans="1:24" s="333" customFormat="1" ht="26.1" customHeight="1" x14ac:dyDescent="0.15">
      <c r="A128" s="338"/>
      <c r="B128" s="339"/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39"/>
      <c r="T128" s="339"/>
      <c r="U128" s="339"/>
      <c r="V128" s="339"/>
      <c r="W128" s="422"/>
      <c r="X128" s="451"/>
    </row>
    <row r="129" spans="1:24" s="333" customFormat="1" ht="26.1" customHeight="1" thickBot="1" x14ac:dyDescent="0.2">
      <c r="A129" s="715" t="s">
        <v>105</v>
      </c>
      <c r="B129" s="759"/>
      <c r="C129" s="759"/>
      <c r="D129" s="759"/>
      <c r="E129" s="759"/>
      <c r="F129" s="759"/>
      <c r="G129" s="759"/>
      <c r="H129" s="759"/>
      <c r="I129" s="759"/>
      <c r="J129" s="759"/>
      <c r="K129" s="759"/>
      <c r="L129" s="759"/>
      <c r="M129" s="759"/>
      <c r="N129" s="759"/>
      <c r="O129" s="759"/>
      <c r="P129" s="759"/>
      <c r="Q129" s="759"/>
      <c r="R129" s="759"/>
      <c r="S129" s="759"/>
      <c r="T129" s="716"/>
      <c r="U129" s="716"/>
      <c r="V129" s="716"/>
      <c r="W129" s="717"/>
      <c r="X129" s="451"/>
    </row>
    <row r="130" spans="1:24" s="333" customFormat="1" ht="26.1" customHeight="1" x14ac:dyDescent="0.15">
      <c r="A130" s="778" t="s">
        <v>9</v>
      </c>
      <c r="B130" s="779"/>
      <c r="C130" s="789" t="s">
        <v>89</v>
      </c>
      <c r="D130" s="782" t="s">
        <v>106</v>
      </c>
      <c r="E130" s="784"/>
      <c r="F130" s="784"/>
      <c r="G130" s="784"/>
      <c r="H130" s="784"/>
      <c r="I130" s="784"/>
      <c r="J130" s="784"/>
      <c r="K130" s="784"/>
      <c r="L130" s="791" t="s">
        <v>107</v>
      </c>
      <c r="M130" s="792"/>
      <c r="N130" s="792"/>
      <c r="O130" s="793"/>
      <c r="P130" s="784" t="s">
        <v>108</v>
      </c>
      <c r="Q130" s="784"/>
      <c r="R130" s="784"/>
      <c r="S130" s="784"/>
      <c r="T130" s="784"/>
      <c r="U130" s="784"/>
      <c r="V130" s="784"/>
      <c r="W130" s="785"/>
      <c r="X130" s="451"/>
    </row>
    <row r="131" spans="1:24" s="333" customFormat="1" ht="26.1" customHeight="1" x14ac:dyDescent="0.15">
      <c r="A131" s="780"/>
      <c r="B131" s="781"/>
      <c r="C131" s="790"/>
      <c r="D131" s="722" t="s">
        <v>109</v>
      </c>
      <c r="E131" s="722"/>
      <c r="F131" s="722" t="s">
        <v>110</v>
      </c>
      <c r="G131" s="722"/>
      <c r="H131" s="722" t="s">
        <v>75</v>
      </c>
      <c r="I131" s="722"/>
      <c r="J131" s="786" t="s">
        <v>111</v>
      </c>
      <c r="K131" s="787"/>
      <c r="L131" s="794"/>
      <c r="M131" s="795"/>
      <c r="N131" s="795"/>
      <c r="O131" s="796"/>
      <c r="P131" s="787" t="s">
        <v>109</v>
      </c>
      <c r="Q131" s="721"/>
      <c r="R131" s="786" t="s">
        <v>110</v>
      </c>
      <c r="S131" s="721"/>
      <c r="T131" s="786" t="s">
        <v>75</v>
      </c>
      <c r="U131" s="721"/>
      <c r="V131" s="786" t="s">
        <v>111</v>
      </c>
      <c r="W131" s="788"/>
      <c r="X131" s="451"/>
    </row>
    <row r="132" spans="1:24" s="333" customFormat="1" ht="26.1" customHeight="1" x14ac:dyDescent="0.15">
      <c r="A132" s="797" t="s">
        <v>291</v>
      </c>
      <c r="B132" s="734"/>
      <c r="C132" s="396" t="e">
        <f>RANK(J132,J132:K137,1)</f>
        <v>#DIV/0!</v>
      </c>
      <c r="D132" s="798">
        <v>0</v>
      </c>
      <c r="E132" s="798"/>
      <c r="F132" s="798">
        <v>80</v>
      </c>
      <c r="G132" s="798"/>
      <c r="H132" s="798">
        <f t="shared" ref="H132:H137" si="51">F132-D132</f>
        <v>80</v>
      </c>
      <c r="I132" s="798"/>
      <c r="J132" s="799" t="e">
        <f>F132/D132</f>
        <v>#DIV/0!</v>
      </c>
      <c r="K132" s="800"/>
      <c r="L132" s="812" t="s">
        <v>343</v>
      </c>
      <c r="M132" s="813"/>
      <c r="N132" s="813"/>
      <c r="O132" s="814"/>
      <c r="P132" s="801">
        <v>2515</v>
      </c>
      <c r="Q132" s="798"/>
      <c r="R132" s="798">
        <v>80</v>
      </c>
      <c r="S132" s="798"/>
      <c r="T132" s="798">
        <f t="shared" ref="T132:T137" si="52">R132-P132</f>
        <v>-2435</v>
      </c>
      <c r="U132" s="798"/>
      <c r="V132" s="799">
        <f t="shared" ref="V132:V137" si="53">R132/P132</f>
        <v>3.1809145129224649E-2</v>
      </c>
      <c r="W132" s="802"/>
      <c r="X132" s="451"/>
    </row>
    <row r="133" spans="1:24" s="333" customFormat="1" ht="26.1" customHeight="1" x14ac:dyDescent="0.15">
      <c r="A133" s="733" t="s">
        <v>22</v>
      </c>
      <c r="B133" s="734"/>
      <c r="C133" s="397" t="e">
        <f>RANK(J133,J132:K137,1)</f>
        <v>#DIV/0!</v>
      </c>
      <c r="D133" s="803">
        <v>0</v>
      </c>
      <c r="E133" s="803"/>
      <c r="F133" s="803">
        <v>48.28</v>
      </c>
      <c r="G133" s="803"/>
      <c r="H133" s="803">
        <f t="shared" si="51"/>
        <v>48.28</v>
      </c>
      <c r="I133" s="803"/>
      <c r="J133" s="799" t="e">
        <f>F133/D133</f>
        <v>#DIV/0!</v>
      </c>
      <c r="K133" s="800"/>
      <c r="L133" s="812"/>
      <c r="M133" s="813"/>
      <c r="N133" s="813"/>
      <c r="O133" s="814"/>
      <c r="P133" s="804">
        <v>532</v>
      </c>
      <c r="Q133" s="803"/>
      <c r="R133" s="803">
        <v>48.32</v>
      </c>
      <c r="S133" s="803"/>
      <c r="T133" s="798">
        <f t="shared" si="52"/>
        <v>-483.68</v>
      </c>
      <c r="U133" s="798"/>
      <c r="V133" s="799">
        <f t="shared" si="53"/>
        <v>9.0827067669172937E-2</v>
      </c>
      <c r="W133" s="802"/>
      <c r="X133" s="451"/>
    </row>
    <row r="134" spans="1:24" s="333" customFormat="1" ht="26.1" customHeight="1" x14ac:dyDescent="0.15">
      <c r="A134" s="733" t="s">
        <v>23</v>
      </c>
      <c r="B134" s="734"/>
      <c r="C134" s="397" t="e">
        <f>RANK(J134,J132:K137,1)</f>
        <v>#DIV/0!</v>
      </c>
      <c r="D134" s="803">
        <v>375</v>
      </c>
      <c r="E134" s="803"/>
      <c r="F134" s="803">
        <v>0</v>
      </c>
      <c r="G134" s="803"/>
      <c r="H134" s="803">
        <f t="shared" si="51"/>
        <v>-375</v>
      </c>
      <c r="I134" s="803"/>
      <c r="J134" s="799">
        <f t="shared" ref="J134:J137" si="54">F134/D134</f>
        <v>0</v>
      </c>
      <c r="K134" s="800"/>
      <c r="L134" s="812"/>
      <c r="M134" s="813"/>
      <c r="N134" s="813"/>
      <c r="O134" s="814"/>
      <c r="P134" s="804">
        <v>1500</v>
      </c>
      <c r="Q134" s="803"/>
      <c r="R134" s="803">
        <v>0</v>
      </c>
      <c r="S134" s="803"/>
      <c r="T134" s="798">
        <f t="shared" si="52"/>
        <v>-1500</v>
      </c>
      <c r="U134" s="798"/>
      <c r="V134" s="799">
        <f t="shared" si="53"/>
        <v>0</v>
      </c>
      <c r="W134" s="802"/>
      <c r="X134" s="451"/>
    </row>
    <row r="135" spans="1:24" s="333" customFormat="1" ht="26.1" customHeight="1" x14ac:dyDescent="0.15">
      <c r="A135" s="733" t="s">
        <v>24</v>
      </c>
      <c r="B135" s="734"/>
      <c r="C135" s="397" t="e">
        <f>RANK(J135,J132:K137,1)</f>
        <v>#DIV/0!</v>
      </c>
      <c r="D135" s="803">
        <v>547.6</v>
      </c>
      <c r="E135" s="803"/>
      <c r="F135" s="803">
        <v>0</v>
      </c>
      <c r="G135" s="803"/>
      <c r="H135" s="803">
        <f t="shared" si="51"/>
        <v>-547.6</v>
      </c>
      <c r="I135" s="803"/>
      <c r="J135" s="799">
        <f t="shared" si="54"/>
        <v>0</v>
      </c>
      <c r="K135" s="800"/>
      <c r="L135" s="812"/>
      <c r="M135" s="813"/>
      <c r="N135" s="813"/>
      <c r="O135" s="814"/>
      <c r="P135" s="803">
        <v>547.6</v>
      </c>
      <c r="Q135" s="803"/>
      <c r="R135" s="803">
        <v>0</v>
      </c>
      <c r="S135" s="803"/>
      <c r="T135" s="798">
        <f t="shared" si="52"/>
        <v>-547.6</v>
      </c>
      <c r="U135" s="798"/>
      <c r="V135" s="799">
        <f t="shared" si="53"/>
        <v>0</v>
      </c>
      <c r="W135" s="802"/>
      <c r="X135" s="451"/>
    </row>
    <row r="136" spans="1:24" s="333" customFormat="1" ht="26.1" customHeight="1" x14ac:dyDescent="0.15">
      <c r="A136" s="733" t="s">
        <v>25</v>
      </c>
      <c r="B136" s="734"/>
      <c r="C136" s="397" t="e">
        <f>RANK(J136,J132:K137,1)</f>
        <v>#DIV/0!</v>
      </c>
      <c r="D136" s="803">
        <v>0</v>
      </c>
      <c r="E136" s="803"/>
      <c r="F136" s="803">
        <v>0</v>
      </c>
      <c r="G136" s="803"/>
      <c r="H136" s="803">
        <f t="shared" si="51"/>
        <v>0</v>
      </c>
      <c r="I136" s="803"/>
      <c r="J136" s="799" t="e">
        <f t="shared" si="54"/>
        <v>#DIV/0!</v>
      </c>
      <c r="K136" s="800"/>
      <c r="L136" s="812"/>
      <c r="M136" s="813"/>
      <c r="N136" s="813"/>
      <c r="O136" s="814"/>
      <c r="P136" s="804">
        <v>0</v>
      </c>
      <c r="Q136" s="803"/>
      <c r="R136" s="803">
        <v>0</v>
      </c>
      <c r="S136" s="803"/>
      <c r="T136" s="798">
        <f t="shared" si="52"/>
        <v>0</v>
      </c>
      <c r="U136" s="798"/>
      <c r="V136" s="799" t="e">
        <f t="shared" si="53"/>
        <v>#DIV/0!</v>
      </c>
      <c r="W136" s="802"/>
      <c r="X136" s="451"/>
    </row>
    <row r="137" spans="1:24" s="333" customFormat="1" ht="26.1" customHeight="1" x14ac:dyDescent="0.15">
      <c r="A137" s="733" t="s">
        <v>26</v>
      </c>
      <c r="B137" s="734"/>
      <c r="C137" s="397" t="e">
        <f>RANK(J137,J132:K137,1)</f>
        <v>#DIV/0!</v>
      </c>
      <c r="D137" s="803">
        <v>0</v>
      </c>
      <c r="E137" s="803"/>
      <c r="F137" s="803">
        <v>0</v>
      </c>
      <c r="G137" s="803"/>
      <c r="H137" s="803">
        <f t="shared" si="51"/>
        <v>0</v>
      </c>
      <c r="I137" s="803"/>
      <c r="J137" s="799" t="e">
        <f t="shared" si="54"/>
        <v>#DIV/0!</v>
      </c>
      <c r="K137" s="800"/>
      <c r="L137" s="812"/>
      <c r="M137" s="813"/>
      <c r="N137" s="813"/>
      <c r="O137" s="814"/>
      <c r="P137" s="804">
        <v>354</v>
      </c>
      <c r="Q137" s="803"/>
      <c r="R137" s="803">
        <v>0</v>
      </c>
      <c r="S137" s="803"/>
      <c r="T137" s="798">
        <f t="shared" si="52"/>
        <v>-354</v>
      </c>
      <c r="U137" s="798"/>
      <c r="V137" s="799">
        <f t="shared" si="53"/>
        <v>0</v>
      </c>
      <c r="W137" s="802"/>
      <c r="X137" s="451"/>
    </row>
    <row r="138" spans="1:24" s="333" customFormat="1" ht="26.1" customHeight="1" x14ac:dyDescent="0.15">
      <c r="A138" s="733" t="s">
        <v>27</v>
      </c>
      <c r="B138" s="734"/>
      <c r="C138" s="398" t="s">
        <v>29</v>
      </c>
      <c r="D138" s="803" t="s">
        <v>29</v>
      </c>
      <c r="E138" s="803"/>
      <c r="F138" s="805" t="s">
        <v>29</v>
      </c>
      <c r="G138" s="806"/>
      <c r="H138" s="805" t="s">
        <v>29</v>
      </c>
      <c r="I138" s="801"/>
      <c r="J138" s="807" t="s">
        <v>29</v>
      </c>
      <c r="K138" s="807"/>
      <c r="L138" s="812"/>
      <c r="M138" s="813"/>
      <c r="N138" s="813"/>
      <c r="O138" s="814"/>
      <c r="P138" s="806" t="s">
        <v>29</v>
      </c>
      <c r="Q138" s="806"/>
      <c r="R138" s="805" t="s">
        <v>29</v>
      </c>
      <c r="S138" s="801"/>
      <c r="T138" s="806" t="s">
        <v>29</v>
      </c>
      <c r="U138" s="806"/>
      <c r="V138" s="800" t="s">
        <v>29</v>
      </c>
      <c r="W138" s="808"/>
      <c r="X138" s="451"/>
    </row>
    <row r="139" spans="1:24" s="333" customFormat="1" ht="26.1" customHeight="1" thickBot="1" x14ac:dyDescent="0.2">
      <c r="A139" s="735" t="s">
        <v>28</v>
      </c>
      <c r="B139" s="736"/>
      <c r="C139" s="399" t="s">
        <v>29</v>
      </c>
      <c r="D139" s="809">
        <f>SUM(D132:E137)</f>
        <v>922.6</v>
      </c>
      <c r="E139" s="809"/>
      <c r="F139" s="809">
        <f>SUM(F132:G137)</f>
        <v>128.28</v>
      </c>
      <c r="G139" s="809"/>
      <c r="H139" s="809">
        <f>F139-D139</f>
        <v>-794.32</v>
      </c>
      <c r="I139" s="809"/>
      <c r="J139" s="711">
        <f>F139/D139</f>
        <v>0.13904183828311295</v>
      </c>
      <c r="K139" s="810"/>
      <c r="L139" s="815"/>
      <c r="M139" s="816"/>
      <c r="N139" s="816"/>
      <c r="O139" s="817"/>
      <c r="P139" s="811">
        <f>SUM(P132:Q137)</f>
        <v>5448.6</v>
      </c>
      <c r="Q139" s="809"/>
      <c r="R139" s="809">
        <f>SUM(R132:S137)</f>
        <v>128.32</v>
      </c>
      <c r="S139" s="809"/>
      <c r="T139" s="809">
        <f>R139-P139</f>
        <v>-5320.2800000000007</v>
      </c>
      <c r="U139" s="809"/>
      <c r="V139" s="711">
        <f>R139/P139</f>
        <v>2.3551003927614431E-2</v>
      </c>
      <c r="W139" s="714"/>
      <c r="X139" s="451"/>
    </row>
    <row r="140" spans="1:24" s="333" customFormat="1" ht="26.1" customHeight="1" x14ac:dyDescent="0.15">
      <c r="A140" s="338"/>
      <c r="B140" s="339"/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422"/>
      <c r="X140" s="451"/>
    </row>
    <row r="141" spans="1:24" s="333" customFormat="1" ht="26.1" customHeight="1" thickBot="1" x14ac:dyDescent="0.2">
      <c r="A141" s="715" t="s">
        <v>112</v>
      </c>
      <c r="B141" s="759"/>
      <c r="C141" s="759"/>
      <c r="D141" s="759"/>
      <c r="E141" s="759"/>
      <c r="F141" s="759"/>
      <c r="G141" s="759"/>
      <c r="H141" s="759"/>
      <c r="I141" s="759"/>
      <c r="J141" s="759"/>
      <c r="K141" s="759"/>
      <c r="L141" s="759"/>
      <c r="M141" s="759"/>
      <c r="N141" s="759"/>
      <c r="O141" s="759"/>
      <c r="P141" s="759"/>
      <c r="Q141" s="759"/>
      <c r="R141" s="759"/>
      <c r="S141" s="759"/>
      <c r="T141" s="716"/>
      <c r="U141" s="716"/>
      <c r="V141" s="716"/>
      <c r="W141" s="717"/>
      <c r="X141" s="451"/>
    </row>
    <row r="142" spans="1:24" s="333" customFormat="1" ht="26.1" customHeight="1" x14ac:dyDescent="0.15">
      <c r="A142" s="837" t="s">
        <v>113</v>
      </c>
      <c r="B142" s="838"/>
      <c r="C142" s="838"/>
      <c r="D142" s="818" t="s">
        <v>38</v>
      </c>
      <c r="E142" s="819"/>
      <c r="F142" s="819"/>
      <c r="G142" s="819"/>
      <c r="H142" s="819"/>
      <c r="I142" s="819"/>
      <c r="J142" s="819"/>
      <c r="K142" s="819"/>
      <c r="L142" s="820"/>
      <c r="M142" s="818" t="s">
        <v>39</v>
      </c>
      <c r="N142" s="819"/>
      <c r="O142" s="819"/>
      <c r="P142" s="819"/>
      <c r="Q142" s="819"/>
      <c r="R142" s="819"/>
      <c r="S142" s="819"/>
      <c r="T142" s="819"/>
      <c r="U142" s="819"/>
      <c r="V142" s="654" t="s">
        <v>114</v>
      </c>
      <c r="W142" s="655"/>
      <c r="X142" s="451"/>
    </row>
    <row r="143" spans="1:24" s="333" customFormat="1" ht="26.1" customHeight="1" x14ac:dyDescent="0.15">
      <c r="A143" s="733"/>
      <c r="B143" s="734"/>
      <c r="C143" s="734"/>
      <c r="D143" s="352" t="s">
        <v>21</v>
      </c>
      <c r="E143" s="352" t="s">
        <v>22</v>
      </c>
      <c r="F143" s="352" t="s">
        <v>23</v>
      </c>
      <c r="G143" s="352" t="s">
        <v>24</v>
      </c>
      <c r="H143" s="352" t="s">
        <v>25</v>
      </c>
      <c r="I143" s="352" t="s">
        <v>26</v>
      </c>
      <c r="J143" s="352" t="s">
        <v>27</v>
      </c>
      <c r="K143" s="690" t="s">
        <v>28</v>
      </c>
      <c r="L143" s="821"/>
      <c r="M143" s="415" t="s">
        <v>21</v>
      </c>
      <c r="N143" s="352" t="s">
        <v>22</v>
      </c>
      <c r="O143" s="352" t="s">
        <v>23</v>
      </c>
      <c r="P143" s="352" t="s">
        <v>24</v>
      </c>
      <c r="Q143" s="352" t="s">
        <v>25</v>
      </c>
      <c r="R143" s="352" t="s">
        <v>26</v>
      </c>
      <c r="S143" s="352" t="s">
        <v>27</v>
      </c>
      <c r="T143" s="690" t="s">
        <v>28</v>
      </c>
      <c r="U143" s="691"/>
      <c r="V143" s="656"/>
      <c r="W143" s="657"/>
      <c r="X143" s="451"/>
    </row>
    <row r="144" spans="1:24" ht="26.1" customHeight="1" x14ac:dyDescent="0.15">
      <c r="A144" s="733" t="s">
        <v>115</v>
      </c>
      <c r="B144" s="734"/>
      <c r="C144" s="352" t="s">
        <v>60</v>
      </c>
      <c r="D144" s="572">
        <v>138394</v>
      </c>
      <c r="E144" s="540">
        <v>1986972</v>
      </c>
      <c r="F144" s="540">
        <v>1169512.1144020001</v>
      </c>
      <c r="G144" s="540">
        <v>90477.5</v>
      </c>
      <c r="H144" s="540">
        <v>565509</v>
      </c>
      <c r="I144" s="540">
        <v>798542</v>
      </c>
      <c r="J144" s="540">
        <v>1355801</v>
      </c>
      <c r="K144" s="822">
        <f t="shared" ref="K144:K153" si="55">SUM(D144:J144)</f>
        <v>6105207.6144019999</v>
      </c>
      <c r="L144" s="823"/>
      <c r="M144" s="573">
        <v>254478</v>
      </c>
      <c r="N144" s="540">
        <v>2035881</v>
      </c>
      <c r="O144" s="540">
        <v>1496111</v>
      </c>
      <c r="P144" s="540">
        <v>88240</v>
      </c>
      <c r="Q144" s="540">
        <v>564319</v>
      </c>
      <c r="R144" s="540">
        <v>638286</v>
      </c>
      <c r="S144" s="540">
        <v>1261886</v>
      </c>
      <c r="T144" s="822">
        <f t="shared" ref="T144:T153" si="56">SUM(M144:S144)</f>
        <v>6339201</v>
      </c>
      <c r="U144" s="824"/>
      <c r="V144" s="825">
        <f>T144-K144</f>
        <v>233993.38559800014</v>
      </c>
      <c r="W144" s="826"/>
    </row>
    <row r="145" spans="1:23" ht="26.1" customHeight="1" x14ac:dyDescent="0.15">
      <c r="A145" s="733"/>
      <c r="B145" s="734"/>
      <c r="C145" s="352" t="s">
        <v>61</v>
      </c>
      <c r="D145" s="574">
        <v>70</v>
      </c>
      <c r="E145" s="575">
        <v>1042.3900000000001</v>
      </c>
      <c r="F145" s="575">
        <v>302</v>
      </c>
      <c r="G145" s="575">
        <v>97.22</v>
      </c>
      <c r="H145" s="575">
        <v>71.66</v>
      </c>
      <c r="I145" s="575">
        <v>174.28</v>
      </c>
      <c r="J145" s="575">
        <v>168.88</v>
      </c>
      <c r="K145" s="827">
        <f t="shared" si="55"/>
        <v>1926.4300000000003</v>
      </c>
      <c r="L145" s="828"/>
      <c r="M145" s="576">
        <v>101.35</v>
      </c>
      <c r="N145" s="575">
        <v>958.91000000000008</v>
      </c>
      <c r="O145" s="575">
        <v>297.8</v>
      </c>
      <c r="P145" s="575">
        <v>77.5</v>
      </c>
      <c r="Q145" s="575">
        <v>71.62</v>
      </c>
      <c r="R145" s="575">
        <v>145.26</v>
      </c>
      <c r="S145" s="575">
        <v>149.66</v>
      </c>
      <c r="T145" s="827">
        <f t="shared" si="56"/>
        <v>1802.1</v>
      </c>
      <c r="U145" s="829"/>
      <c r="V145" s="804">
        <f t="shared" ref="V145:V153" si="57">T145-K145</f>
        <v>-124.33000000000038</v>
      </c>
      <c r="W145" s="830"/>
    </row>
    <row r="146" spans="1:23" ht="26.1" customHeight="1" x14ac:dyDescent="0.15">
      <c r="A146" s="949" t="s">
        <v>116</v>
      </c>
      <c r="B146" s="950"/>
      <c r="C146" s="357" t="s">
        <v>60</v>
      </c>
      <c r="D146" s="577">
        <v>0</v>
      </c>
      <c r="E146" s="578">
        <v>570481</v>
      </c>
      <c r="F146" s="578">
        <v>0</v>
      </c>
      <c r="G146" s="578">
        <v>82</v>
      </c>
      <c r="H146" s="578">
        <v>0</v>
      </c>
      <c r="I146" s="578">
        <v>139446</v>
      </c>
      <c r="J146" s="578">
        <v>0</v>
      </c>
      <c r="K146" s="831">
        <f t="shared" si="55"/>
        <v>710009</v>
      </c>
      <c r="L146" s="832"/>
      <c r="M146" s="579">
        <v>0</v>
      </c>
      <c r="N146" s="578">
        <v>533069</v>
      </c>
      <c r="O146" s="578">
        <v>0</v>
      </c>
      <c r="P146" s="578">
        <v>82</v>
      </c>
      <c r="Q146" s="578">
        <v>0</v>
      </c>
      <c r="R146" s="578">
        <v>108982</v>
      </c>
      <c r="S146" s="578">
        <v>0</v>
      </c>
      <c r="T146" s="831">
        <f t="shared" si="56"/>
        <v>642133</v>
      </c>
      <c r="U146" s="833"/>
      <c r="V146" s="825">
        <f t="shared" si="57"/>
        <v>-67876</v>
      </c>
      <c r="W146" s="826"/>
    </row>
    <row r="147" spans="1:23" ht="26.1" customHeight="1" x14ac:dyDescent="0.15">
      <c r="A147" s="733"/>
      <c r="B147" s="734"/>
      <c r="C147" s="352" t="s">
        <v>61</v>
      </c>
      <c r="D147" s="580">
        <v>0</v>
      </c>
      <c r="E147" s="581">
        <v>94.66</v>
      </c>
      <c r="F147" s="581">
        <v>0</v>
      </c>
      <c r="G147" s="581">
        <v>0.22</v>
      </c>
      <c r="H147" s="581">
        <v>0</v>
      </c>
      <c r="I147" s="581">
        <v>29.55</v>
      </c>
      <c r="J147" s="581">
        <v>0</v>
      </c>
      <c r="K147" s="834">
        <f t="shared" si="55"/>
        <v>124.42999999999999</v>
      </c>
      <c r="L147" s="835"/>
      <c r="M147" s="582">
        <v>0</v>
      </c>
      <c r="N147" s="581">
        <v>96.75</v>
      </c>
      <c r="O147" s="581">
        <v>0</v>
      </c>
      <c r="P147" s="581">
        <v>0.22</v>
      </c>
      <c r="Q147" s="581">
        <v>0</v>
      </c>
      <c r="R147" s="581">
        <v>19.93</v>
      </c>
      <c r="S147" s="581">
        <v>0</v>
      </c>
      <c r="T147" s="834">
        <f t="shared" si="56"/>
        <v>116.9</v>
      </c>
      <c r="U147" s="836"/>
      <c r="V147" s="804">
        <f t="shared" si="57"/>
        <v>-7.5299999999999869</v>
      </c>
      <c r="W147" s="830"/>
    </row>
    <row r="148" spans="1:23" ht="26.1" customHeight="1" x14ac:dyDescent="0.15">
      <c r="A148" s="733" t="s">
        <v>117</v>
      </c>
      <c r="B148" s="734"/>
      <c r="C148" s="352" t="s">
        <v>60</v>
      </c>
      <c r="D148" s="572">
        <v>2373</v>
      </c>
      <c r="E148" s="540">
        <v>129916</v>
      </c>
      <c r="F148" s="540">
        <v>2978</v>
      </c>
      <c r="G148" s="540">
        <v>2377</v>
      </c>
      <c r="H148" s="540">
        <v>68</v>
      </c>
      <c r="I148" s="540">
        <v>3450</v>
      </c>
      <c r="J148" s="540">
        <v>11325</v>
      </c>
      <c r="K148" s="822">
        <f t="shared" si="55"/>
        <v>152487</v>
      </c>
      <c r="L148" s="823"/>
      <c r="M148" s="573">
        <v>1617</v>
      </c>
      <c r="N148" s="540">
        <v>111173</v>
      </c>
      <c r="O148" s="540">
        <v>3128</v>
      </c>
      <c r="P148" s="540">
        <v>2920</v>
      </c>
      <c r="Q148" s="540">
        <v>65</v>
      </c>
      <c r="R148" s="540">
        <v>2827</v>
      </c>
      <c r="S148" s="540">
        <v>16761</v>
      </c>
      <c r="T148" s="822">
        <f t="shared" si="56"/>
        <v>138491</v>
      </c>
      <c r="U148" s="824"/>
      <c r="V148" s="825">
        <f t="shared" si="57"/>
        <v>-13996</v>
      </c>
      <c r="W148" s="826"/>
    </row>
    <row r="149" spans="1:23" ht="26.1" customHeight="1" x14ac:dyDescent="0.15">
      <c r="A149" s="733"/>
      <c r="B149" s="734"/>
      <c r="C149" s="352" t="s">
        <v>61</v>
      </c>
      <c r="D149" s="574">
        <v>224</v>
      </c>
      <c r="E149" s="575">
        <v>240.82</v>
      </c>
      <c r="F149" s="575">
        <v>208</v>
      </c>
      <c r="G149" s="575">
        <v>60.03</v>
      </c>
      <c r="H149" s="575">
        <v>10.56</v>
      </c>
      <c r="I149" s="575">
        <v>26.69</v>
      </c>
      <c r="J149" s="575">
        <v>26.57</v>
      </c>
      <c r="K149" s="827">
        <f t="shared" si="55"/>
        <v>796.67</v>
      </c>
      <c r="L149" s="828"/>
      <c r="M149" s="576">
        <v>138.38</v>
      </c>
      <c r="N149" s="575">
        <v>204.18</v>
      </c>
      <c r="O149" s="575">
        <v>228.7</v>
      </c>
      <c r="P149" s="575">
        <v>68.66</v>
      </c>
      <c r="Q149" s="575">
        <v>7.68</v>
      </c>
      <c r="R149" s="575">
        <v>28.41</v>
      </c>
      <c r="S149" s="575">
        <v>50.656910092815899</v>
      </c>
      <c r="T149" s="827">
        <f t="shared" si="56"/>
        <v>726.66691009281578</v>
      </c>
      <c r="U149" s="829"/>
      <c r="V149" s="804">
        <f t="shared" si="57"/>
        <v>-70.003089907184176</v>
      </c>
      <c r="W149" s="830"/>
    </row>
    <row r="150" spans="1:23" ht="26.1" customHeight="1" x14ac:dyDescent="0.15">
      <c r="A150" s="733" t="s">
        <v>119</v>
      </c>
      <c r="B150" s="734"/>
      <c r="C150" s="352" t="s">
        <v>60</v>
      </c>
      <c r="D150" s="572">
        <v>280405</v>
      </c>
      <c r="E150" s="540">
        <v>659531</v>
      </c>
      <c r="F150" s="540">
        <v>18882</v>
      </c>
      <c r="G150" s="540">
        <v>377</v>
      </c>
      <c r="H150" s="540">
        <v>0</v>
      </c>
      <c r="I150" s="540">
        <v>15068</v>
      </c>
      <c r="J150" s="540">
        <v>0</v>
      </c>
      <c r="K150" s="822">
        <f t="shared" si="55"/>
        <v>974263</v>
      </c>
      <c r="L150" s="823"/>
      <c r="M150" s="573">
        <v>276946</v>
      </c>
      <c r="N150" s="540">
        <v>730233</v>
      </c>
      <c r="O150" s="540">
        <v>18882</v>
      </c>
      <c r="P150" s="540">
        <v>377</v>
      </c>
      <c r="Q150" s="540">
        <v>0</v>
      </c>
      <c r="R150" s="540">
        <v>15068</v>
      </c>
      <c r="S150" s="540">
        <v>0</v>
      </c>
      <c r="T150" s="822">
        <f t="shared" si="56"/>
        <v>1041506</v>
      </c>
      <c r="U150" s="824"/>
      <c r="V150" s="825">
        <f t="shared" si="57"/>
        <v>67243</v>
      </c>
      <c r="W150" s="826"/>
    </row>
    <row r="151" spans="1:23" ht="26.1" customHeight="1" x14ac:dyDescent="0.15">
      <c r="A151" s="733"/>
      <c r="B151" s="734"/>
      <c r="C151" s="352" t="s">
        <v>61</v>
      </c>
      <c r="D151" s="574">
        <v>17</v>
      </c>
      <c r="E151" s="575">
        <v>301.02999999999997</v>
      </c>
      <c r="F151" s="575">
        <v>0.8</v>
      </c>
      <c r="G151" s="575">
        <v>0.63</v>
      </c>
      <c r="H151" s="575">
        <v>0</v>
      </c>
      <c r="I151" s="575">
        <v>15.2</v>
      </c>
      <c r="J151" s="575">
        <v>0</v>
      </c>
      <c r="K151" s="827">
        <f t="shared" si="55"/>
        <v>334.65999999999997</v>
      </c>
      <c r="L151" s="828"/>
      <c r="M151" s="576">
        <v>6.72</v>
      </c>
      <c r="N151" s="575">
        <v>258.20999999999998</v>
      </c>
      <c r="O151" s="575">
        <v>0.8</v>
      </c>
      <c r="P151" s="575">
        <v>0.63</v>
      </c>
      <c r="Q151" s="575">
        <v>0</v>
      </c>
      <c r="R151" s="575">
        <v>15.2</v>
      </c>
      <c r="S151" s="575">
        <v>0</v>
      </c>
      <c r="T151" s="827">
        <f t="shared" si="56"/>
        <v>281.56</v>
      </c>
      <c r="U151" s="829"/>
      <c r="V151" s="804">
        <f t="shared" si="57"/>
        <v>-53.099999999999966</v>
      </c>
      <c r="W151" s="830"/>
    </row>
    <row r="152" spans="1:23" ht="26.1" customHeight="1" x14ac:dyDescent="0.15">
      <c r="A152" s="733" t="s">
        <v>28</v>
      </c>
      <c r="B152" s="734"/>
      <c r="C152" s="352" t="s">
        <v>60</v>
      </c>
      <c r="D152" s="577">
        <f>D144+D146+D148+D150</f>
        <v>421172</v>
      </c>
      <c r="E152" s="578">
        <f>E144+E146+E148+E150</f>
        <v>3346900</v>
      </c>
      <c r="F152" s="578">
        <f t="shared" ref="F152:J152" si="58">F144+F146+F148+F150</f>
        <v>1191372.1144020001</v>
      </c>
      <c r="G152" s="578">
        <f t="shared" si="58"/>
        <v>93313.5</v>
      </c>
      <c r="H152" s="578">
        <f t="shared" si="58"/>
        <v>565577</v>
      </c>
      <c r="I152" s="578">
        <f t="shared" si="58"/>
        <v>956506</v>
      </c>
      <c r="J152" s="578">
        <f t="shared" si="58"/>
        <v>1367126</v>
      </c>
      <c r="K152" s="822">
        <f>SUM(D152:J152)</f>
        <v>7941966.6144019999</v>
      </c>
      <c r="L152" s="823"/>
      <c r="M152" s="579">
        <f>M144+M146+M148+M150</f>
        <v>533041</v>
      </c>
      <c r="N152" s="578">
        <f>N144+N146+N148+N150</f>
        <v>3410356</v>
      </c>
      <c r="O152" s="578">
        <f t="shared" ref="O152:S152" si="59">O144+O146+O148+O150</f>
        <v>1518121</v>
      </c>
      <c r="P152" s="578">
        <f t="shared" si="59"/>
        <v>91619</v>
      </c>
      <c r="Q152" s="578">
        <f t="shared" si="59"/>
        <v>564384</v>
      </c>
      <c r="R152" s="578">
        <f t="shared" si="59"/>
        <v>765163</v>
      </c>
      <c r="S152" s="578">
        <f t="shared" si="59"/>
        <v>1278647</v>
      </c>
      <c r="T152" s="822">
        <f t="shared" si="56"/>
        <v>8161331</v>
      </c>
      <c r="U152" s="824"/>
      <c r="V152" s="825">
        <f t="shared" si="57"/>
        <v>219364.38559800014</v>
      </c>
      <c r="W152" s="826"/>
    </row>
    <row r="153" spans="1:23" ht="26.1" customHeight="1" thickBot="1" x14ac:dyDescent="0.2">
      <c r="A153" s="735"/>
      <c r="B153" s="736"/>
      <c r="C153" s="374" t="s">
        <v>61</v>
      </c>
      <c r="D153" s="583">
        <f>D145+D147+D149+D151</f>
        <v>311</v>
      </c>
      <c r="E153" s="584">
        <f>E145+E147+E149+E151</f>
        <v>1678.9</v>
      </c>
      <c r="F153" s="584">
        <f t="shared" ref="F153:J153" si="60">F145+F147+F149+F151</f>
        <v>510.8</v>
      </c>
      <c r="G153" s="584">
        <f t="shared" si="60"/>
        <v>158.1</v>
      </c>
      <c r="H153" s="584">
        <f t="shared" si="60"/>
        <v>82.22</v>
      </c>
      <c r="I153" s="584">
        <f t="shared" si="60"/>
        <v>245.72</v>
      </c>
      <c r="J153" s="584">
        <f t="shared" si="60"/>
        <v>195.45</v>
      </c>
      <c r="K153" s="839">
        <f t="shared" si="55"/>
        <v>3182.1899999999996</v>
      </c>
      <c r="L153" s="840"/>
      <c r="M153" s="585">
        <f>M145+M147+M149+M151</f>
        <v>246.45</v>
      </c>
      <c r="N153" s="584">
        <f>N145+N147+N149+N151</f>
        <v>1518.0500000000002</v>
      </c>
      <c r="O153" s="584">
        <f t="shared" ref="O153:S153" si="61">O145+O147+O149+O151</f>
        <v>527.29999999999995</v>
      </c>
      <c r="P153" s="584">
        <f t="shared" si="61"/>
        <v>147.01</v>
      </c>
      <c r="Q153" s="584">
        <f t="shared" si="61"/>
        <v>79.300000000000011</v>
      </c>
      <c r="R153" s="584">
        <f t="shared" si="61"/>
        <v>208.79999999999998</v>
      </c>
      <c r="S153" s="584">
        <f t="shared" si="61"/>
        <v>200.3169100928159</v>
      </c>
      <c r="T153" s="839">
        <f t="shared" si="56"/>
        <v>2927.2269100928165</v>
      </c>
      <c r="U153" s="841"/>
      <c r="V153" s="811">
        <f t="shared" si="57"/>
        <v>-254.96308990718308</v>
      </c>
      <c r="W153" s="842"/>
    </row>
    <row r="154" spans="1:23" ht="26.1" customHeight="1" thickBot="1" x14ac:dyDescent="0.2">
      <c r="A154" s="400"/>
      <c r="B154" s="401"/>
      <c r="C154" s="401"/>
      <c r="D154" s="402"/>
      <c r="E154" s="402"/>
      <c r="F154" s="402"/>
      <c r="G154" s="402"/>
      <c r="H154" s="402"/>
      <c r="I154" s="402"/>
      <c r="J154" s="402"/>
      <c r="K154" s="416"/>
      <c r="L154" s="417"/>
      <c r="M154" s="416"/>
      <c r="N154" s="402"/>
      <c r="O154" s="402"/>
      <c r="P154" s="402"/>
      <c r="Q154" s="402"/>
      <c r="R154" s="402"/>
      <c r="S154" s="402"/>
      <c r="T154" s="416"/>
      <c r="U154" s="426"/>
      <c r="V154" s="426"/>
      <c r="W154" s="427"/>
    </row>
    <row r="155" spans="1:23" ht="26.1" customHeight="1" x14ac:dyDescent="0.15">
      <c r="A155" s="843" t="s">
        <v>120</v>
      </c>
      <c r="B155" s="844"/>
      <c r="C155" s="844"/>
      <c r="D155" s="844"/>
      <c r="E155" s="844"/>
      <c r="F155" s="844"/>
      <c r="G155" s="844"/>
      <c r="H155" s="844"/>
      <c r="I155" s="844"/>
      <c r="J155" s="844"/>
      <c r="K155" s="844"/>
      <c r="L155" s="844"/>
      <c r="M155" s="844"/>
      <c r="N155" s="844"/>
      <c r="O155" s="844"/>
      <c r="P155" s="844"/>
      <c r="Q155" s="844"/>
      <c r="R155" s="844"/>
      <c r="S155" s="844"/>
      <c r="T155" s="844"/>
      <c r="U155" s="844"/>
      <c r="V155" s="844"/>
      <c r="W155" s="845"/>
    </row>
    <row r="156" spans="1:23" ht="26.1" customHeight="1" x14ac:dyDescent="0.15">
      <c r="A156" s="846" t="s">
        <v>9</v>
      </c>
      <c r="B156" s="847"/>
      <c r="C156" s="847" t="s">
        <v>113</v>
      </c>
      <c r="D156" s="847"/>
      <c r="E156" s="848" t="s">
        <v>121</v>
      </c>
      <c r="F156" s="848"/>
      <c r="G156" s="848" t="s">
        <v>122</v>
      </c>
      <c r="H156" s="848"/>
      <c r="I156" s="848" t="s">
        <v>75</v>
      </c>
      <c r="J156" s="848"/>
      <c r="K156" s="848" t="s">
        <v>107</v>
      </c>
      <c r="L156" s="848"/>
      <c r="M156" s="848"/>
      <c r="N156" s="848"/>
      <c r="O156" s="848"/>
      <c r="P156" s="848"/>
      <c r="Q156" s="848"/>
      <c r="R156" s="848"/>
      <c r="S156" s="848"/>
      <c r="T156" s="848"/>
      <c r="U156" s="848"/>
      <c r="V156" s="848"/>
      <c r="W156" s="849"/>
    </row>
    <row r="157" spans="1:23" ht="26.1" customHeight="1" x14ac:dyDescent="0.15">
      <c r="A157" s="846" t="s">
        <v>123</v>
      </c>
      <c r="B157" s="847"/>
      <c r="C157" s="847" t="s">
        <v>115</v>
      </c>
      <c r="D157" s="847"/>
      <c r="E157" s="850">
        <f>M145</f>
        <v>101.35</v>
      </c>
      <c r="F157" s="850"/>
      <c r="G157" s="850">
        <v>105</v>
      </c>
      <c r="H157" s="850"/>
      <c r="I157" s="850">
        <f>E157-G157</f>
        <v>-3.6500000000000057</v>
      </c>
      <c r="J157" s="850"/>
      <c r="K157" s="851" t="s">
        <v>314</v>
      </c>
      <c r="L157" s="852"/>
      <c r="M157" s="852"/>
      <c r="N157" s="852"/>
      <c r="O157" s="852"/>
      <c r="P157" s="852"/>
      <c r="Q157" s="852"/>
      <c r="R157" s="852"/>
      <c r="S157" s="852"/>
      <c r="T157" s="852"/>
      <c r="U157" s="852"/>
      <c r="V157" s="852"/>
      <c r="W157" s="853"/>
    </row>
    <row r="158" spans="1:23" ht="26.1" customHeight="1" x14ac:dyDescent="0.15">
      <c r="A158" s="846"/>
      <c r="B158" s="847"/>
      <c r="C158" s="847" t="s">
        <v>116</v>
      </c>
      <c r="D158" s="847"/>
      <c r="E158" s="854">
        <f>M147</f>
        <v>0</v>
      </c>
      <c r="F158" s="854"/>
      <c r="G158" s="854">
        <v>0</v>
      </c>
      <c r="H158" s="854"/>
      <c r="I158" s="854">
        <f t="shared" ref="I158:I191" si="62">E158-G158</f>
        <v>0</v>
      </c>
      <c r="J158" s="854"/>
      <c r="K158" s="855"/>
      <c r="L158" s="856"/>
      <c r="M158" s="856"/>
      <c r="N158" s="856"/>
      <c r="O158" s="856"/>
      <c r="P158" s="856"/>
      <c r="Q158" s="856"/>
      <c r="R158" s="856"/>
      <c r="S158" s="856"/>
      <c r="T158" s="856"/>
      <c r="U158" s="856"/>
      <c r="V158" s="856"/>
      <c r="W158" s="857"/>
    </row>
    <row r="159" spans="1:23" ht="26.1" customHeight="1" x14ac:dyDescent="0.15">
      <c r="A159" s="846"/>
      <c r="B159" s="847"/>
      <c r="C159" s="847" t="s">
        <v>117</v>
      </c>
      <c r="D159" s="847"/>
      <c r="E159" s="854">
        <f>M149</f>
        <v>138.38</v>
      </c>
      <c r="F159" s="854"/>
      <c r="G159" s="854">
        <v>95</v>
      </c>
      <c r="H159" s="854"/>
      <c r="I159" s="854">
        <f t="shared" si="62"/>
        <v>43.379999999999995</v>
      </c>
      <c r="J159" s="854"/>
      <c r="K159" s="855" t="s">
        <v>315</v>
      </c>
      <c r="L159" s="856"/>
      <c r="M159" s="856"/>
      <c r="N159" s="856"/>
      <c r="O159" s="856"/>
      <c r="P159" s="856"/>
      <c r="Q159" s="856"/>
      <c r="R159" s="856"/>
      <c r="S159" s="856"/>
      <c r="T159" s="856"/>
      <c r="U159" s="856"/>
      <c r="V159" s="856"/>
      <c r="W159" s="857"/>
    </row>
    <row r="160" spans="1:23" ht="26.1" customHeight="1" x14ac:dyDescent="0.15">
      <c r="A160" s="846"/>
      <c r="B160" s="847"/>
      <c r="C160" s="847" t="s">
        <v>119</v>
      </c>
      <c r="D160" s="847"/>
      <c r="E160" s="854">
        <f>M151</f>
        <v>6.72</v>
      </c>
      <c r="F160" s="854"/>
      <c r="G160" s="854">
        <v>0</v>
      </c>
      <c r="H160" s="854"/>
      <c r="I160" s="854">
        <f t="shared" si="62"/>
        <v>6.72</v>
      </c>
      <c r="J160" s="854"/>
      <c r="K160" s="856"/>
      <c r="L160" s="856"/>
      <c r="M160" s="856"/>
      <c r="N160" s="856"/>
      <c r="O160" s="856"/>
      <c r="P160" s="856"/>
      <c r="Q160" s="856"/>
      <c r="R160" s="856"/>
      <c r="S160" s="856"/>
      <c r="T160" s="856"/>
      <c r="U160" s="856"/>
      <c r="V160" s="856"/>
      <c r="W160" s="857"/>
    </row>
    <row r="161" spans="1:23" ht="26.1" customHeight="1" x14ac:dyDescent="0.15">
      <c r="A161" s="846"/>
      <c r="B161" s="847"/>
      <c r="C161" s="858" t="s">
        <v>28</v>
      </c>
      <c r="D161" s="858"/>
      <c r="E161" s="859">
        <f>SUM(E157:F160)</f>
        <v>246.45</v>
      </c>
      <c r="F161" s="859"/>
      <c r="G161" s="859">
        <f>SUM(G157:H160)</f>
        <v>200</v>
      </c>
      <c r="H161" s="859"/>
      <c r="I161" s="859">
        <f t="shared" si="62"/>
        <v>46.449999999999989</v>
      </c>
      <c r="J161" s="859"/>
      <c r="K161" s="860"/>
      <c r="L161" s="860"/>
      <c r="M161" s="860"/>
      <c r="N161" s="860"/>
      <c r="O161" s="860"/>
      <c r="P161" s="860"/>
      <c r="Q161" s="860"/>
      <c r="R161" s="860"/>
      <c r="S161" s="860"/>
      <c r="T161" s="860"/>
      <c r="U161" s="860"/>
      <c r="V161" s="860"/>
      <c r="W161" s="861"/>
    </row>
    <row r="162" spans="1:23" ht="26.1" customHeight="1" x14ac:dyDescent="0.15">
      <c r="A162" s="846" t="s">
        <v>124</v>
      </c>
      <c r="B162" s="847"/>
      <c r="C162" s="847" t="s">
        <v>115</v>
      </c>
      <c r="D162" s="847"/>
      <c r="E162" s="850">
        <f>N145</f>
        <v>958.91000000000008</v>
      </c>
      <c r="F162" s="850"/>
      <c r="G162" s="850">
        <v>925</v>
      </c>
      <c r="H162" s="850"/>
      <c r="I162" s="850">
        <f t="shared" si="62"/>
        <v>33.910000000000082</v>
      </c>
      <c r="J162" s="850"/>
      <c r="K162" s="852"/>
      <c r="L162" s="852"/>
      <c r="M162" s="852"/>
      <c r="N162" s="852"/>
      <c r="O162" s="852"/>
      <c r="P162" s="852"/>
      <c r="Q162" s="852"/>
      <c r="R162" s="852"/>
      <c r="S162" s="852"/>
      <c r="T162" s="852"/>
      <c r="U162" s="852"/>
      <c r="V162" s="852"/>
      <c r="W162" s="853"/>
    </row>
    <row r="163" spans="1:23" ht="26.1" customHeight="1" x14ac:dyDescent="0.15">
      <c r="A163" s="846"/>
      <c r="B163" s="847"/>
      <c r="C163" s="847" t="s">
        <v>116</v>
      </c>
      <c r="D163" s="847"/>
      <c r="E163" s="854">
        <f>N147</f>
        <v>96.75</v>
      </c>
      <c r="F163" s="854"/>
      <c r="G163" s="854">
        <v>95</v>
      </c>
      <c r="H163" s="854"/>
      <c r="I163" s="854">
        <f t="shared" si="62"/>
        <v>1.75</v>
      </c>
      <c r="J163" s="854"/>
      <c r="K163" s="856"/>
      <c r="L163" s="856"/>
      <c r="M163" s="856"/>
      <c r="N163" s="856"/>
      <c r="O163" s="856"/>
      <c r="P163" s="856"/>
      <c r="Q163" s="856"/>
      <c r="R163" s="856"/>
      <c r="S163" s="856"/>
      <c r="T163" s="856"/>
      <c r="U163" s="856"/>
      <c r="V163" s="856"/>
      <c r="W163" s="857"/>
    </row>
    <row r="164" spans="1:23" ht="26.1" customHeight="1" x14ac:dyDescent="0.15">
      <c r="A164" s="846"/>
      <c r="B164" s="847"/>
      <c r="C164" s="847" t="s">
        <v>117</v>
      </c>
      <c r="D164" s="847"/>
      <c r="E164" s="854">
        <f>N149</f>
        <v>204.18</v>
      </c>
      <c r="F164" s="854"/>
      <c r="G164" s="854">
        <v>280</v>
      </c>
      <c r="H164" s="854"/>
      <c r="I164" s="854">
        <f t="shared" si="62"/>
        <v>-75.819999999999993</v>
      </c>
      <c r="J164" s="854"/>
      <c r="K164" s="856"/>
      <c r="L164" s="856"/>
      <c r="M164" s="856"/>
      <c r="N164" s="856"/>
      <c r="O164" s="856"/>
      <c r="P164" s="856"/>
      <c r="Q164" s="856"/>
      <c r="R164" s="856"/>
      <c r="S164" s="856"/>
      <c r="T164" s="856"/>
      <c r="U164" s="856"/>
      <c r="V164" s="856"/>
      <c r="W164" s="857"/>
    </row>
    <row r="165" spans="1:23" ht="26.1" customHeight="1" x14ac:dyDescent="0.15">
      <c r="A165" s="846"/>
      <c r="B165" s="847"/>
      <c r="C165" s="847" t="s">
        <v>119</v>
      </c>
      <c r="D165" s="847"/>
      <c r="E165" s="854">
        <f>N151</f>
        <v>258.20999999999998</v>
      </c>
      <c r="F165" s="854"/>
      <c r="G165" s="854">
        <v>0</v>
      </c>
      <c r="H165" s="854"/>
      <c r="I165" s="854">
        <f t="shared" si="62"/>
        <v>258.20999999999998</v>
      </c>
      <c r="J165" s="854"/>
      <c r="K165" s="856"/>
      <c r="L165" s="856"/>
      <c r="M165" s="856"/>
      <c r="N165" s="856"/>
      <c r="O165" s="856"/>
      <c r="P165" s="856"/>
      <c r="Q165" s="856"/>
      <c r="R165" s="856"/>
      <c r="S165" s="856"/>
      <c r="T165" s="856"/>
      <c r="U165" s="856"/>
      <c r="V165" s="856"/>
      <c r="W165" s="857"/>
    </row>
    <row r="166" spans="1:23" ht="26.1" customHeight="1" x14ac:dyDescent="0.15">
      <c r="A166" s="846"/>
      <c r="B166" s="847"/>
      <c r="C166" s="858" t="s">
        <v>28</v>
      </c>
      <c r="D166" s="858"/>
      <c r="E166" s="859">
        <f>SUM(E162:F165)</f>
        <v>1518.0500000000002</v>
      </c>
      <c r="F166" s="859"/>
      <c r="G166" s="859">
        <f>SUM(G162:H165)</f>
        <v>1300</v>
      </c>
      <c r="H166" s="859"/>
      <c r="I166" s="862">
        <f t="shared" si="62"/>
        <v>218.05000000000018</v>
      </c>
      <c r="J166" s="862"/>
      <c r="K166" s="863"/>
      <c r="L166" s="863"/>
      <c r="M166" s="863"/>
      <c r="N166" s="863"/>
      <c r="O166" s="863"/>
      <c r="P166" s="863"/>
      <c r="Q166" s="863"/>
      <c r="R166" s="863"/>
      <c r="S166" s="863"/>
      <c r="T166" s="863"/>
      <c r="U166" s="863"/>
      <c r="V166" s="863"/>
      <c r="W166" s="864"/>
    </row>
    <row r="167" spans="1:23" ht="26.1" customHeight="1" x14ac:dyDescent="0.15">
      <c r="A167" s="846" t="s">
        <v>125</v>
      </c>
      <c r="B167" s="847"/>
      <c r="C167" s="847" t="s">
        <v>115</v>
      </c>
      <c r="D167" s="847"/>
      <c r="E167" s="850">
        <f>O145</f>
        <v>297.8</v>
      </c>
      <c r="F167" s="850"/>
      <c r="G167" s="850">
        <v>222</v>
      </c>
      <c r="H167" s="850"/>
      <c r="I167" s="865">
        <f t="shared" si="62"/>
        <v>75.800000000000011</v>
      </c>
      <c r="J167" s="865"/>
      <c r="K167" s="866" t="s">
        <v>316</v>
      </c>
      <c r="L167" s="867"/>
      <c r="M167" s="867"/>
      <c r="N167" s="867"/>
      <c r="O167" s="867"/>
      <c r="P167" s="867"/>
      <c r="Q167" s="867"/>
      <c r="R167" s="867"/>
      <c r="S167" s="867"/>
      <c r="T167" s="867"/>
      <c r="U167" s="867"/>
      <c r="V167" s="867"/>
      <c r="W167" s="868"/>
    </row>
    <row r="168" spans="1:23" ht="26.1" customHeight="1" x14ac:dyDescent="0.15">
      <c r="A168" s="846"/>
      <c r="B168" s="847"/>
      <c r="C168" s="847" t="s">
        <v>116</v>
      </c>
      <c r="D168" s="847"/>
      <c r="E168" s="854">
        <f>O147</f>
        <v>0</v>
      </c>
      <c r="F168" s="854"/>
      <c r="G168" s="854">
        <v>0</v>
      </c>
      <c r="H168" s="854"/>
      <c r="I168" s="854">
        <f t="shared" si="62"/>
        <v>0</v>
      </c>
      <c r="J168" s="854"/>
      <c r="K168" s="855"/>
      <c r="L168" s="856"/>
      <c r="M168" s="856"/>
      <c r="N168" s="856"/>
      <c r="O168" s="856"/>
      <c r="P168" s="856"/>
      <c r="Q168" s="856"/>
      <c r="R168" s="856"/>
      <c r="S168" s="856"/>
      <c r="T168" s="856"/>
      <c r="U168" s="856"/>
      <c r="V168" s="856"/>
      <c r="W168" s="857"/>
    </row>
    <row r="169" spans="1:23" ht="26.1" customHeight="1" x14ac:dyDescent="0.15">
      <c r="A169" s="846"/>
      <c r="B169" s="847"/>
      <c r="C169" s="847" t="s">
        <v>117</v>
      </c>
      <c r="D169" s="847"/>
      <c r="E169" s="854">
        <f>O149</f>
        <v>228.7</v>
      </c>
      <c r="F169" s="854"/>
      <c r="G169" s="854">
        <v>90</v>
      </c>
      <c r="H169" s="854"/>
      <c r="I169" s="854">
        <f t="shared" si="62"/>
        <v>138.69999999999999</v>
      </c>
      <c r="J169" s="854"/>
      <c r="K169" s="855" t="s">
        <v>313</v>
      </c>
      <c r="L169" s="856"/>
      <c r="M169" s="856"/>
      <c r="N169" s="856"/>
      <c r="O169" s="856"/>
      <c r="P169" s="856"/>
      <c r="Q169" s="856"/>
      <c r="R169" s="856"/>
      <c r="S169" s="856"/>
      <c r="T169" s="856"/>
      <c r="U169" s="856"/>
      <c r="V169" s="856"/>
      <c r="W169" s="857"/>
    </row>
    <row r="170" spans="1:23" ht="26.1" customHeight="1" x14ac:dyDescent="0.15">
      <c r="A170" s="846"/>
      <c r="B170" s="847"/>
      <c r="C170" s="847" t="s">
        <v>119</v>
      </c>
      <c r="D170" s="847"/>
      <c r="E170" s="854">
        <f>O151</f>
        <v>0.8</v>
      </c>
      <c r="F170" s="854"/>
      <c r="G170" s="854">
        <v>0.8</v>
      </c>
      <c r="H170" s="854"/>
      <c r="I170" s="854">
        <f t="shared" si="62"/>
        <v>0</v>
      </c>
      <c r="J170" s="854"/>
      <c r="K170" s="856"/>
      <c r="L170" s="856"/>
      <c r="M170" s="856"/>
      <c r="N170" s="856"/>
      <c r="O170" s="856"/>
      <c r="P170" s="856"/>
      <c r="Q170" s="856"/>
      <c r="R170" s="856"/>
      <c r="S170" s="856"/>
      <c r="T170" s="856"/>
      <c r="U170" s="856"/>
      <c r="V170" s="856"/>
      <c r="W170" s="857"/>
    </row>
    <row r="171" spans="1:23" ht="26.1" customHeight="1" x14ac:dyDescent="0.15">
      <c r="A171" s="846"/>
      <c r="B171" s="847"/>
      <c r="C171" s="858" t="s">
        <v>28</v>
      </c>
      <c r="D171" s="858"/>
      <c r="E171" s="859">
        <f>SUM(E167:F170)</f>
        <v>527.29999999999995</v>
      </c>
      <c r="F171" s="859"/>
      <c r="G171" s="859">
        <f>SUM(G167:H170)</f>
        <v>312.8</v>
      </c>
      <c r="H171" s="859"/>
      <c r="I171" s="859">
        <f t="shared" si="62"/>
        <v>214.49999999999994</v>
      </c>
      <c r="J171" s="859"/>
      <c r="K171" s="860"/>
      <c r="L171" s="860"/>
      <c r="M171" s="860"/>
      <c r="N171" s="860"/>
      <c r="O171" s="860"/>
      <c r="P171" s="860"/>
      <c r="Q171" s="860"/>
      <c r="R171" s="860"/>
      <c r="S171" s="860"/>
      <c r="T171" s="860"/>
      <c r="U171" s="860"/>
      <c r="V171" s="860"/>
      <c r="W171" s="861"/>
    </row>
    <row r="172" spans="1:23" ht="26.1" customHeight="1" x14ac:dyDescent="0.15">
      <c r="A172" s="846" t="s">
        <v>126</v>
      </c>
      <c r="B172" s="847"/>
      <c r="C172" s="847" t="s">
        <v>115</v>
      </c>
      <c r="D172" s="847"/>
      <c r="E172" s="850">
        <f>P145</f>
        <v>77.5</v>
      </c>
      <c r="F172" s="850"/>
      <c r="G172" s="850">
        <v>120</v>
      </c>
      <c r="H172" s="850"/>
      <c r="I172" s="850">
        <f t="shared" si="62"/>
        <v>-42.5</v>
      </c>
      <c r="J172" s="850"/>
      <c r="K172" s="852"/>
      <c r="L172" s="852"/>
      <c r="M172" s="852"/>
      <c r="N172" s="852"/>
      <c r="O172" s="852"/>
      <c r="P172" s="852"/>
      <c r="Q172" s="852"/>
      <c r="R172" s="852"/>
      <c r="S172" s="852"/>
      <c r="T172" s="852"/>
      <c r="U172" s="852"/>
      <c r="V172" s="852"/>
      <c r="W172" s="853"/>
    </row>
    <row r="173" spans="1:23" ht="26.1" customHeight="1" x14ac:dyDescent="0.15">
      <c r="A173" s="846"/>
      <c r="B173" s="847"/>
      <c r="C173" s="847" t="s">
        <v>116</v>
      </c>
      <c r="D173" s="847"/>
      <c r="E173" s="854">
        <f>P147</f>
        <v>0.22</v>
      </c>
      <c r="F173" s="854"/>
      <c r="G173" s="854">
        <v>0</v>
      </c>
      <c r="H173" s="854"/>
      <c r="I173" s="854">
        <f t="shared" si="62"/>
        <v>0.22</v>
      </c>
      <c r="J173" s="854"/>
      <c r="K173" s="856"/>
      <c r="L173" s="856"/>
      <c r="M173" s="856"/>
      <c r="N173" s="856"/>
      <c r="O173" s="856"/>
      <c r="P173" s="856"/>
      <c r="Q173" s="856"/>
      <c r="R173" s="856"/>
      <c r="S173" s="856"/>
      <c r="T173" s="856"/>
      <c r="U173" s="856"/>
      <c r="V173" s="856"/>
      <c r="W173" s="857"/>
    </row>
    <row r="174" spans="1:23" ht="26.1" customHeight="1" x14ac:dyDescent="0.15">
      <c r="A174" s="846"/>
      <c r="B174" s="847"/>
      <c r="C174" s="847" t="s">
        <v>117</v>
      </c>
      <c r="D174" s="847"/>
      <c r="E174" s="854">
        <f>P149</f>
        <v>68.66</v>
      </c>
      <c r="F174" s="854"/>
      <c r="G174" s="854">
        <v>65</v>
      </c>
      <c r="H174" s="854"/>
      <c r="I174" s="854">
        <f t="shared" si="62"/>
        <v>3.6599999999999966</v>
      </c>
      <c r="J174" s="854"/>
      <c r="K174" s="856" t="s">
        <v>328</v>
      </c>
      <c r="L174" s="856"/>
      <c r="M174" s="856"/>
      <c r="N174" s="856"/>
      <c r="O174" s="856"/>
      <c r="P174" s="856"/>
      <c r="Q174" s="856"/>
      <c r="R174" s="856"/>
      <c r="S174" s="856"/>
      <c r="T174" s="856"/>
      <c r="U174" s="856"/>
      <c r="V174" s="856"/>
      <c r="W174" s="857"/>
    </row>
    <row r="175" spans="1:23" ht="26.1" customHeight="1" x14ac:dyDescent="0.15">
      <c r="A175" s="846"/>
      <c r="B175" s="847"/>
      <c r="C175" s="847" t="s">
        <v>119</v>
      </c>
      <c r="D175" s="847"/>
      <c r="E175" s="854">
        <f>P151</f>
        <v>0.63</v>
      </c>
      <c r="F175" s="854"/>
      <c r="G175" s="854">
        <v>0</v>
      </c>
      <c r="H175" s="854"/>
      <c r="I175" s="854">
        <f t="shared" si="62"/>
        <v>0.63</v>
      </c>
      <c r="J175" s="854"/>
      <c r="K175" s="856"/>
      <c r="L175" s="856"/>
      <c r="M175" s="856"/>
      <c r="N175" s="856"/>
      <c r="O175" s="856"/>
      <c r="P175" s="856"/>
      <c r="Q175" s="856"/>
      <c r="R175" s="856"/>
      <c r="S175" s="856"/>
      <c r="T175" s="856"/>
      <c r="U175" s="856"/>
      <c r="V175" s="856"/>
      <c r="W175" s="857"/>
    </row>
    <row r="176" spans="1:23" ht="26.1" customHeight="1" x14ac:dyDescent="0.15">
      <c r="A176" s="846"/>
      <c r="B176" s="847"/>
      <c r="C176" s="858" t="s">
        <v>28</v>
      </c>
      <c r="D176" s="858"/>
      <c r="E176" s="859">
        <f>SUM(E172:F175)</f>
        <v>147.01</v>
      </c>
      <c r="F176" s="859"/>
      <c r="G176" s="859">
        <f>SUM(G172:H175)</f>
        <v>185</v>
      </c>
      <c r="H176" s="859"/>
      <c r="I176" s="862">
        <f t="shared" si="62"/>
        <v>-37.990000000000009</v>
      </c>
      <c r="J176" s="862"/>
      <c r="K176" s="863"/>
      <c r="L176" s="863"/>
      <c r="M176" s="863"/>
      <c r="N176" s="863"/>
      <c r="O176" s="863"/>
      <c r="P176" s="863"/>
      <c r="Q176" s="863"/>
      <c r="R176" s="863"/>
      <c r="S176" s="863"/>
      <c r="T176" s="863"/>
      <c r="U176" s="863"/>
      <c r="V176" s="863"/>
      <c r="W176" s="864"/>
    </row>
    <row r="177" spans="1:23" ht="26.1" customHeight="1" x14ac:dyDescent="0.15">
      <c r="A177" s="846" t="s">
        <v>127</v>
      </c>
      <c r="B177" s="847"/>
      <c r="C177" s="847" t="s">
        <v>115</v>
      </c>
      <c r="D177" s="847"/>
      <c r="E177" s="850">
        <f>Q145</f>
        <v>71.62</v>
      </c>
      <c r="F177" s="850"/>
      <c r="G177" s="850">
        <v>70</v>
      </c>
      <c r="H177" s="850"/>
      <c r="I177" s="865">
        <f t="shared" si="62"/>
        <v>1.6200000000000045</v>
      </c>
      <c r="J177" s="865"/>
      <c r="K177" s="867"/>
      <c r="L177" s="867"/>
      <c r="M177" s="867"/>
      <c r="N177" s="867"/>
      <c r="O177" s="867"/>
      <c r="P177" s="867"/>
      <c r="Q177" s="867"/>
      <c r="R177" s="867"/>
      <c r="S177" s="867"/>
      <c r="T177" s="867"/>
      <c r="U177" s="867"/>
      <c r="V177" s="867"/>
      <c r="W177" s="868"/>
    </row>
    <row r="178" spans="1:23" ht="26.1" customHeight="1" x14ac:dyDescent="0.15">
      <c r="A178" s="846"/>
      <c r="B178" s="847"/>
      <c r="C178" s="847" t="s">
        <v>116</v>
      </c>
      <c r="D178" s="847"/>
      <c r="E178" s="854">
        <f>Q147</f>
        <v>0</v>
      </c>
      <c r="F178" s="854"/>
      <c r="G178" s="854">
        <v>0</v>
      </c>
      <c r="H178" s="854"/>
      <c r="I178" s="854">
        <f t="shared" si="62"/>
        <v>0</v>
      </c>
      <c r="J178" s="854"/>
      <c r="K178" s="856"/>
      <c r="L178" s="856"/>
      <c r="M178" s="856"/>
      <c r="N178" s="856"/>
      <c r="O178" s="856"/>
      <c r="P178" s="856"/>
      <c r="Q178" s="856"/>
      <c r="R178" s="856"/>
      <c r="S178" s="856"/>
      <c r="T178" s="856"/>
      <c r="U178" s="856"/>
      <c r="V178" s="856"/>
      <c r="W178" s="857"/>
    </row>
    <row r="179" spans="1:23" ht="26.1" customHeight="1" x14ac:dyDescent="0.15">
      <c r="A179" s="846"/>
      <c r="B179" s="847"/>
      <c r="C179" s="847" t="s">
        <v>117</v>
      </c>
      <c r="D179" s="847"/>
      <c r="E179" s="854">
        <f>Q149</f>
        <v>7.68</v>
      </c>
      <c r="F179" s="854"/>
      <c r="G179" s="854">
        <v>10</v>
      </c>
      <c r="H179" s="854"/>
      <c r="I179" s="854">
        <f t="shared" si="62"/>
        <v>-2.3200000000000003</v>
      </c>
      <c r="J179" s="854"/>
      <c r="K179" s="856"/>
      <c r="L179" s="856"/>
      <c r="M179" s="856"/>
      <c r="N179" s="856"/>
      <c r="O179" s="856"/>
      <c r="P179" s="856"/>
      <c r="Q179" s="856"/>
      <c r="R179" s="856"/>
      <c r="S179" s="856"/>
      <c r="T179" s="856"/>
      <c r="U179" s="856"/>
      <c r="V179" s="856"/>
      <c r="W179" s="857"/>
    </row>
    <row r="180" spans="1:23" ht="26.1" customHeight="1" x14ac:dyDescent="0.15">
      <c r="A180" s="846"/>
      <c r="B180" s="847"/>
      <c r="C180" s="847" t="s">
        <v>119</v>
      </c>
      <c r="D180" s="847"/>
      <c r="E180" s="854">
        <f>Q151</f>
        <v>0</v>
      </c>
      <c r="F180" s="854"/>
      <c r="G180" s="854">
        <v>0</v>
      </c>
      <c r="H180" s="854"/>
      <c r="I180" s="854">
        <f t="shared" si="62"/>
        <v>0</v>
      </c>
      <c r="J180" s="854"/>
      <c r="K180" s="856"/>
      <c r="L180" s="856"/>
      <c r="M180" s="856"/>
      <c r="N180" s="856"/>
      <c r="O180" s="856"/>
      <c r="P180" s="856"/>
      <c r="Q180" s="856"/>
      <c r="R180" s="856"/>
      <c r="S180" s="856"/>
      <c r="T180" s="856"/>
      <c r="U180" s="856"/>
      <c r="V180" s="856"/>
      <c r="W180" s="857"/>
    </row>
    <row r="181" spans="1:23" ht="26.1" customHeight="1" x14ac:dyDescent="0.15">
      <c r="A181" s="846"/>
      <c r="B181" s="847"/>
      <c r="C181" s="858" t="s">
        <v>28</v>
      </c>
      <c r="D181" s="858"/>
      <c r="E181" s="859">
        <f>SUM(E177:F180)</f>
        <v>79.300000000000011</v>
      </c>
      <c r="F181" s="859"/>
      <c r="G181" s="859">
        <f>SUM(G177:H180)</f>
        <v>80</v>
      </c>
      <c r="H181" s="859"/>
      <c r="I181" s="859">
        <f t="shared" si="62"/>
        <v>-0.69999999999998863</v>
      </c>
      <c r="J181" s="859"/>
      <c r="K181" s="860"/>
      <c r="L181" s="860"/>
      <c r="M181" s="860"/>
      <c r="N181" s="860"/>
      <c r="O181" s="860"/>
      <c r="P181" s="860"/>
      <c r="Q181" s="860"/>
      <c r="R181" s="860"/>
      <c r="S181" s="860"/>
      <c r="T181" s="860"/>
      <c r="U181" s="860"/>
      <c r="V181" s="860"/>
      <c r="W181" s="861"/>
    </row>
    <row r="182" spans="1:23" ht="26.1" customHeight="1" x14ac:dyDescent="0.15">
      <c r="A182" s="846" t="s">
        <v>128</v>
      </c>
      <c r="B182" s="847"/>
      <c r="C182" s="847" t="s">
        <v>115</v>
      </c>
      <c r="D182" s="847"/>
      <c r="E182" s="850">
        <f>R145</f>
        <v>145.26</v>
      </c>
      <c r="F182" s="850"/>
      <c r="G182" s="850">
        <v>144</v>
      </c>
      <c r="H182" s="850"/>
      <c r="I182" s="850">
        <f t="shared" si="62"/>
        <v>1.2599999999999909</v>
      </c>
      <c r="J182" s="850"/>
      <c r="K182" s="852" t="s">
        <v>337</v>
      </c>
      <c r="L182" s="852"/>
      <c r="M182" s="852"/>
      <c r="N182" s="852"/>
      <c r="O182" s="852"/>
      <c r="P182" s="852"/>
      <c r="Q182" s="852"/>
      <c r="R182" s="852"/>
      <c r="S182" s="852"/>
      <c r="T182" s="852"/>
      <c r="U182" s="852"/>
      <c r="V182" s="852"/>
      <c r="W182" s="853"/>
    </row>
    <row r="183" spans="1:23" ht="26.1" customHeight="1" x14ac:dyDescent="0.15">
      <c r="A183" s="846"/>
      <c r="B183" s="847"/>
      <c r="C183" s="847" t="s">
        <v>116</v>
      </c>
      <c r="D183" s="847"/>
      <c r="E183" s="854">
        <f>R147</f>
        <v>19.93</v>
      </c>
      <c r="F183" s="854"/>
      <c r="G183" s="854">
        <v>25</v>
      </c>
      <c r="H183" s="854"/>
      <c r="I183" s="854">
        <f t="shared" si="62"/>
        <v>-5.07</v>
      </c>
      <c r="J183" s="854"/>
      <c r="K183" s="856"/>
      <c r="L183" s="856"/>
      <c r="M183" s="856"/>
      <c r="N183" s="856"/>
      <c r="O183" s="856"/>
      <c r="P183" s="856"/>
      <c r="Q183" s="856"/>
      <c r="R183" s="856"/>
      <c r="S183" s="856"/>
      <c r="T183" s="856"/>
      <c r="U183" s="856"/>
      <c r="V183" s="856"/>
      <c r="W183" s="857"/>
    </row>
    <row r="184" spans="1:23" ht="26.1" customHeight="1" x14ac:dyDescent="0.15">
      <c r="A184" s="846"/>
      <c r="B184" s="847"/>
      <c r="C184" s="847" t="s">
        <v>117</v>
      </c>
      <c r="D184" s="847"/>
      <c r="E184" s="854">
        <f>R149</f>
        <v>28.41</v>
      </c>
      <c r="F184" s="854"/>
      <c r="G184" s="854">
        <v>35</v>
      </c>
      <c r="H184" s="854"/>
      <c r="I184" s="854">
        <f t="shared" si="62"/>
        <v>-6.59</v>
      </c>
      <c r="J184" s="854"/>
      <c r="K184" s="856"/>
      <c r="L184" s="856"/>
      <c r="M184" s="856"/>
      <c r="N184" s="856"/>
      <c r="O184" s="856"/>
      <c r="P184" s="856"/>
      <c r="Q184" s="856"/>
      <c r="R184" s="856"/>
      <c r="S184" s="856"/>
      <c r="T184" s="856"/>
      <c r="U184" s="856"/>
      <c r="V184" s="856"/>
      <c r="W184" s="857"/>
    </row>
    <row r="185" spans="1:23" ht="26.1" customHeight="1" x14ac:dyDescent="0.15">
      <c r="A185" s="846"/>
      <c r="B185" s="847"/>
      <c r="C185" s="847" t="s">
        <v>119</v>
      </c>
      <c r="D185" s="847"/>
      <c r="E185" s="854">
        <f>R151</f>
        <v>15.2</v>
      </c>
      <c r="F185" s="854"/>
      <c r="G185" s="854">
        <v>0</v>
      </c>
      <c r="H185" s="854"/>
      <c r="I185" s="854">
        <f t="shared" si="62"/>
        <v>15.2</v>
      </c>
      <c r="J185" s="854"/>
      <c r="K185" s="856"/>
      <c r="L185" s="856"/>
      <c r="M185" s="856"/>
      <c r="N185" s="856"/>
      <c r="O185" s="856"/>
      <c r="P185" s="856"/>
      <c r="Q185" s="856"/>
      <c r="R185" s="856"/>
      <c r="S185" s="856"/>
      <c r="T185" s="856"/>
      <c r="U185" s="856"/>
      <c r="V185" s="856"/>
      <c r="W185" s="857"/>
    </row>
    <row r="186" spans="1:23" ht="26.1" customHeight="1" x14ac:dyDescent="0.15">
      <c r="A186" s="846"/>
      <c r="B186" s="847"/>
      <c r="C186" s="858" t="s">
        <v>28</v>
      </c>
      <c r="D186" s="858"/>
      <c r="E186" s="859">
        <f>SUM(E182:F185)</f>
        <v>208.79999999999998</v>
      </c>
      <c r="F186" s="859"/>
      <c r="G186" s="859">
        <f>SUM(G182:H185)</f>
        <v>204</v>
      </c>
      <c r="H186" s="859"/>
      <c r="I186" s="862">
        <f t="shared" si="62"/>
        <v>4.7999999999999829</v>
      </c>
      <c r="J186" s="862"/>
      <c r="K186" s="863"/>
      <c r="L186" s="863"/>
      <c r="M186" s="863"/>
      <c r="N186" s="863"/>
      <c r="O186" s="863"/>
      <c r="P186" s="863"/>
      <c r="Q186" s="863"/>
      <c r="R186" s="863"/>
      <c r="S186" s="863"/>
      <c r="T186" s="863"/>
      <c r="U186" s="863"/>
      <c r="V186" s="863"/>
      <c r="W186" s="864"/>
    </row>
    <row r="187" spans="1:23" ht="26.1" customHeight="1" x14ac:dyDescent="0.15">
      <c r="A187" s="846" t="s">
        <v>129</v>
      </c>
      <c r="B187" s="847"/>
      <c r="C187" s="847" t="s">
        <v>115</v>
      </c>
      <c r="D187" s="847"/>
      <c r="E187" s="850">
        <f>S145</f>
        <v>149.66</v>
      </c>
      <c r="F187" s="850"/>
      <c r="G187" s="850">
        <v>172.68</v>
      </c>
      <c r="H187" s="850"/>
      <c r="I187" s="865">
        <f t="shared" si="62"/>
        <v>-23.02000000000001</v>
      </c>
      <c r="J187" s="865"/>
      <c r="K187" s="867"/>
      <c r="L187" s="867"/>
      <c r="M187" s="867"/>
      <c r="N187" s="867"/>
      <c r="O187" s="867"/>
      <c r="P187" s="867"/>
      <c r="Q187" s="867"/>
      <c r="R187" s="867"/>
      <c r="S187" s="867"/>
      <c r="T187" s="867"/>
      <c r="U187" s="867"/>
      <c r="V187" s="867"/>
      <c r="W187" s="868"/>
    </row>
    <row r="188" spans="1:23" ht="26.1" customHeight="1" x14ac:dyDescent="0.15">
      <c r="A188" s="846"/>
      <c r="B188" s="847"/>
      <c r="C188" s="847" t="s">
        <v>116</v>
      </c>
      <c r="D188" s="847"/>
      <c r="E188" s="854">
        <f>S147</f>
        <v>0</v>
      </c>
      <c r="F188" s="854"/>
      <c r="G188" s="854">
        <v>0</v>
      </c>
      <c r="H188" s="854"/>
      <c r="I188" s="854">
        <f t="shared" si="62"/>
        <v>0</v>
      </c>
      <c r="J188" s="854"/>
      <c r="K188" s="856"/>
      <c r="L188" s="856"/>
      <c r="M188" s="856"/>
      <c r="N188" s="856"/>
      <c r="O188" s="856"/>
      <c r="P188" s="856"/>
      <c r="Q188" s="856"/>
      <c r="R188" s="856"/>
      <c r="S188" s="856"/>
      <c r="T188" s="856"/>
      <c r="U188" s="856"/>
      <c r="V188" s="856"/>
      <c r="W188" s="857"/>
    </row>
    <row r="189" spans="1:23" ht="26.1" customHeight="1" x14ac:dyDescent="0.15">
      <c r="A189" s="846"/>
      <c r="B189" s="847"/>
      <c r="C189" s="847" t="s">
        <v>117</v>
      </c>
      <c r="D189" s="847"/>
      <c r="E189" s="854">
        <f>S149</f>
        <v>50.656910092815899</v>
      </c>
      <c r="F189" s="854"/>
      <c r="G189" s="854">
        <v>30</v>
      </c>
      <c r="H189" s="854"/>
      <c r="I189" s="854">
        <f t="shared" si="62"/>
        <v>20.656910092815899</v>
      </c>
      <c r="J189" s="854"/>
      <c r="K189" s="856"/>
      <c r="L189" s="856"/>
      <c r="M189" s="856"/>
      <c r="N189" s="856"/>
      <c r="O189" s="856"/>
      <c r="P189" s="856"/>
      <c r="Q189" s="856"/>
      <c r="R189" s="856"/>
      <c r="S189" s="856"/>
      <c r="T189" s="856"/>
      <c r="U189" s="856"/>
      <c r="V189" s="856"/>
      <c r="W189" s="857"/>
    </row>
    <row r="190" spans="1:23" ht="26.1" customHeight="1" x14ac:dyDescent="0.15">
      <c r="A190" s="846"/>
      <c r="B190" s="847"/>
      <c r="C190" s="847" t="s">
        <v>119</v>
      </c>
      <c r="D190" s="847"/>
      <c r="E190" s="854">
        <f>S151</f>
        <v>0</v>
      </c>
      <c r="F190" s="854"/>
      <c r="G190" s="854">
        <v>0</v>
      </c>
      <c r="H190" s="854"/>
      <c r="I190" s="854">
        <f t="shared" si="62"/>
        <v>0</v>
      </c>
      <c r="J190" s="854"/>
      <c r="K190" s="856"/>
      <c r="L190" s="856"/>
      <c r="M190" s="856"/>
      <c r="N190" s="856"/>
      <c r="O190" s="856"/>
      <c r="P190" s="856"/>
      <c r="Q190" s="856"/>
      <c r="R190" s="856"/>
      <c r="S190" s="856"/>
      <c r="T190" s="856"/>
      <c r="U190" s="856"/>
      <c r="V190" s="856"/>
      <c r="W190" s="857"/>
    </row>
    <row r="191" spans="1:23" ht="26.1" customHeight="1" thickBot="1" x14ac:dyDescent="0.2">
      <c r="A191" s="939"/>
      <c r="B191" s="940"/>
      <c r="C191" s="869" t="s">
        <v>28</v>
      </c>
      <c r="D191" s="869"/>
      <c r="E191" s="870">
        <f>SUM(E187:F190)</f>
        <v>200.3169100928159</v>
      </c>
      <c r="F191" s="870"/>
      <c r="G191" s="870">
        <f>SUM(G187:H190)</f>
        <v>202.68</v>
      </c>
      <c r="H191" s="870"/>
      <c r="I191" s="870">
        <f t="shared" si="62"/>
        <v>-2.3630899071841043</v>
      </c>
      <c r="J191" s="870"/>
      <c r="K191" s="871"/>
      <c r="L191" s="871"/>
      <c r="M191" s="871"/>
      <c r="N191" s="871"/>
      <c r="O191" s="871"/>
      <c r="P191" s="871"/>
      <c r="Q191" s="871"/>
      <c r="R191" s="871"/>
      <c r="S191" s="871"/>
      <c r="T191" s="871"/>
      <c r="U191" s="871"/>
      <c r="V191" s="871"/>
      <c r="W191" s="872"/>
    </row>
    <row r="192" spans="1:23" ht="26.1" customHeight="1" x14ac:dyDescent="0.15">
      <c r="A192" s="428"/>
      <c r="B192" s="429"/>
      <c r="C192" s="429"/>
      <c r="D192" s="339"/>
      <c r="E192" s="339"/>
      <c r="F192" s="339"/>
      <c r="G192" s="339"/>
      <c r="H192" s="339"/>
      <c r="I192" s="339"/>
      <c r="J192" s="339"/>
      <c r="K192" s="339"/>
      <c r="L192" s="339"/>
      <c r="M192" s="339"/>
      <c r="N192" s="339"/>
      <c r="O192" s="339"/>
      <c r="P192" s="339"/>
      <c r="Q192" s="339"/>
      <c r="R192" s="339"/>
      <c r="S192" s="339"/>
      <c r="T192" s="337"/>
      <c r="U192" s="337"/>
      <c r="V192" s="337"/>
      <c r="W192" s="368"/>
    </row>
    <row r="193" spans="1:23" ht="26.1" customHeight="1" thickBot="1" x14ac:dyDescent="0.2">
      <c r="A193" s="715" t="s">
        <v>130</v>
      </c>
      <c r="B193" s="759"/>
      <c r="C193" s="759"/>
      <c r="D193" s="759"/>
      <c r="E193" s="759"/>
      <c r="F193" s="759"/>
      <c r="G193" s="759"/>
      <c r="H193" s="759"/>
      <c r="I193" s="759"/>
      <c r="J193" s="759"/>
      <c r="K193" s="759"/>
      <c r="L193" s="759"/>
      <c r="M193" s="759"/>
      <c r="N193" s="759"/>
      <c r="O193" s="759"/>
      <c r="P193" s="759"/>
      <c r="Q193" s="759"/>
      <c r="R193" s="759"/>
      <c r="S193" s="759"/>
      <c r="T193" s="716"/>
      <c r="U193" s="716"/>
      <c r="V193" s="716"/>
      <c r="W193" s="717"/>
    </row>
    <row r="194" spans="1:23" ht="26.1" customHeight="1" x14ac:dyDescent="0.15">
      <c r="A194" s="778" t="s">
        <v>9</v>
      </c>
      <c r="B194" s="779"/>
      <c r="C194" s="873" t="s">
        <v>56</v>
      </c>
      <c r="D194" s="838"/>
      <c r="E194" s="838"/>
      <c r="F194" s="838"/>
      <c r="G194" s="838"/>
      <c r="H194" s="838"/>
      <c r="I194" s="838"/>
      <c r="J194" s="838"/>
      <c r="K194" s="838" t="s">
        <v>131</v>
      </c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74"/>
    </row>
    <row r="195" spans="1:23" ht="26.1" customHeight="1" x14ac:dyDescent="0.15">
      <c r="A195" s="780"/>
      <c r="B195" s="781"/>
      <c r="C195" s="821" t="s">
        <v>132</v>
      </c>
      <c r="D195" s="734"/>
      <c r="E195" s="734" t="s">
        <v>133</v>
      </c>
      <c r="F195" s="734"/>
      <c r="G195" s="734" t="s">
        <v>134</v>
      </c>
      <c r="H195" s="734"/>
      <c r="I195" s="734" t="s">
        <v>135</v>
      </c>
      <c r="J195" s="734"/>
      <c r="K195" s="734" t="s">
        <v>136</v>
      </c>
      <c r="L195" s="734"/>
      <c r="M195" s="734"/>
      <c r="N195" s="734"/>
      <c r="O195" s="734"/>
      <c r="P195" s="734"/>
      <c r="Q195" s="734"/>
      <c r="R195" s="734"/>
      <c r="S195" s="734"/>
      <c r="T195" s="734"/>
      <c r="U195" s="352" t="s">
        <v>137</v>
      </c>
      <c r="V195" s="352" t="s">
        <v>138</v>
      </c>
      <c r="W195" s="430" t="s">
        <v>35</v>
      </c>
    </row>
    <row r="196" spans="1:23" ht="26.1" customHeight="1" x14ac:dyDescent="0.15">
      <c r="A196" s="733" t="s">
        <v>21</v>
      </c>
      <c r="B196" s="734"/>
      <c r="C196" s="875">
        <v>5244.5599999999995</v>
      </c>
      <c r="D196" s="876"/>
      <c r="E196" s="798">
        <v>526.47</v>
      </c>
      <c r="F196" s="798"/>
      <c r="G196" s="798">
        <v>154719.85</v>
      </c>
      <c r="H196" s="798"/>
      <c r="I196" s="876">
        <v>321</v>
      </c>
      <c r="J196" s="831"/>
      <c r="K196" s="877"/>
      <c r="L196" s="878"/>
      <c r="M196" s="878"/>
      <c r="N196" s="878"/>
      <c r="O196" s="878"/>
      <c r="P196" s="878"/>
      <c r="Q196" s="878"/>
      <c r="R196" s="878"/>
      <c r="S196" s="878"/>
      <c r="T196" s="878"/>
      <c r="U196" s="586"/>
      <c r="V196" s="586"/>
      <c r="W196" s="587"/>
    </row>
    <row r="197" spans="1:23" ht="26.1" customHeight="1" x14ac:dyDescent="0.15">
      <c r="A197" s="733" t="s">
        <v>22</v>
      </c>
      <c r="B197" s="734"/>
      <c r="C197" s="883">
        <v>76826</v>
      </c>
      <c r="D197" s="879"/>
      <c r="E197" s="803">
        <v>608.19000000000005</v>
      </c>
      <c r="F197" s="803"/>
      <c r="G197" s="803">
        <v>574860.07333333383</v>
      </c>
      <c r="H197" s="803"/>
      <c r="I197" s="879">
        <v>1198</v>
      </c>
      <c r="J197" s="880"/>
      <c r="K197" s="884" t="s">
        <v>294</v>
      </c>
      <c r="L197" s="882"/>
      <c r="M197" s="882"/>
      <c r="N197" s="882"/>
      <c r="O197" s="882"/>
      <c r="P197" s="882"/>
      <c r="Q197" s="882"/>
      <c r="R197" s="882"/>
      <c r="S197" s="882"/>
      <c r="T197" s="882"/>
      <c r="U197" s="588" t="s">
        <v>296</v>
      </c>
      <c r="V197" s="588" t="s">
        <v>295</v>
      </c>
      <c r="W197" s="589" t="s">
        <v>297</v>
      </c>
    </row>
    <row r="198" spans="1:23" ht="26.1" customHeight="1" x14ac:dyDescent="0.15">
      <c r="A198" s="733" t="s">
        <v>23</v>
      </c>
      <c r="B198" s="734"/>
      <c r="C198" s="883">
        <v>6400</v>
      </c>
      <c r="D198" s="879"/>
      <c r="E198" s="803">
        <v>250.85</v>
      </c>
      <c r="F198" s="803"/>
      <c r="G198" s="803">
        <v>39806.67</v>
      </c>
      <c r="H198" s="803"/>
      <c r="I198" s="879">
        <v>237</v>
      </c>
      <c r="J198" s="880"/>
      <c r="K198" s="885" t="s">
        <v>317</v>
      </c>
      <c r="L198" s="882"/>
      <c r="M198" s="882"/>
      <c r="N198" s="882"/>
      <c r="O198" s="882"/>
      <c r="P198" s="882"/>
      <c r="Q198" s="882"/>
      <c r="R198" s="882"/>
      <c r="S198" s="882"/>
      <c r="T198" s="882"/>
      <c r="U198" s="590" t="s">
        <v>318</v>
      </c>
      <c r="V198" s="591" t="s">
        <v>319</v>
      </c>
      <c r="W198" s="592">
        <v>44067</v>
      </c>
    </row>
    <row r="199" spans="1:23" ht="26.1" customHeight="1" x14ac:dyDescent="0.15">
      <c r="A199" s="733" t="s">
        <v>24</v>
      </c>
      <c r="B199" s="734"/>
      <c r="C199" s="883">
        <v>10050</v>
      </c>
      <c r="D199" s="879"/>
      <c r="E199" s="803">
        <v>231.60999999999999</v>
      </c>
      <c r="F199" s="803"/>
      <c r="G199" s="803">
        <v>77247</v>
      </c>
      <c r="H199" s="803"/>
      <c r="I199" s="879">
        <v>165</v>
      </c>
      <c r="J199" s="880"/>
      <c r="K199" s="881" t="s">
        <v>329</v>
      </c>
      <c r="L199" s="882"/>
      <c r="M199" s="882"/>
      <c r="N199" s="882"/>
      <c r="O199" s="882"/>
      <c r="P199" s="882"/>
      <c r="Q199" s="882"/>
      <c r="R199" s="882"/>
      <c r="S199" s="882"/>
      <c r="T199" s="882"/>
      <c r="U199" s="590" t="s">
        <v>330</v>
      </c>
      <c r="V199" s="590" t="s">
        <v>331</v>
      </c>
      <c r="W199" s="592">
        <v>44063</v>
      </c>
    </row>
    <row r="200" spans="1:23" ht="26.1" customHeight="1" x14ac:dyDescent="0.15">
      <c r="A200" s="733" t="s">
        <v>25</v>
      </c>
      <c r="B200" s="734"/>
      <c r="C200" s="883">
        <v>60</v>
      </c>
      <c r="D200" s="879"/>
      <c r="E200" s="803">
        <v>5.4</v>
      </c>
      <c r="F200" s="803"/>
      <c r="G200" s="803">
        <v>1440</v>
      </c>
      <c r="H200" s="803"/>
      <c r="I200" s="879">
        <v>4</v>
      </c>
      <c r="J200" s="880"/>
      <c r="K200" s="881"/>
      <c r="L200" s="882"/>
      <c r="M200" s="882"/>
      <c r="N200" s="882"/>
      <c r="O200" s="882"/>
      <c r="P200" s="882"/>
      <c r="Q200" s="882"/>
      <c r="R200" s="882"/>
      <c r="S200" s="882"/>
      <c r="T200" s="882"/>
      <c r="U200" s="590"/>
      <c r="V200" s="590"/>
      <c r="W200" s="593"/>
    </row>
    <row r="201" spans="1:23" ht="26.1" customHeight="1" x14ac:dyDescent="0.15">
      <c r="A201" s="733" t="s">
        <v>26</v>
      </c>
      <c r="B201" s="734"/>
      <c r="C201" s="883">
        <v>88158</v>
      </c>
      <c r="D201" s="879"/>
      <c r="E201" s="803">
        <v>83.422910000000002</v>
      </c>
      <c r="F201" s="803"/>
      <c r="G201" s="803">
        <v>108050.87</v>
      </c>
      <c r="H201" s="803"/>
      <c r="I201" s="879">
        <v>209</v>
      </c>
      <c r="J201" s="880"/>
      <c r="K201" s="881"/>
      <c r="L201" s="882"/>
      <c r="M201" s="882"/>
      <c r="N201" s="882"/>
      <c r="O201" s="882"/>
      <c r="P201" s="882"/>
      <c r="Q201" s="882"/>
      <c r="R201" s="882"/>
      <c r="S201" s="882"/>
      <c r="T201" s="882"/>
      <c r="U201" s="590"/>
      <c r="V201" s="590"/>
      <c r="W201" s="593"/>
    </row>
    <row r="202" spans="1:23" ht="26.1" customHeight="1" x14ac:dyDescent="0.15">
      <c r="A202" s="733" t="s">
        <v>27</v>
      </c>
      <c r="B202" s="734"/>
      <c r="C202" s="883">
        <v>18405</v>
      </c>
      <c r="D202" s="879"/>
      <c r="E202" s="803">
        <v>70.709495713857095</v>
      </c>
      <c r="F202" s="803"/>
      <c r="G202" s="803">
        <v>56382.966666666704</v>
      </c>
      <c r="H202" s="803"/>
      <c r="I202" s="879">
        <v>94</v>
      </c>
      <c r="J202" s="880"/>
      <c r="K202" s="981" t="s">
        <v>340</v>
      </c>
      <c r="L202" s="882"/>
      <c r="M202" s="882"/>
      <c r="N202" s="882"/>
      <c r="O202" s="882"/>
      <c r="P202" s="882"/>
      <c r="Q202" s="882"/>
      <c r="R202" s="882"/>
      <c r="S202" s="882"/>
      <c r="T202" s="882"/>
      <c r="U202" s="594" t="s">
        <v>341</v>
      </c>
      <c r="V202" s="594" t="s">
        <v>342</v>
      </c>
      <c r="W202" s="592">
        <v>44075</v>
      </c>
    </row>
    <row r="203" spans="1:23" ht="26.1" customHeight="1" thickBot="1" x14ac:dyDescent="0.2">
      <c r="A203" s="735" t="s">
        <v>28</v>
      </c>
      <c r="B203" s="736"/>
      <c r="C203" s="932">
        <f>SUM(C196:D202)</f>
        <v>205143.56</v>
      </c>
      <c r="D203" s="933"/>
      <c r="E203" s="809">
        <f>SUM(E196:F202)</f>
        <v>1776.652405713857</v>
      </c>
      <c r="F203" s="809"/>
      <c r="G203" s="809">
        <f>SUM(G196:H202)</f>
        <v>1012507.4300000005</v>
      </c>
      <c r="H203" s="809"/>
      <c r="I203" s="933">
        <f>SUM(I196:J202)</f>
        <v>2228</v>
      </c>
      <c r="J203" s="934"/>
      <c r="K203" s="935"/>
      <c r="L203" s="936"/>
      <c r="M203" s="936"/>
      <c r="N203" s="936"/>
      <c r="O203" s="936"/>
      <c r="P203" s="936"/>
      <c r="Q203" s="936"/>
      <c r="R203" s="936"/>
      <c r="S203" s="936"/>
      <c r="T203" s="936"/>
      <c r="U203" s="595"/>
      <c r="V203" s="595"/>
      <c r="W203" s="596"/>
    </row>
    <row r="204" spans="1:23" ht="26.1" customHeight="1" x14ac:dyDescent="0.15">
      <c r="A204" s="338"/>
      <c r="B204" s="339"/>
      <c r="C204" s="339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7"/>
      <c r="U204" s="337"/>
      <c r="V204" s="337"/>
      <c r="W204" s="368"/>
    </row>
    <row r="205" spans="1:23" ht="26.1" customHeight="1" thickBot="1" x14ac:dyDescent="0.2">
      <c r="A205" s="598" t="s">
        <v>139</v>
      </c>
      <c r="B205" s="599"/>
      <c r="C205" s="599"/>
      <c r="D205" s="599"/>
      <c r="E205" s="599"/>
      <c r="F205" s="599"/>
      <c r="G205" s="599"/>
      <c r="H205" s="599"/>
      <c r="I205" s="599"/>
      <c r="J205" s="599"/>
      <c r="K205" s="599"/>
      <c r="L205" s="599"/>
      <c r="M205" s="599"/>
      <c r="N205" s="599"/>
      <c r="O205" s="599"/>
      <c r="P205" s="599"/>
      <c r="Q205" s="599"/>
      <c r="R205" s="599"/>
      <c r="S205" s="599"/>
      <c r="T205" s="599"/>
      <c r="U205" s="599"/>
      <c r="V205" s="599"/>
      <c r="W205" s="600"/>
    </row>
    <row r="206" spans="1:23" ht="26.1" customHeight="1" x14ac:dyDescent="0.15">
      <c r="A206" s="937" t="s">
        <v>9</v>
      </c>
      <c r="B206" s="873"/>
      <c r="C206" s="792" t="s">
        <v>39</v>
      </c>
      <c r="D206" s="792"/>
      <c r="E206" s="792"/>
      <c r="F206" s="792"/>
      <c r="G206" s="792"/>
      <c r="H206" s="792"/>
      <c r="I206" s="792"/>
      <c r="J206" s="792"/>
      <c r="K206" s="792"/>
      <c r="L206" s="792"/>
      <c r="M206" s="791" t="s">
        <v>140</v>
      </c>
      <c r="N206" s="792"/>
      <c r="O206" s="792"/>
      <c r="P206" s="792"/>
      <c r="Q206" s="792"/>
      <c r="R206" s="792"/>
      <c r="S206" s="792"/>
      <c r="T206" s="792"/>
      <c r="U206" s="792"/>
      <c r="V206" s="792"/>
      <c r="W206" s="938"/>
    </row>
    <row r="207" spans="1:23" ht="26.1" customHeight="1" x14ac:dyDescent="0.15">
      <c r="A207" s="733" t="s">
        <v>21</v>
      </c>
      <c r="B207" s="734"/>
      <c r="C207" s="980" t="s">
        <v>292</v>
      </c>
      <c r="D207" s="919"/>
      <c r="E207" s="919"/>
      <c r="F207" s="919"/>
      <c r="G207" s="919"/>
      <c r="H207" s="919"/>
      <c r="I207" s="919"/>
      <c r="J207" s="919"/>
      <c r="K207" s="919"/>
      <c r="L207" s="919"/>
      <c r="M207" s="980" t="s">
        <v>293</v>
      </c>
      <c r="N207" s="919"/>
      <c r="O207" s="919"/>
      <c r="P207" s="919"/>
      <c r="Q207" s="919"/>
      <c r="R207" s="919"/>
      <c r="S207" s="919"/>
      <c r="T207" s="919"/>
      <c r="U207" s="919"/>
      <c r="V207" s="919"/>
      <c r="W207" s="920"/>
    </row>
    <row r="208" spans="1:23" ht="26.1" customHeight="1" x14ac:dyDescent="0.15">
      <c r="A208" s="733" t="s">
        <v>22</v>
      </c>
      <c r="B208" s="734"/>
      <c r="C208" s="980" t="s">
        <v>298</v>
      </c>
      <c r="D208" s="919"/>
      <c r="E208" s="919"/>
      <c r="F208" s="919"/>
      <c r="G208" s="919"/>
      <c r="H208" s="919"/>
      <c r="I208" s="919"/>
      <c r="J208" s="919"/>
      <c r="K208" s="919"/>
      <c r="L208" s="919"/>
      <c r="M208" s="980" t="s">
        <v>299</v>
      </c>
      <c r="N208" s="919"/>
      <c r="O208" s="919"/>
      <c r="P208" s="919"/>
      <c r="Q208" s="919"/>
      <c r="R208" s="919"/>
      <c r="S208" s="919"/>
      <c r="T208" s="919"/>
      <c r="U208" s="919"/>
      <c r="V208" s="919"/>
      <c r="W208" s="920"/>
    </row>
    <row r="209" spans="1:23" ht="26.1" customHeight="1" x14ac:dyDescent="0.15">
      <c r="A209" s="733" t="s">
        <v>23</v>
      </c>
      <c r="B209" s="734"/>
      <c r="C209" s="980" t="s">
        <v>300</v>
      </c>
      <c r="D209" s="919"/>
      <c r="E209" s="919"/>
      <c r="F209" s="919"/>
      <c r="G209" s="919"/>
      <c r="H209" s="919"/>
      <c r="I209" s="919"/>
      <c r="J209" s="919"/>
      <c r="K209" s="919"/>
      <c r="L209" s="919"/>
      <c r="M209" s="980" t="s">
        <v>301</v>
      </c>
      <c r="N209" s="919"/>
      <c r="O209" s="919"/>
      <c r="P209" s="919"/>
      <c r="Q209" s="919"/>
      <c r="R209" s="919"/>
      <c r="S209" s="919"/>
      <c r="T209" s="919"/>
      <c r="U209" s="919"/>
      <c r="V209" s="919"/>
      <c r="W209" s="920"/>
    </row>
    <row r="210" spans="1:23" ht="26.1" customHeight="1" x14ac:dyDescent="0.15">
      <c r="A210" s="733" t="s">
        <v>24</v>
      </c>
      <c r="B210" s="734"/>
      <c r="C210" s="980" t="s">
        <v>320</v>
      </c>
      <c r="D210" s="919"/>
      <c r="E210" s="919"/>
      <c r="F210" s="919"/>
      <c r="G210" s="919"/>
      <c r="H210" s="919"/>
      <c r="I210" s="919"/>
      <c r="J210" s="919"/>
      <c r="K210" s="919"/>
      <c r="L210" s="919"/>
      <c r="M210" s="918" t="s">
        <v>321</v>
      </c>
      <c r="N210" s="919"/>
      <c r="O210" s="919"/>
      <c r="P210" s="919"/>
      <c r="Q210" s="919"/>
      <c r="R210" s="919"/>
      <c r="S210" s="919"/>
      <c r="T210" s="919"/>
      <c r="U210" s="919"/>
      <c r="V210" s="919"/>
      <c r="W210" s="920"/>
    </row>
    <row r="211" spans="1:23" ht="26.1" customHeight="1" x14ac:dyDescent="0.15">
      <c r="A211" s="733" t="s">
        <v>25</v>
      </c>
      <c r="B211" s="734"/>
      <c r="C211" s="918" t="s">
        <v>332</v>
      </c>
      <c r="D211" s="919"/>
      <c r="E211" s="919"/>
      <c r="F211" s="919"/>
      <c r="G211" s="919"/>
      <c r="H211" s="919"/>
      <c r="I211" s="919"/>
      <c r="J211" s="919"/>
      <c r="K211" s="919"/>
      <c r="L211" s="919"/>
      <c r="M211" s="918" t="s">
        <v>333</v>
      </c>
      <c r="N211" s="919"/>
      <c r="O211" s="919"/>
      <c r="P211" s="919"/>
      <c r="Q211" s="919"/>
      <c r="R211" s="919"/>
      <c r="S211" s="919"/>
      <c r="T211" s="919"/>
      <c r="U211" s="919"/>
      <c r="V211" s="919"/>
      <c r="W211" s="920"/>
    </row>
    <row r="212" spans="1:23" ht="26.1" customHeight="1" x14ac:dyDescent="0.15">
      <c r="A212" s="733" t="s">
        <v>26</v>
      </c>
      <c r="B212" s="734"/>
      <c r="C212" s="918" t="s">
        <v>334</v>
      </c>
      <c r="D212" s="919"/>
      <c r="E212" s="919"/>
      <c r="F212" s="919"/>
      <c r="G212" s="919"/>
      <c r="H212" s="919"/>
      <c r="I212" s="919"/>
      <c r="J212" s="919"/>
      <c r="K212" s="919"/>
      <c r="L212" s="919"/>
      <c r="M212" s="918" t="s">
        <v>335</v>
      </c>
      <c r="N212" s="919"/>
      <c r="O212" s="919"/>
      <c r="P212" s="919"/>
      <c r="Q212" s="919"/>
      <c r="R212" s="919"/>
      <c r="S212" s="919"/>
      <c r="T212" s="919"/>
      <c r="U212" s="919"/>
      <c r="V212" s="919"/>
      <c r="W212" s="920"/>
    </row>
    <row r="213" spans="1:23" ht="26.1" customHeight="1" thickBot="1" x14ac:dyDescent="0.2">
      <c r="A213" s="735" t="s">
        <v>27</v>
      </c>
      <c r="B213" s="736"/>
      <c r="C213" s="921" t="s">
        <v>338</v>
      </c>
      <c r="D213" s="922"/>
      <c r="E213" s="922"/>
      <c r="F213" s="922"/>
      <c r="G213" s="922"/>
      <c r="H213" s="922"/>
      <c r="I213" s="922"/>
      <c r="J213" s="922"/>
      <c r="K213" s="922"/>
      <c r="L213" s="922"/>
      <c r="M213" s="921" t="s">
        <v>339</v>
      </c>
      <c r="N213" s="922"/>
      <c r="O213" s="922"/>
      <c r="P213" s="922"/>
      <c r="Q213" s="922"/>
      <c r="R213" s="922"/>
      <c r="S213" s="922"/>
      <c r="T213" s="922"/>
      <c r="U213" s="922"/>
      <c r="V213" s="922"/>
      <c r="W213" s="923"/>
    </row>
    <row r="214" spans="1:23" ht="26.1" customHeight="1" x14ac:dyDescent="0.15">
      <c r="A214" s="338"/>
      <c r="B214" s="339"/>
      <c r="C214" s="339"/>
      <c r="D214" s="339"/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37"/>
      <c r="U214" s="337"/>
      <c r="V214" s="337"/>
      <c r="W214" s="368"/>
    </row>
    <row r="215" spans="1:23" ht="26.1" customHeight="1" x14ac:dyDescent="0.15">
      <c r="A215" s="598" t="s">
        <v>141</v>
      </c>
      <c r="B215" s="599"/>
      <c r="C215" s="599"/>
      <c r="D215" s="599"/>
      <c r="E215" s="599"/>
      <c r="F215" s="599"/>
      <c r="G215" s="599"/>
      <c r="H215" s="599"/>
      <c r="I215" s="599"/>
      <c r="J215" s="599"/>
      <c r="K215" s="599"/>
      <c r="L215" s="599"/>
      <c r="M215" s="599"/>
      <c r="N215" s="599"/>
      <c r="O215" s="599"/>
      <c r="P215" s="599"/>
      <c r="Q215" s="599"/>
      <c r="R215" s="599"/>
      <c r="S215" s="599"/>
      <c r="T215" s="599"/>
      <c r="U215" s="599"/>
      <c r="V215" s="599"/>
      <c r="W215" s="600"/>
    </row>
    <row r="216" spans="1:23" ht="26.1" customHeight="1" thickBot="1" x14ac:dyDescent="0.2">
      <c r="A216" s="715" t="s">
        <v>142</v>
      </c>
      <c r="B216" s="759"/>
      <c r="C216" s="759"/>
      <c r="D216" s="759"/>
      <c r="E216" s="759"/>
      <c r="F216" s="759"/>
      <c r="G216" s="759"/>
      <c r="H216" s="759"/>
      <c r="I216" s="759"/>
      <c r="J216" s="759"/>
      <c r="K216" s="759"/>
      <c r="L216" s="759"/>
      <c r="M216" s="759"/>
      <c r="N216" s="759"/>
      <c r="O216" s="759"/>
      <c r="P216" s="759"/>
      <c r="Q216" s="759"/>
      <c r="R216" s="759"/>
      <c r="S216" s="759"/>
      <c r="T216" s="716"/>
      <c r="U216" s="716"/>
      <c r="V216" s="716"/>
      <c r="W216" s="717"/>
    </row>
    <row r="217" spans="1:23" ht="26.1" customHeight="1" x14ac:dyDescent="0.15">
      <c r="A217" s="434" t="s">
        <v>143</v>
      </c>
      <c r="B217" s="890" t="s">
        <v>144</v>
      </c>
      <c r="C217" s="890"/>
      <c r="D217" s="890" t="s">
        <v>145</v>
      </c>
      <c r="E217" s="890"/>
      <c r="F217" s="890"/>
      <c r="G217" s="890"/>
      <c r="H217" s="890"/>
      <c r="I217" s="791" t="s">
        <v>146</v>
      </c>
      <c r="J217" s="792"/>
      <c r="K217" s="792"/>
      <c r="L217" s="792"/>
      <c r="M217" s="792"/>
      <c r="N217" s="792"/>
      <c r="O217" s="792"/>
      <c r="P217" s="792"/>
      <c r="Q217" s="792"/>
      <c r="R217" s="792"/>
      <c r="S217" s="793"/>
      <c r="T217" s="432" t="s">
        <v>33</v>
      </c>
      <c r="U217" s="432" t="s">
        <v>34</v>
      </c>
      <c r="V217" s="432" t="s">
        <v>147</v>
      </c>
      <c r="W217" s="433" t="s">
        <v>35</v>
      </c>
    </row>
    <row r="218" spans="1:23" ht="105" customHeight="1" x14ac:dyDescent="0.15">
      <c r="A218" s="435">
        <v>1</v>
      </c>
      <c r="B218" s="893" t="s">
        <v>237</v>
      </c>
      <c r="C218" s="894"/>
      <c r="D218" s="891" t="s">
        <v>227</v>
      </c>
      <c r="E218" s="891"/>
      <c r="F218" s="891"/>
      <c r="G218" s="891"/>
      <c r="H218" s="891"/>
      <c r="I218" s="666" t="s">
        <v>240</v>
      </c>
      <c r="J218" s="667"/>
      <c r="K218" s="667"/>
      <c r="L218" s="667"/>
      <c r="M218" s="667"/>
      <c r="N218" s="667"/>
      <c r="O218" s="667"/>
      <c r="P218" s="667"/>
      <c r="Q218" s="667"/>
      <c r="R218" s="667"/>
      <c r="S218" s="668"/>
      <c r="T218" s="453" t="s">
        <v>250</v>
      </c>
      <c r="U218" s="454" t="s">
        <v>259</v>
      </c>
      <c r="V218" s="453"/>
      <c r="W218" s="455" t="s">
        <v>251</v>
      </c>
    </row>
    <row r="219" spans="1:23" ht="105" customHeight="1" x14ac:dyDescent="0.15">
      <c r="A219" s="435">
        <v>2</v>
      </c>
      <c r="B219" s="895"/>
      <c r="C219" s="896"/>
      <c r="D219" s="892" t="s">
        <v>228</v>
      </c>
      <c r="E219" s="892"/>
      <c r="F219" s="892"/>
      <c r="G219" s="892"/>
      <c r="H219" s="892"/>
      <c r="I219" s="886" t="s">
        <v>241</v>
      </c>
      <c r="J219" s="673"/>
      <c r="K219" s="673"/>
      <c r="L219" s="673"/>
      <c r="M219" s="673"/>
      <c r="N219" s="673"/>
      <c r="O219" s="673"/>
      <c r="P219" s="673"/>
      <c r="Q219" s="673"/>
      <c r="R219" s="673"/>
      <c r="S219" s="674"/>
      <c r="T219" s="456" t="s">
        <v>250</v>
      </c>
      <c r="U219" s="457" t="s">
        <v>259</v>
      </c>
      <c r="V219" s="456"/>
      <c r="W219" s="458" t="s">
        <v>251</v>
      </c>
    </row>
    <row r="220" spans="1:23" ht="68.25" customHeight="1" x14ac:dyDescent="0.15">
      <c r="A220" s="435">
        <v>3</v>
      </c>
      <c r="B220" s="895"/>
      <c r="C220" s="896"/>
      <c r="D220" s="887" t="s">
        <v>229</v>
      </c>
      <c r="E220" s="888"/>
      <c r="F220" s="888"/>
      <c r="G220" s="888"/>
      <c r="H220" s="889"/>
      <c r="I220" s="886" t="s">
        <v>242</v>
      </c>
      <c r="J220" s="673"/>
      <c r="K220" s="673"/>
      <c r="L220" s="673"/>
      <c r="M220" s="673"/>
      <c r="N220" s="673"/>
      <c r="O220" s="673"/>
      <c r="P220" s="673"/>
      <c r="Q220" s="673"/>
      <c r="R220" s="673"/>
      <c r="S220" s="674"/>
      <c r="T220" s="456" t="s">
        <v>250</v>
      </c>
      <c r="U220" s="457" t="s">
        <v>259</v>
      </c>
      <c r="V220" s="456"/>
      <c r="W220" s="458" t="s">
        <v>252</v>
      </c>
    </row>
    <row r="221" spans="1:23" ht="39.75" customHeight="1" x14ac:dyDescent="0.15">
      <c r="A221" s="435">
        <v>4</v>
      </c>
      <c r="B221" s="895"/>
      <c r="C221" s="896"/>
      <c r="D221" s="887" t="s">
        <v>230</v>
      </c>
      <c r="E221" s="888"/>
      <c r="F221" s="888"/>
      <c r="G221" s="888"/>
      <c r="H221" s="889"/>
      <c r="I221" s="886" t="s">
        <v>244</v>
      </c>
      <c r="J221" s="673"/>
      <c r="K221" s="673"/>
      <c r="L221" s="673"/>
      <c r="M221" s="673"/>
      <c r="N221" s="673"/>
      <c r="O221" s="673"/>
      <c r="P221" s="673"/>
      <c r="Q221" s="673"/>
      <c r="R221" s="673"/>
      <c r="S221" s="674"/>
      <c r="T221" s="456" t="s">
        <v>250</v>
      </c>
      <c r="U221" s="457" t="s">
        <v>260</v>
      </c>
      <c r="V221" s="456"/>
      <c r="W221" s="458" t="s">
        <v>253</v>
      </c>
    </row>
    <row r="222" spans="1:23" ht="49.5" customHeight="1" x14ac:dyDescent="0.15">
      <c r="A222" s="435">
        <v>5</v>
      </c>
      <c r="B222" s="895"/>
      <c r="C222" s="896"/>
      <c r="D222" s="887" t="s">
        <v>231</v>
      </c>
      <c r="E222" s="888"/>
      <c r="F222" s="888"/>
      <c r="G222" s="888"/>
      <c r="H222" s="889"/>
      <c r="I222" s="886" t="s">
        <v>243</v>
      </c>
      <c r="J222" s="673"/>
      <c r="K222" s="673"/>
      <c r="L222" s="673"/>
      <c r="M222" s="673"/>
      <c r="N222" s="673"/>
      <c r="O222" s="673"/>
      <c r="P222" s="673"/>
      <c r="Q222" s="673"/>
      <c r="R222" s="673"/>
      <c r="S222" s="674"/>
      <c r="T222" s="456" t="s">
        <v>250</v>
      </c>
      <c r="U222" s="457" t="s">
        <v>261</v>
      </c>
      <c r="V222" s="456"/>
      <c r="W222" s="458" t="s">
        <v>251</v>
      </c>
    </row>
    <row r="223" spans="1:23" ht="49.5" customHeight="1" x14ac:dyDescent="0.15">
      <c r="A223" s="435">
        <v>6</v>
      </c>
      <c r="B223" s="897"/>
      <c r="C223" s="898"/>
      <c r="D223" s="887" t="s">
        <v>232</v>
      </c>
      <c r="E223" s="888"/>
      <c r="F223" s="888"/>
      <c r="G223" s="888"/>
      <c r="H223" s="889"/>
      <c r="I223" s="886" t="s">
        <v>245</v>
      </c>
      <c r="J223" s="673"/>
      <c r="K223" s="673"/>
      <c r="L223" s="673"/>
      <c r="M223" s="673"/>
      <c r="N223" s="673"/>
      <c r="O223" s="673"/>
      <c r="P223" s="673"/>
      <c r="Q223" s="673"/>
      <c r="R223" s="673"/>
      <c r="S223" s="674"/>
      <c r="T223" s="456" t="s">
        <v>254</v>
      </c>
      <c r="U223" s="459" t="s">
        <v>262</v>
      </c>
      <c r="V223" s="456"/>
      <c r="W223" s="458" t="s">
        <v>251</v>
      </c>
    </row>
    <row r="224" spans="1:23" ht="39.75" customHeight="1" x14ac:dyDescent="0.15">
      <c r="A224" s="435">
        <v>7</v>
      </c>
      <c r="B224" s="899" t="s">
        <v>238</v>
      </c>
      <c r="C224" s="900"/>
      <c r="D224" s="887" t="s">
        <v>233</v>
      </c>
      <c r="E224" s="888"/>
      <c r="F224" s="888"/>
      <c r="G224" s="888"/>
      <c r="H224" s="889"/>
      <c r="I224" s="886" t="s">
        <v>246</v>
      </c>
      <c r="J224" s="673"/>
      <c r="K224" s="673"/>
      <c r="L224" s="673"/>
      <c r="M224" s="673"/>
      <c r="N224" s="673"/>
      <c r="O224" s="673"/>
      <c r="P224" s="673"/>
      <c r="Q224" s="673"/>
      <c r="R224" s="673"/>
      <c r="S224" s="674"/>
      <c r="T224" s="456" t="s">
        <v>250</v>
      </c>
      <c r="U224" s="456" t="s">
        <v>256</v>
      </c>
      <c r="V224" s="456"/>
      <c r="W224" s="458" t="s">
        <v>251</v>
      </c>
    </row>
    <row r="225" spans="1:23" ht="39.75" customHeight="1" x14ac:dyDescent="0.15">
      <c r="A225" s="435">
        <v>8</v>
      </c>
      <c r="B225" s="901"/>
      <c r="C225" s="902"/>
      <c r="D225" s="887" t="s">
        <v>234</v>
      </c>
      <c r="E225" s="888"/>
      <c r="F225" s="888"/>
      <c r="G225" s="888"/>
      <c r="H225" s="889"/>
      <c r="I225" s="886" t="s">
        <v>247</v>
      </c>
      <c r="J225" s="673"/>
      <c r="K225" s="673"/>
      <c r="L225" s="673"/>
      <c r="M225" s="673"/>
      <c r="N225" s="673"/>
      <c r="O225" s="673"/>
      <c r="P225" s="673"/>
      <c r="Q225" s="673"/>
      <c r="R225" s="673"/>
      <c r="S225" s="674"/>
      <c r="T225" s="456" t="s">
        <v>250</v>
      </c>
      <c r="U225" s="456" t="s">
        <v>256</v>
      </c>
      <c r="V225" s="456"/>
      <c r="W225" s="458" t="s">
        <v>257</v>
      </c>
    </row>
    <row r="226" spans="1:23" ht="39.75" customHeight="1" x14ac:dyDescent="0.15">
      <c r="A226" s="435">
        <v>9</v>
      </c>
      <c r="B226" s="903"/>
      <c r="C226" s="904"/>
      <c r="D226" s="887" t="s">
        <v>235</v>
      </c>
      <c r="E226" s="888"/>
      <c r="F226" s="888"/>
      <c r="G226" s="888"/>
      <c r="H226" s="889"/>
      <c r="I226" s="672" t="s">
        <v>248</v>
      </c>
      <c r="J226" s="673"/>
      <c r="K226" s="673"/>
      <c r="L226" s="673"/>
      <c r="M226" s="673"/>
      <c r="N226" s="673"/>
      <c r="O226" s="673"/>
      <c r="P226" s="673"/>
      <c r="Q226" s="673"/>
      <c r="R226" s="673"/>
      <c r="S226" s="674"/>
      <c r="T226" s="456" t="s">
        <v>254</v>
      </c>
      <c r="U226" s="456" t="s">
        <v>255</v>
      </c>
      <c r="V226" s="456"/>
      <c r="W226" s="458" t="s">
        <v>257</v>
      </c>
    </row>
    <row r="227" spans="1:23" ht="68.25" customHeight="1" thickBot="1" x14ac:dyDescent="0.2">
      <c r="A227" s="431">
        <v>10</v>
      </c>
      <c r="B227" s="915" t="s">
        <v>239</v>
      </c>
      <c r="C227" s="916"/>
      <c r="D227" s="905" t="s">
        <v>236</v>
      </c>
      <c r="E227" s="907"/>
      <c r="F227" s="907"/>
      <c r="G227" s="907"/>
      <c r="H227" s="906"/>
      <c r="I227" s="917" t="s">
        <v>249</v>
      </c>
      <c r="J227" s="679"/>
      <c r="K227" s="679"/>
      <c r="L227" s="679"/>
      <c r="M227" s="679"/>
      <c r="N227" s="679"/>
      <c r="O227" s="679"/>
      <c r="P227" s="679"/>
      <c r="Q227" s="679"/>
      <c r="R227" s="679"/>
      <c r="S227" s="680"/>
      <c r="T227" s="460" t="s">
        <v>263</v>
      </c>
      <c r="U227" s="461" t="s">
        <v>258</v>
      </c>
      <c r="V227" s="461"/>
      <c r="W227" s="462" t="s">
        <v>257</v>
      </c>
    </row>
    <row r="228" spans="1:23" ht="26.1" customHeight="1" x14ac:dyDescent="0.15">
      <c r="A228" s="338"/>
      <c r="B228" s="339"/>
      <c r="C228" s="339"/>
      <c r="D228" s="339"/>
      <c r="E228" s="339"/>
      <c r="F228" s="339"/>
      <c r="G228" s="339"/>
      <c r="H228" s="339"/>
      <c r="I228" s="339"/>
      <c r="J228" s="339"/>
      <c r="K228" s="339"/>
      <c r="L228" s="339"/>
      <c r="M228" s="339"/>
      <c r="N228" s="339"/>
      <c r="O228" s="339"/>
      <c r="P228" s="339"/>
      <c r="Q228" s="339"/>
      <c r="R228" s="339"/>
      <c r="S228" s="339"/>
      <c r="T228" s="337"/>
      <c r="U228" s="337"/>
      <c r="V228" s="337"/>
      <c r="W228" s="368"/>
    </row>
    <row r="229" spans="1:23" ht="26.1" customHeight="1" thickBot="1" x14ac:dyDescent="0.2">
      <c r="A229" s="715" t="s">
        <v>148</v>
      </c>
      <c r="B229" s="759"/>
      <c r="C229" s="759"/>
      <c r="D229" s="759"/>
      <c r="E229" s="759"/>
      <c r="F229" s="759"/>
      <c r="G229" s="759"/>
      <c r="H229" s="759"/>
      <c r="I229" s="759"/>
      <c r="J229" s="759"/>
      <c r="K229" s="759"/>
      <c r="L229" s="759"/>
      <c r="M229" s="759"/>
      <c r="N229" s="759"/>
      <c r="O229" s="759"/>
      <c r="P229" s="759"/>
      <c r="Q229" s="759"/>
      <c r="R229" s="759"/>
      <c r="S229" s="759"/>
      <c r="T229" s="716"/>
      <c r="U229" s="716"/>
      <c r="V229" s="716"/>
      <c r="W229" s="717"/>
    </row>
    <row r="230" spans="1:23" ht="26.1" customHeight="1" x14ac:dyDescent="0.15">
      <c r="A230" s="434" t="s">
        <v>143</v>
      </c>
      <c r="B230" s="890" t="s">
        <v>144</v>
      </c>
      <c r="C230" s="890"/>
      <c r="D230" s="890" t="s">
        <v>145</v>
      </c>
      <c r="E230" s="890"/>
      <c r="F230" s="890"/>
      <c r="G230" s="890" t="s">
        <v>149</v>
      </c>
      <c r="H230" s="890"/>
      <c r="I230" s="890"/>
      <c r="J230" s="890"/>
      <c r="K230" s="791" t="s">
        <v>32</v>
      </c>
      <c r="L230" s="792"/>
      <c r="M230" s="792"/>
      <c r="N230" s="792"/>
      <c r="O230" s="792"/>
      <c r="P230" s="792"/>
      <c r="Q230" s="792"/>
      <c r="R230" s="792"/>
      <c r="S230" s="793"/>
      <c r="T230" s="432" t="s">
        <v>33</v>
      </c>
      <c r="U230" s="432" t="s">
        <v>34</v>
      </c>
      <c r="V230" s="432" t="s">
        <v>147</v>
      </c>
      <c r="W230" s="433" t="s">
        <v>35</v>
      </c>
    </row>
    <row r="231" spans="1:23" ht="26.1" customHeight="1" x14ac:dyDescent="0.15">
      <c r="A231" s="435">
        <v>1</v>
      </c>
      <c r="B231" s="909" t="s">
        <v>264</v>
      </c>
      <c r="C231" s="910"/>
      <c r="D231" s="909" t="s">
        <v>265</v>
      </c>
      <c r="E231" s="911"/>
      <c r="F231" s="910"/>
      <c r="G231" s="909" t="s">
        <v>266</v>
      </c>
      <c r="H231" s="911"/>
      <c r="I231" s="911"/>
      <c r="J231" s="910"/>
      <c r="K231" s="912" t="s">
        <v>267</v>
      </c>
      <c r="L231" s="667"/>
      <c r="M231" s="667"/>
      <c r="N231" s="667"/>
      <c r="O231" s="667"/>
      <c r="P231" s="667"/>
      <c r="Q231" s="667"/>
      <c r="R231" s="667"/>
      <c r="S231" s="667"/>
      <c r="T231" s="453" t="s">
        <v>283</v>
      </c>
      <c r="U231" s="453" t="s">
        <v>284</v>
      </c>
      <c r="V231" s="453"/>
      <c r="W231" s="455" t="s">
        <v>252</v>
      </c>
    </row>
    <row r="232" spans="1:23" ht="26.1" customHeight="1" x14ac:dyDescent="0.15">
      <c r="A232" s="435">
        <v>2</v>
      </c>
      <c r="B232" s="887" t="s">
        <v>268</v>
      </c>
      <c r="C232" s="889"/>
      <c r="D232" s="887" t="s">
        <v>265</v>
      </c>
      <c r="E232" s="888"/>
      <c r="F232" s="889"/>
      <c r="G232" s="887" t="s">
        <v>269</v>
      </c>
      <c r="H232" s="888"/>
      <c r="I232" s="888"/>
      <c r="J232" s="889"/>
      <c r="K232" s="913" t="s">
        <v>270</v>
      </c>
      <c r="L232" s="673"/>
      <c r="M232" s="673"/>
      <c r="N232" s="673"/>
      <c r="O232" s="673"/>
      <c r="P232" s="673"/>
      <c r="Q232" s="673"/>
      <c r="R232" s="673"/>
      <c r="S232" s="673"/>
      <c r="T232" s="456" t="s">
        <v>283</v>
      </c>
      <c r="U232" s="459" t="s">
        <v>287</v>
      </c>
      <c r="V232" s="456"/>
      <c r="W232" s="458" t="s">
        <v>252</v>
      </c>
    </row>
    <row r="233" spans="1:23" ht="26.1" customHeight="1" x14ac:dyDescent="0.15">
      <c r="A233" s="435">
        <v>3</v>
      </c>
      <c r="B233" s="887" t="s">
        <v>271</v>
      </c>
      <c r="C233" s="889"/>
      <c r="D233" s="887" t="s">
        <v>272</v>
      </c>
      <c r="E233" s="888"/>
      <c r="F233" s="889"/>
      <c r="G233" s="887" t="s">
        <v>273</v>
      </c>
      <c r="H233" s="888"/>
      <c r="I233" s="888"/>
      <c r="J233" s="889"/>
      <c r="K233" s="913" t="s">
        <v>274</v>
      </c>
      <c r="L233" s="673"/>
      <c r="M233" s="673"/>
      <c r="N233" s="673"/>
      <c r="O233" s="673"/>
      <c r="P233" s="673"/>
      <c r="Q233" s="673"/>
      <c r="R233" s="673"/>
      <c r="S233" s="673"/>
      <c r="T233" s="456" t="s">
        <v>250</v>
      </c>
      <c r="U233" s="456" t="s">
        <v>285</v>
      </c>
      <c r="V233" s="456"/>
      <c r="W233" s="458" t="s">
        <v>257</v>
      </c>
    </row>
    <row r="234" spans="1:23" ht="26.1" customHeight="1" x14ac:dyDescent="0.15">
      <c r="A234" s="435">
        <v>4</v>
      </c>
      <c r="B234" s="887" t="s">
        <v>275</v>
      </c>
      <c r="C234" s="889"/>
      <c r="D234" s="887" t="s">
        <v>276</v>
      </c>
      <c r="E234" s="888"/>
      <c r="F234" s="889"/>
      <c r="G234" s="887" t="s">
        <v>277</v>
      </c>
      <c r="H234" s="888"/>
      <c r="I234" s="888"/>
      <c r="J234" s="889"/>
      <c r="K234" s="913" t="s">
        <v>278</v>
      </c>
      <c r="L234" s="673"/>
      <c r="M234" s="673"/>
      <c r="N234" s="673"/>
      <c r="O234" s="673"/>
      <c r="P234" s="673"/>
      <c r="Q234" s="673"/>
      <c r="R234" s="673"/>
      <c r="S234" s="673"/>
      <c r="T234" s="456" t="s">
        <v>250</v>
      </c>
      <c r="U234" s="457" t="s">
        <v>288</v>
      </c>
      <c r="V234" s="456" t="s">
        <v>286</v>
      </c>
      <c r="W234" s="458" t="s">
        <v>257</v>
      </c>
    </row>
    <row r="235" spans="1:23" ht="26.1" customHeight="1" thickBot="1" x14ac:dyDescent="0.2">
      <c r="A235" s="431">
        <v>5</v>
      </c>
      <c r="B235" s="905" t="s">
        <v>279</v>
      </c>
      <c r="C235" s="906"/>
      <c r="D235" s="905" t="s">
        <v>280</v>
      </c>
      <c r="E235" s="907"/>
      <c r="F235" s="906"/>
      <c r="G235" s="905" t="s">
        <v>281</v>
      </c>
      <c r="H235" s="907"/>
      <c r="I235" s="907"/>
      <c r="J235" s="906"/>
      <c r="K235" s="908" t="s">
        <v>282</v>
      </c>
      <c r="L235" s="679"/>
      <c r="M235" s="679"/>
      <c r="N235" s="679"/>
      <c r="O235" s="679"/>
      <c r="P235" s="679"/>
      <c r="Q235" s="679"/>
      <c r="R235" s="679"/>
      <c r="S235" s="679"/>
      <c r="T235" s="463" t="s">
        <v>290</v>
      </c>
      <c r="U235" s="463" t="s">
        <v>289</v>
      </c>
      <c r="V235" s="461"/>
      <c r="W235" s="462" t="s">
        <v>257</v>
      </c>
    </row>
    <row r="236" spans="1:23" ht="26.1" customHeight="1" x14ac:dyDescent="0.15">
      <c r="A236" s="338"/>
      <c r="B236" s="339"/>
      <c r="C236" s="339"/>
      <c r="D236" s="339"/>
      <c r="E236" s="339"/>
      <c r="F236" s="339"/>
      <c r="G236" s="339"/>
      <c r="H236" s="339"/>
      <c r="I236" s="339"/>
      <c r="J236" s="339"/>
      <c r="K236" s="339"/>
      <c r="L236" s="339"/>
      <c r="M236" s="339"/>
      <c r="N236" s="339"/>
      <c r="O236" s="339"/>
      <c r="P236" s="339"/>
      <c r="Q236" s="339"/>
      <c r="R236" s="339"/>
      <c r="S236" s="339"/>
      <c r="T236" s="337"/>
      <c r="U236" s="337"/>
      <c r="V236" s="337"/>
      <c r="W236" s="368"/>
    </row>
    <row r="237" spans="1:23" ht="26.1" customHeight="1" thickBot="1" x14ac:dyDescent="0.2">
      <c r="A237" s="598" t="s">
        <v>150</v>
      </c>
      <c r="B237" s="599"/>
      <c r="C237" s="599"/>
      <c r="D237" s="599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  <c r="R237" s="599"/>
      <c r="S237" s="599"/>
      <c r="T237" s="599"/>
      <c r="U237" s="599"/>
      <c r="V237" s="599"/>
      <c r="W237" s="600"/>
    </row>
    <row r="238" spans="1:23" ht="26.1" customHeight="1" x14ac:dyDescent="0.15">
      <c r="A238" s="604" t="s">
        <v>225</v>
      </c>
      <c r="B238" s="605"/>
      <c r="C238" s="450" t="s">
        <v>22</v>
      </c>
      <c r="D238" s="450" t="s">
        <v>26</v>
      </c>
      <c r="E238" s="450" t="s">
        <v>23</v>
      </c>
      <c r="F238" s="450" t="s">
        <v>24</v>
      </c>
      <c r="G238" s="450" t="s">
        <v>21</v>
      </c>
      <c r="H238" s="450" t="s">
        <v>25</v>
      </c>
      <c r="I238" s="610"/>
      <c r="J238" s="611"/>
      <c r="K238" s="611"/>
      <c r="L238" s="611"/>
      <c r="M238" s="611"/>
      <c r="N238" s="611"/>
      <c r="O238" s="612"/>
      <c r="P238" s="646"/>
      <c r="Q238" s="619"/>
      <c r="R238" s="620"/>
      <c r="S238" s="620"/>
      <c r="T238" s="620"/>
      <c r="U238" s="620"/>
      <c r="V238" s="620"/>
      <c r="W238" s="621"/>
    </row>
    <row r="239" spans="1:23" ht="26.1" customHeight="1" x14ac:dyDescent="0.15">
      <c r="A239" s="606" t="s">
        <v>221</v>
      </c>
      <c r="B239" s="440" t="s">
        <v>222</v>
      </c>
      <c r="C239" s="443">
        <v>1000</v>
      </c>
      <c r="D239" s="443">
        <v>500</v>
      </c>
      <c r="E239" s="443">
        <v>300</v>
      </c>
      <c r="F239" s="444">
        <v>300</v>
      </c>
      <c r="G239" s="444">
        <v>800</v>
      </c>
      <c r="H239" s="444">
        <v>500</v>
      </c>
      <c r="I239" s="613"/>
      <c r="J239" s="614"/>
      <c r="K239" s="614"/>
      <c r="L239" s="614"/>
      <c r="M239" s="614"/>
      <c r="N239" s="614"/>
      <c r="O239" s="615"/>
      <c r="P239" s="641"/>
      <c r="Q239" s="622"/>
      <c r="R239" s="623"/>
      <c r="S239" s="623"/>
      <c r="T239" s="623"/>
      <c r="U239" s="623"/>
      <c r="V239" s="623"/>
      <c r="W239" s="624"/>
    </row>
    <row r="240" spans="1:23" ht="26.1" customHeight="1" x14ac:dyDescent="0.15">
      <c r="A240" s="607"/>
      <c r="B240" s="440" t="s">
        <v>223</v>
      </c>
      <c r="C240" s="443">
        <v>1875</v>
      </c>
      <c r="D240" s="443">
        <v>14062</v>
      </c>
      <c r="E240" s="443">
        <v>3</v>
      </c>
      <c r="F240" s="444">
        <v>108</v>
      </c>
      <c r="G240" s="444">
        <v>0</v>
      </c>
      <c r="H240" s="444">
        <v>0</v>
      </c>
      <c r="I240" s="613"/>
      <c r="J240" s="614"/>
      <c r="K240" s="614"/>
      <c r="L240" s="614"/>
      <c r="M240" s="614"/>
      <c r="N240" s="614"/>
      <c r="O240" s="615"/>
      <c r="P240" s="641"/>
      <c r="Q240" s="622"/>
      <c r="R240" s="623"/>
      <c r="S240" s="623"/>
      <c r="T240" s="623"/>
      <c r="U240" s="623"/>
      <c r="V240" s="623"/>
      <c r="W240" s="624"/>
    </row>
    <row r="241" spans="1:24" ht="26.1" customHeight="1" x14ac:dyDescent="0.15">
      <c r="A241" s="608"/>
      <c r="B241" s="442" t="s">
        <v>226</v>
      </c>
      <c r="C241" s="447">
        <f t="shared" ref="C241:H241" si="63">C240/C239</f>
        <v>1.875</v>
      </c>
      <c r="D241" s="447">
        <f t="shared" si="63"/>
        <v>28.123999999999999</v>
      </c>
      <c r="E241" s="447">
        <f t="shared" si="63"/>
        <v>0.01</v>
      </c>
      <c r="F241" s="447">
        <f t="shared" si="63"/>
        <v>0.36</v>
      </c>
      <c r="G241" s="447">
        <f t="shared" si="63"/>
        <v>0</v>
      </c>
      <c r="H241" s="447">
        <f t="shared" si="63"/>
        <v>0</v>
      </c>
      <c r="I241" s="613"/>
      <c r="J241" s="614"/>
      <c r="K241" s="614"/>
      <c r="L241" s="614"/>
      <c r="M241" s="614"/>
      <c r="N241" s="614"/>
      <c r="O241" s="615"/>
      <c r="P241" s="641"/>
      <c r="Q241" s="622"/>
      <c r="R241" s="623"/>
      <c r="S241" s="623"/>
      <c r="T241" s="623"/>
      <c r="U241" s="623"/>
      <c r="V241" s="623"/>
      <c r="W241" s="624"/>
    </row>
    <row r="242" spans="1:24" ht="26.1" customHeight="1" x14ac:dyDescent="0.15">
      <c r="A242" s="606" t="s">
        <v>151</v>
      </c>
      <c r="B242" s="440" t="s">
        <v>222</v>
      </c>
      <c r="C242" s="443">
        <v>800</v>
      </c>
      <c r="D242" s="443">
        <v>500</v>
      </c>
      <c r="E242" s="443">
        <v>500</v>
      </c>
      <c r="F242" s="444">
        <v>500</v>
      </c>
      <c r="G242" s="444">
        <v>1000</v>
      </c>
      <c r="H242" s="444">
        <v>300</v>
      </c>
      <c r="I242" s="613"/>
      <c r="J242" s="614"/>
      <c r="K242" s="614"/>
      <c r="L242" s="614"/>
      <c r="M242" s="614"/>
      <c r="N242" s="614"/>
      <c r="O242" s="615"/>
      <c r="P242" s="641"/>
      <c r="Q242" s="622"/>
      <c r="R242" s="623"/>
      <c r="S242" s="623"/>
      <c r="T242" s="623"/>
      <c r="U242" s="623"/>
      <c r="V242" s="623"/>
      <c r="W242" s="624"/>
    </row>
    <row r="243" spans="1:24" ht="26.1" customHeight="1" x14ac:dyDescent="0.15">
      <c r="A243" s="607"/>
      <c r="B243" s="440" t="s">
        <v>223</v>
      </c>
      <c r="C243" s="443">
        <v>6299</v>
      </c>
      <c r="D243" s="443">
        <v>7434</v>
      </c>
      <c r="E243" s="443">
        <v>170</v>
      </c>
      <c r="F243" s="444">
        <v>903</v>
      </c>
      <c r="G243" s="444">
        <v>4819</v>
      </c>
      <c r="H243" s="444">
        <v>0</v>
      </c>
      <c r="I243" s="616"/>
      <c r="J243" s="617"/>
      <c r="K243" s="617"/>
      <c r="L243" s="617"/>
      <c r="M243" s="617"/>
      <c r="N243" s="617"/>
      <c r="O243" s="618"/>
      <c r="P243" s="641"/>
      <c r="Q243" s="625"/>
      <c r="R243" s="626"/>
      <c r="S243" s="626"/>
      <c r="T243" s="626"/>
      <c r="U243" s="626"/>
      <c r="V243" s="626"/>
      <c r="W243" s="627"/>
    </row>
    <row r="244" spans="1:24" ht="26.1" customHeight="1" x14ac:dyDescent="0.15">
      <c r="A244" s="608"/>
      <c r="B244" s="442" t="s">
        <v>226</v>
      </c>
      <c r="C244" s="447">
        <f>C243/C242</f>
        <v>7.8737500000000002</v>
      </c>
      <c r="D244" s="447">
        <f t="shared" ref="D244" si="64">D243/D242</f>
        <v>14.868</v>
      </c>
      <c r="E244" s="447">
        <f t="shared" ref="E244" si="65">E243/E242</f>
        <v>0.34</v>
      </c>
      <c r="F244" s="447">
        <f t="shared" ref="F244" si="66">F243/F242</f>
        <v>1.806</v>
      </c>
      <c r="G244" s="447">
        <f t="shared" ref="G244" si="67">G243/G242</f>
        <v>4.819</v>
      </c>
      <c r="H244" s="447">
        <f t="shared" ref="H244" si="68">H243/H242</f>
        <v>0</v>
      </c>
      <c r="I244" s="647"/>
      <c r="J244" s="648"/>
      <c r="K244" s="648"/>
      <c r="L244" s="648"/>
      <c r="M244" s="648"/>
      <c r="N244" s="648"/>
      <c r="O244" s="648"/>
      <c r="P244" s="641"/>
      <c r="Q244" s="648"/>
      <c r="R244" s="648"/>
      <c r="S244" s="648"/>
      <c r="T244" s="648"/>
      <c r="U244" s="648"/>
      <c r="V244" s="648"/>
      <c r="W244" s="649"/>
    </row>
    <row r="245" spans="1:24" ht="26.1" customHeight="1" x14ac:dyDescent="0.15">
      <c r="A245" s="606" t="s">
        <v>152</v>
      </c>
      <c r="B245" s="440" t="s">
        <v>222</v>
      </c>
      <c r="C245" s="443">
        <v>200</v>
      </c>
      <c r="D245" s="443">
        <v>60</v>
      </c>
      <c r="E245" s="443">
        <v>300</v>
      </c>
      <c r="F245" s="444">
        <v>250</v>
      </c>
      <c r="G245" s="444">
        <v>500</v>
      </c>
      <c r="H245" s="444">
        <v>100</v>
      </c>
      <c r="I245" s="628"/>
      <c r="J245" s="629"/>
      <c r="K245" s="629"/>
      <c r="L245" s="629"/>
      <c r="M245" s="629"/>
      <c r="N245" s="629"/>
      <c r="O245" s="630"/>
      <c r="P245" s="641"/>
      <c r="Q245" s="637"/>
      <c r="R245" s="638"/>
      <c r="S245" s="638"/>
      <c r="T245" s="638"/>
      <c r="U245" s="638"/>
      <c r="V245" s="638"/>
      <c r="W245" s="639"/>
    </row>
    <row r="246" spans="1:24" ht="26.1" customHeight="1" x14ac:dyDescent="0.15">
      <c r="A246" s="607"/>
      <c r="B246" s="440" t="s">
        <v>223</v>
      </c>
      <c r="C246" s="443">
        <v>109</v>
      </c>
      <c r="D246" s="443">
        <v>193</v>
      </c>
      <c r="E246" s="443">
        <v>0</v>
      </c>
      <c r="F246" s="444">
        <v>0</v>
      </c>
      <c r="G246" s="444">
        <v>0</v>
      </c>
      <c r="H246" s="444">
        <v>0</v>
      </c>
      <c r="I246" s="631"/>
      <c r="J246" s="632"/>
      <c r="K246" s="632"/>
      <c r="L246" s="632"/>
      <c r="M246" s="632"/>
      <c r="N246" s="632"/>
      <c r="O246" s="633"/>
      <c r="P246" s="641"/>
      <c r="Q246" s="640"/>
      <c r="R246" s="641"/>
      <c r="S246" s="641"/>
      <c r="T246" s="641"/>
      <c r="U246" s="641"/>
      <c r="V246" s="641"/>
      <c r="W246" s="642"/>
    </row>
    <row r="247" spans="1:24" ht="26.1" customHeight="1" x14ac:dyDescent="0.15">
      <c r="A247" s="608"/>
      <c r="B247" s="442" t="s">
        <v>226</v>
      </c>
      <c r="C247" s="447">
        <f>C246/C245</f>
        <v>0.54500000000000004</v>
      </c>
      <c r="D247" s="447">
        <f t="shared" ref="D247" si="69">D246/D245</f>
        <v>3.2166666666666668</v>
      </c>
      <c r="E247" s="447">
        <f t="shared" ref="E247" si="70">E246/E245</f>
        <v>0</v>
      </c>
      <c r="F247" s="447">
        <f t="shared" ref="F247" si="71">F246/F245</f>
        <v>0</v>
      </c>
      <c r="G247" s="447">
        <f t="shared" ref="G247" si="72">G246/G245</f>
        <v>0</v>
      </c>
      <c r="H247" s="447">
        <f t="shared" ref="H247" si="73">H246/H245</f>
        <v>0</v>
      </c>
      <c r="I247" s="631"/>
      <c r="J247" s="632"/>
      <c r="K247" s="632"/>
      <c r="L247" s="632"/>
      <c r="M247" s="632"/>
      <c r="N247" s="632"/>
      <c r="O247" s="633"/>
      <c r="P247" s="641"/>
      <c r="Q247" s="640"/>
      <c r="R247" s="641"/>
      <c r="S247" s="641"/>
      <c r="T247" s="641"/>
      <c r="U247" s="641"/>
      <c r="V247" s="641"/>
      <c r="W247" s="642"/>
    </row>
    <row r="248" spans="1:24" ht="26.1" customHeight="1" x14ac:dyDescent="0.15">
      <c r="A248" s="606" t="s">
        <v>224</v>
      </c>
      <c r="B248" s="440" t="s">
        <v>222</v>
      </c>
      <c r="C248" s="445">
        <v>1</v>
      </c>
      <c r="D248" s="445">
        <v>1</v>
      </c>
      <c r="E248" s="445">
        <v>1</v>
      </c>
      <c r="F248" s="446">
        <v>1</v>
      </c>
      <c r="G248" s="446">
        <v>0.9</v>
      </c>
      <c r="H248" s="446">
        <v>1</v>
      </c>
      <c r="I248" s="631"/>
      <c r="J248" s="632"/>
      <c r="K248" s="632"/>
      <c r="L248" s="632"/>
      <c r="M248" s="632"/>
      <c r="N248" s="632"/>
      <c r="O248" s="633"/>
      <c r="P248" s="641"/>
      <c r="Q248" s="640"/>
      <c r="R248" s="641"/>
      <c r="S248" s="641"/>
      <c r="T248" s="641"/>
      <c r="U248" s="641"/>
      <c r="V248" s="641"/>
      <c r="W248" s="642"/>
    </row>
    <row r="249" spans="1:24" ht="26.1" customHeight="1" x14ac:dyDescent="0.15">
      <c r="A249" s="607"/>
      <c r="B249" s="440" t="s">
        <v>223</v>
      </c>
      <c r="C249" s="445">
        <v>1</v>
      </c>
      <c r="D249" s="445">
        <v>1</v>
      </c>
      <c r="E249" s="445">
        <v>1</v>
      </c>
      <c r="F249" s="446">
        <v>1</v>
      </c>
      <c r="G249" s="446">
        <v>1</v>
      </c>
      <c r="H249" s="446">
        <v>1</v>
      </c>
      <c r="I249" s="631"/>
      <c r="J249" s="632"/>
      <c r="K249" s="632"/>
      <c r="L249" s="632"/>
      <c r="M249" s="632"/>
      <c r="N249" s="632"/>
      <c r="O249" s="633"/>
      <c r="P249" s="641"/>
      <c r="Q249" s="640"/>
      <c r="R249" s="641"/>
      <c r="S249" s="641"/>
      <c r="T249" s="641"/>
      <c r="U249" s="641"/>
      <c r="V249" s="641"/>
      <c r="W249" s="642"/>
    </row>
    <row r="250" spans="1:24" ht="26.1" customHeight="1" thickBot="1" x14ac:dyDescent="0.2">
      <c r="A250" s="609"/>
      <c r="B250" s="448" t="s">
        <v>226</v>
      </c>
      <c r="C250" s="449">
        <f>C249/C248</f>
        <v>1</v>
      </c>
      <c r="D250" s="449">
        <f t="shared" ref="D250" si="74">D249/D248</f>
        <v>1</v>
      </c>
      <c r="E250" s="449">
        <f t="shared" ref="E250" si="75">E249/E248</f>
        <v>1</v>
      </c>
      <c r="F250" s="449">
        <f t="shared" ref="F250" si="76">F249/F248</f>
        <v>1</v>
      </c>
      <c r="G250" s="449">
        <f t="shared" ref="G250" si="77">G249/G248</f>
        <v>1.1111111111111112</v>
      </c>
      <c r="H250" s="449">
        <f t="shared" ref="H250" si="78">H249/H248</f>
        <v>1</v>
      </c>
      <c r="I250" s="634"/>
      <c r="J250" s="635"/>
      <c r="K250" s="635"/>
      <c r="L250" s="635"/>
      <c r="M250" s="635"/>
      <c r="N250" s="635"/>
      <c r="O250" s="636"/>
      <c r="P250" s="644"/>
      <c r="Q250" s="643"/>
      <c r="R250" s="644"/>
      <c r="S250" s="644"/>
      <c r="T250" s="644"/>
      <c r="U250" s="644"/>
      <c r="V250" s="644"/>
      <c r="W250" s="645"/>
    </row>
    <row r="251" spans="1:24" ht="26.1" customHeight="1" x14ac:dyDescent="0.15">
      <c r="A251" s="375"/>
      <c r="B251" s="376"/>
      <c r="C251" s="376"/>
      <c r="I251" s="376"/>
      <c r="J251" s="376"/>
      <c r="K251" s="376"/>
      <c r="L251" s="376"/>
      <c r="M251" s="376"/>
      <c r="N251" s="376"/>
      <c r="O251" s="376"/>
      <c r="P251" s="376"/>
      <c r="Q251" s="376"/>
      <c r="R251" s="376"/>
      <c r="S251" s="376"/>
      <c r="T251" s="376"/>
      <c r="U251" s="376"/>
      <c r="V251" s="376"/>
      <c r="W251" s="436"/>
      <c r="X251" s="436"/>
    </row>
    <row r="252" spans="1:24" ht="26.1" customHeight="1" x14ac:dyDescent="0.15">
      <c r="A252" s="335"/>
    </row>
    <row r="253" spans="1:24" ht="26.1" customHeight="1" x14ac:dyDescent="0.15">
      <c r="A253" s="335"/>
    </row>
    <row r="254" spans="1:24" ht="26.1" customHeight="1" x14ac:dyDescent="0.15">
      <c r="A254" s="333"/>
      <c r="B254" s="333"/>
      <c r="C254" s="333"/>
      <c r="O254" s="333"/>
      <c r="P254" s="333"/>
      <c r="Q254" s="333"/>
      <c r="R254" s="333"/>
      <c r="S254" s="333"/>
      <c r="T254" s="333"/>
      <c r="U254" s="333"/>
      <c r="V254" s="333"/>
    </row>
    <row r="255" spans="1:24" ht="26.1" customHeight="1" x14ac:dyDescent="0.15">
      <c r="A255" s="333"/>
      <c r="B255" s="333"/>
      <c r="C255" s="333"/>
      <c r="O255" s="333"/>
      <c r="P255" s="333"/>
      <c r="Q255" s="333"/>
      <c r="R255" s="333"/>
      <c r="S255" s="333"/>
      <c r="T255" s="333"/>
      <c r="U255" s="333"/>
      <c r="V255" s="333"/>
    </row>
    <row r="256" spans="1:24" ht="26.1" customHeight="1" x14ac:dyDescent="0.15">
      <c r="A256" s="333"/>
      <c r="B256" s="333"/>
      <c r="C256" s="333"/>
      <c r="O256" s="333"/>
      <c r="P256" s="333"/>
      <c r="Q256" s="333"/>
      <c r="R256" s="333"/>
      <c r="S256" s="333"/>
      <c r="T256" s="333"/>
      <c r="U256" s="333"/>
      <c r="V256" s="333"/>
    </row>
    <row r="257" spans="1:22" ht="26.1" customHeight="1" x14ac:dyDescent="0.15">
      <c r="A257" s="333"/>
      <c r="B257" s="333"/>
      <c r="C257" s="333"/>
      <c r="O257" s="333"/>
      <c r="P257" s="333"/>
      <c r="Q257" s="333"/>
      <c r="R257" s="333"/>
      <c r="S257" s="333"/>
      <c r="T257" s="333"/>
      <c r="U257" s="333"/>
      <c r="V257" s="333"/>
    </row>
    <row r="258" spans="1:22" ht="26.1" customHeight="1" x14ac:dyDescent="0.15">
      <c r="A258" s="333"/>
      <c r="B258" s="333"/>
      <c r="C258" s="333"/>
      <c r="O258" s="333"/>
      <c r="P258" s="333"/>
      <c r="Q258" s="333"/>
      <c r="R258" s="333"/>
      <c r="S258" s="333"/>
      <c r="T258" s="333"/>
      <c r="U258" s="333"/>
      <c r="V258" s="333"/>
    </row>
    <row r="259" spans="1:22" ht="26.1" customHeight="1" x14ac:dyDescent="0.15">
      <c r="A259" s="333"/>
      <c r="B259" s="333"/>
      <c r="C259" s="333"/>
      <c r="O259" s="333"/>
      <c r="P259" s="333"/>
      <c r="Q259" s="333"/>
      <c r="R259" s="333"/>
      <c r="S259" s="333"/>
      <c r="T259" s="333"/>
      <c r="U259" s="333"/>
      <c r="V259" s="333"/>
    </row>
    <row r="260" spans="1:22" ht="26.1" customHeight="1" x14ac:dyDescent="0.15">
      <c r="A260" s="333"/>
      <c r="B260" s="333"/>
      <c r="C260" s="333"/>
      <c r="O260" s="333"/>
      <c r="P260" s="333"/>
      <c r="Q260" s="333"/>
      <c r="R260" s="333"/>
      <c r="S260" s="333"/>
      <c r="T260" s="333"/>
      <c r="U260" s="333"/>
      <c r="V260" s="333"/>
    </row>
    <row r="261" spans="1:22" ht="26.1" customHeight="1" x14ac:dyDescent="0.15">
      <c r="A261" s="333"/>
      <c r="B261" s="333"/>
      <c r="C261" s="333"/>
      <c r="O261" s="333"/>
      <c r="P261" s="333"/>
      <c r="Q261" s="333"/>
      <c r="R261" s="333"/>
      <c r="S261" s="333"/>
      <c r="T261" s="333"/>
      <c r="U261" s="333"/>
      <c r="V261" s="333"/>
    </row>
    <row r="262" spans="1:22" ht="26.1" customHeight="1" x14ac:dyDescent="0.15">
      <c r="A262" s="333"/>
      <c r="B262" s="333"/>
      <c r="C262" s="333"/>
      <c r="O262" s="333"/>
      <c r="P262" s="333"/>
      <c r="Q262" s="333"/>
      <c r="R262" s="333"/>
      <c r="S262" s="333"/>
      <c r="T262" s="333"/>
      <c r="U262" s="333"/>
      <c r="V262" s="333"/>
    </row>
    <row r="263" spans="1:22" ht="26.1" customHeight="1" x14ac:dyDescent="0.15">
      <c r="A263" s="333"/>
      <c r="B263" s="333"/>
      <c r="C263" s="333"/>
      <c r="O263" s="333"/>
      <c r="P263" s="333"/>
      <c r="Q263" s="333"/>
      <c r="R263" s="333"/>
      <c r="S263" s="333"/>
      <c r="T263" s="333"/>
      <c r="U263" s="333"/>
      <c r="V263" s="333"/>
    </row>
    <row r="264" spans="1:22" ht="26.1" customHeight="1" x14ac:dyDescent="0.15">
      <c r="A264" s="333"/>
      <c r="B264" s="333"/>
      <c r="C264" s="333"/>
      <c r="D264" s="333"/>
      <c r="E264" s="333"/>
      <c r="F264" s="333"/>
      <c r="G264" s="333"/>
      <c r="O264" s="333"/>
      <c r="P264" s="333"/>
      <c r="Q264" s="333"/>
      <c r="R264" s="333"/>
      <c r="S264" s="333"/>
      <c r="T264" s="333"/>
      <c r="U264" s="333"/>
      <c r="V264" s="333"/>
    </row>
    <row r="265" spans="1:22" ht="26.1" customHeight="1" x14ac:dyDescent="0.15">
      <c r="A265" s="333"/>
      <c r="B265" s="333"/>
      <c r="C265" s="333"/>
      <c r="D265" s="333"/>
      <c r="E265" s="333"/>
      <c r="F265" s="333"/>
      <c r="G265" s="333"/>
      <c r="H265" s="333"/>
      <c r="I265" s="333"/>
      <c r="J265" s="333"/>
      <c r="K265" s="333"/>
      <c r="L265" s="333"/>
      <c r="M265" s="333"/>
      <c r="N265" s="333"/>
      <c r="O265" s="333"/>
      <c r="P265" s="333"/>
      <c r="Q265" s="333"/>
      <c r="R265" s="333"/>
      <c r="S265" s="333"/>
      <c r="T265" s="333"/>
      <c r="U265" s="333"/>
      <c r="V265" s="333"/>
    </row>
    <row r="266" spans="1:22" ht="26.1" customHeight="1" x14ac:dyDescent="0.15">
      <c r="A266" s="333"/>
      <c r="B266" s="333"/>
      <c r="C266" s="333"/>
      <c r="D266" s="333"/>
      <c r="E266" s="333"/>
      <c r="F266" s="333"/>
      <c r="G266" s="333"/>
      <c r="H266" s="333"/>
      <c r="I266" s="333"/>
      <c r="J266" s="333"/>
      <c r="K266" s="333"/>
      <c r="L266" s="333"/>
      <c r="M266" s="333"/>
      <c r="N266" s="333"/>
      <c r="O266" s="333"/>
      <c r="P266" s="333"/>
      <c r="Q266" s="333"/>
      <c r="R266" s="333"/>
      <c r="S266" s="333"/>
      <c r="T266" s="333"/>
      <c r="U266" s="333"/>
      <c r="V266" s="333"/>
    </row>
    <row r="267" spans="1:22" ht="26.1" customHeight="1" x14ac:dyDescent="0.15">
      <c r="A267" s="333"/>
      <c r="B267" s="333"/>
      <c r="C267" s="333"/>
      <c r="D267" s="333"/>
      <c r="E267" s="333"/>
      <c r="F267" s="333"/>
      <c r="G267" s="333"/>
      <c r="H267" s="333"/>
      <c r="I267" s="333"/>
      <c r="J267" s="333"/>
      <c r="K267" s="333"/>
      <c r="L267" s="333"/>
      <c r="M267" s="333"/>
      <c r="N267" s="333"/>
      <c r="O267" s="333"/>
      <c r="P267" s="333"/>
      <c r="Q267" s="333"/>
      <c r="R267" s="333"/>
      <c r="S267" s="333"/>
      <c r="T267" s="333"/>
      <c r="U267" s="333"/>
      <c r="V267" s="333"/>
    </row>
    <row r="268" spans="1:22" ht="26.1" customHeight="1" x14ac:dyDescent="0.15">
      <c r="A268" s="333"/>
      <c r="B268" s="333"/>
      <c r="C268" s="333"/>
      <c r="D268" s="333"/>
      <c r="E268" s="333"/>
      <c r="F268" s="333"/>
      <c r="G268" s="333"/>
      <c r="H268" s="333"/>
      <c r="I268" s="333"/>
      <c r="J268" s="333"/>
      <c r="K268" s="333"/>
      <c r="L268" s="333"/>
      <c r="M268" s="333"/>
      <c r="N268" s="333"/>
      <c r="O268" s="333"/>
      <c r="P268" s="333"/>
      <c r="Q268" s="333"/>
      <c r="R268" s="333"/>
      <c r="S268" s="333"/>
      <c r="T268" s="333"/>
      <c r="U268" s="333"/>
      <c r="V268" s="333"/>
    </row>
    <row r="269" spans="1:22" ht="26.1" customHeight="1" x14ac:dyDescent="0.15">
      <c r="A269" s="333"/>
      <c r="B269" s="333"/>
      <c r="C269" s="333"/>
      <c r="D269" s="333"/>
      <c r="E269" s="333"/>
      <c r="F269" s="333"/>
      <c r="G269" s="333"/>
      <c r="H269" s="333"/>
      <c r="I269" s="333"/>
      <c r="J269" s="333"/>
      <c r="K269" s="333"/>
      <c r="L269" s="333"/>
      <c r="M269" s="333"/>
      <c r="N269" s="333"/>
      <c r="O269" s="333"/>
      <c r="P269" s="333"/>
      <c r="Q269" s="333"/>
      <c r="R269" s="333"/>
      <c r="S269" s="333"/>
      <c r="T269" s="333"/>
      <c r="U269" s="333"/>
      <c r="V269" s="333"/>
    </row>
    <row r="270" spans="1:22" ht="26.1" customHeight="1" x14ac:dyDescent="0.15">
      <c r="A270" s="333"/>
      <c r="B270" s="333"/>
      <c r="C270" s="333"/>
      <c r="D270" s="333"/>
      <c r="E270" s="333"/>
      <c r="F270" s="333"/>
      <c r="G270" s="333"/>
      <c r="H270" s="333"/>
      <c r="I270" s="333"/>
      <c r="J270" s="333"/>
      <c r="K270" s="333"/>
      <c r="L270" s="333"/>
      <c r="M270" s="333"/>
      <c r="N270" s="333"/>
      <c r="O270" s="333"/>
      <c r="P270" s="333"/>
      <c r="Q270" s="333"/>
      <c r="R270" s="333"/>
      <c r="S270" s="333"/>
      <c r="T270" s="333"/>
      <c r="U270" s="333"/>
      <c r="V270" s="333"/>
    </row>
    <row r="271" spans="1:22" ht="26.1" customHeight="1" x14ac:dyDescent="0.15">
      <c r="A271" s="333"/>
      <c r="B271" s="333"/>
      <c r="C271" s="333"/>
      <c r="D271" s="333"/>
      <c r="E271" s="333"/>
      <c r="F271" s="333"/>
      <c r="G271" s="333"/>
      <c r="H271" s="333"/>
      <c r="I271" s="333"/>
      <c r="J271" s="333"/>
      <c r="K271" s="333"/>
      <c r="L271" s="333"/>
      <c r="M271" s="333"/>
      <c r="N271" s="333"/>
      <c r="O271" s="333"/>
      <c r="P271" s="333"/>
      <c r="Q271" s="333"/>
      <c r="R271" s="333"/>
      <c r="S271" s="333"/>
      <c r="T271" s="333"/>
      <c r="U271" s="333"/>
      <c r="V271" s="333"/>
    </row>
    <row r="272" spans="1:22" ht="26.1" customHeight="1" x14ac:dyDescent="0.15">
      <c r="A272" s="333"/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D274" s="333"/>
      <c r="E274" s="333"/>
      <c r="F274" s="333"/>
      <c r="G274" s="333"/>
      <c r="H274" s="333"/>
      <c r="I274" s="333"/>
      <c r="J274" s="333"/>
      <c r="K274" s="333"/>
      <c r="L274" s="333"/>
      <c r="M274" s="333"/>
      <c r="N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  <c r="M275" s="333"/>
      <c r="N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  <c r="M276" s="333"/>
      <c r="N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H277" s="333"/>
      <c r="I277" s="333"/>
      <c r="J277" s="333"/>
      <c r="K277" s="333"/>
      <c r="L277" s="333"/>
      <c r="M277" s="333"/>
      <c r="N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0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22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17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168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19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144.94999999999999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150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170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</sheetData>
  <mergeCells count="701">
    <mergeCell ref="A211:B211"/>
    <mergeCell ref="A212:B212"/>
    <mergeCell ref="A213:B213"/>
    <mergeCell ref="C211:L211"/>
    <mergeCell ref="M211:W211"/>
    <mergeCell ref="C212:L212"/>
    <mergeCell ref="V76:W76"/>
    <mergeCell ref="V77:W77"/>
    <mergeCell ref="V78:W78"/>
    <mergeCell ref="V79:W79"/>
    <mergeCell ref="V80:W80"/>
    <mergeCell ref="V82:W82"/>
    <mergeCell ref="V83:W83"/>
    <mergeCell ref="A81:A85"/>
    <mergeCell ref="A208:B208"/>
    <mergeCell ref="A209:B209"/>
    <mergeCell ref="A210:B210"/>
    <mergeCell ref="C208:L208"/>
    <mergeCell ref="M208:W208"/>
    <mergeCell ref="C209:L209"/>
    <mergeCell ref="M209:W209"/>
    <mergeCell ref="C210:L210"/>
    <mergeCell ref="M210:W210"/>
    <mergeCell ref="A182:B186"/>
    <mergeCell ref="A167:B171"/>
    <mergeCell ref="A172:B176"/>
    <mergeCell ref="A177:B181"/>
    <mergeCell ref="A207:B207"/>
    <mergeCell ref="C207:L207"/>
    <mergeCell ref="M207:W207"/>
    <mergeCell ref="A194:B195"/>
    <mergeCell ref="A203:B203"/>
    <mergeCell ref="K201:T201"/>
    <mergeCell ref="A202:B202"/>
    <mergeCell ref="C202:D202"/>
    <mergeCell ref="E202:F202"/>
    <mergeCell ref="G202:H202"/>
    <mergeCell ref="I202:J202"/>
    <mergeCell ref="K202:T202"/>
    <mergeCell ref="A199:B199"/>
    <mergeCell ref="C199:D199"/>
    <mergeCell ref="E199:F199"/>
    <mergeCell ref="G199:H199"/>
    <mergeCell ref="I199:J199"/>
    <mergeCell ref="K199:T199"/>
    <mergeCell ref="A200:B200"/>
    <mergeCell ref="C200:D200"/>
    <mergeCell ref="E200:F200"/>
    <mergeCell ref="S1:S2"/>
    <mergeCell ref="V74:W75"/>
    <mergeCell ref="A88:C89"/>
    <mergeCell ref="A1:B2"/>
    <mergeCell ref="C1:R2"/>
    <mergeCell ref="A146:B147"/>
    <mergeCell ref="A144:B145"/>
    <mergeCell ref="A148:B149"/>
    <mergeCell ref="A150:B151"/>
    <mergeCell ref="B4:L14"/>
    <mergeCell ref="M4:W14"/>
    <mergeCell ref="A40:B42"/>
    <mergeCell ref="A43:B45"/>
    <mergeCell ref="A46:B48"/>
    <mergeCell ref="A49:B51"/>
    <mergeCell ref="A52:B54"/>
    <mergeCell ref="A55:B57"/>
    <mergeCell ref="A37:B39"/>
    <mergeCell ref="A4:A14"/>
    <mergeCell ref="A18:A19"/>
    <mergeCell ref="A76:A80"/>
    <mergeCell ref="A90:A92"/>
    <mergeCell ref="A93:A97"/>
    <mergeCell ref="B18:B19"/>
    <mergeCell ref="M213:W213"/>
    <mergeCell ref="J118:J119"/>
    <mergeCell ref="M106:M107"/>
    <mergeCell ref="M118:M119"/>
    <mergeCell ref="N106:N107"/>
    <mergeCell ref="O106:O107"/>
    <mergeCell ref="P106:P107"/>
    <mergeCell ref="Q106:Q107"/>
    <mergeCell ref="C203:D203"/>
    <mergeCell ref="E203:F203"/>
    <mergeCell ref="G203:H203"/>
    <mergeCell ref="I203:J203"/>
    <mergeCell ref="K203:T203"/>
    <mergeCell ref="A205:W205"/>
    <mergeCell ref="A206:B206"/>
    <mergeCell ref="C206:L206"/>
    <mergeCell ref="M206:W206"/>
    <mergeCell ref="A201:B201"/>
    <mergeCell ref="C201:D201"/>
    <mergeCell ref="E201:F201"/>
    <mergeCell ref="G201:H201"/>
    <mergeCell ref="I201:J201"/>
    <mergeCell ref="A187:B191"/>
    <mergeCell ref="A162:B166"/>
    <mergeCell ref="A35:C36"/>
    <mergeCell ref="A61:B63"/>
    <mergeCell ref="A74:C75"/>
    <mergeCell ref="B234:C234"/>
    <mergeCell ref="D234:F234"/>
    <mergeCell ref="G234:J234"/>
    <mergeCell ref="K234:S234"/>
    <mergeCell ref="D225:H225"/>
    <mergeCell ref="I225:S225"/>
    <mergeCell ref="D226:H226"/>
    <mergeCell ref="I226:S226"/>
    <mergeCell ref="B227:C227"/>
    <mergeCell ref="D227:H227"/>
    <mergeCell ref="I227:S227"/>
    <mergeCell ref="A229:W229"/>
    <mergeCell ref="B230:C230"/>
    <mergeCell ref="D230:F230"/>
    <mergeCell ref="G230:J230"/>
    <mergeCell ref="K230:S230"/>
    <mergeCell ref="D220:H220"/>
    <mergeCell ref="I220:S220"/>
    <mergeCell ref="M212:W212"/>
    <mergeCell ref="C213:L213"/>
    <mergeCell ref="D221:H221"/>
    <mergeCell ref="B235:C235"/>
    <mergeCell ref="D235:F235"/>
    <mergeCell ref="G235:J235"/>
    <mergeCell ref="K235:S235"/>
    <mergeCell ref="A237:W237"/>
    <mergeCell ref="B231:C231"/>
    <mergeCell ref="D231:F231"/>
    <mergeCell ref="G231:J231"/>
    <mergeCell ref="K231:S231"/>
    <mergeCell ref="B232:C232"/>
    <mergeCell ref="D232:F232"/>
    <mergeCell ref="G232:J232"/>
    <mergeCell ref="K232:S232"/>
    <mergeCell ref="B233:C233"/>
    <mergeCell ref="D233:F233"/>
    <mergeCell ref="G233:J233"/>
    <mergeCell ref="K233:S233"/>
    <mergeCell ref="I221:S221"/>
    <mergeCell ref="D222:H222"/>
    <mergeCell ref="I222:S222"/>
    <mergeCell ref="D223:H223"/>
    <mergeCell ref="I223:S223"/>
    <mergeCell ref="D224:H224"/>
    <mergeCell ref="I224:S224"/>
    <mergeCell ref="A215:W215"/>
    <mergeCell ref="A216:W216"/>
    <mergeCell ref="B217:C217"/>
    <mergeCell ref="D217:H217"/>
    <mergeCell ref="I217:S217"/>
    <mergeCell ref="D218:H218"/>
    <mergeCell ref="I218:S218"/>
    <mergeCell ref="D219:H219"/>
    <mergeCell ref="I219:S219"/>
    <mergeCell ref="B218:C223"/>
    <mergeCell ref="B224:C226"/>
    <mergeCell ref="G200:H200"/>
    <mergeCell ref="I200:J200"/>
    <mergeCell ref="K200:T200"/>
    <mergeCell ref="A197:B197"/>
    <mergeCell ref="C197:D197"/>
    <mergeCell ref="E197:F197"/>
    <mergeCell ref="G197:H197"/>
    <mergeCell ref="I197:J197"/>
    <mergeCell ref="K197:T197"/>
    <mergeCell ref="A198:B198"/>
    <mergeCell ref="C198:D198"/>
    <mergeCell ref="E198:F198"/>
    <mergeCell ref="G198:H198"/>
    <mergeCell ref="I198:J198"/>
    <mergeCell ref="K198:T198"/>
    <mergeCell ref="A193:W193"/>
    <mergeCell ref="C194:J194"/>
    <mergeCell ref="K194:W194"/>
    <mergeCell ref="C195:D195"/>
    <mergeCell ref="E195:F195"/>
    <mergeCell ref="G195:H195"/>
    <mergeCell ref="I195:J195"/>
    <mergeCell ref="K195:T195"/>
    <mergeCell ref="A196:B196"/>
    <mergeCell ref="C196:D196"/>
    <mergeCell ref="E196:F196"/>
    <mergeCell ref="G196:H196"/>
    <mergeCell ref="I196:J196"/>
    <mergeCell ref="K196:T196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4:D174"/>
    <mergeCell ref="E174:F174"/>
    <mergeCell ref="G174:H174"/>
    <mergeCell ref="I174:J174"/>
    <mergeCell ref="K174:W174"/>
    <mergeCell ref="C175:D175"/>
    <mergeCell ref="E175:F175"/>
    <mergeCell ref="G175:H175"/>
    <mergeCell ref="I175:J175"/>
    <mergeCell ref="K175:W175"/>
    <mergeCell ref="C172:D172"/>
    <mergeCell ref="E172:F172"/>
    <mergeCell ref="G172:H172"/>
    <mergeCell ref="I172:J172"/>
    <mergeCell ref="K172:W172"/>
    <mergeCell ref="C173:D173"/>
    <mergeCell ref="E173:F173"/>
    <mergeCell ref="G173:H173"/>
    <mergeCell ref="I173:J173"/>
    <mergeCell ref="K173:W173"/>
    <mergeCell ref="C170:D170"/>
    <mergeCell ref="E170:F170"/>
    <mergeCell ref="G170:H170"/>
    <mergeCell ref="I170:J170"/>
    <mergeCell ref="K170:W170"/>
    <mergeCell ref="C171:D171"/>
    <mergeCell ref="E171:F171"/>
    <mergeCell ref="G171:H171"/>
    <mergeCell ref="I171:J171"/>
    <mergeCell ref="K171:W171"/>
    <mergeCell ref="C168:D168"/>
    <mergeCell ref="E168:F168"/>
    <mergeCell ref="G168:H168"/>
    <mergeCell ref="I168:J168"/>
    <mergeCell ref="K168:W168"/>
    <mergeCell ref="C169:D169"/>
    <mergeCell ref="E169:F169"/>
    <mergeCell ref="G169:H169"/>
    <mergeCell ref="I169:J169"/>
    <mergeCell ref="K169:W169"/>
    <mergeCell ref="C166:D166"/>
    <mergeCell ref="E166:F166"/>
    <mergeCell ref="G166:H166"/>
    <mergeCell ref="I166:J166"/>
    <mergeCell ref="K166:W166"/>
    <mergeCell ref="C167:D167"/>
    <mergeCell ref="E167:F167"/>
    <mergeCell ref="G167:H167"/>
    <mergeCell ref="I167:J167"/>
    <mergeCell ref="K167:W167"/>
    <mergeCell ref="C164:D164"/>
    <mergeCell ref="E164:F164"/>
    <mergeCell ref="G164:H164"/>
    <mergeCell ref="I164:J164"/>
    <mergeCell ref="K164:W164"/>
    <mergeCell ref="C165:D165"/>
    <mergeCell ref="E165:F165"/>
    <mergeCell ref="G165:H165"/>
    <mergeCell ref="I165:J165"/>
    <mergeCell ref="K165:W165"/>
    <mergeCell ref="I161:J161"/>
    <mergeCell ref="K161:W161"/>
    <mergeCell ref="C162:D162"/>
    <mergeCell ref="E162:F162"/>
    <mergeCell ref="G162:H162"/>
    <mergeCell ref="I162:J162"/>
    <mergeCell ref="K162:W162"/>
    <mergeCell ref="C163:D163"/>
    <mergeCell ref="E163:F163"/>
    <mergeCell ref="G163:H163"/>
    <mergeCell ref="I163:J163"/>
    <mergeCell ref="K163:W163"/>
    <mergeCell ref="C157:D157"/>
    <mergeCell ref="E157:F157"/>
    <mergeCell ref="G157:H157"/>
    <mergeCell ref="I157:J157"/>
    <mergeCell ref="K157:W157"/>
    <mergeCell ref="A157:B161"/>
    <mergeCell ref="C158:D158"/>
    <mergeCell ref="E158:F158"/>
    <mergeCell ref="G158:H158"/>
    <mergeCell ref="I158:J158"/>
    <mergeCell ref="K158:W158"/>
    <mergeCell ref="C159:D159"/>
    <mergeCell ref="E159:F159"/>
    <mergeCell ref="G159:H159"/>
    <mergeCell ref="I159:J159"/>
    <mergeCell ref="K159:W159"/>
    <mergeCell ref="C160:D160"/>
    <mergeCell ref="E160:F160"/>
    <mergeCell ref="G160:H160"/>
    <mergeCell ref="I160:J160"/>
    <mergeCell ref="K160:W160"/>
    <mergeCell ref="C161:D161"/>
    <mergeCell ref="E161:F161"/>
    <mergeCell ref="G161:H161"/>
    <mergeCell ref="K152:L152"/>
    <mergeCell ref="T152:U152"/>
    <mergeCell ref="V152:W152"/>
    <mergeCell ref="K153:L153"/>
    <mergeCell ref="T153:U153"/>
    <mergeCell ref="V153:W153"/>
    <mergeCell ref="A155:W155"/>
    <mergeCell ref="A156:B156"/>
    <mergeCell ref="C156:D156"/>
    <mergeCell ref="E156:F156"/>
    <mergeCell ref="G156:H156"/>
    <mergeCell ref="I156:J156"/>
    <mergeCell ref="K156:W156"/>
    <mergeCell ref="A152:B153"/>
    <mergeCell ref="K149:L149"/>
    <mergeCell ref="T149:U149"/>
    <mergeCell ref="V149:W149"/>
    <mergeCell ref="K150:L150"/>
    <mergeCell ref="T150:U150"/>
    <mergeCell ref="V150:W150"/>
    <mergeCell ref="K151:L151"/>
    <mergeCell ref="T151:U151"/>
    <mergeCell ref="V151:W151"/>
    <mergeCell ref="K146:L146"/>
    <mergeCell ref="T146:U146"/>
    <mergeCell ref="V146:W146"/>
    <mergeCell ref="K147:L147"/>
    <mergeCell ref="T147:U147"/>
    <mergeCell ref="V147:W147"/>
    <mergeCell ref="A142:C143"/>
    <mergeCell ref="V142:W143"/>
    <mergeCell ref="K148:L148"/>
    <mergeCell ref="T148:U148"/>
    <mergeCell ref="V148:W148"/>
    <mergeCell ref="A141:W141"/>
    <mergeCell ref="D142:L142"/>
    <mergeCell ref="M142:U142"/>
    <mergeCell ref="K143:L143"/>
    <mergeCell ref="T143:U143"/>
    <mergeCell ref="K144:L144"/>
    <mergeCell ref="T144:U144"/>
    <mergeCell ref="V144:W144"/>
    <mergeCell ref="K145:L145"/>
    <mergeCell ref="T145:U145"/>
    <mergeCell ref="V145:W145"/>
    <mergeCell ref="A139:B139"/>
    <mergeCell ref="D139:E139"/>
    <mergeCell ref="F139:G139"/>
    <mergeCell ref="H139:I139"/>
    <mergeCell ref="J139:K139"/>
    <mergeCell ref="P139:Q139"/>
    <mergeCell ref="R139:S139"/>
    <mergeCell ref="T139:U139"/>
    <mergeCell ref="V139:W139"/>
    <mergeCell ref="L132:O139"/>
    <mergeCell ref="A136:B136"/>
    <mergeCell ref="D136:E136"/>
    <mergeCell ref="F136:G136"/>
    <mergeCell ref="H136:I136"/>
    <mergeCell ref="J136:K136"/>
    <mergeCell ref="P136:Q136"/>
    <mergeCell ref="R136:S136"/>
    <mergeCell ref="T136:U136"/>
    <mergeCell ref="V136:W136"/>
    <mergeCell ref="A137:B137"/>
    <mergeCell ref="D137:E137"/>
    <mergeCell ref="F137:G137"/>
    <mergeCell ref="H137:I137"/>
    <mergeCell ref="A138:B138"/>
    <mergeCell ref="D138:E138"/>
    <mergeCell ref="F138:G138"/>
    <mergeCell ref="H138:I138"/>
    <mergeCell ref="J138:K138"/>
    <mergeCell ref="P138:Q138"/>
    <mergeCell ref="R138:S138"/>
    <mergeCell ref="T138:U138"/>
    <mergeCell ref="V138:W138"/>
    <mergeCell ref="J137:K137"/>
    <mergeCell ref="P137:Q137"/>
    <mergeCell ref="R137:S137"/>
    <mergeCell ref="T137:U137"/>
    <mergeCell ref="V137:W137"/>
    <mergeCell ref="A134:B134"/>
    <mergeCell ref="D134:E134"/>
    <mergeCell ref="F134:G134"/>
    <mergeCell ref="H134:I134"/>
    <mergeCell ref="J134:K134"/>
    <mergeCell ref="P134:Q134"/>
    <mergeCell ref="R134:S134"/>
    <mergeCell ref="T134:U134"/>
    <mergeCell ref="V134:W134"/>
    <mergeCell ref="A135:B135"/>
    <mergeCell ref="D135:E135"/>
    <mergeCell ref="F135:G135"/>
    <mergeCell ref="H135:I135"/>
    <mergeCell ref="J135:K135"/>
    <mergeCell ref="P135:Q135"/>
    <mergeCell ref="R135:S135"/>
    <mergeCell ref="T135:U135"/>
    <mergeCell ref="V135:W135"/>
    <mergeCell ref="A133:B133"/>
    <mergeCell ref="D133:E133"/>
    <mergeCell ref="F133:G133"/>
    <mergeCell ref="H133:I133"/>
    <mergeCell ref="J133:K133"/>
    <mergeCell ref="P133:Q133"/>
    <mergeCell ref="R133:S133"/>
    <mergeCell ref="T133:U133"/>
    <mergeCell ref="V133:W133"/>
    <mergeCell ref="A132:B132"/>
    <mergeCell ref="D132:E132"/>
    <mergeCell ref="F132:G132"/>
    <mergeCell ref="H132:I132"/>
    <mergeCell ref="J132:K132"/>
    <mergeCell ref="P132:Q132"/>
    <mergeCell ref="R132:S132"/>
    <mergeCell ref="T132:U132"/>
    <mergeCell ref="V132:W132"/>
    <mergeCell ref="A124:B124"/>
    <mergeCell ref="A125:B125"/>
    <mergeCell ref="A126:B126"/>
    <mergeCell ref="A127:B127"/>
    <mergeCell ref="A129:W129"/>
    <mergeCell ref="D130:K130"/>
    <mergeCell ref="P130:W130"/>
    <mergeCell ref="D131:E131"/>
    <mergeCell ref="F131:G131"/>
    <mergeCell ref="H131:I131"/>
    <mergeCell ref="J131:K131"/>
    <mergeCell ref="P131:Q131"/>
    <mergeCell ref="R131:S131"/>
    <mergeCell ref="T131:U131"/>
    <mergeCell ref="V131:W131"/>
    <mergeCell ref="C130:C131"/>
    <mergeCell ref="L130:O131"/>
    <mergeCell ref="A130:B131"/>
    <mergeCell ref="A117:W117"/>
    <mergeCell ref="D118:G118"/>
    <mergeCell ref="H118:I118"/>
    <mergeCell ref="K118:L118"/>
    <mergeCell ref="N118:Q118"/>
    <mergeCell ref="A120:B120"/>
    <mergeCell ref="A121:B121"/>
    <mergeCell ref="A122:B122"/>
    <mergeCell ref="A123:B123"/>
    <mergeCell ref="C118:C119"/>
    <mergeCell ref="A118:B119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V90:W97"/>
    <mergeCell ref="B90:C90"/>
    <mergeCell ref="K90:L90"/>
    <mergeCell ref="T90:U90"/>
    <mergeCell ref="B91:C91"/>
    <mergeCell ref="K91:L91"/>
    <mergeCell ref="T91:U91"/>
    <mergeCell ref="B92:C92"/>
    <mergeCell ref="K92:L92"/>
    <mergeCell ref="T92:U92"/>
    <mergeCell ref="B93:C93"/>
    <mergeCell ref="K93:L93"/>
    <mergeCell ref="T93:U93"/>
    <mergeCell ref="B94:C94"/>
    <mergeCell ref="K94:L94"/>
    <mergeCell ref="A106:B107"/>
    <mergeCell ref="B96:C96"/>
    <mergeCell ref="K96:L96"/>
    <mergeCell ref="T96:U96"/>
    <mergeCell ref="B97:C97"/>
    <mergeCell ref="K97:L97"/>
    <mergeCell ref="T97:U97"/>
    <mergeCell ref="A105:W105"/>
    <mergeCell ref="C106:G106"/>
    <mergeCell ref="H106:L106"/>
    <mergeCell ref="B95:C95"/>
    <mergeCell ref="K95:L95"/>
    <mergeCell ref="T95:U95"/>
    <mergeCell ref="B84:C84"/>
    <mergeCell ref="K84:L84"/>
    <mergeCell ref="T84:U84"/>
    <mergeCell ref="V84:W84"/>
    <mergeCell ref="B81:C81"/>
    <mergeCell ref="K81:L81"/>
    <mergeCell ref="T81:U81"/>
    <mergeCell ref="V81:W81"/>
    <mergeCell ref="B85:C85"/>
    <mergeCell ref="K85:L85"/>
    <mergeCell ref="T85:U85"/>
    <mergeCell ref="V85:W85"/>
    <mergeCell ref="A87:W87"/>
    <mergeCell ref="D88:L88"/>
    <mergeCell ref="M88:U88"/>
    <mergeCell ref="K89:L89"/>
    <mergeCell ref="T89:U89"/>
    <mergeCell ref="V88:W89"/>
    <mergeCell ref="B82:C82"/>
    <mergeCell ref="K82:L82"/>
    <mergeCell ref="T82:U82"/>
    <mergeCell ref="B83:C83"/>
    <mergeCell ref="K83:L83"/>
    <mergeCell ref="T83:U83"/>
    <mergeCell ref="T94:U94"/>
    <mergeCell ref="K78:L78"/>
    <mergeCell ref="T78:U78"/>
    <mergeCell ref="K79:L79"/>
    <mergeCell ref="T79:U79"/>
    <mergeCell ref="B80:C80"/>
    <mergeCell ref="K80:L80"/>
    <mergeCell ref="T80:U80"/>
    <mergeCell ref="B78:B79"/>
    <mergeCell ref="D74:L74"/>
    <mergeCell ref="M74:U74"/>
    <mergeCell ref="K75:L75"/>
    <mergeCell ref="T75:U75"/>
    <mergeCell ref="K76:L76"/>
    <mergeCell ref="T76:U76"/>
    <mergeCell ref="K77:L77"/>
    <mergeCell ref="T77:U77"/>
    <mergeCell ref="A64:B64"/>
    <mergeCell ref="A65:B65"/>
    <mergeCell ref="A66:B66"/>
    <mergeCell ref="A67:B67"/>
    <mergeCell ref="A68:B68"/>
    <mergeCell ref="A69:B69"/>
    <mergeCell ref="A70:B70"/>
    <mergeCell ref="A71:B71"/>
    <mergeCell ref="A73:W73"/>
    <mergeCell ref="B76:B77"/>
    <mergeCell ref="A59:W59"/>
    <mergeCell ref="A60:W60"/>
    <mergeCell ref="C61:K61"/>
    <mergeCell ref="L61:Q61"/>
    <mergeCell ref="C62:D62"/>
    <mergeCell ref="E62:G62"/>
    <mergeCell ref="H62:I62"/>
    <mergeCell ref="J62:K62"/>
    <mergeCell ref="L62:M62"/>
    <mergeCell ref="N62:O62"/>
    <mergeCell ref="P62:Q62"/>
    <mergeCell ref="K55:L55"/>
    <mergeCell ref="T55:U55"/>
    <mergeCell ref="V55:W55"/>
    <mergeCell ref="K56:L56"/>
    <mergeCell ref="T56:U56"/>
    <mergeCell ref="V56:W56"/>
    <mergeCell ref="K57:L57"/>
    <mergeCell ref="T57:U57"/>
    <mergeCell ref="V57:W57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K49:L49"/>
    <mergeCell ref="T49:U49"/>
    <mergeCell ref="V49:W49"/>
    <mergeCell ref="K50:L50"/>
    <mergeCell ref="T50:U50"/>
    <mergeCell ref="V50:W50"/>
    <mergeCell ref="K51:L51"/>
    <mergeCell ref="T51:U51"/>
    <mergeCell ref="V51:W51"/>
    <mergeCell ref="K46:L46"/>
    <mergeCell ref="T46:U46"/>
    <mergeCell ref="V46:W46"/>
    <mergeCell ref="K47:L47"/>
    <mergeCell ref="T47:U47"/>
    <mergeCell ref="V47:W47"/>
    <mergeCell ref="K48:L48"/>
    <mergeCell ref="T48:U48"/>
    <mergeCell ref="V48:W48"/>
    <mergeCell ref="K43:L43"/>
    <mergeCell ref="T43:U43"/>
    <mergeCell ref="V43:W43"/>
    <mergeCell ref="K44:L44"/>
    <mergeCell ref="T44:U44"/>
    <mergeCell ref="V44:W44"/>
    <mergeCell ref="K45:L45"/>
    <mergeCell ref="T45:U45"/>
    <mergeCell ref="V45:W45"/>
    <mergeCell ref="V42:W42"/>
    <mergeCell ref="K36:L36"/>
    <mergeCell ref="T36:U36"/>
    <mergeCell ref="K37:L37"/>
    <mergeCell ref="T37:U37"/>
    <mergeCell ref="V37:W37"/>
    <mergeCell ref="K38:L38"/>
    <mergeCell ref="T38:U38"/>
    <mergeCell ref="V38:W38"/>
    <mergeCell ref="K39:L39"/>
    <mergeCell ref="T39:U39"/>
    <mergeCell ref="V39:W39"/>
    <mergeCell ref="H30:L30"/>
    <mergeCell ref="M30:T30"/>
    <mergeCell ref="H31:L31"/>
    <mergeCell ref="M31:T31"/>
    <mergeCell ref="H32:L32"/>
    <mergeCell ref="M32:T32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34:W34"/>
    <mergeCell ref="D35:L35"/>
    <mergeCell ref="M35:U35"/>
    <mergeCell ref="A238:B238"/>
    <mergeCell ref="A242:A244"/>
    <mergeCell ref="A245:A247"/>
    <mergeCell ref="A248:A250"/>
    <mergeCell ref="A239:A241"/>
    <mergeCell ref="I238:O243"/>
    <mergeCell ref="Q238:W243"/>
    <mergeCell ref="I245:O250"/>
    <mergeCell ref="Q245:W250"/>
    <mergeCell ref="P238:P250"/>
    <mergeCell ref="I244:O244"/>
    <mergeCell ref="Q244:W244"/>
    <mergeCell ref="K40:L40"/>
    <mergeCell ref="T40:U40"/>
    <mergeCell ref="V40:W40"/>
    <mergeCell ref="V35:W36"/>
    <mergeCell ref="K41:L41"/>
    <mergeCell ref="T41:U41"/>
    <mergeCell ref="V41:W41"/>
    <mergeCell ref="K42:L42"/>
    <mergeCell ref="T42:U42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43" max="48" man="1"/>
    <brk id="343" max="22" man="1"/>
    <brk id="409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15" t="s">
        <v>166</v>
      </c>
      <c r="B15" s="1016"/>
      <c r="C15" s="1025" t="s">
        <v>153</v>
      </c>
      <c r="D15" s="1025"/>
      <c r="E15" s="1025"/>
      <c r="F15" s="995"/>
      <c r="G15" s="1025" t="s">
        <v>154</v>
      </c>
      <c r="H15" s="1025"/>
      <c r="I15" s="1025"/>
      <c r="J15" s="995"/>
      <c r="K15" s="1025" t="s">
        <v>155</v>
      </c>
      <c r="L15" s="1025"/>
      <c r="M15" s="1025"/>
      <c r="N15" s="995"/>
      <c r="O15" s="1025" t="s">
        <v>156</v>
      </c>
      <c r="P15" s="1025"/>
      <c r="Q15" s="1025"/>
      <c r="R15" s="1026"/>
    </row>
    <row r="16" spans="1:18" ht="17.100000000000001" customHeight="1" x14ac:dyDescent="0.15">
      <c r="A16" s="998"/>
      <c r="B16" s="999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998" t="s">
        <v>21</v>
      </c>
      <c r="B17" s="999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998" t="s">
        <v>22</v>
      </c>
      <c r="B18" s="999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998" t="s">
        <v>23</v>
      </c>
      <c r="B19" s="999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998" t="s">
        <v>24</v>
      </c>
      <c r="B20" s="999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998" t="s">
        <v>25</v>
      </c>
      <c r="B21" s="999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998" t="s">
        <v>26</v>
      </c>
      <c r="B22" s="999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00" t="s">
        <v>27</v>
      </c>
      <c r="B23" s="1001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02" t="s">
        <v>28</v>
      </c>
      <c r="B24" s="1003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050" t="s">
        <v>167</v>
      </c>
      <c r="B26" s="1051"/>
      <c r="C26" s="1042" t="s">
        <v>168</v>
      </c>
      <c r="D26" s="1048"/>
      <c r="E26" s="1042" t="s">
        <v>54</v>
      </c>
      <c r="F26" s="1042"/>
      <c r="G26" s="1042"/>
      <c r="H26" s="1042"/>
      <c r="I26" s="1042"/>
      <c r="J26" s="1042"/>
      <c r="K26" s="1042"/>
      <c r="L26" s="1042"/>
      <c r="M26" s="1042"/>
      <c r="N26" s="1043" t="s">
        <v>55</v>
      </c>
      <c r="O26" s="1042"/>
      <c r="P26" s="1042"/>
      <c r="Q26" s="1042"/>
      <c r="R26" s="1042"/>
      <c r="S26" s="1044"/>
    </row>
    <row r="27" spans="1:19" ht="17.100000000000001" customHeight="1" x14ac:dyDescent="0.15">
      <c r="A27" s="1052"/>
      <c r="B27" s="1053"/>
      <c r="C27" s="1045"/>
      <c r="D27" s="1049"/>
      <c r="E27" s="1045" t="s">
        <v>56</v>
      </c>
      <c r="F27" s="1045"/>
      <c r="G27" s="1045" t="s">
        <v>57</v>
      </c>
      <c r="H27" s="1045"/>
      <c r="I27" s="1045"/>
      <c r="J27" s="1045" t="s">
        <v>58</v>
      </c>
      <c r="K27" s="1045"/>
      <c r="L27" s="1045" t="s">
        <v>59</v>
      </c>
      <c r="M27" s="1045"/>
      <c r="N27" s="1046" t="s">
        <v>56</v>
      </c>
      <c r="O27" s="1045"/>
      <c r="P27" s="1045" t="s">
        <v>58</v>
      </c>
      <c r="Q27" s="1045"/>
      <c r="R27" s="1045" t="s">
        <v>59</v>
      </c>
      <c r="S27" s="1047"/>
    </row>
    <row r="28" spans="1:19" ht="17.100000000000001" customHeight="1" x14ac:dyDescent="0.15">
      <c r="A28" s="1054"/>
      <c r="B28" s="1055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998" t="s">
        <v>21</v>
      </c>
      <c r="B29" s="999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998" t="s">
        <v>22</v>
      </c>
      <c r="B30" s="999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998" t="s">
        <v>23</v>
      </c>
      <c r="B31" s="999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998" t="s">
        <v>24</v>
      </c>
      <c r="B32" s="999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998" t="s">
        <v>25</v>
      </c>
      <c r="B33" s="999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998" t="s">
        <v>26</v>
      </c>
      <c r="B34" s="999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00" t="s">
        <v>27</v>
      </c>
      <c r="B35" s="1001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02" t="s">
        <v>28</v>
      </c>
      <c r="B36" s="1003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O15:R15"/>
    <mergeCell ref="A17:B17"/>
    <mergeCell ref="A21:B21"/>
    <mergeCell ref="A22:B22"/>
    <mergeCell ref="C15:F15"/>
    <mergeCell ref="G15:J15"/>
    <mergeCell ref="K15:N15"/>
  </mergeCells>
  <phoneticPr fontId="36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15" t="s">
        <v>9</v>
      </c>
      <c r="B15" s="1042" t="s">
        <v>153</v>
      </c>
      <c r="C15" s="1042"/>
      <c r="D15" s="1042"/>
      <c r="E15" s="1042"/>
      <c r="F15" s="1042"/>
      <c r="G15" s="1042" t="s">
        <v>154</v>
      </c>
      <c r="H15" s="1042"/>
      <c r="I15" s="1042"/>
      <c r="J15" s="1042"/>
      <c r="K15" s="1042"/>
      <c r="L15" s="1042" t="s">
        <v>155</v>
      </c>
      <c r="M15" s="1042"/>
      <c r="N15" s="1042"/>
      <c r="O15" s="1042"/>
      <c r="P15" s="1042"/>
      <c r="Q15" s="1056" t="s">
        <v>156</v>
      </c>
      <c r="R15" s="1056"/>
      <c r="S15" s="1056"/>
      <c r="T15" s="1056"/>
      <c r="U15" s="1057"/>
    </row>
    <row r="16" spans="1:21" ht="17.100000000000001" customHeight="1" x14ac:dyDescent="0.15">
      <c r="A16" s="998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15" t="s">
        <v>9</v>
      </c>
      <c r="B38" s="1042" t="s">
        <v>157</v>
      </c>
      <c r="C38" s="1042"/>
      <c r="D38" s="1042"/>
      <c r="E38" s="1042"/>
      <c r="F38" s="1042"/>
      <c r="G38" s="1042" t="s">
        <v>68</v>
      </c>
      <c r="H38" s="1042"/>
      <c r="I38" s="1042"/>
      <c r="J38" s="1042"/>
      <c r="K38" s="1042"/>
      <c r="L38" s="1042" t="s">
        <v>69</v>
      </c>
      <c r="M38" s="1042"/>
      <c r="N38" s="1042"/>
      <c r="O38" s="1042"/>
      <c r="P38" s="1042"/>
      <c r="Q38" s="1056" t="s">
        <v>173</v>
      </c>
      <c r="R38" s="1056"/>
      <c r="S38" s="1056"/>
      <c r="T38" s="1056"/>
      <c r="U38" s="1057"/>
    </row>
    <row r="39" spans="1:21" ht="17.100000000000001" customHeight="1" x14ac:dyDescent="0.15">
      <c r="A39" s="998"/>
      <c r="B39" s="1058" t="s">
        <v>169</v>
      </c>
      <c r="C39" s="1058" t="s">
        <v>170</v>
      </c>
      <c r="D39" s="1058" t="s">
        <v>171</v>
      </c>
      <c r="E39" s="1058" t="s">
        <v>172</v>
      </c>
      <c r="F39" s="1058" t="s">
        <v>42</v>
      </c>
      <c r="G39" s="1058" t="s">
        <v>169</v>
      </c>
      <c r="H39" s="1058" t="s">
        <v>170</v>
      </c>
      <c r="I39" s="1058" t="s">
        <v>171</v>
      </c>
      <c r="J39" s="1058" t="s">
        <v>172</v>
      </c>
      <c r="K39" s="1058" t="s">
        <v>42</v>
      </c>
      <c r="L39" s="1058" t="s">
        <v>174</v>
      </c>
      <c r="M39" s="1058" t="s">
        <v>175</v>
      </c>
      <c r="N39" s="1058" t="s">
        <v>176</v>
      </c>
      <c r="O39" s="1058" t="s">
        <v>177</v>
      </c>
      <c r="P39" s="1058" t="s">
        <v>42</v>
      </c>
      <c r="Q39" s="1058" t="s">
        <v>178</v>
      </c>
      <c r="R39" s="1058" t="s">
        <v>179</v>
      </c>
      <c r="S39" s="1058" t="s">
        <v>176</v>
      </c>
      <c r="T39" s="1058" t="s">
        <v>177</v>
      </c>
      <c r="U39" s="1059" t="s">
        <v>42</v>
      </c>
    </row>
    <row r="40" spans="1:21" ht="17.100000000000001" customHeight="1" x14ac:dyDescent="0.15">
      <c r="A40" s="998"/>
      <c r="B40" s="1058"/>
      <c r="C40" s="1058"/>
      <c r="D40" s="1058"/>
      <c r="E40" s="1058"/>
      <c r="F40" s="1058"/>
      <c r="G40" s="1058"/>
      <c r="H40" s="1058"/>
      <c r="I40" s="1058"/>
      <c r="J40" s="1058"/>
      <c r="K40" s="1058"/>
      <c r="L40" s="1058"/>
      <c r="M40" s="1058"/>
      <c r="N40" s="1058"/>
      <c r="O40" s="1058"/>
      <c r="P40" s="1058"/>
      <c r="Q40" s="1058"/>
      <c r="R40" s="1058"/>
      <c r="S40" s="1058"/>
      <c r="T40" s="1058"/>
      <c r="U40" s="1059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  <mergeCell ref="G39:G40"/>
    <mergeCell ref="H39:H40"/>
    <mergeCell ref="I39:I40"/>
    <mergeCell ref="J39:J40"/>
    <mergeCell ref="K39:K40"/>
    <mergeCell ref="A15:A16"/>
    <mergeCell ref="A38:A40"/>
    <mergeCell ref="B39:B40"/>
    <mergeCell ref="C39:C40"/>
    <mergeCell ref="D39:D40"/>
    <mergeCell ref="B15:F15"/>
    <mergeCell ref="E39:E40"/>
    <mergeCell ref="F39:F40"/>
    <mergeCell ref="G15:K15"/>
    <mergeCell ref="L15:P15"/>
    <mergeCell ref="Q15:U15"/>
    <mergeCell ref="B38:F38"/>
    <mergeCell ref="G38:K38"/>
    <mergeCell ref="L38:P38"/>
    <mergeCell ref="Q38:U38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15" t="s">
        <v>9</v>
      </c>
      <c r="B14" s="1042" t="s">
        <v>153</v>
      </c>
      <c r="C14" s="1042"/>
      <c r="D14" s="1042"/>
      <c r="E14" s="1042"/>
      <c r="F14" s="1042"/>
      <c r="G14" s="1042" t="s">
        <v>154</v>
      </c>
      <c r="H14" s="1042"/>
      <c r="I14" s="1042"/>
      <c r="J14" s="1042"/>
      <c r="K14" s="1042"/>
      <c r="L14" s="1042" t="s">
        <v>155</v>
      </c>
      <c r="M14" s="1042"/>
      <c r="N14" s="1042"/>
      <c r="O14" s="1042"/>
      <c r="P14" s="1042"/>
      <c r="Q14" s="1056" t="s">
        <v>156</v>
      </c>
      <c r="R14" s="1056"/>
      <c r="S14" s="1056"/>
      <c r="T14" s="1056"/>
      <c r="U14" s="1057"/>
    </row>
    <row r="15" spans="1:21" ht="17.100000000000001" customHeight="1" x14ac:dyDescent="0.15">
      <c r="A15" s="1076"/>
      <c r="B15" s="1060" t="s">
        <v>104</v>
      </c>
      <c r="C15" s="1060" t="s">
        <v>64</v>
      </c>
      <c r="D15" s="1060" t="s">
        <v>65</v>
      </c>
      <c r="E15" s="1060" t="s">
        <v>180</v>
      </c>
      <c r="F15" s="1060" t="s">
        <v>75</v>
      </c>
      <c r="G15" s="1060" t="s">
        <v>104</v>
      </c>
      <c r="H15" s="1060" t="s">
        <v>64</v>
      </c>
      <c r="I15" s="1060" t="s">
        <v>65</v>
      </c>
      <c r="J15" s="1060" t="s">
        <v>180</v>
      </c>
      <c r="K15" s="1060" t="s">
        <v>75</v>
      </c>
      <c r="L15" s="1060" t="s">
        <v>104</v>
      </c>
      <c r="M15" s="1060" t="s">
        <v>64</v>
      </c>
      <c r="N15" s="1060" t="s">
        <v>65</v>
      </c>
      <c r="O15" s="1060" t="s">
        <v>180</v>
      </c>
      <c r="P15" s="1060" t="s">
        <v>75</v>
      </c>
      <c r="Q15" s="1060" t="s">
        <v>104</v>
      </c>
      <c r="R15" s="1060" t="s">
        <v>64</v>
      </c>
      <c r="S15" s="1060" t="s">
        <v>65</v>
      </c>
      <c r="T15" s="1060" t="s">
        <v>180</v>
      </c>
      <c r="U15" s="1062" t="s">
        <v>75</v>
      </c>
    </row>
    <row r="16" spans="1:21" ht="17.100000000000001" customHeight="1" x14ac:dyDescent="0.15">
      <c r="A16" s="998"/>
      <c r="B16" s="1061"/>
      <c r="C16" s="1061"/>
      <c r="D16" s="1061"/>
      <c r="E16" s="1061"/>
      <c r="F16" s="1061"/>
      <c r="G16" s="1061"/>
      <c r="H16" s="1061"/>
      <c r="I16" s="1061"/>
      <c r="J16" s="1061"/>
      <c r="K16" s="1061"/>
      <c r="L16" s="1061"/>
      <c r="M16" s="1061"/>
      <c r="N16" s="1061"/>
      <c r="O16" s="1061"/>
      <c r="P16" s="1061"/>
      <c r="Q16" s="1061"/>
      <c r="R16" s="1061"/>
      <c r="S16" s="1061"/>
      <c r="T16" s="1061"/>
      <c r="U16" s="1063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15" t="s">
        <v>9</v>
      </c>
      <c r="B38" s="1042" t="s">
        <v>157</v>
      </c>
      <c r="C38" s="1042"/>
      <c r="D38" s="1042"/>
      <c r="E38" s="1042"/>
      <c r="F38" s="1042"/>
      <c r="G38" s="1042"/>
      <c r="H38" s="1042" t="s">
        <v>68</v>
      </c>
      <c r="I38" s="1042"/>
      <c r="J38" s="1042"/>
      <c r="K38" s="1042"/>
      <c r="L38" s="1042"/>
      <c r="M38" s="1042"/>
      <c r="N38" s="1042" t="s">
        <v>69</v>
      </c>
      <c r="O38" s="1042"/>
      <c r="P38" s="1042"/>
      <c r="Q38" s="1042"/>
      <c r="R38" s="1042"/>
      <c r="S38" s="1042"/>
      <c r="T38" s="1042"/>
      <c r="U38" s="1044"/>
    </row>
    <row r="39" spans="1:21" ht="17.100000000000001" customHeight="1" x14ac:dyDescent="0.15">
      <c r="A39" s="1076"/>
      <c r="B39" s="1077" t="s">
        <v>104</v>
      </c>
      <c r="C39" s="1077" t="s">
        <v>64</v>
      </c>
      <c r="D39" s="1077" t="s">
        <v>65</v>
      </c>
      <c r="E39" s="1079" t="s">
        <v>180</v>
      </c>
      <c r="F39" s="1077" t="s">
        <v>75</v>
      </c>
      <c r="G39" s="1077" t="s">
        <v>42</v>
      </c>
      <c r="H39" s="1077" t="s">
        <v>104</v>
      </c>
      <c r="I39" s="1077" t="s">
        <v>64</v>
      </c>
      <c r="J39" s="1077" t="s">
        <v>65</v>
      </c>
      <c r="K39" s="1079" t="s">
        <v>180</v>
      </c>
      <c r="L39" s="1077" t="s">
        <v>75</v>
      </c>
      <c r="M39" s="1077" t="s">
        <v>42</v>
      </c>
      <c r="N39" s="1077" t="s">
        <v>161</v>
      </c>
      <c r="O39" s="1079" t="s">
        <v>181</v>
      </c>
      <c r="P39" s="1077" t="s">
        <v>65</v>
      </c>
      <c r="Q39" s="1077" t="s">
        <v>63</v>
      </c>
      <c r="R39" s="1081" t="s">
        <v>75</v>
      </c>
      <c r="S39" s="1085"/>
      <c r="T39" s="1081" t="s">
        <v>42</v>
      </c>
      <c r="U39" s="1082"/>
    </row>
    <row r="40" spans="1:21" ht="17.100000000000001" customHeight="1" x14ac:dyDescent="0.15">
      <c r="A40" s="998"/>
      <c r="B40" s="1078"/>
      <c r="C40" s="1078"/>
      <c r="D40" s="1078"/>
      <c r="E40" s="1080"/>
      <c r="F40" s="1078"/>
      <c r="G40" s="1078"/>
      <c r="H40" s="1078"/>
      <c r="I40" s="1078"/>
      <c r="J40" s="1078"/>
      <c r="K40" s="1080"/>
      <c r="L40" s="1078"/>
      <c r="M40" s="1078"/>
      <c r="N40" s="1078"/>
      <c r="O40" s="1080"/>
      <c r="P40" s="1078"/>
      <c r="Q40" s="1078"/>
      <c r="R40" s="1083"/>
      <c r="S40" s="1086"/>
      <c r="T40" s="1083"/>
      <c r="U40" s="1084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064" t="e">
        <f t="shared" ref="R41:R48" si="18">Q41-N41</f>
        <v>#DIV/0!</v>
      </c>
      <c r="S41" s="1065"/>
      <c r="T41" s="1066" t="e">
        <f t="shared" ref="T41:T48" si="19">Q41/N41</f>
        <v>#DIV/0!</v>
      </c>
      <c r="U41" s="1067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068" t="e">
        <f t="shared" si="18"/>
        <v>#DIV/0!</v>
      </c>
      <c r="S42" s="1069"/>
      <c r="T42" s="1070" t="e">
        <f t="shared" si="19"/>
        <v>#DIV/0!</v>
      </c>
      <c r="U42" s="1071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068" t="e">
        <f t="shared" si="18"/>
        <v>#DIV/0!</v>
      </c>
      <c r="S43" s="1069"/>
      <c r="T43" s="1070" t="e">
        <f t="shared" si="19"/>
        <v>#DIV/0!</v>
      </c>
      <c r="U43" s="1071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068" t="e">
        <f t="shared" si="18"/>
        <v>#DIV/0!</v>
      </c>
      <c r="S44" s="1069"/>
      <c r="T44" s="1070" t="e">
        <f t="shared" si="19"/>
        <v>#DIV/0!</v>
      </c>
      <c r="U44" s="1071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068" t="e">
        <f t="shared" si="18"/>
        <v>#DIV/0!</v>
      </c>
      <c r="S45" s="1069"/>
      <c r="T45" s="1070" t="e">
        <f t="shared" si="19"/>
        <v>#DIV/0!</v>
      </c>
      <c r="U45" s="1071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068" t="e">
        <f t="shared" si="18"/>
        <v>#DIV/0!</v>
      </c>
      <c r="S46" s="1069"/>
      <c r="T46" s="1070" t="e">
        <f t="shared" si="19"/>
        <v>#DIV/0!</v>
      </c>
      <c r="U46" s="1071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068" t="e">
        <f t="shared" si="18"/>
        <v>#DIV/0!</v>
      </c>
      <c r="S47" s="1069"/>
      <c r="T47" s="1070" t="e">
        <f t="shared" si="19"/>
        <v>#DIV/0!</v>
      </c>
      <c r="U47" s="1071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072" t="e">
        <f t="shared" si="18"/>
        <v>#DIV/0!</v>
      </c>
      <c r="S48" s="1073"/>
      <c r="T48" s="1074" t="e">
        <f t="shared" si="19"/>
        <v>#DIV/0!</v>
      </c>
      <c r="U48" s="1075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T39:U40"/>
    <mergeCell ref="P39:P40"/>
    <mergeCell ref="Q15:Q16"/>
    <mergeCell ref="Q39:Q40"/>
    <mergeCell ref="R15:R16"/>
    <mergeCell ref="S15:S16"/>
    <mergeCell ref="R39:S40"/>
    <mergeCell ref="M39:M40"/>
    <mergeCell ref="N15:N16"/>
    <mergeCell ref="N39:N40"/>
    <mergeCell ref="O15:O16"/>
    <mergeCell ref="O39:O40"/>
    <mergeCell ref="J39:J40"/>
    <mergeCell ref="K15:K16"/>
    <mergeCell ref="K39:K40"/>
    <mergeCell ref="L15:L16"/>
    <mergeCell ref="L39:L40"/>
    <mergeCell ref="G39:G40"/>
    <mergeCell ref="H15:H16"/>
    <mergeCell ref="H39:H40"/>
    <mergeCell ref="I15:I16"/>
    <mergeCell ref="I39:I40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15" t="s">
        <v>9</v>
      </c>
      <c r="B14" s="1016"/>
      <c r="C14" s="996" t="s">
        <v>153</v>
      </c>
      <c r="D14" s="996"/>
      <c r="E14" s="996"/>
      <c r="F14" s="996" t="s">
        <v>154</v>
      </c>
      <c r="G14" s="996"/>
      <c r="H14" s="996"/>
      <c r="I14" s="996" t="s">
        <v>155</v>
      </c>
      <c r="J14" s="996"/>
      <c r="K14" s="996"/>
      <c r="L14" s="996" t="s">
        <v>156</v>
      </c>
      <c r="M14" s="996"/>
      <c r="N14" s="997"/>
    </row>
    <row r="15" spans="1:14" ht="17.100000000000001" customHeight="1" x14ac:dyDescent="0.15">
      <c r="A15" s="998"/>
      <c r="B15" s="999"/>
      <c r="C15" s="1087" t="s">
        <v>72</v>
      </c>
      <c r="D15" s="1087" t="s">
        <v>73</v>
      </c>
      <c r="E15" s="1088" t="s">
        <v>71</v>
      </c>
      <c r="F15" s="1087" t="s">
        <v>72</v>
      </c>
      <c r="G15" s="1087" t="s">
        <v>73</v>
      </c>
      <c r="H15" s="1088" t="s">
        <v>71</v>
      </c>
      <c r="I15" s="1087" t="s">
        <v>72</v>
      </c>
      <c r="J15" s="1087" t="s">
        <v>73</v>
      </c>
      <c r="K15" s="1088" t="s">
        <v>71</v>
      </c>
      <c r="L15" s="1087" t="s">
        <v>72</v>
      </c>
      <c r="M15" s="1087" t="s">
        <v>73</v>
      </c>
      <c r="N15" s="1104" t="s">
        <v>71</v>
      </c>
    </row>
    <row r="16" spans="1:14" ht="17.100000000000001" customHeight="1" x14ac:dyDescent="0.15">
      <c r="A16" s="998"/>
      <c r="B16" s="999"/>
      <c r="C16" s="1087"/>
      <c r="D16" s="1087"/>
      <c r="E16" s="1088"/>
      <c r="F16" s="1087"/>
      <c r="G16" s="1087"/>
      <c r="H16" s="1088"/>
      <c r="I16" s="1087"/>
      <c r="J16" s="1087"/>
      <c r="K16" s="1088"/>
      <c r="L16" s="1087"/>
      <c r="M16" s="1087"/>
      <c r="N16" s="1104"/>
    </row>
    <row r="17" spans="1:14" ht="17.100000000000001" customHeight="1" x14ac:dyDescent="0.15">
      <c r="A17" s="998" t="s">
        <v>21</v>
      </c>
      <c r="B17" s="999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998" t="s">
        <v>22</v>
      </c>
      <c r="B18" s="999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998" t="s">
        <v>23</v>
      </c>
      <c r="B19" s="999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998" t="s">
        <v>24</v>
      </c>
      <c r="B20" s="999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998" t="s">
        <v>25</v>
      </c>
      <c r="B21" s="999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998" t="s">
        <v>26</v>
      </c>
      <c r="B22" s="999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998" t="s">
        <v>27</v>
      </c>
      <c r="B23" s="999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02" t="s">
        <v>28</v>
      </c>
      <c r="B24" s="1003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15" t="s">
        <v>9</v>
      </c>
      <c r="B37" s="1016"/>
      <c r="C37" s="1004" t="s">
        <v>68</v>
      </c>
      <c r="D37" s="1004"/>
      <c r="E37" s="1004"/>
      <c r="F37" s="1004"/>
      <c r="G37" s="1004"/>
      <c r="H37" s="1004"/>
      <c r="I37" s="1004" t="s">
        <v>69</v>
      </c>
      <c r="J37" s="1004"/>
      <c r="K37" s="1004"/>
      <c r="L37" s="1004"/>
      <c r="M37" s="1004"/>
      <c r="N37" s="1005"/>
    </row>
    <row r="38" spans="1:14" ht="17.100000000000001" customHeight="1" x14ac:dyDescent="0.15">
      <c r="A38" s="998"/>
      <c r="B38" s="999"/>
      <c r="C38" s="1006" t="s">
        <v>72</v>
      </c>
      <c r="D38" s="1006"/>
      <c r="E38" s="1006" t="s">
        <v>73</v>
      </c>
      <c r="F38" s="1006"/>
      <c r="G38" s="1006" t="s">
        <v>71</v>
      </c>
      <c r="H38" s="1006"/>
      <c r="I38" s="1006" t="s">
        <v>182</v>
      </c>
      <c r="J38" s="1006"/>
      <c r="K38" s="1006" t="s">
        <v>183</v>
      </c>
      <c r="L38" s="1006"/>
      <c r="M38" s="1006" t="s">
        <v>71</v>
      </c>
      <c r="N38" s="1027"/>
    </row>
    <row r="39" spans="1:14" ht="17.100000000000001" customHeight="1" x14ac:dyDescent="0.15">
      <c r="A39" s="998" t="s">
        <v>21</v>
      </c>
      <c r="B39" s="999"/>
      <c r="C39" s="1095"/>
      <c r="D39" s="1089"/>
      <c r="E39" s="1089"/>
      <c r="F39" s="1089"/>
      <c r="G39" s="1096" t="e">
        <f>E39/C39</f>
        <v>#DIV/0!</v>
      </c>
      <c r="H39" s="1097"/>
      <c r="I39" s="1098"/>
      <c r="J39" s="1089"/>
      <c r="K39" s="1089"/>
      <c r="L39" s="1089"/>
      <c r="M39" s="1029" t="e">
        <f t="shared" ref="M39:M46" si="6">K39/I39</f>
        <v>#DIV/0!</v>
      </c>
      <c r="N39" s="1030"/>
    </row>
    <row r="40" spans="1:14" ht="17.100000000000001" customHeight="1" x14ac:dyDescent="0.15">
      <c r="A40" s="998" t="s">
        <v>22</v>
      </c>
      <c r="B40" s="999"/>
      <c r="C40" s="1090"/>
      <c r="D40" s="1091"/>
      <c r="E40" s="1091"/>
      <c r="F40" s="1091"/>
      <c r="G40" s="1092" t="e">
        <f>E40/C40</f>
        <v>#DIV/0!</v>
      </c>
      <c r="H40" s="1093"/>
      <c r="I40" s="1094"/>
      <c r="J40" s="1091"/>
      <c r="K40" s="1091"/>
      <c r="L40" s="1091"/>
      <c r="M40" s="1032" t="e">
        <f t="shared" si="6"/>
        <v>#DIV/0!</v>
      </c>
      <c r="N40" s="1035"/>
    </row>
    <row r="41" spans="1:14" ht="17.100000000000001" customHeight="1" x14ac:dyDescent="0.15">
      <c r="A41" s="998" t="s">
        <v>23</v>
      </c>
      <c r="B41" s="999"/>
      <c r="C41" s="1090"/>
      <c r="D41" s="1091"/>
      <c r="E41" s="1091"/>
      <c r="F41" s="1091"/>
      <c r="G41" s="1092" t="e">
        <f t="shared" ref="G41:G46" si="7">E41/C41</f>
        <v>#DIV/0!</v>
      </c>
      <c r="H41" s="1093"/>
      <c r="I41" s="1094"/>
      <c r="J41" s="1091"/>
      <c r="K41" s="1091"/>
      <c r="L41" s="1091"/>
      <c r="M41" s="1032" t="e">
        <f t="shared" si="6"/>
        <v>#DIV/0!</v>
      </c>
      <c r="N41" s="1035"/>
    </row>
    <row r="42" spans="1:14" ht="17.100000000000001" customHeight="1" x14ac:dyDescent="0.15">
      <c r="A42" s="998" t="s">
        <v>24</v>
      </c>
      <c r="B42" s="999"/>
      <c r="C42" s="1090"/>
      <c r="D42" s="1091"/>
      <c r="E42" s="1091"/>
      <c r="F42" s="1091"/>
      <c r="G42" s="1092" t="e">
        <f t="shared" si="7"/>
        <v>#DIV/0!</v>
      </c>
      <c r="H42" s="1093"/>
      <c r="I42" s="1094"/>
      <c r="J42" s="1091"/>
      <c r="K42" s="1091"/>
      <c r="L42" s="1091"/>
      <c r="M42" s="1032" t="e">
        <f t="shared" si="6"/>
        <v>#DIV/0!</v>
      </c>
      <c r="N42" s="1035"/>
    </row>
    <row r="43" spans="1:14" ht="17.100000000000001" customHeight="1" x14ac:dyDescent="0.15">
      <c r="A43" s="998" t="s">
        <v>25</v>
      </c>
      <c r="B43" s="999"/>
      <c r="C43" s="1090"/>
      <c r="D43" s="1091"/>
      <c r="E43" s="1091"/>
      <c r="F43" s="1091"/>
      <c r="G43" s="1092" t="e">
        <f t="shared" si="7"/>
        <v>#DIV/0!</v>
      </c>
      <c r="H43" s="1093"/>
      <c r="I43" s="1094"/>
      <c r="J43" s="1091"/>
      <c r="K43" s="1091"/>
      <c r="L43" s="1091"/>
      <c r="M43" s="1032" t="e">
        <f t="shared" si="6"/>
        <v>#DIV/0!</v>
      </c>
      <c r="N43" s="1035"/>
    </row>
    <row r="44" spans="1:14" ht="17.100000000000001" customHeight="1" x14ac:dyDescent="0.15">
      <c r="A44" s="998" t="s">
        <v>26</v>
      </c>
      <c r="B44" s="999"/>
      <c r="C44" s="1090"/>
      <c r="D44" s="1091"/>
      <c r="E44" s="1091"/>
      <c r="F44" s="1091"/>
      <c r="G44" s="1092" t="e">
        <f t="shared" si="7"/>
        <v>#DIV/0!</v>
      </c>
      <c r="H44" s="1093"/>
      <c r="I44" s="1094"/>
      <c r="J44" s="1091"/>
      <c r="K44" s="1091"/>
      <c r="L44" s="1091"/>
      <c r="M44" s="1032" t="e">
        <f t="shared" si="6"/>
        <v>#DIV/0!</v>
      </c>
      <c r="N44" s="1035"/>
    </row>
    <row r="45" spans="1:14" ht="17.100000000000001" customHeight="1" x14ac:dyDescent="0.15">
      <c r="A45" s="998" t="s">
        <v>27</v>
      </c>
      <c r="B45" s="999"/>
      <c r="C45" s="1090"/>
      <c r="D45" s="1091"/>
      <c r="E45" s="1091"/>
      <c r="F45" s="1091"/>
      <c r="G45" s="1092" t="e">
        <f t="shared" si="7"/>
        <v>#DIV/0!</v>
      </c>
      <c r="H45" s="1093"/>
      <c r="I45" s="1094"/>
      <c r="J45" s="1091"/>
      <c r="K45" s="1091"/>
      <c r="L45" s="1091"/>
      <c r="M45" s="1032" t="e">
        <f t="shared" si="6"/>
        <v>#DIV/0!</v>
      </c>
      <c r="N45" s="1035"/>
    </row>
    <row r="46" spans="1:14" ht="17.100000000000001" customHeight="1" x14ac:dyDescent="0.15">
      <c r="A46" s="1002" t="s">
        <v>28</v>
      </c>
      <c r="B46" s="1003"/>
      <c r="C46" s="1100">
        <f>SUM(C39:D45)</f>
        <v>0</v>
      </c>
      <c r="D46" s="1099"/>
      <c r="E46" s="1099">
        <f>SUM(E39:F45)</f>
        <v>0</v>
      </c>
      <c r="F46" s="1099"/>
      <c r="G46" s="1101" t="e">
        <f t="shared" si="7"/>
        <v>#DIV/0!</v>
      </c>
      <c r="H46" s="1102"/>
      <c r="I46" s="1103">
        <f>SUM(I39:J45)</f>
        <v>0</v>
      </c>
      <c r="J46" s="1099"/>
      <c r="K46" s="1099">
        <f>SUM(K39:L45)</f>
        <v>0</v>
      </c>
      <c r="L46" s="1099"/>
      <c r="M46" s="1039" t="e">
        <f t="shared" si="6"/>
        <v>#DIV/0!</v>
      </c>
      <c r="N46" s="1041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E43:F43"/>
    <mergeCell ref="G43:H43"/>
    <mergeCell ref="I43:J43"/>
    <mergeCell ref="K41:L41"/>
    <mergeCell ref="M41:N41"/>
    <mergeCell ref="K42:L42"/>
    <mergeCell ref="M42:N42"/>
    <mergeCell ref="A42:B42"/>
    <mergeCell ref="C42:D42"/>
    <mergeCell ref="E42:F42"/>
    <mergeCell ref="G42:H42"/>
    <mergeCell ref="I42:J42"/>
    <mergeCell ref="A41:B41"/>
    <mergeCell ref="C41:D41"/>
    <mergeCell ref="E41:F41"/>
    <mergeCell ref="G41:H41"/>
    <mergeCell ref="I41:J41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A18:B18"/>
    <mergeCell ref="A19:B19"/>
    <mergeCell ref="A20:B20"/>
    <mergeCell ref="A21:B21"/>
    <mergeCell ref="A22:B22"/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15" t="s">
        <v>9</v>
      </c>
      <c r="B17" s="996" t="s">
        <v>153</v>
      </c>
      <c r="C17" s="996"/>
      <c r="D17" s="996"/>
      <c r="E17" s="996"/>
      <c r="F17" s="996"/>
      <c r="G17" s="996" t="s">
        <v>154</v>
      </c>
      <c r="H17" s="996"/>
      <c r="I17" s="996"/>
      <c r="J17" s="996"/>
      <c r="K17" s="996"/>
      <c r="L17" s="996" t="s">
        <v>155</v>
      </c>
      <c r="M17" s="996"/>
      <c r="N17" s="996"/>
      <c r="O17" s="996"/>
      <c r="P17" s="996"/>
      <c r="Q17" s="996" t="s">
        <v>156</v>
      </c>
      <c r="R17" s="996"/>
      <c r="S17" s="996"/>
      <c r="T17" s="996"/>
      <c r="U17" s="997"/>
    </row>
    <row r="18" spans="1:21" ht="17.100000000000001" customHeight="1" x14ac:dyDescent="0.15">
      <c r="A18" s="998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15" t="s">
        <v>9</v>
      </c>
      <c r="B28" s="1042" t="s">
        <v>68</v>
      </c>
      <c r="C28" s="1042"/>
      <c r="D28" s="1042"/>
      <c r="E28" s="1042"/>
      <c r="F28" s="1042"/>
      <c r="G28" s="1042"/>
      <c r="H28" s="1042"/>
      <c r="I28" s="1042"/>
      <c r="J28" s="1042"/>
      <c r="K28" s="1042"/>
      <c r="L28" s="1042" t="s">
        <v>69</v>
      </c>
      <c r="M28" s="1042"/>
      <c r="N28" s="1042"/>
      <c r="O28" s="1042"/>
      <c r="P28" s="1042"/>
      <c r="Q28" s="1042"/>
      <c r="R28" s="1042"/>
      <c r="S28" s="1042"/>
      <c r="T28" s="1042"/>
      <c r="U28" s="1044"/>
    </row>
    <row r="29" spans="1:21" ht="17.100000000000001" customHeight="1" x14ac:dyDescent="0.15">
      <c r="A29" s="998"/>
      <c r="B29" s="1045" t="s">
        <v>104</v>
      </c>
      <c r="C29" s="1045"/>
      <c r="D29" s="1045" t="s">
        <v>41</v>
      </c>
      <c r="E29" s="1045"/>
      <c r="F29" s="1045" t="s">
        <v>75</v>
      </c>
      <c r="G29" s="1045"/>
      <c r="H29" s="1045" t="s">
        <v>76</v>
      </c>
      <c r="I29" s="1045"/>
      <c r="J29" s="1045" t="s">
        <v>77</v>
      </c>
      <c r="K29" s="1045"/>
      <c r="L29" s="1045" t="s">
        <v>104</v>
      </c>
      <c r="M29" s="1045"/>
      <c r="N29" s="1045" t="s">
        <v>41</v>
      </c>
      <c r="O29" s="1045"/>
      <c r="P29" s="1045" t="s">
        <v>75</v>
      </c>
      <c r="Q29" s="1045"/>
      <c r="R29" s="1045" t="s">
        <v>76</v>
      </c>
      <c r="S29" s="1045"/>
      <c r="T29" s="1045" t="s">
        <v>77</v>
      </c>
      <c r="U29" s="1047"/>
    </row>
    <row r="30" spans="1:21" ht="17.100000000000001" customHeight="1" x14ac:dyDescent="0.15">
      <c r="A30" s="165" t="s">
        <v>21</v>
      </c>
      <c r="B30" s="1105"/>
      <c r="C30" s="1106"/>
      <c r="D30" s="1107"/>
      <c r="E30" s="1106"/>
      <c r="F30" s="1108">
        <f t="shared" ref="F30:F37" si="11">D30-B30</f>
        <v>0</v>
      </c>
      <c r="G30" s="1109"/>
      <c r="H30" s="1107"/>
      <c r="I30" s="1106"/>
      <c r="J30" s="1110" t="e">
        <f t="shared" ref="J30:J37" si="12">D30/H30</f>
        <v>#DIV/0!</v>
      </c>
      <c r="K30" s="1111"/>
      <c r="L30" s="1112"/>
      <c r="M30" s="1106"/>
      <c r="N30" s="1107"/>
      <c r="O30" s="1106"/>
      <c r="P30" s="1108">
        <f t="shared" ref="P30:P37" si="13">N30-L30</f>
        <v>0</v>
      </c>
      <c r="Q30" s="1109"/>
      <c r="R30" s="1107"/>
      <c r="S30" s="1106"/>
      <c r="T30" s="1110" t="e">
        <f t="shared" ref="T30:T37" si="14">N30/R30</f>
        <v>#DIV/0!</v>
      </c>
      <c r="U30" s="1113"/>
    </row>
    <row r="31" spans="1:21" ht="17.100000000000001" customHeight="1" x14ac:dyDescent="0.15">
      <c r="A31" s="165" t="s">
        <v>22</v>
      </c>
      <c r="B31" s="1114"/>
      <c r="C31" s="1115"/>
      <c r="D31" s="1116"/>
      <c r="E31" s="1115"/>
      <c r="F31" s="1117">
        <f t="shared" si="11"/>
        <v>0</v>
      </c>
      <c r="G31" s="1118"/>
      <c r="H31" s="1116"/>
      <c r="I31" s="1115"/>
      <c r="J31" s="1119" t="e">
        <f t="shared" si="12"/>
        <v>#DIV/0!</v>
      </c>
      <c r="K31" s="1120"/>
      <c r="L31" s="1121"/>
      <c r="M31" s="1115"/>
      <c r="N31" s="1116"/>
      <c r="O31" s="1115"/>
      <c r="P31" s="1117">
        <f t="shared" si="13"/>
        <v>0</v>
      </c>
      <c r="Q31" s="1118"/>
      <c r="R31" s="1116"/>
      <c r="S31" s="1115"/>
      <c r="T31" s="1119" t="e">
        <f t="shared" si="14"/>
        <v>#DIV/0!</v>
      </c>
      <c r="U31" s="1122"/>
    </row>
    <row r="32" spans="1:21" ht="17.100000000000001" customHeight="1" x14ac:dyDescent="0.15">
      <c r="A32" s="165" t="s">
        <v>23</v>
      </c>
      <c r="B32" s="1114"/>
      <c r="C32" s="1115"/>
      <c r="D32" s="1116"/>
      <c r="E32" s="1115"/>
      <c r="F32" s="1117">
        <f t="shared" si="11"/>
        <v>0</v>
      </c>
      <c r="G32" s="1118"/>
      <c r="H32" s="1116"/>
      <c r="I32" s="1115"/>
      <c r="J32" s="1119" t="e">
        <f t="shared" si="12"/>
        <v>#DIV/0!</v>
      </c>
      <c r="K32" s="1120"/>
      <c r="L32" s="1121"/>
      <c r="M32" s="1115"/>
      <c r="N32" s="1116"/>
      <c r="O32" s="1115"/>
      <c r="P32" s="1117">
        <f t="shared" si="13"/>
        <v>0</v>
      </c>
      <c r="Q32" s="1118"/>
      <c r="R32" s="1116"/>
      <c r="S32" s="1115"/>
      <c r="T32" s="1119" t="e">
        <f t="shared" si="14"/>
        <v>#DIV/0!</v>
      </c>
      <c r="U32" s="1122"/>
    </row>
    <row r="33" spans="1:21" ht="17.100000000000001" customHeight="1" x14ac:dyDescent="0.15">
      <c r="A33" s="165" t="s">
        <v>24</v>
      </c>
      <c r="B33" s="1114"/>
      <c r="C33" s="1115"/>
      <c r="D33" s="1116"/>
      <c r="E33" s="1115"/>
      <c r="F33" s="1117">
        <f t="shared" si="11"/>
        <v>0</v>
      </c>
      <c r="G33" s="1118"/>
      <c r="H33" s="1116"/>
      <c r="I33" s="1115"/>
      <c r="J33" s="1119" t="e">
        <f t="shared" si="12"/>
        <v>#DIV/0!</v>
      </c>
      <c r="K33" s="1120"/>
      <c r="L33" s="1121"/>
      <c r="M33" s="1115"/>
      <c r="N33" s="1116"/>
      <c r="O33" s="1115"/>
      <c r="P33" s="1117">
        <f t="shared" si="13"/>
        <v>0</v>
      </c>
      <c r="Q33" s="1118"/>
      <c r="R33" s="1116"/>
      <c r="S33" s="1115"/>
      <c r="T33" s="1119" t="e">
        <f t="shared" si="14"/>
        <v>#DIV/0!</v>
      </c>
      <c r="U33" s="1122"/>
    </row>
    <row r="34" spans="1:21" ht="17.100000000000001" customHeight="1" x14ac:dyDescent="0.15">
      <c r="A34" s="165" t="s">
        <v>25</v>
      </c>
      <c r="B34" s="1114"/>
      <c r="C34" s="1115"/>
      <c r="D34" s="1116"/>
      <c r="E34" s="1115"/>
      <c r="F34" s="1117">
        <f t="shared" si="11"/>
        <v>0</v>
      </c>
      <c r="G34" s="1118"/>
      <c r="H34" s="1116"/>
      <c r="I34" s="1115"/>
      <c r="J34" s="1119" t="e">
        <f t="shared" si="12"/>
        <v>#DIV/0!</v>
      </c>
      <c r="K34" s="1120"/>
      <c r="L34" s="1121"/>
      <c r="M34" s="1115"/>
      <c r="N34" s="1116"/>
      <c r="O34" s="1115"/>
      <c r="P34" s="1117">
        <f t="shared" si="13"/>
        <v>0</v>
      </c>
      <c r="Q34" s="1118"/>
      <c r="R34" s="1116"/>
      <c r="S34" s="1115"/>
      <c r="T34" s="1119" t="e">
        <f t="shared" si="14"/>
        <v>#DIV/0!</v>
      </c>
      <c r="U34" s="1122"/>
    </row>
    <row r="35" spans="1:21" ht="17.100000000000001" customHeight="1" x14ac:dyDescent="0.15">
      <c r="A35" s="165" t="s">
        <v>26</v>
      </c>
      <c r="B35" s="1114"/>
      <c r="C35" s="1115"/>
      <c r="D35" s="1116"/>
      <c r="E35" s="1115"/>
      <c r="F35" s="1117">
        <f t="shared" si="11"/>
        <v>0</v>
      </c>
      <c r="G35" s="1118"/>
      <c r="H35" s="1116"/>
      <c r="I35" s="1115"/>
      <c r="J35" s="1119" t="e">
        <f t="shared" si="12"/>
        <v>#DIV/0!</v>
      </c>
      <c r="K35" s="1120"/>
      <c r="L35" s="1121"/>
      <c r="M35" s="1115"/>
      <c r="N35" s="1116"/>
      <c r="O35" s="1115"/>
      <c r="P35" s="1117">
        <f t="shared" si="13"/>
        <v>0</v>
      </c>
      <c r="Q35" s="1118"/>
      <c r="R35" s="1116"/>
      <c r="S35" s="1115"/>
      <c r="T35" s="1119" t="e">
        <f t="shared" si="14"/>
        <v>#DIV/0!</v>
      </c>
      <c r="U35" s="1122"/>
    </row>
    <row r="36" spans="1:21" ht="17.100000000000001" customHeight="1" x14ac:dyDescent="0.15">
      <c r="A36" s="165" t="s">
        <v>27</v>
      </c>
      <c r="B36" s="1114"/>
      <c r="C36" s="1115"/>
      <c r="D36" s="1116"/>
      <c r="E36" s="1115"/>
      <c r="F36" s="1117">
        <f t="shared" si="11"/>
        <v>0</v>
      </c>
      <c r="G36" s="1118"/>
      <c r="H36" s="1116"/>
      <c r="I36" s="1115"/>
      <c r="J36" s="1119" t="e">
        <f t="shared" si="12"/>
        <v>#DIV/0!</v>
      </c>
      <c r="K36" s="1120"/>
      <c r="L36" s="1121"/>
      <c r="M36" s="1115"/>
      <c r="N36" s="1116"/>
      <c r="O36" s="1115"/>
      <c r="P36" s="1117">
        <f t="shared" si="13"/>
        <v>0</v>
      </c>
      <c r="Q36" s="1118"/>
      <c r="R36" s="1116"/>
      <c r="S36" s="1115"/>
      <c r="T36" s="1119" t="e">
        <f t="shared" si="14"/>
        <v>#DIV/0!</v>
      </c>
      <c r="U36" s="1122"/>
    </row>
    <row r="37" spans="1:21" ht="17.100000000000001" customHeight="1" x14ac:dyDescent="0.15">
      <c r="A37" s="173" t="s">
        <v>28</v>
      </c>
      <c r="B37" s="1127">
        <f>SUM(B30:C36)</f>
        <v>0</v>
      </c>
      <c r="C37" s="1124"/>
      <c r="D37" s="1123">
        <f>SUM(D30:E36)</f>
        <v>0</v>
      </c>
      <c r="E37" s="1124"/>
      <c r="F37" s="1123">
        <f t="shared" si="11"/>
        <v>0</v>
      </c>
      <c r="G37" s="1124"/>
      <c r="H37" s="1123">
        <f>SUM(H30:I36)</f>
        <v>0</v>
      </c>
      <c r="I37" s="1124"/>
      <c r="J37" s="1125" t="e">
        <f t="shared" si="12"/>
        <v>#DIV/0!</v>
      </c>
      <c r="K37" s="1128"/>
      <c r="L37" s="1129">
        <f>SUM(L30:M36)</f>
        <v>0</v>
      </c>
      <c r="M37" s="1124"/>
      <c r="N37" s="1123">
        <f>SUM(N30:O36)</f>
        <v>0</v>
      </c>
      <c r="O37" s="1124"/>
      <c r="P37" s="1123">
        <f t="shared" si="13"/>
        <v>0</v>
      </c>
      <c r="Q37" s="1124"/>
      <c r="R37" s="1123">
        <f>SUM(R30:S36)</f>
        <v>0</v>
      </c>
      <c r="S37" s="1124"/>
      <c r="T37" s="1125" t="e">
        <f t="shared" si="14"/>
        <v>#DIV/0!</v>
      </c>
      <c r="U37" s="1126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  <mergeCell ref="R37:S37"/>
    <mergeCell ref="T37:U37"/>
    <mergeCell ref="B37:C37"/>
    <mergeCell ref="D37:E37"/>
    <mergeCell ref="F37:G37"/>
    <mergeCell ref="H37:I37"/>
    <mergeCell ref="J37:K37"/>
    <mergeCell ref="R36:S36"/>
    <mergeCell ref="T36:U36"/>
    <mergeCell ref="B36:C36"/>
    <mergeCell ref="D36:E36"/>
    <mergeCell ref="F36:G36"/>
    <mergeCell ref="H36:I36"/>
    <mergeCell ref="J36:K36"/>
    <mergeCell ref="R35:S35"/>
    <mergeCell ref="T35:U35"/>
    <mergeCell ref="B35:C35"/>
    <mergeCell ref="D35:E35"/>
    <mergeCell ref="F35:G35"/>
    <mergeCell ref="H35:I35"/>
    <mergeCell ref="J35:K35"/>
    <mergeCell ref="R34:S34"/>
    <mergeCell ref="T34:U34"/>
    <mergeCell ref="B34:C34"/>
    <mergeCell ref="D34:E34"/>
    <mergeCell ref="F34:G34"/>
    <mergeCell ref="H34:I34"/>
    <mergeCell ref="J34:K34"/>
    <mergeCell ref="P33:Q33"/>
    <mergeCell ref="R33:S33"/>
    <mergeCell ref="T33:U33"/>
    <mergeCell ref="B33:C33"/>
    <mergeCell ref="D33:E33"/>
    <mergeCell ref="F33:G33"/>
    <mergeCell ref="H33:I33"/>
    <mergeCell ref="J33:K33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B29:C29"/>
    <mergeCell ref="D29:E29"/>
    <mergeCell ref="F29:G29"/>
    <mergeCell ref="H29:I29"/>
    <mergeCell ref="J29:K29"/>
    <mergeCell ref="B17:F17"/>
    <mergeCell ref="G17:K17"/>
    <mergeCell ref="L17:P17"/>
    <mergeCell ref="Q17:U17"/>
    <mergeCell ref="B28:K28"/>
    <mergeCell ref="L28:U28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15" t="s">
        <v>9</v>
      </c>
      <c r="B14" s="996" t="s">
        <v>153</v>
      </c>
      <c r="C14" s="996"/>
      <c r="D14" s="996"/>
      <c r="E14" s="996"/>
      <c r="F14" s="996"/>
      <c r="G14" s="996" t="s">
        <v>154</v>
      </c>
      <c r="H14" s="996"/>
      <c r="I14" s="996"/>
      <c r="J14" s="996"/>
      <c r="K14" s="996"/>
      <c r="L14" s="996" t="s">
        <v>155</v>
      </c>
      <c r="M14" s="996"/>
      <c r="N14" s="996"/>
      <c r="O14" s="996"/>
      <c r="P14" s="996"/>
      <c r="Q14" s="996" t="s">
        <v>156</v>
      </c>
      <c r="R14" s="996"/>
      <c r="S14" s="996"/>
      <c r="T14" s="996"/>
      <c r="U14" s="997"/>
    </row>
    <row r="15" spans="1:21" ht="17.100000000000001" customHeight="1" x14ac:dyDescent="0.15">
      <c r="A15" s="998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15" t="s">
        <v>9</v>
      </c>
      <c r="B37" s="1147"/>
      <c r="C37" s="1042" t="s">
        <v>85</v>
      </c>
      <c r="D37" s="1042"/>
      <c r="E37" s="1042"/>
      <c r="F37" s="1042"/>
      <c r="G37" s="1042" t="s">
        <v>84</v>
      </c>
      <c r="H37" s="1042"/>
      <c r="I37" s="1042"/>
      <c r="J37" s="1042"/>
      <c r="K37" s="1042" t="s">
        <v>86</v>
      </c>
      <c r="L37" s="1042"/>
      <c r="M37" s="1042"/>
      <c r="N37" s="1042"/>
      <c r="O37" s="1042" t="s">
        <v>87</v>
      </c>
      <c r="P37" s="1042"/>
      <c r="Q37" s="1042"/>
      <c r="R37" s="1042"/>
      <c r="S37" s="1056" t="s">
        <v>184</v>
      </c>
      <c r="T37" s="1057"/>
    </row>
    <row r="38" spans="1:20" ht="17.100000000000001" customHeight="1" x14ac:dyDescent="0.15">
      <c r="A38" s="998"/>
      <c r="B38" s="1137"/>
      <c r="C38" s="1045" t="s">
        <v>65</v>
      </c>
      <c r="D38" s="1045"/>
      <c r="E38" s="1045" t="s">
        <v>185</v>
      </c>
      <c r="F38" s="1045"/>
      <c r="G38" s="1045" t="s">
        <v>65</v>
      </c>
      <c r="H38" s="1045"/>
      <c r="I38" s="1045" t="s">
        <v>185</v>
      </c>
      <c r="J38" s="1045"/>
      <c r="K38" s="1045" t="s">
        <v>65</v>
      </c>
      <c r="L38" s="1045"/>
      <c r="M38" s="1045" t="s">
        <v>185</v>
      </c>
      <c r="N38" s="1045"/>
      <c r="O38" s="1045" t="s">
        <v>65</v>
      </c>
      <c r="P38" s="1045"/>
      <c r="Q38" s="1045" t="s">
        <v>185</v>
      </c>
      <c r="R38" s="1045"/>
      <c r="S38" s="1148"/>
      <c r="T38" s="1149"/>
    </row>
    <row r="39" spans="1:20" ht="17.100000000000001" customHeight="1" x14ac:dyDescent="0.15">
      <c r="A39" s="998" t="s">
        <v>21</v>
      </c>
      <c r="B39" s="1137"/>
      <c r="C39" s="1130"/>
      <c r="D39" s="1131"/>
      <c r="E39" s="1132"/>
      <c r="F39" s="1133"/>
      <c r="G39" s="1130"/>
      <c r="H39" s="1131"/>
      <c r="I39" s="1132"/>
      <c r="J39" s="1134"/>
      <c r="K39" s="1146"/>
      <c r="L39" s="1131"/>
      <c r="M39" s="1132"/>
      <c r="N39" s="1133"/>
      <c r="O39" s="1130"/>
      <c r="P39" s="1131"/>
      <c r="Q39" s="1132"/>
      <c r="R39" s="1134"/>
      <c r="S39" s="1135">
        <f t="shared" ref="S39:S46" si="5">C39+G39+K39+O39</f>
        <v>0</v>
      </c>
      <c r="T39" s="1136"/>
    </row>
    <row r="40" spans="1:20" ht="17.100000000000001" customHeight="1" x14ac:dyDescent="0.15">
      <c r="A40" s="998" t="s">
        <v>22</v>
      </c>
      <c r="B40" s="1137"/>
      <c r="C40" s="1138"/>
      <c r="D40" s="1139"/>
      <c r="E40" s="1140"/>
      <c r="F40" s="1141"/>
      <c r="G40" s="1138"/>
      <c r="H40" s="1139"/>
      <c r="I40" s="1140"/>
      <c r="J40" s="1142"/>
      <c r="K40" s="1143"/>
      <c r="L40" s="1139"/>
      <c r="M40" s="1140"/>
      <c r="N40" s="1141"/>
      <c r="O40" s="1138"/>
      <c r="P40" s="1139"/>
      <c r="Q40" s="1140"/>
      <c r="R40" s="1142"/>
      <c r="S40" s="1144">
        <f t="shared" si="5"/>
        <v>0</v>
      </c>
      <c r="T40" s="1145"/>
    </row>
    <row r="41" spans="1:20" ht="17.100000000000001" customHeight="1" x14ac:dyDescent="0.15">
      <c r="A41" s="998" t="s">
        <v>23</v>
      </c>
      <c r="B41" s="1137"/>
      <c r="C41" s="1138"/>
      <c r="D41" s="1139"/>
      <c r="E41" s="1140"/>
      <c r="F41" s="1141"/>
      <c r="G41" s="1138"/>
      <c r="H41" s="1139"/>
      <c r="I41" s="1140"/>
      <c r="J41" s="1142"/>
      <c r="K41" s="1143"/>
      <c r="L41" s="1139"/>
      <c r="M41" s="1140"/>
      <c r="N41" s="1141"/>
      <c r="O41" s="1138"/>
      <c r="P41" s="1139"/>
      <c r="Q41" s="1140"/>
      <c r="R41" s="1142"/>
      <c r="S41" s="1144">
        <f t="shared" si="5"/>
        <v>0</v>
      </c>
      <c r="T41" s="1145"/>
    </row>
    <row r="42" spans="1:20" ht="17.100000000000001" customHeight="1" x14ac:dyDescent="0.15">
      <c r="A42" s="998" t="s">
        <v>24</v>
      </c>
      <c r="B42" s="1137"/>
      <c r="C42" s="1138"/>
      <c r="D42" s="1139"/>
      <c r="E42" s="1140"/>
      <c r="F42" s="1141"/>
      <c r="G42" s="1138"/>
      <c r="H42" s="1139"/>
      <c r="I42" s="1140"/>
      <c r="J42" s="1142"/>
      <c r="K42" s="1143"/>
      <c r="L42" s="1139"/>
      <c r="M42" s="1140"/>
      <c r="N42" s="1141"/>
      <c r="O42" s="1138"/>
      <c r="P42" s="1139"/>
      <c r="Q42" s="1140"/>
      <c r="R42" s="1142"/>
      <c r="S42" s="1144">
        <f t="shared" si="5"/>
        <v>0</v>
      </c>
      <c r="T42" s="1145"/>
    </row>
    <row r="43" spans="1:20" ht="17.100000000000001" customHeight="1" x14ac:dyDescent="0.15">
      <c r="A43" s="998" t="s">
        <v>25</v>
      </c>
      <c r="B43" s="1137"/>
      <c r="C43" s="1138"/>
      <c r="D43" s="1139"/>
      <c r="E43" s="1140"/>
      <c r="F43" s="1141"/>
      <c r="G43" s="1138"/>
      <c r="H43" s="1139"/>
      <c r="I43" s="1140"/>
      <c r="J43" s="1142"/>
      <c r="K43" s="1143"/>
      <c r="L43" s="1139"/>
      <c r="M43" s="1140"/>
      <c r="N43" s="1141"/>
      <c r="O43" s="1138"/>
      <c r="P43" s="1139"/>
      <c r="Q43" s="1140"/>
      <c r="R43" s="1142"/>
      <c r="S43" s="1144">
        <f t="shared" si="5"/>
        <v>0</v>
      </c>
      <c r="T43" s="1145"/>
    </row>
    <row r="44" spans="1:20" ht="17.100000000000001" customHeight="1" x14ac:dyDescent="0.15">
      <c r="A44" s="998" t="s">
        <v>26</v>
      </c>
      <c r="B44" s="1137"/>
      <c r="C44" s="1138"/>
      <c r="D44" s="1139"/>
      <c r="E44" s="1140"/>
      <c r="F44" s="1141"/>
      <c r="G44" s="1138"/>
      <c r="H44" s="1139"/>
      <c r="I44" s="1140"/>
      <c r="J44" s="1142"/>
      <c r="K44" s="1143"/>
      <c r="L44" s="1139"/>
      <c r="M44" s="1140"/>
      <c r="N44" s="1141"/>
      <c r="O44" s="1138"/>
      <c r="P44" s="1139"/>
      <c r="Q44" s="1140"/>
      <c r="R44" s="1142"/>
      <c r="S44" s="1144">
        <f t="shared" si="5"/>
        <v>0</v>
      </c>
      <c r="T44" s="1145"/>
    </row>
    <row r="45" spans="1:20" ht="17.100000000000001" customHeight="1" x14ac:dyDescent="0.15">
      <c r="A45" s="998" t="s">
        <v>27</v>
      </c>
      <c r="B45" s="1137"/>
      <c r="C45" s="1138"/>
      <c r="D45" s="1139"/>
      <c r="E45" s="1140"/>
      <c r="F45" s="1141"/>
      <c r="G45" s="1138"/>
      <c r="H45" s="1139"/>
      <c r="I45" s="1140"/>
      <c r="J45" s="1142"/>
      <c r="K45" s="1143"/>
      <c r="L45" s="1139"/>
      <c r="M45" s="1140"/>
      <c r="N45" s="1141"/>
      <c r="O45" s="1138"/>
      <c r="P45" s="1139"/>
      <c r="Q45" s="1140"/>
      <c r="R45" s="1142"/>
      <c r="S45" s="1144">
        <f t="shared" si="5"/>
        <v>0</v>
      </c>
      <c r="T45" s="1145"/>
    </row>
    <row r="46" spans="1:20" ht="17.100000000000001" customHeight="1" x14ac:dyDescent="0.15">
      <c r="A46" s="1002" t="s">
        <v>28</v>
      </c>
      <c r="B46" s="1155"/>
      <c r="C46" s="1152">
        <f>SUM(C39:D45)</f>
        <v>0</v>
      </c>
      <c r="D46" s="1151"/>
      <c r="E46" s="1073" t="e">
        <f>AVERAGE(E39:F45)</f>
        <v>#DIV/0!</v>
      </c>
      <c r="F46" s="1125"/>
      <c r="G46" s="1152">
        <f>SUM(G39:H45)</f>
        <v>0</v>
      </c>
      <c r="H46" s="1151"/>
      <c r="I46" s="1073" t="e">
        <f>AVERAGE(I39:J45)</f>
        <v>#DIV/0!</v>
      </c>
      <c r="J46" s="1153"/>
      <c r="K46" s="1150">
        <f>SUM(K39:L45)</f>
        <v>0</v>
      </c>
      <c r="L46" s="1151"/>
      <c r="M46" s="1073" t="e">
        <f>AVERAGE(M39:N45)</f>
        <v>#DIV/0!</v>
      </c>
      <c r="N46" s="1125"/>
      <c r="O46" s="1152">
        <f>SUM(O39:P45)</f>
        <v>0</v>
      </c>
      <c r="P46" s="1151"/>
      <c r="Q46" s="1073" t="e">
        <f>AVERAGE(Q39:R45)</f>
        <v>#DIV/0!</v>
      </c>
      <c r="R46" s="1153"/>
      <c r="S46" s="1150">
        <f t="shared" si="5"/>
        <v>0</v>
      </c>
      <c r="T46" s="1154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  <mergeCell ref="Q45:R45"/>
    <mergeCell ref="S45:T45"/>
    <mergeCell ref="A45:B45"/>
    <mergeCell ref="C45:D45"/>
    <mergeCell ref="E45:F45"/>
    <mergeCell ref="G45:H45"/>
    <mergeCell ref="I45:J45"/>
    <mergeCell ref="K44:L44"/>
    <mergeCell ref="M44:N44"/>
    <mergeCell ref="O44:P44"/>
    <mergeCell ref="Q44:R44"/>
    <mergeCell ref="S44:T44"/>
    <mergeCell ref="A44:B44"/>
    <mergeCell ref="C44:D44"/>
    <mergeCell ref="E44:F44"/>
    <mergeCell ref="G44:H44"/>
    <mergeCell ref="I44:J44"/>
    <mergeCell ref="K43:L43"/>
    <mergeCell ref="M43:N43"/>
    <mergeCell ref="O43:P43"/>
    <mergeCell ref="Q43:R43"/>
    <mergeCell ref="S43:T43"/>
    <mergeCell ref="A43:B43"/>
    <mergeCell ref="C43:D43"/>
    <mergeCell ref="E43:F43"/>
    <mergeCell ref="G43:H43"/>
    <mergeCell ref="I43:J43"/>
    <mergeCell ref="K42:L42"/>
    <mergeCell ref="M42:N42"/>
    <mergeCell ref="O42:P42"/>
    <mergeCell ref="Q42:R42"/>
    <mergeCell ref="S42:T42"/>
    <mergeCell ref="A42:B42"/>
    <mergeCell ref="C42:D42"/>
    <mergeCell ref="E42:F42"/>
    <mergeCell ref="G42:H42"/>
    <mergeCell ref="I42:J42"/>
    <mergeCell ref="K41:L41"/>
    <mergeCell ref="M41:N41"/>
    <mergeCell ref="O41:P41"/>
    <mergeCell ref="Q41:R41"/>
    <mergeCell ref="S41:T41"/>
    <mergeCell ref="A41:B41"/>
    <mergeCell ref="C41:D41"/>
    <mergeCell ref="E41:F41"/>
    <mergeCell ref="G41:H41"/>
    <mergeCell ref="I41:J41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C39:D39"/>
    <mergeCell ref="E39:F39"/>
    <mergeCell ref="G39:H39"/>
    <mergeCell ref="I39:J39"/>
    <mergeCell ref="K38:L38"/>
    <mergeCell ref="B14:F14"/>
    <mergeCell ref="G14:K14"/>
    <mergeCell ref="L14:P14"/>
    <mergeCell ref="Q14:U14"/>
    <mergeCell ref="C37:F37"/>
    <mergeCell ref="G37:J37"/>
    <mergeCell ref="K37:N37"/>
    <mergeCell ref="O37:R37"/>
    <mergeCell ref="M38:N38"/>
    <mergeCell ref="O38:P38"/>
    <mergeCell ref="Q38:R38"/>
    <mergeCell ref="C38:D38"/>
    <mergeCell ref="E38:F38"/>
    <mergeCell ref="G38:H38"/>
    <mergeCell ref="I38:J38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15" t="s">
        <v>9</v>
      </c>
      <c r="B14" s="996" t="s">
        <v>153</v>
      </c>
      <c r="C14" s="996"/>
      <c r="D14" s="996"/>
      <c r="E14" s="996"/>
      <c r="F14" s="996"/>
      <c r="G14" s="996" t="s">
        <v>154</v>
      </c>
      <c r="H14" s="996"/>
      <c r="I14" s="996"/>
      <c r="J14" s="996"/>
      <c r="K14" s="996"/>
      <c r="L14" s="996" t="s">
        <v>155</v>
      </c>
      <c r="M14" s="996"/>
      <c r="N14" s="996"/>
      <c r="O14" s="996"/>
      <c r="P14" s="996"/>
      <c r="Q14" s="996" t="s">
        <v>156</v>
      </c>
      <c r="R14" s="996"/>
      <c r="S14" s="996"/>
      <c r="T14" s="996"/>
      <c r="U14" s="997"/>
    </row>
    <row r="15" spans="1:21" ht="17.100000000000001" customHeight="1" x14ac:dyDescent="0.15">
      <c r="A15" s="998"/>
      <c r="B15" s="166" t="s">
        <v>92</v>
      </c>
      <c r="C15" s="166" t="s">
        <v>103</v>
      </c>
      <c r="D15" s="166" t="s">
        <v>94</v>
      </c>
      <c r="E15" s="1087" t="s">
        <v>186</v>
      </c>
      <c r="F15" s="1087"/>
      <c r="G15" s="166" t="s">
        <v>92</v>
      </c>
      <c r="H15" s="166" t="s">
        <v>103</v>
      </c>
      <c r="I15" s="166" t="s">
        <v>94</v>
      </c>
      <c r="J15" s="1087" t="s">
        <v>186</v>
      </c>
      <c r="K15" s="1087"/>
      <c r="L15" s="166" t="s">
        <v>92</v>
      </c>
      <c r="M15" s="166" t="s">
        <v>103</v>
      </c>
      <c r="N15" s="166" t="s">
        <v>94</v>
      </c>
      <c r="O15" s="1087" t="s">
        <v>186</v>
      </c>
      <c r="P15" s="1087"/>
      <c r="Q15" s="166" t="s">
        <v>92</v>
      </c>
      <c r="R15" s="166" t="s">
        <v>103</v>
      </c>
      <c r="S15" s="166" t="s">
        <v>94</v>
      </c>
      <c r="T15" s="1087" t="s">
        <v>186</v>
      </c>
      <c r="U15" s="1156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157"/>
      <c r="F16" s="1107"/>
      <c r="G16" s="167"/>
      <c r="H16" s="168"/>
      <c r="I16" s="216" t="e">
        <f t="shared" ref="I16:I23" si="1">H16/G16</f>
        <v>#DIV/0!</v>
      </c>
      <c r="J16" s="1157"/>
      <c r="K16" s="1158"/>
      <c r="L16" s="193"/>
      <c r="M16" s="168"/>
      <c r="N16" s="216" t="e">
        <f t="shared" ref="N16:N23" si="2">M16/L16</f>
        <v>#DIV/0!</v>
      </c>
      <c r="O16" s="1157"/>
      <c r="P16" s="1107"/>
      <c r="Q16" s="167"/>
      <c r="R16" s="168"/>
      <c r="S16" s="216" t="e">
        <f t="shared" ref="S16:S23" si="3">R16/Q16</f>
        <v>#DIV/0!</v>
      </c>
      <c r="T16" s="1157"/>
      <c r="U16" s="1159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160"/>
      <c r="F17" s="1116"/>
      <c r="G17" s="170"/>
      <c r="H17" s="171"/>
      <c r="I17" s="217" t="e">
        <f t="shared" si="1"/>
        <v>#DIV/0!</v>
      </c>
      <c r="J17" s="1160"/>
      <c r="K17" s="1161"/>
      <c r="L17" s="195"/>
      <c r="M17" s="171"/>
      <c r="N17" s="217" t="e">
        <f t="shared" si="2"/>
        <v>#DIV/0!</v>
      </c>
      <c r="O17" s="1160"/>
      <c r="P17" s="1116"/>
      <c r="Q17" s="170"/>
      <c r="R17" s="171"/>
      <c r="S17" s="217" t="e">
        <f t="shared" si="3"/>
        <v>#DIV/0!</v>
      </c>
      <c r="T17" s="1160"/>
      <c r="U17" s="1162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160"/>
      <c r="F18" s="1116"/>
      <c r="G18" s="170"/>
      <c r="H18" s="171"/>
      <c r="I18" s="217" t="e">
        <f t="shared" si="1"/>
        <v>#DIV/0!</v>
      </c>
      <c r="J18" s="1160"/>
      <c r="K18" s="1161"/>
      <c r="L18" s="195"/>
      <c r="M18" s="171"/>
      <c r="N18" s="217" t="e">
        <f t="shared" si="2"/>
        <v>#DIV/0!</v>
      </c>
      <c r="O18" s="1160"/>
      <c r="P18" s="1116"/>
      <c r="Q18" s="170"/>
      <c r="R18" s="171"/>
      <c r="S18" s="217" t="e">
        <f t="shared" si="3"/>
        <v>#DIV/0!</v>
      </c>
      <c r="T18" s="1160"/>
      <c r="U18" s="1162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160"/>
      <c r="F19" s="1116"/>
      <c r="G19" s="170"/>
      <c r="H19" s="171"/>
      <c r="I19" s="217" t="e">
        <f t="shared" si="1"/>
        <v>#DIV/0!</v>
      </c>
      <c r="J19" s="1160"/>
      <c r="K19" s="1161"/>
      <c r="L19" s="195"/>
      <c r="M19" s="171"/>
      <c r="N19" s="217" t="e">
        <f t="shared" si="2"/>
        <v>#DIV/0!</v>
      </c>
      <c r="O19" s="1160"/>
      <c r="P19" s="1116"/>
      <c r="Q19" s="170"/>
      <c r="R19" s="171"/>
      <c r="S19" s="217" t="e">
        <f t="shared" si="3"/>
        <v>#DIV/0!</v>
      </c>
      <c r="T19" s="1160"/>
      <c r="U19" s="1162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160"/>
      <c r="F20" s="1116"/>
      <c r="G20" s="170"/>
      <c r="H20" s="171"/>
      <c r="I20" s="217" t="e">
        <f t="shared" si="1"/>
        <v>#DIV/0!</v>
      </c>
      <c r="J20" s="1160"/>
      <c r="K20" s="1161"/>
      <c r="L20" s="195"/>
      <c r="M20" s="171"/>
      <c r="N20" s="217" t="e">
        <f t="shared" si="2"/>
        <v>#DIV/0!</v>
      </c>
      <c r="O20" s="1160"/>
      <c r="P20" s="1116"/>
      <c r="Q20" s="170"/>
      <c r="R20" s="171"/>
      <c r="S20" s="217" t="e">
        <f t="shared" si="3"/>
        <v>#DIV/0!</v>
      </c>
      <c r="T20" s="1160"/>
      <c r="U20" s="1162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160"/>
      <c r="F21" s="1116"/>
      <c r="G21" s="170"/>
      <c r="H21" s="171"/>
      <c r="I21" s="217" t="e">
        <f t="shared" si="1"/>
        <v>#DIV/0!</v>
      </c>
      <c r="J21" s="1160"/>
      <c r="K21" s="1161"/>
      <c r="L21" s="195"/>
      <c r="M21" s="171"/>
      <c r="N21" s="217" t="e">
        <f t="shared" si="2"/>
        <v>#DIV/0!</v>
      </c>
      <c r="O21" s="1160"/>
      <c r="P21" s="1116"/>
      <c r="Q21" s="170"/>
      <c r="R21" s="171"/>
      <c r="S21" s="217" t="e">
        <f t="shared" si="3"/>
        <v>#DIV/0!</v>
      </c>
      <c r="T21" s="1160"/>
      <c r="U21" s="1162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160"/>
      <c r="F22" s="1116"/>
      <c r="G22" s="170"/>
      <c r="H22" s="171"/>
      <c r="I22" s="217" t="e">
        <f t="shared" si="1"/>
        <v>#DIV/0!</v>
      </c>
      <c r="J22" s="1160"/>
      <c r="K22" s="1161"/>
      <c r="L22" s="195"/>
      <c r="M22" s="171"/>
      <c r="N22" s="217" t="e">
        <f t="shared" si="2"/>
        <v>#DIV/0!</v>
      </c>
      <c r="O22" s="1160"/>
      <c r="P22" s="1116"/>
      <c r="Q22" s="170"/>
      <c r="R22" s="171"/>
      <c r="S22" s="217" t="e">
        <f t="shared" si="3"/>
        <v>#DIV/0!</v>
      </c>
      <c r="T22" s="1160"/>
      <c r="U22" s="1162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072">
        <f>SUM(E16:F22)</f>
        <v>0</v>
      </c>
      <c r="F23" s="1123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072">
        <f>SUM(J16:K22)</f>
        <v>0</v>
      </c>
      <c r="K23" s="1163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072">
        <f>SUM(O16:P22)</f>
        <v>0</v>
      </c>
      <c r="P23" s="1123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072">
        <f>SUM(T16:U22)</f>
        <v>0</v>
      </c>
      <c r="U23" s="1164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15" t="s">
        <v>9</v>
      </c>
      <c r="B38" s="1042" t="s">
        <v>90</v>
      </c>
      <c r="C38" s="1042"/>
      <c r="D38" s="1042"/>
      <c r="E38" s="1042"/>
      <c r="F38" s="1042" t="s">
        <v>91</v>
      </c>
      <c r="G38" s="1042"/>
      <c r="H38" s="1042" t="s">
        <v>92</v>
      </c>
      <c r="I38" s="1042"/>
      <c r="J38" s="1042" t="s">
        <v>93</v>
      </c>
      <c r="K38" s="1042"/>
      <c r="L38" s="1042"/>
      <c r="M38" s="1042"/>
      <c r="N38" s="1042" t="s">
        <v>94</v>
      </c>
      <c r="O38" s="1042"/>
      <c r="P38" s="1042" t="s">
        <v>187</v>
      </c>
      <c r="Q38" s="1042"/>
      <c r="R38" s="1042"/>
      <c r="S38" s="1042"/>
      <c r="T38" s="1042"/>
      <c r="U38" s="1044"/>
    </row>
    <row r="39" spans="1:21" ht="17.100000000000001" customHeight="1" x14ac:dyDescent="0.15">
      <c r="A39" s="998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045"/>
      <c r="I39" s="1045"/>
      <c r="J39" s="1045" t="s">
        <v>188</v>
      </c>
      <c r="K39" s="1045"/>
      <c r="L39" s="1045" t="s">
        <v>189</v>
      </c>
      <c r="M39" s="1045"/>
      <c r="N39" s="1045"/>
      <c r="O39" s="1045"/>
      <c r="P39" s="1045" t="s">
        <v>190</v>
      </c>
      <c r="Q39" s="1045"/>
      <c r="R39" s="1165" t="s">
        <v>191</v>
      </c>
      <c r="S39" s="1165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176">
        <f t="shared" ref="H40:H47" si="6">E40+G40</f>
        <v>0</v>
      </c>
      <c r="I40" s="1177"/>
      <c r="J40" s="1178"/>
      <c r="K40" s="1179"/>
      <c r="L40" s="1166"/>
      <c r="M40" s="1180"/>
      <c r="N40" s="1181" t="e">
        <f t="shared" ref="N40:N47" si="7">L40/H40</f>
        <v>#DIV/0!</v>
      </c>
      <c r="O40" s="1182"/>
      <c r="P40" s="1183"/>
      <c r="Q40" s="1184"/>
      <c r="R40" s="1166"/>
      <c r="S40" s="1166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167">
        <f t="shared" si="6"/>
        <v>0</v>
      </c>
      <c r="I41" s="1168"/>
      <c r="J41" s="1169"/>
      <c r="K41" s="1170"/>
      <c r="L41" s="1171"/>
      <c r="M41" s="1172"/>
      <c r="N41" s="1173" t="e">
        <f t="shared" si="7"/>
        <v>#DIV/0!</v>
      </c>
      <c r="O41" s="1174"/>
      <c r="P41" s="1175"/>
      <c r="Q41" s="1171"/>
      <c r="R41" s="1171"/>
      <c r="S41" s="1171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167">
        <f t="shared" si="6"/>
        <v>0</v>
      </c>
      <c r="I42" s="1168"/>
      <c r="J42" s="1169"/>
      <c r="K42" s="1170"/>
      <c r="L42" s="1171"/>
      <c r="M42" s="1172"/>
      <c r="N42" s="1173" t="e">
        <f t="shared" si="7"/>
        <v>#DIV/0!</v>
      </c>
      <c r="O42" s="1174"/>
      <c r="P42" s="1175"/>
      <c r="Q42" s="1171"/>
      <c r="R42" s="1171"/>
      <c r="S42" s="1171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167">
        <f t="shared" si="6"/>
        <v>0</v>
      </c>
      <c r="I43" s="1168"/>
      <c r="J43" s="1169"/>
      <c r="K43" s="1170"/>
      <c r="L43" s="1171"/>
      <c r="M43" s="1172"/>
      <c r="N43" s="1173" t="e">
        <f t="shared" si="7"/>
        <v>#DIV/0!</v>
      </c>
      <c r="O43" s="1174"/>
      <c r="P43" s="1175"/>
      <c r="Q43" s="1171"/>
      <c r="R43" s="1171"/>
      <c r="S43" s="1171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167">
        <f t="shared" si="6"/>
        <v>0</v>
      </c>
      <c r="I44" s="1168"/>
      <c r="J44" s="1169"/>
      <c r="K44" s="1170"/>
      <c r="L44" s="1171"/>
      <c r="M44" s="1172"/>
      <c r="N44" s="1173" t="e">
        <f t="shared" si="7"/>
        <v>#DIV/0!</v>
      </c>
      <c r="O44" s="1174"/>
      <c r="P44" s="1175"/>
      <c r="Q44" s="1171"/>
      <c r="R44" s="1171"/>
      <c r="S44" s="1171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167">
        <f t="shared" si="6"/>
        <v>0</v>
      </c>
      <c r="I45" s="1168"/>
      <c r="J45" s="1169"/>
      <c r="K45" s="1170"/>
      <c r="L45" s="1171"/>
      <c r="M45" s="1172"/>
      <c r="N45" s="1173" t="e">
        <f t="shared" si="7"/>
        <v>#DIV/0!</v>
      </c>
      <c r="O45" s="1174"/>
      <c r="P45" s="1175"/>
      <c r="Q45" s="1171"/>
      <c r="R45" s="1171"/>
      <c r="S45" s="1171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167">
        <f t="shared" si="6"/>
        <v>0</v>
      </c>
      <c r="I46" s="1168"/>
      <c r="J46" s="1169"/>
      <c r="K46" s="1170"/>
      <c r="L46" s="1171"/>
      <c r="M46" s="1172"/>
      <c r="N46" s="1173" t="e">
        <f t="shared" si="7"/>
        <v>#DIV/0!</v>
      </c>
      <c r="O46" s="1174"/>
      <c r="P46" s="1175"/>
      <c r="Q46" s="1171"/>
      <c r="R46" s="1171"/>
      <c r="S46" s="1171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186">
        <f t="shared" si="6"/>
        <v>0</v>
      </c>
      <c r="I47" s="1187"/>
      <c r="J47" s="1188">
        <f>SUM(J40:K46)</f>
        <v>0</v>
      </c>
      <c r="K47" s="1189"/>
      <c r="L47" s="1185">
        <f>SUM(L40:M46)</f>
        <v>0</v>
      </c>
      <c r="M47" s="1190"/>
      <c r="N47" s="1191" t="e">
        <f t="shared" si="7"/>
        <v>#DIV/0!</v>
      </c>
      <c r="O47" s="1192"/>
      <c r="P47" s="1193">
        <f>SUM(P40:Q46)</f>
        <v>0</v>
      </c>
      <c r="Q47" s="1185"/>
      <c r="R47" s="1185">
        <f>SUM(R40:S46)</f>
        <v>0</v>
      </c>
      <c r="S47" s="1185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B38:E38"/>
    <mergeCell ref="F38:G38"/>
    <mergeCell ref="J38:M38"/>
    <mergeCell ref="P38:U38"/>
    <mergeCell ref="J39:K39"/>
    <mergeCell ref="L39:M39"/>
    <mergeCell ref="P39:Q39"/>
    <mergeCell ref="R39:S39"/>
    <mergeCell ref="E22:F22"/>
    <mergeCell ref="J22:K22"/>
    <mergeCell ref="O22:P22"/>
    <mergeCell ref="T22:U22"/>
    <mergeCell ref="E23:F23"/>
    <mergeCell ref="J23:K23"/>
    <mergeCell ref="O23:P23"/>
    <mergeCell ref="T23:U23"/>
    <mergeCell ref="E20:F20"/>
    <mergeCell ref="J20:K20"/>
    <mergeCell ref="O20:P20"/>
    <mergeCell ref="T20:U20"/>
    <mergeCell ref="E21:F21"/>
    <mergeCell ref="J21:K21"/>
    <mergeCell ref="O21:P21"/>
    <mergeCell ref="T21:U21"/>
    <mergeCell ref="E18:F18"/>
    <mergeCell ref="J18:K18"/>
    <mergeCell ref="O18:P18"/>
    <mergeCell ref="T18:U18"/>
    <mergeCell ref="E19:F19"/>
    <mergeCell ref="J19:K19"/>
    <mergeCell ref="O19:P19"/>
    <mergeCell ref="T19:U19"/>
    <mergeCell ref="E16:F16"/>
    <mergeCell ref="J16:K16"/>
    <mergeCell ref="O16:P16"/>
    <mergeCell ref="T16:U16"/>
    <mergeCell ref="E17:F17"/>
    <mergeCell ref="J17:K17"/>
    <mergeCell ref="O17:P17"/>
    <mergeCell ref="T17:U17"/>
    <mergeCell ref="B14:F14"/>
    <mergeCell ref="G14:K14"/>
    <mergeCell ref="L14:P14"/>
    <mergeCell ref="Q14:U14"/>
    <mergeCell ref="E15:F15"/>
    <mergeCell ref="J15:K15"/>
    <mergeCell ref="O15:P15"/>
    <mergeCell ref="T15:U15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15" t="s">
        <v>9</v>
      </c>
      <c r="B14" s="1016"/>
      <c r="C14" s="996" t="s">
        <v>153</v>
      </c>
      <c r="D14" s="996"/>
      <c r="E14" s="996"/>
      <c r="F14" s="996"/>
      <c r="G14" s="996" t="s">
        <v>154</v>
      </c>
      <c r="H14" s="996"/>
      <c r="I14" s="996"/>
      <c r="J14" s="996"/>
      <c r="K14" s="996" t="s">
        <v>155</v>
      </c>
      <c r="L14" s="996"/>
      <c r="M14" s="996"/>
      <c r="N14" s="996"/>
      <c r="O14" s="996" t="s">
        <v>156</v>
      </c>
      <c r="P14" s="996"/>
      <c r="Q14" s="996"/>
      <c r="R14" s="997"/>
    </row>
    <row r="15" spans="1:18" ht="17.100000000000001" customHeight="1" x14ac:dyDescent="0.15">
      <c r="A15" s="998"/>
      <c r="B15" s="999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998" t="s">
        <v>21</v>
      </c>
      <c r="B16" s="999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998" t="s">
        <v>22</v>
      </c>
      <c r="B17" s="999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998" t="s">
        <v>23</v>
      </c>
      <c r="B18" s="999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998" t="s">
        <v>24</v>
      </c>
      <c r="B19" s="999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998" t="s">
        <v>25</v>
      </c>
      <c r="B20" s="999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998" t="s">
        <v>26</v>
      </c>
      <c r="B21" s="999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998" t="s">
        <v>27</v>
      </c>
      <c r="B22" s="999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02" t="s">
        <v>28</v>
      </c>
      <c r="B23" s="1003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15" t="s">
        <v>9</v>
      </c>
      <c r="B38" s="1016"/>
      <c r="C38" s="1042" t="s">
        <v>106</v>
      </c>
      <c r="D38" s="1042"/>
      <c r="E38" s="1042"/>
      <c r="F38" s="1042"/>
      <c r="G38" s="1042"/>
      <c r="H38" s="1042"/>
      <c r="I38" s="1042"/>
      <c r="J38" s="1042"/>
      <c r="K38" s="1042" t="s">
        <v>192</v>
      </c>
      <c r="L38" s="1042"/>
      <c r="M38" s="1042"/>
      <c r="N38" s="1042"/>
      <c r="O38" s="1042"/>
      <c r="P38" s="1042"/>
      <c r="Q38" s="1042"/>
      <c r="R38" s="1044"/>
    </row>
    <row r="39" spans="1:18" ht="17.100000000000001" customHeight="1" x14ac:dyDescent="0.15">
      <c r="A39" s="998"/>
      <c r="B39" s="999"/>
      <c r="C39" s="1045" t="s">
        <v>109</v>
      </c>
      <c r="D39" s="1045"/>
      <c r="E39" s="1045" t="s">
        <v>110</v>
      </c>
      <c r="F39" s="1045"/>
      <c r="G39" s="1045" t="s">
        <v>75</v>
      </c>
      <c r="H39" s="1045"/>
      <c r="I39" s="1045" t="s">
        <v>111</v>
      </c>
      <c r="J39" s="1045"/>
      <c r="K39" s="1045" t="s">
        <v>109</v>
      </c>
      <c r="L39" s="1045"/>
      <c r="M39" s="1045" t="s">
        <v>110</v>
      </c>
      <c r="N39" s="1045"/>
      <c r="O39" s="1045" t="s">
        <v>75</v>
      </c>
      <c r="P39" s="1045"/>
      <c r="Q39" s="1045" t="s">
        <v>111</v>
      </c>
      <c r="R39" s="1047"/>
    </row>
    <row r="40" spans="1:18" ht="17.100000000000001" customHeight="1" x14ac:dyDescent="0.15">
      <c r="A40" s="998" t="s">
        <v>21</v>
      </c>
      <c r="B40" s="999"/>
      <c r="C40" s="1198"/>
      <c r="D40" s="1157"/>
      <c r="E40" s="1157"/>
      <c r="F40" s="1157"/>
      <c r="G40" s="1064">
        <f t="shared" ref="G40:G47" si="10">E40-C40</f>
        <v>0</v>
      </c>
      <c r="H40" s="1064"/>
      <c r="I40" s="1065" t="e">
        <f t="shared" ref="I40:I47" si="11">E40/C40</f>
        <v>#DIV/0!</v>
      </c>
      <c r="J40" s="1199"/>
      <c r="K40" s="1106"/>
      <c r="L40" s="1157"/>
      <c r="M40" s="1157"/>
      <c r="N40" s="1157"/>
      <c r="O40" s="1064">
        <f t="shared" ref="O40:O47" si="12">M40-K40</f>
        <v>0</v>
      </c>
      <c r="P40" s="1064"/>
      <c r="Q40" s="1065" t="e">
        <f t="shared" ref="Q40:Q47" si="13">M40/K40</f>
        <v>#DIV/0!</v>
      </c>
      <c r="R40" s="1194"/>
    </row>
    <row r="41" spans="1:18" ht="17.100000000000001" customHeight="1" x14ac:dyDescent="0.15">
      <c r="A41" s="998" t="s">
        <v>22</v>
      </c>
      <c r="B41" s="999"/>
      <c r="C41" s="1195"/>
      <c r="D41" s="1160"/>
      <c r="E41" s="1160"/>
      <c r="F41" s="1160"/>
      <c r="G41" s="1068">
        <f t="shared" si="10"/>
        <v>0</v>
      </c>
      <c r="H41" s="1068"/>
      <c r="I41" s="1069" t="e">
        <f t="shared" si="11"/>
        <v>#DIV/0!</v>
      </c>
      <c r="J41" s="1196"/>
      <c r="K41" s="1115"/>
      <c r="L41" s="1160"/>
      <c r="M41" s="1160"/>
      <c r="N41" s="1160"/>
      <c r="O41" s="1068">
        <f t="shared" si="12"/>
        <v>0</v>
      </c>
      <c r="P41" s="1068"/>
      <c r="Q41" s="1069" t="e">
        <f t="shared" si="13"/>
        <v>#DIV/0!</v>
      </c>
      <c r="R41" s="1197"/>
    </row>
    <row r="42" spans="1:18" ht="17.100000000000001" customHeight="1" x14ac:dyDescent="0.15">
      <c r="A42" s="998" t="s">
        <v>23</v>
      </c>
      <c r="B42" s="999"/>
      <c r="C42" s="1195"/>
      <c r="D42" s="1160"/>
      <c r="E42" s="1160"/>
      <c r="F42" s="1160"/>
      <c r="G42" s="1068">
        <f t="shared" si="10"/>
        <v>0</v>
      </c>
      <c r="H42" s="1068"/>
      <c r="I42" s="1069" t="e">
        <f t="shared" si="11"/>
        <v>#DIV/0!</v>
      </c>
      <c r="J42" s="1196"/>
      <c r="K42" s="1115"/>
      <c r="L42" s="1160"/>
      <c r="M42" s="1160"/>
      <c r="N42" s="1160"/>
      <c r="O42" s="1068">
        <f t="shared" si="12"/>
        <v>0</v>
      </c>
      <c r="P42" s="1068"/>
      <c r="Q42" s="1069" t="e">
        <f t="shared" si="13"/>
        <v>#DIV/0!</v>
      </c>
      <c r="R42" s="1197"/>
    </row>
    <row r="43" spans="1:18" ht="17.100000000000001" customHeight="1" x14ac:dyDescent="0.15">
      <c r="A43" s="998" t="s">
        <v>24</v>
      </c>
      <c r="B43" s="999"/>
      <c r="C43" s="1195"/>
      <c r="D43" s="1160"/>
      <c r="E43" s="1160"/>
      <c r="F43" s="1160"/>
      <c r="G43" s="1068">
        <f t="shared" si="10"/>
        <v>0</v>
      </c>
      <c r="H43" s="1068"/>
      <c r="I43" s="1069" t="e">
        <f t="shared" si="11"/>
        <v>#DIV/0!</v>
      </c>
      <c r="J43" s="1196"/>
      <c r="K43" s="1115"/>
      <c r="L43" s="1160"/>
      <c r="M43" s="1160"/>
      <c r="N43" s="1160"/>
      <c r="O43" s="1068">
        <f t="shared" si="12"/>
        <v>0</v>
      </c>
      <c r="P43" s="1068"/>
      <c r="Q43" s="1069" t="e">
        <f t="shared" si="13"/>
        <v>#DIV/0!</v>
      </c>
      <c r="R43" s="1197"/>
    </row>
    <row r="44" spans="1:18" ht="17.100000000000001" customHeight="1" x14ac:dyDescent="0.15">
      <c r="A44" s="998" t="s">
        <v>25</v>
      </c>
      <c r="B44" s="999"/>
      <c r="C44" s="1195"/>
      <c r="D44" s="1160"/>
      <c r="E44" s="1160"/>
      <c r="F44" s="1160"/>
      <c r="G44" s="1068">
        <f t="shared" si="10"/>
        <v>0</v>
      </c>
      <c r="H44" s="1068"/>
      <c r="I44" s="1069" t="e">
        <f t="shared" si="11"/>
        <v>#DIV/0!</v>
      </c>
      <c r="J44" s="1196"/>
      <c r="K44" s="1115"/>
      <c r="L44" s="1160"/>
      <c r="M44" s="1160"/>
      <c r="N44" s="1160"/>
      <c r="O44" s="1068">
        <f t="shared" si="12"/>
        <v>0</v>
      </c>
      <c r="P44" s="1068"/>
      <c r="Q44" s="1069" t="e">
        <f t="shared" si="13"/>
        <v>#DIV/0!</v>
      </c>
      <c r="R44" s="1197"/>
    </row>
    <row r="45" spans="1:18" ht="17.100000000000001" customHeight="1" x14ac:dyDescent="0.15">
      <c r="A45" s="998" t="s">
        <v>26</v>
      </c>
      <c r="B45" s="999"/>
      <c r="C45" s="1195"/>
      <c r="D45" s="1160"/>
      <c r="E45" s="1160"/>
      <c r="F45" s="1160"/>
      <c r="G45" s="1068">
        <f t="shared" si="10"/>
        <v>0</v>
      </c>
      <c r="H45" s="1068"/>
      <c r="I45" s="1069" t="e">
        <f t="shared" si="11"/>
        <v>#DIV/0!</v>
      </c>
      <c r="J45" s="1196"/>
      <c r="K45" s="1115"/>
      <c r="L45" s="1160"/>
      <c r="M45" s="1160"/>
      <c r="N45" s="1160"/>
      <c r="O45" s="1068">
        <f t="shared" si="12"/>
        <v>0</v>
      </c>
      <c r="P45" s="1068"/>
      <c r="Q45" s="1069" t="e">
        <f t="shared" si="13"/>
        <v>#DIV/0!</v>
      </c>
      <c r="R45" s="1197"/>
    </row>
    <row r="46" spans="1:18" ht="17.100000000000001" customHeight="1" x14ac:dyDescent="0.15">
      <c r="A46" s="998" t="s">
        <v>27</v>
      </c>
      <c r="B46" s="999"/>
      <c r="C46" s="1195"/>
      <c r="D46" s="1160"/>
      <c r="E46" s="1160"/>
      <c r="F46" s="1160"/>
      <c r="G46" s="1068">
        <f t="shared" si="10"/>
        <v>0</v>
      </c>
      <c r="H46" s="1068"/>
      <c r="I46" s="1069" t="e">
        <f t="shared" si="11"/>
        <v>#DIV/0!</v>
      </c>
      <c r="J46" s="1196"/>
      <c r="K46" s="1115"/>
      <c r="L46" s="1160"/>
      <c r="M46" s="1160"/>
      <c r="N46" s="1160"/>
      <c r="O46" s="1068">
        <f t="shared" si="12"/>
        <v>0</v>
      </c>
      <c r="P46" s="1068"/>
      <c r="Q46" s="1069" t="e">
        <f t="shared" si="13"/>
        <v>#DIV/0!</v>
      </c>
      <c r="R46" s="1197"/>
    </row>
    <row r="47" spans="1:18" ht="17.100000000000001" customHeight="1" x14ac:dyDescent="0.15">
      <c r="A47" s="1002" t="s">
        <v>28</v>
      </c>
      <c r="B47" s="1003"/>
      <c r="C47" s="1200">
        <f>SUM(C40:D46)</f>
        <v>0</v>
      </c>
      <c r="D47" s="1072"/>
      <c r="E47" s="1072">
        <f>SUM(E40:F46)</f>
        <v>0</v>
      </c>
      <c r="F47" s="1072"/>
      <c r="G47" s="1072">
        <f t="shared" si="10"/>
        <v>0</v>
      </c>
      <c r="H47" s="1072"/>
      <c r="I47" s="1073" t="e">
        <f t="shared" si="11"/>
        <v>#DIV/0!</v>
      </c>
      <c r="J47" s="1153"/>
      <c r="K47" s="1124">
        <f>SUM(K40:L46)</f>
        <v>0</v>
      </c>
      <c r="L47" s="1072"/>
      <c r="M47" s="1072">
        <f>SUM(M40:N46)</f>
        <v>0</v>
      </c>
      <c r="N47" s="1072"/>
      <c r="O47" s="1072">
        <f t="shared" si="12"/>
        <v>0</v>
      </c>
      <c r="P47" s="1072"/>
      <c r="Q47" s="1073" t="e">
        <f t="shared" si="13"/>
        <v>#DIV/0!</v>
      </c>
      <c r="R47" s="1201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  <mergeCell ref="M44:N44"/>
    <mergeCell ref="O44:P44"/>
    <mergeCell ref="K46:L46"/>
    <mergeCell ref="M46:N46"/>
    <mergeCell ref="O46:P46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M40:N40"/>
    <mergeCell ref="O40:P40"/>
    <mergeCell ref="K42:L42"/>
    <mergeCell ref="M42:N42"/>
    <mergeCell ref="O42:P42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A17:B17"/>
    <mergeCell ref="A18:B18"/>
    <mergeCell ref="A19:B19"/>
    <mergeCell ref="A20:B20"/>
    <mergeCell ref="A21:B21"/>
    <mergeCell ref="C14:F14"/>
    <mergeCell ref="G14:J14"/>
    <mergeCell ref="K14:N14"/>
    <mergeCell ref="O14:R14"/>
    <mergeCell ref="A16:B16"/>
    <mergeCell ref="A14:B15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15" t="s">
        <v>9</v>
      </c>
      <c r="B14" s="996" t="s">
        <v>153</v>
      </c>
      <c r="C14" s="996"/>
      <c r="D14" s="996"/>
      <c r="E14" s="996"/>
      <c r="F14" s="996"/>
      <c r="G14" s="996" t="s">
        <v>154</v>
      </c>
      <c r="H14" s="996"/>
      <c r="I14" s="996"/>
      <c r="J14" s="996"/>
      <c r="K14" s="996"/>
      <c r="L14" s="996" t="s">
        <v>155</v>
      </c>
      <c r="M14" s="996"/>
      <c r="N14" s="996"/>
      <c r="O14" s="996"/>
      <c r="P14" s="996"/>
      <c r="Q14" s="996" t="s">
        <v>156</v>
      </c>
      <c r="R14" s="996"/>
      <c r="S14" s="996"/>
      <c r="T14" s="996"/>
      <c r="U14" s="997"/>
    </row>
    <row r="15" spans="1:21" ht="17.100000000000001" customHeight="1" x14ac:dyDescent="0.15">
      <c r="A15" s="998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02" t="s">
        <v>193</v>
      </c>
      <c r="B38" s="996" t="s">
        <v>194</v>
      </c>
      <c r="C38" s="996"/>
      <c r="D38" s="996"/>
      <c r="E38" s="996"/>
      <c r="F38" s="996"/>
      <c r="G38" s="996"/>
      <c r="H38" s="996"/>
      <c r="I38" s="996" t="s">
        <v>195</v>
      </c>
      <c r="J38" s="996"/>
      <c r="K38" s="996"/>
      <c r="L38" s="996"/>
      <c r="M38" s="996"/>
      <c r="N38" s="996"/>
      <c r="O38" s="997"/>
    </row>
    <row r="39" spans="1:15" ht="17.100000000000001" customHeight="1" x14ac:dyDescent="0.15">
      <c r="A39" s="1203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209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210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09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11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11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11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11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11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11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12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10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11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11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11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11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11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11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12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10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11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11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11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11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11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11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13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12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208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05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05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05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05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05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05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07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04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05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05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05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05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05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05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07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04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05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05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05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05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05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05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06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07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208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05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05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05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05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05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05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07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04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05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05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05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05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05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05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07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04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05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05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05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05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05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05"/>
      <c r="B83" s="23" t="s">
        <v>25</v>
      </c>
      <c r="C83" s="103">
        <v>0.1993</v>
      </c>
      <c r="D83" s="109">
        <f>VLOOKUP(B83,[2]总表!$B$73:$I$79,5,0)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06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07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208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05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05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05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05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05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05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07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04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05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05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05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05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05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05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07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04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05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05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05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05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05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05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06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07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208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05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05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05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05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05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05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07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04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05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05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05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05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05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05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07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04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05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05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05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05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05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05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06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07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  <mergeCell ref="A133:A141"/>
    <mergeCell ref="A49:A57"/>
    <mergeCell ref="A61:A68"/>
    <mergeCell ref="A69:A76"/>
    <mergeCell ref="A77:A85"/>
    <mergeCell ref="A89:A96"/>
  </mergeCells>
  <phoneticPr fontId="3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5">E34/C34</f>
        <v>#DIV/0!</v>
      </c>
      <c r="H34" s="1007"/>
      <c r="I34" s="1008"/>
      <c r="J34" s="1009"/>
      <c r="K34" s="1010"/>
      <c r="L34" s="252" t="e">
        <f t="shared" ref="L34:L41" si="6">J34/H34</f>
        <v>#DIV/0!</v>
      </c>
      <c r="M34" s="1007"/>
      <c r="N34" s="1008"/>
      <c r="O34" s="1009"/>
      <c r="P34" s="1010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5"/>
        <v>#DIV/0!</v>
      </c>
      <c r="H35" s="1011"/>
      <c r="I35" s="1012"/>
      <c r="J35" s="1013"/>
      <c r="K35" s="1014"/>
      <c r="L35" s="253" t="e">
        <f t="shared" si="6"/>
        <v>#DIV/0!</v>
      </c>
      <c r="M35" s="1011"/>
      <c r="N35" s="1012"/>
      <c r="O35" s="1013"/>
      <c r="P35" s="1014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5"/>
        <v>#DIV/0!</v>
      </c>
      <c r="H36" s="1011"/>
      <c r="I36" s="1012"/>
      <c r="J36" s="1013"/>
      <c r="K36" s="1014"/>
      <c r="L36" s="253" t="e">
        <f t="shared" si="6"/>
        <v>#DIV/0!</v>
      </c>
      <c r="M36" s="1011"/>
      <c r="N36" s="1012"/>
      <c r="O36" s="1013"/>
      <c r="P36" s="1014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5"/>
        <v>#DIV/0!</v>
      </c>
      <c r="H37" s="1011"/>
      <c r="I37" s="1012"/>
      <c r="J37" s="1013"/>
      <c r="K37" s="1014"/>
      <c r="L37" s="253" t="e">
        <f t="shared" si="6"/>
        <v>#DIV/0!</v>
      </c>
      <c r="M37" s="1011"/>
      <c r="N37" s="1012"/>
      <c r="O37" s="1013"/>
      <c r="P37" s="1014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5"/>
        <v>#DIV/0!</v>
      </c>
      <c r="H38" s="1011"/>
      <c r="I38" s="1012"/>
      <c r="J38" s="1013"/>
      <c r="K38" s="1014"/>
      <c r="L38" s="253" t="e">
        <f t="shared" si="6"/>
        <v>#DIV/0!</v>
      </c>
      <c r="M38" s="1011"/>
      <c r="N38" s="1012"/>
      <c r="O38" s="1013"/>
      <c r="P38" s="1014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5"/>
        <v>#DIV/0!</v>
      </c>
      <c r="H39" s="1011"/>
      <c r="I39" s="1012"/>
      <c r="J39" s="1013"/>
      <c r="K39" s="1014"/>
      <c r="L39" s="253" t="e">
        <f t="shared" si="6"/>
        <v>#DIV/0!</v>
      </c>
      <c r="M39" s="1011"/>
      <c r="N39" s="1012"/>
      <c r="O39" s="1013"/>
      <c r="P39" s="1014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5"/>
        <v>#DIV/0!</v>
      </c>
      <c r="H40" s="1017"/>
      <c r="I40" s="1018"/>
      <c r="J40" s="1019"/>
      <c r="K40" s="1020"/>
      <c r="L40" s="253" t="e">
        <f t="shared" si="6"/>
        <v>#DIV/0!</v>
      </c>
      <c r="M40" s="1017"/>
      <c r="N40" s="1018"/>
      <c r="O40" s="1019"/>
      <c r="P40" s="1020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>SUM(C34:D40)</f>
        <v>0</v>
      </c>
      <c r="D41" s="1022"/>
      <c r="E41" s="1023">
        <f>SUM(E34:F40)</f>
        <v>0</v>
      </c>
      <c r="F41" s="1024"/>
      <c r="G41" s="254" t="e">
        <f t="shared" si="5"/>
        <v>#DIV/0!</v>
      </c>
      <c r="H41" s="1021">
        <f>SUM(H34:I40)</f>
        <v>0</v>
      </c>
      <c r="I41" s="1022"/>
      <c r="J41" s="1023">
        <f>SUM(J34:K40)</f>
        <v>0</v>
      </c>
      <c r="K41" s="1024"/>
      <c r="L41" s="254" t="e">
        <f t="shared" si="6"/>
        <v>#DIV/0!</v>
      </c>
      <c r="M41" s="1021">
        <f>SUM(M34:N40)</f>
        <v>0</v>
      </c>
      <c r="N41" s="1022"/>
      <c r="O41" s="1023">
        <f>SUM(O34:P40)</f>
        <v>0</v>
      </c>
      <c r="P41" s="1024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18" t="s">
        <v>211</v>
      </c>
      <c r="E3" s="1218"/>
      <c r="F3" s="1218"/>
      <c r="G3" s="1218"/>
      <c r="H3" s="1218"/>
      <c r="I3" s="1218"/>
      <c r="J3" s="1218"/>
      <c r="K3" s="1218"/>
      <c r="L3" s="1218"/>
      <c r="M3" s="1218"/>
      <c r="N3" s="1218"/>
      <c r="O3" s="1218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214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14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14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14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14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16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16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16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16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16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14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14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14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14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14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16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16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16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16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16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14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15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15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15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15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16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17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17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17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17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14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15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15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15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15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15" t="s">
        <v>9</v>
      </c>
      <c r="B11" s="1016"/>
      <c r="C11" s="995" t="s">
        <v>153</v>
      </c>
      <c r="D11" s="996"/>
      <c r="E11" s="996"/>
      <c r="F11" s="996" t="s">
        <v>154</v>
      </c>
      <c r="G11" s="996"/>
      <c r="H11" s="996"/>
      <c r="I11" s="996" t="s">
        <v>155</v>
      </c>
      <c r="J11" s="996"/>
      <c r="K11" s="996"/>
      <c r="L11" s="996" t="s">
        <v>156</v>
      </c>
      <c r="M11" s="996"/>
      <c r="N11" s="996"/>
      <c r="O11" s="996" t="s">
        <v>28</v>
      </c>
      <c r="P11" s="996"/>
      <c r="Q11" s="997"/>
    </row>
    <row r="12" spans="1:17" ht="17.100000000000001" customHeight="1" x14ac:dyDescent="0.15">
      <c r="A12" s="998"/>
      <c r="B12" s="99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998" t="s">
        <v>21</v>
      </c>
      <c r="B13" s="99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998" t="s">
        <v>22</v>
      </c>
      <c r="B14" s="99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998" t="s">
        <v>23</v>
      </c>
      <c r="B15" s="99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998" t="s">
        <v>24</v>
      </c>
      <c r="B16" s="99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998" t="s">
        <v>25</v>
      </c>
      <c r="B17" s="99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998" t="s">
        <v>26</v>
      </c>
      <c r="B18" s="99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00" t="s">
        <v>27</v>
      </c>
      <c r="B19" s="100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02" t="s">
        <v>28</v>
      </c>
      <c r="B20" s="100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15" t="s">
        <v>9</v>
      </c>
      <c r="B32" s="1016"/>
      <c r="C32" s="1004" t="s">
        <v>157</v>
      </c>
      <c r="D32" s="1004"/>
      <c r="E32" s="1004"/>
      <c r="F32" s="1004"/>
      <c r="G32" s="1004"/>
      <c r="H32" s="1004" t="s">
        <v>68</v>
      </c>
      <c r="I32" s="1004"/>
      <c r="J32" s="1004"/>
      <c r="K32" s="1004"/>
      <c r="L32" s="1004"/>
      <c r="M32" s="1004" t="s">
        <v>69</v>
      </c>
      <c r="N32" s="1004"/>
      <c r="O32" s="1004"/>
      <c r="P32" s="1004"/>
      <c r="Q32" s="1005"/>
      <c r="R32"/>
      <c r="S32"/>
      <c r="T32"/>
      <c r="U32"/>
      <c r="V32"/>
      <c r="W32"/>
    </row>
    <row r="33" spans="1:23" ht="17.100000000000001" customHeight="1" x14ac:dyDescent="0.15">
      <c r="A33" s="998"/>
      <c r="B33" s="999"/>
      <c r="C33" s="1006" t="s">
        <v>158</v>
      </c>
      <c r="D33" s="1006"/>
      <c r="E33" s="1006" t="s">
        <v>159</v>
      </c>
      <c r="F33" s="1006"/>
      <c r="G33" s="250" t="s">
        <v>42</v>
      </c>
      <c r="H33" s="1006" t="s">
        <v>160</v>
      </c>
      <c r="I33" s="1006"/>
      <c r="J33" s="1006" t="s">
        <v>54</v>
      </c>
      <c r="K33" s="1006"/>
      <c r="L33" s="250" t="s">
        <v>42</v>
      </c>
      <c r="M33" s="1006" t="s">
        <v>161</v>
      </c>
      <c r="N33" s="1006"/>
      <c r="O33" s="1006" t="s">
        <v>162</v>
      </c>
      <c r="P33" s="100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998" t="s">
        <v>21</v>
      </c>
      <c r="B34" s="999"/>
      <c r="C34" s="1007"/>
      <c r="D34" s="1008"/>
      <c r="E34" s="1009"/>
      <c r="F34" s="1010"/>
      <c r="G34" s="252" t="e">
        <f t="shared" ref="G34:G41" si="7">E34/C34</f>
        <v>#DIV/0!</v>
      </c>
      <c r="H34" s="1007"/>
      <c r="I34" s="1008"/>
      <c r="J34" s="1009"/>
      <c r="K34" s="1010"/>
      <c r="L34" s="252" t="e">
        <f t="shared" ref="L34:L41" si="8">J34/H34</f>
        <v>#DIV/0!</v>
      </c>
      <c r="M34" s="1007"/>
      <c r="N34" s="1008"/>
      <c r="O34" s="1009"/>
      <c r="P34" s="101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998" t="s">
        <v>22</v>
      </c>
      <c r="B35" s="999"/>
      <c r="C35" s="1011"/>
      <c r="D35" s="1012"/>
      <c r="E35" s="1013"/>
      <c r="F35" s="1014"/>
      <c r="G35" s="253" t="e">
        <f t="shared" si="7"/>
        <v>#DIV/0!</v>
      </c>
      <c r="H35" s="1011"/>
      <c r="I35" s="1012"/>
      <c r="J35" s="1013"/>
      <c r="K35" s="1014"/>
      <c r="L35" s="253" t="e">
        <f t="shared" si="8"/>
        <v>#DIV/0!</v>
      </c>
      <c r="M35" s="1011"/>
      <c r="N35" s="1012"/>
      <c r="O35" s="1013"/>
      <c r="P35" s="101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998" t="s">
        <v>23</v>
      </c>
      <c r="B36" s="999"/>
      <c r="C36" s="1011"/>
      <c r="D36" s="1012"/>
      <c r="E36" s="1013"/>
      <c r="F36" s="1014"/>
      <c r="G36" s="253" t="e">
        <f t="shared" si="7"/>
        <v>#DIV/0!</v>
      </c>
      <c r="H36" s="1011"/>
      <c r="I36" s="1012"/>
      <c r="J36" s="1013"/>
      <c r="K36" s="1014"/>
      <c r="L36" s="253" t="e">
        <f t="shared" si="8"/>
        <v>#DIV/0!</v>
      </c>
      <c r="M36" s="1011"/>
      <c r="N36" s="1012"/>
      <c r="O36" s="1013"/>
      <c r="P36" s="101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998" t="s">
        <v>24</v>
      </c>
      <c r="B37" s="999"/>
      <c r="C37" s="1011"/>
      <c r="D37" s="1012"/>
      <c r="E37" s="1013"/>
      <c r="F37" s="1014"/>
      <c r="G37" s="253" t="e">
        <f t="shared" si="7"/>
        <v>#DIV/0!</v>
      </c>
      <c r="H37" s="1011"/>
      <c r="I37" s="1012"/>
      <c r="J37" s="1013"/>
      <c r="K37" s="1014"/>
      <c r="L37" s="253" t="e">
        <f t="shared" si="8"/>
        <v>#DIV/0!</v>
      </c>
      <c r="M37" s="1011"/>
      <c r="N37" s="1012"/>
      <c r="O37" s="1013"/>
      <c r="P37" s="101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998" t="s">
        <v>25</v>
      </c>
      <c r="B38" s="999"/>
      <c r="C38" s="1011"/>
      <c r="D38" s="1012"/>
      <c r="E38" s="1013"/>
      <c r="F38" s="1014"/>
      <c r="G38" s="253" t="e">
        <f t="shared" si="7"/>
        <v>#DIV/0!</v>
      </c>
      <c r="H38" s="1011"/>
      <c r="I38" s="1012"/>
      <c r="J38" s="1013"/>
      <c r="K38" s="1014"/>
      <c r="L38" s="253" t="e">
        <f t="shared" si="8"/>
        <v>#DIV/0!</v>
      </c>
      <c r="M38" s="1011"/>
      <c r="N38" s="1012"/>
      <c r="O38" s="1013"/>
      <c r="P38" s="101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998" t="s">
        <v>26</v>
      </c>
      <c r="B39" s="999"/>
      <c r="C39" s="1011"/>
      <c r="D39" s="1012"/>
      <c r="E39" s="1013"/>
      <c r="F39" s="1014"/>
      <c r="G39" s="253" t="e">
        <f t="shared" si="7"/>
        <v>#DIV/0!</v>
      </c>
      <c r="H39" s="1011"/>
      <c r="I39" s="1012"/>
      <c r="J39" s="1013"/>
      <c r="K39" s="1014"/>
      <c r="L39" s="253" t="e">
        <f t="shared" si="8"/>
        <v>#DIV/0!</v>
      </c>
      <c r="M39" s="1011"/>
      <c r="N39" s="1012"/>
      <c r="O39" s="1013"/>
      <c r="P39" s="101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00" t="s">
        <v>27</v>
      </c>
      <c r="B40" s="1001"/>
      <c r="C40" s="1017"/>
      <c r="D40" s="1018"/>
      <c r="E40" s="1019"/>
      <c r="F40" s="1020"/>
      <c r="G40" s="253" t="e">
        <f t="shared" si="7"/>
        <v>#DIV/0!</v>
      </c>
      <c r="H40" s="1017"/>
      <c r="I40" s="1018"/>
      <c r="J40" s="1019"/>
      <c r="K40" s="1020"/>
      <c r="L40" s="253" t="e">
        <f t="shared" si="8"/>
        <v>#DIV/0!</v>
      </c>
      <c r="M40" s="1017"/>
      <c r="N40" s="1018"/>
      <c r="O40" s="1019"/>
      <c r="P40" s="102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02" t="s">
        <v>28</v>
      </c>
      <c r="B41" s="1003"/>
      <c r="C41" s="1021">
        <f t="shared" ref="C41:H41" si="10">SUM(C34:D40)</f>
        <v>0</v>
      </c>
      <c r="D41" s="1022"/>
      <c r="E41" s="1023">
        <f t="shared" si="10"/>
        <v>0</v>
      </c>
      <c r="F41" s="1024"/>
      <c r="G41" s="254" t="e">
        <f t="shared" si="7"/>
        <v>#DIV/0!</v>
      </c>
      <c r="H41" s="1021">
        <f t="shared" si="10"/>
        <v>0</v>
      </c>
      <c r="I41" s="1022"/>
      <c r="J41" s="1023">
        <f t="shared" ref="J41:O41" si="11">SUM(J34:K40)</f>
        <v>0</v>
      </c>
      <c r="K41" s="1024"/>
      <c r="L41" s="254" t="e">
        <f t="shared" si="8"/>
        <v>#DIV/0!</v>
      </c>
      <c r="M41" s="1021">
        <f t="shared" si="11"/>
        <v>0</v>
      </c>
      <c r="N41" s="1022"/>
      <c r="O41" s="1023">
        <f t="shared" si="11"/>
        <v>0</v>
      </c>
      <c r="P41" s="102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15" t="s">
        <v>9</v>
      </c>
      <c r="B12" s="1016"/>
      <c r="C12" s="1025" t="s">
        <v>153</v>
      </c>
      <c r="D12" s="1025"/>
      <c r="E12" s="1025"/>
      <c r="F12" s="1025"/>
      <c r="G12" s="995"/>
      <c r="H12" s="1025" t="s">
        <v>154</v>
      </c>
      <c r="I12" s="1025"/>
      <c r="J12" s="1025"/>
      <c r="K12" s="1025"/>
      <c r="L12" s="995"/>
      <c r="M12" s="1025" t="s">
        <v>155</v>
      </c>
      <c r="N12" s="1025"/>
      <c r="O12" s="1025"/>
      <c r="P12" s="1025"/>
      <c r="Q12" s="995"/>
      <c r="R12" s="1025" t="s">
        <v>156</v>
      </c>
      <c r="S12" s="1025"/>
      <c r="T12" s="1025"/>
      <c r="U12" s="1025"/>
      <c r="V12" s="1026"/>
    </row>
    <row r="13" spans="1:22" ht="17.100000000000001" customHeight="1" x14ac:dyDescent="0.15">
      <c r="A13" s="998"/>
      <c r="B13" s="999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998" t="s">
        <v>21</v>
      </c>
      <c r="B14" s="999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998" t="s">
        <v>22</v>
      </c>
      <c r="B15" s="999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998" t="s">
        <v>23</v>
      </c>
      <c r="B16" s="999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998" t="s">
        <v>24</v>
      </c>
      <c r="B17" s="999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998" t="s">
        <v>25</v>
      </c>
      <c r="B18" s="999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998" t="s">
        <v>26</v>
      </c>
      <c r="B19" s="999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00" t="s">
        <v>27</v>
      </c>
      <c r="B20" s="1001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02" t="s">
        <v>28</v>
      </c>
      <c r="B21" s="1003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15" t="s">
        <v>9</v>
      </c>
      <c r="B33" s="1016"/>
      <c r="C33" s="1004" t="s">
        <v>68</v>
      </c>
      <c r="D33" s="1004"/>
      <c r="E33" s="1004"/>
      <c r="F33" s="1004"/>
      <c r="G33" s="1004"/>
      <c r="H33" s="1004"/>
      <c r="I33" s="1004"/>
      <c r="J33" s="1004"/>
      <c r="K33" s="1004"/>
      <c r="L33" s="1004"/>
      <c r="M33" s="1004" t="s">
        <v>69</v>
      </c>
      <c r="N33" s="1004"/>
      <c r="O33" s="1004"/>
      <c r="P33" s="1004"/>
      <c r="Q33" s="1004"/>
      <c r="R33" s="1004"/>
      <c r="S33" s="1004"/>
      <c r="T33" s="1004"/>
      <c r="U33" s="1004"/>
      <c r="V33" s="1005"/>
    </row>
    <row r="34" spans="1:22" ht="17.100000000000001" customHeight="1" x14ac:dyDescent="0.15">
      <c r="A34" s="998"/>
      <c r="B34" s="999"/>
      <c r="C34" s="1006" t="s">
        <v>49</v>
      </c>
      <c r="D34" s="1006"/>
      <c r="E34" s="1006" t="s">
        <v>50</v>
      </c>
      <c r="F34" s="1006"/>
      <c r="G34" s="1006" t="s">
        <v>163</v>
      </c>
      <c r="H34" s="1006"/>
      <c r="I34" s="1006" t="s">
        <v>104</v>
      </c>
      <c r="J34" s="1006"/>
      <c r="K34" s="1006" t="s">
        <v>75</v>
      </c>
      <c r="L34" s="1006"/>
      <c r="M34" s="1006" t="s">
        <v>164</v>
      </c>
      <c r="N34" s="1006"/>
      <c r="O34" s="1006" t="s">
        <v>165</v>
      </c>
      <c r="P34" s="1006"/>
      <c r="Q34" s="1006" t="s">
        <v>163</v>
      </c>
      <c r="R34" s="1006"/>
      <c r="S34" s="1006" t="s">
        <v>104</v>
      </c>
      <c r="T34" s="1006"/>
      <c r="U34" s="1006" t="s">
        <v>75</v>
      </c>
      <c r="V34" s="1027"/>
    </row>
    <row r="35" spans="1:22" ht="17.100000000000001" customHeight="1" x14ac:dyDescent="0.15">
      <c r="A35" s="998" t="s">
        <v>21</v>
      </c>
      <c r="B35" s="999"/>
      <c r="C35" s="1010"/>
      <c r="D35" s="1036"/>
      <c r="E35" s="1036"/>
      <c r="F35" s="1036"/>
      <c r="G35" s="1029" t="e">
        <f t="shared" ref="G35:G42" si="12">C35/E35</f>
        <v>#DIV/0!</v>
      </c>
      <c r="H35" s="1029"/>
      <c r="I35" s="1028"/>
      <c r="J35" s="1028"/>
      <c r="K35" s="1029" t="e">
        <f t="shared" ref="K35:K42" si="13">G35-I35</f>
        <v>#DIV/0!</v>
      </c>
      <c r="L35" s="1037"/>
      <c r="M35" s="1010"/>
      <c r="N35" s="1036"/>
      <c r="O35" s="1036"/>
      <c r="P35" s="1036"/>
      <c r="Q35" s="1029" t="e">
        <f t="shared" ref="Q35:Q42" si="14">M35/O35</f>
        <v>#DIV/0!</v>
      </c>
      <c r="R35" s="1029"/>
      <c r="S35" s="1028"/>
      <c r="T35" s="1028"/>
      <c r="U35" s="1029" t="e">
        <f t="shared" ref="U35:U42" si="15">Q35-S35</f>
        <v>#DIV/0!</v>
      </c>
      <c r="V35" s="1030"/>
    </row>
    <row r="36" spans="1:22" ht="17.100000000000001" customHeight="1" x14ac:dyDescent="0.15">
      <c r="A36" s="998" t="s">
        <v>22</v>
      </c>
      <c r="B36" s="999"/>
      <c r="C36" s="1014"/>
      <c r="D36" s="1031"/>
      <c r="E36" s="1031"/>
      <c r="F36" s="1031"/>
      <c r="G36" s="1032" t="e">
        <f t="shared" si="12"/>
        <v>#DIV/0!</v>
      </c>
      <c r="H36" s="1032"/>
      <c r="I36" s="1033"/>
      <c r="J36" s="1033"/>
      <c r="K36" s="1032" t="e">
        <f t="shared" si="13"/>
        <v>#DIV/0!</v>
      </c>
      <c r="L36" s="1034"/>
      <c r="M36" s="1014"/>
      <c r="N36" s="1031"/>
      <c r="O36" s="1031"/>
      <c r="P36" s="1031"/>
      <c r="Q36" s="1032" t="e">
        <f t="shared" si="14"/>
        <v>#DIV/0!</v>
      </c>
      <c r="R36" s="1032"/>
      <c r="S36" s="1033"/>
      <c r="T36" s="1033"/>
      <c r="U36" s="1032" t="e">
        <f t="shared" si="15"/>
        <v>#DIV/0!</v>
      </c>
      <c r="V36" s="1035"/>
    </row>
    <row r="37" spans="1:22" ht="17.100000000000001" customHeight="1" x14ac:dyDescent="0.15">
      <c r="A37" s="998" t="s">
        <v>23</v>
      </c>
      <c r="B37" s="999"/>
      <c r="C37" s="1014"/>
      <c r="D37" s="1031"/>
      <c r="E37" s="1031"/>
      <c r="F37" s="1031"/>
      <c r="G37" s="1032" t="e">
        <f t="shared" si="12"/>
        <v>#DIV/0!</v>
      </c>
      <c r="H37" s="1032"/>
      <c r="I37" s="1033"/>
      <c r="J37" s="1033"/>
      <c r="K37" s="1032" t="e">
        <f t="shared" si="13"/>
        <v>#DIV/0!</v>
      </c>
      <c r="L37" s="1034"/>
      <c r="M37" s="1014"/>
      <c r="N37" s="1031"/>
      <c r="O37" s="1031"/>
      <c r="P37" s="1031"/>
      <c r="Q37" s="1032" t="e">
        <f t="shared" si="14"/>
        <v>#DIV/0!</v>
      </c>
      <c r="R37" s="1032"/>
      <c r="S37" s="1033"/>
      <c r="T37" s="1033"/>
      <c r="U37" s="1032" t="e">
        <f t="shared" si="15"/>
        <v>#DIV/0!</v>
      </c>
      <c r="V37" s="1035"/>
    </row>
    <row r="38" spans="1:22" ht="17.100000000000001" customHeight="1" x14ac:dyDescent="0.15">
      <c r="A38" s="998" t="s">
        <v>24</v>
      </c>
      <c r="B38" s="999"/>
      <c r="C38" s="1014"/>
      <c r="D38" s="1031"/>
      <c r="E38" s="1031"/>
      <c r="F38" s="1031"/>
      <c r="G38" s="1032" t="e">
        <f t="shared" si="12"/>
        <v>#DIV/0!</v>
      </c>
      <c r="H38" s="1032"/>
      <c r="I38" s="1033"/>
      <c r="J38" s="1033"/>
      <c r="K38" s="1032" t="e">
        <f t="shared" si="13"/>
        <v>#DIV/0!</v>
      </c>
      <c r="L38" s="1034"/>
      <c r="M38" s="1014"/>
      <c r="N38" s="1031"/>
      <c r="O38" s="1031"/>
      <c r="P38" s="1031"/>
      <c r="Q38" s="1032" t="e">
        <f t="shared" si="14"/>
        <v>#DIV/0!</v>
      </c>
      <c r="R38" s="1032"/>
      <c r="S38" s="1033"/>
      <c r="T38" s="1033"/>
      <c r="U38" s="1032" t="e">
        <f t="shared" si="15"/>
        <v>#DIV/0!</v>
      </c>
      <c r="V38" s="1035"/>
    </row>
    <row r="39" spans="1:22" ht="17.100000000000001" customHeight="1" x14ac:dyDescent="0.15">
      <c r="A39" s="998" t="s">
        <v>25</v>
      </c>
      <c r="B39" s="999"/>
      <c r="C39" s="1014"/>
      <c r="D39" s="1031"/>
      <c r="E39" s="1031"/>
      <c r="F39" s="1031"/>
      <c r="G39" s="1032" t="e">
        <f t="shared" si="12"/>
        <v>#DIV/0!</v>
      </c>
      <c r="H39" s="1032"/>
      <c r="I39" s="1033"/>
      <c r="J39" s="1033"/>
      <c r="K39" s="1032" t="e">
        <f t="shared" si="13"/>
        <v>#DIV/0!</v>
      </c>
      <c r="L39" s="1034"/>
      <c r="M39" s="1014"/>
      <c r="N39" s="1031"/>
      <c r="O39" s="1031"/>
      <c r="P39" s="1031"/>
      <c r="Q39" s="1032" t="e">
        <f t="shared" si="14"/>
        <v>#DIV/0!</v>
      </c>
      <c r="R39" s="1032"/>
      <c r="S39" s="1033"/>
      <c r="T39" s="1033"/>
      <c r="U39" s="1032" t="e">
        <f t="shared" si="15"/>
        <v>#DIV/0!</v>
      </c>
      <c r="V39" s="1035"/>
    </row>
    <row r="40" spans="1:22" ht="17.100000000000001" customHeight="1" x14ac:dyDescent="0.15">
      <c r="A40" s="998" t="s">
        <v>26</v>
      </c>
      <c r="B40" s="999"/>
      <c r="C40" s="1014"/>
      <c r="D40" s="1031"/>
      <c r="E40" s="1031"/>
      <c r="F40" s="1031"/>
      <c r="G40" s="1032" t="e">
        <f t="shared" si="12"/>
        <v>#DIV/0!</v>
      </c>
      <c r="H40" s="1032"/>
      <c r="I40" s="1033"/>
      <c r="J40" s="1033"/>
      <c r="K40" s="1032" t="e">
        <f t="shared" si="13"/>
        <v>#DIV/0!</v>
      </c>
      <c r="L40" s="1034"/>
      <c r="M40" s="1014"/>
      <c r="N40" s="1031"/>
      <c r="O40" s="1031"/>
      <c r="P40" s="1031"/>
      <c r="Q40" s="1032" t="e">
        <f t="shared" si="14"/>
        <v>#DIV/0!</v>
      </c>
      <c r="R40" s="1032"/>
      <c r="S40" s="1033"/>
      <c r="T40" s="1033"/>
      <c r="U40" s="1032" t="e">
        <f t="shared" si="15"/>
        <v>#DIV/0!</v>
      </c>
      <c r="V40" s="1035"/>
    </row>
    <row r="41" spans="1:22" ht="17.100000000000001" customHeight="1" x14ac:dyDescent="0.15">
      <c r="A41" s="1000" t="s">
        <v>27</v>
      </c>
      <c r="B41" s="1001"/>
      <c r="C41" s="1014"/>
      <c r="D41" s="1031"/>
      <c r="E41" s="1031"/>
      <c r="F41" s="1031"/>
      <c r="G41" s="1032" t="e">
        <f t="shared" si="12"/>
        <v>#DIV/0!</v>
      </c>
      <c r="H41" s="1032"/>
      <c r="I41" s="1033"/>
      <c r="J41" s="1033"/>
      <c r="K41" s="1032" t="e">
        <f t="shared" si="13"/>
        <v>#DIV/0!</v>
      </c>
      <c r="L41" s="1034"/>
      <c r="M41" s="1014"/>
      <c r="N41" s="1031"/>
      <c r="O41" s="1031"/>
      <c r="P41" s="1031"/>
      <c r="Q41" s="1032" t="e">
        <f t="shared" si="14"/>
        <v>#DIV/0!</v>
      </c>
      <c r="R41" s="1032"/>
      <c r="S41" s="1033"/>
      <c r="T41" s="1033"/>
      <c r="U41" s="1032" t="e">
        <f t="shared" si="15"/>
        <v>#DIV/0!</v>
      </c>
      <c r="V41" s="1035"/>
    </row>
    <row r="42" spans="1:22" ht="17.100000000000001" customHeight="1" x14ac:dyDescent="0.15">
      <c r="A42" s="1002" t="s">
        <v>28</v>
      </c>
      <c r="B42" s="1003"/>
      <c r="C42" s="1024">
        <f>SUM(C35:D41)</f>
        <v>0</v>
      </c>
      <c r="D42" s="1038"/>
      <c r="E42" s="1038">
        <f>SUM(E35:F41)</f>
        <v>0</v>
      </c>
      <c r="F42" s="1038"/>
      <c r="G42" s="1039" t="e">
        <f t="shared" si="12"/>
        <v>#DIV/0!</v>
      </c>
      <c r="H42" s="1039"/>
      <c r="I42" s="1039">
        <f>SUM(I35:J41)</f>
        <v>0</v>
      </c>
      <c r="J42" s="1039"/>
      <c r="K42" s="1039" t="e">
        <f t="shared" si="13"/>
        <v>#DIV/0!</v>
      </c>
      <c r="L42" s="1040"/>
      <c r="M42" s="1024">
        <f>SUM(M35:N41)</f>
        <v>0</v>
      </c>
      <c r="N42" s="1038"/>
      <c r="O42" s="1038">
        <f>SUM(O35:P41)</f>
        <v>0</v>
      </c>
      <c r="P42" s="1038"/>
      <c r="Q42" s="1039" t="e">
        <f t="shared" si="14"/>
        <v>#DIV/0!</v>
      </c>
      <c r="R42" s="1039"/>
      <c r="S42" s="1039">
        <f>SUM(S35:T41)</f>
        <v>0</v>
      </c>
      <c r="T42" s="1039"/>
      <c r="U42" s="1039" t="e">
        <f t="shared" si="15"/>
        <v>#DIV/0!</v>
      </c>
      <c r="V42" s="1041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</mergeCells>
  <phoneticPr fontId="3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</vt:i4>
      </vt:variant>
    </vt:vector>
  </HeadingPairs>
  <TitlesOfParts>
    <vt:vector size="21" baseType="lpstr">
      <vt:lpstr>周报汇总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2020-08-20T07:51:37Z</cp:lastPrinted>
  <dcterms:created xsi:type="dcterms:W3CDTF">2019-08-05T07:39:00Z</dcterms:created>
  <dcterms:modified xsi:type="dcterms:W3CDTF">2020-08-20T07:51:46Z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