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劳务工工资" sheetId="1" r:id="rId1"/>
    <sheet name="扣款" sheetId="2" r:id="rId2"/>
  </sheets>
  <definedNames>
    <definedName name="_xlnm._FilterDatabase" localSheetId="0" hidden="1">劳务工工资!$A$1:$M$21</definedName>
  </definedNames>
  <calcPr calcId="144525"/>
</workbook>
</file>

<file path=xl/sharedStrings.xml><?xml version="1.0" encoding="utf-8"?>
<sst xmlns="http://schemas.openxmlformats.org/spreadsheetml/2006/main" count="84" uniqueCount="56">
  <si>
    <t>碧云劳务公司2020.7月份工人工资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</si>
  <si>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</si>
  <si>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</si>
  <si>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</si>
  <si>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</si>
  <si>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</si>
  <si>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</si>
  <si>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</si>
  <si>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</si>
  <si>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</si>
  <si>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</si>
  <si>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</si>
  <si>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</si>
  <si>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</si>
  <si>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座椅</t>
  </si>
  <si>
    <t>操作工</t>
  </si>
  <si>
    <t>杨万历</t>
  </si>
  <si>
    <t>孟晓林</t>
  </si>
  <si>
    <t>高德彬</t>
  </si>
  <si>
    <t>赵东豪</t>
  </si>
  <si>
    <t>盘点8小时</t>
  </si>
  <si>
    <t>李佳骏</t>
  </si>
  <si>
    <t>张福臣</t>
  </si>
  <si>
    <t>李家辉</t>
  </si>
  <si>
    <t>盘点9.5小时</t>
  </si>
  <si>
    <t>赵童</t>
  </si>
  <si>
    <t>顾晋鲁</t>
  </si>
  <si>
    <t>发泡</t>
  </si>
  <si>
    <t>德桂敏</t>
  </si>
  <si>
    <t>张澄宇</t>
  </si>
  <si>
    <t>组装1班</t>
  </si>
  <si>
    <t>张喜兰</t>
  </si>
  <si>
    <t>焊接1班</t>
  </si>
  <si>
    <t>路兴鹏</t>
  </si>
  <si>
    <t>注塑</t>
  </si>
  <si>
    <t>涂装工</t>
  </si>
  <si>
    <t>于凤芝</t>
  </si>
  <si>
    <t>李照灿</t>
  </si>
  <si>
    <t>张新阔</t>
  </si>
  <si>
    <t>王先平</t>
  </si>
  <si>
    <t>合计</t>
  </si>
  <si>
    <t>开票数</t>
  </si>
  <si>
    <t>编制：</t>
  </si>
  <si>
    <t>高福玲</t>
  </si>
  <si>
    <t>审核：</t>
  </si>
  <si>
    <t>异常情况</t>
  </si>
  <si>
    <t>扣款金额</t>
  </si>
  <si>
    <t>注塑车间奖罚</t>
  </si>
  <si>
    <t>MV3镜片托堵孔</t>
  </si>
  <si>
    <t>B80面罩黑点</t>
  </si>
  <si>
    <t>劳保工服扣款</t>
  </si>
  <si>
    <t>扣胸卡</t>
  </si>
  <si>
    <t>车间质量</t>
  </si>
  <si>
    <t>一厂车间质量扣款</t>
  </si>
  <si>
    <t>宿舍卫生检查</t>
  </si>
  <si>
    <t>烟头、脏乱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</si>
</sst>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O11" sqref="O11"/>
    </sheetView>
  </sheetViews>
  <sheetFormatPr defaultColWidth="9" defaultRowHeight="20" customHeight="1"/>
  <cols>
    <col min="1" max="1" width="5.625" style="11" customWidth="1"/>
    <col min="2" max="2" width="10.25" style="11" customWidth="1"/>
    <col min="3" max="3" width="7.875" style="11" hidden="1" customWidth="1"/>
    <col min="4" max="4" width="8.5" style="11" customWidth="1"/>
    <col min="5" max="5" width="8.375" style="11" customWidth="1"/>
    <col min="6" max="6" width="8.625" style="11" customWidth="1"/>
    <col min="7" max="7" width="6.125" style="11" customWidth="1"/>
    <col min="8" max="8" width="8.75" style="11" customWidth="1"/>
    <col min="9" max="9" width="10.375" style="11"/>
    <col min="10" max="10" width="8.125" style="11" customWidth="1"/>
    <col min="11" max="11" width="9.375" style="11" customWidth="1"/>
    <col min="12" max="12" width="10.8333333333333" style="11" customWidth="1"/>
    <col min="13" max="13" width="8.5" style="11" customWidth="1"/>
    <col min="14" max="14" width="9.375" style="11" customWidth="1"/>
    <col min="15" max="16384" width="9" style="11"/>
  </cols>
  <sheetData>
    <row r="1" s="11" customFormat="1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1" customFormat="1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s="11" customFormat="1" customHeight="1" spans="1:13">
      <c r="A3" s="13">
        <f>ROW()-2</f>
        <v>1</v>
      </c>
      <c r="B3" s="13" t="s">
        <v>14</v>
      </c>
      <c r="C3" s="13" t="s">
        <v>15</v>
      </c>
      <c r="D3" s="9" t="s">
        <v>16</v>
      </c>
      <c r="E3" s="9">
        <v>27</v>
      </c>
      <c r="F3" s="9">
        <v>260</v>
      </c>
      <c r="G3" s="13"/>
      <c r="H3" s="13"/>
      <c r="I3" s="13">
        <f>F3*18+G3-H3</f>
        <v>4680</v>
      </c>
      <c r="J3" s="23">
        <f>E3*5</f>
        <v>135</v>
      </c>
      <c r="K3" s="13">
        <f>I3+J3</f>
        <v>4815</v>
      </c>
      <c r="L3" s="13"/>
      <c r="M3" s="24"/>
    </row>
    <row r="4" s="11" customFormat="1" customHeight="1" spans="1:13">
      <c r="A4" s="13">
        <f t="shared" ref="A4:A13" si="0">ROW()-2</f>
        <v>2</v>
      </c>
      <c r="B4" s="13" t="s">
        <v>14</v>
      </c>
      <c r="C4" s="14"/>
      <c r="D4" s="9" t="s">
        <v>17</v>
      </c>
      <c r="E4" s="9">
        <v>1</v>
      </c>
      <c r="F4" s="9">
        <v>8.5</v>
      </c>
      <c r="G4" s="13"/>
      <c r="H4" s="13"/>
      <c r="I4" s="13">
        <f>18*F4+G4-H4</f>
        <v>153</v>
      </c>
      <c r="J4" s="23">
        <f t="shared" ref="J4:J19" si="1">E4*5</f>
        <v>5</v>
      </c>
      <c r="K4" s="13">
        <f t="shared" ref="K4:K19" si="2">I4+J4</f>
        <v>158</v>
      </c>
      <c r="L4" s="13"/>
      <c r="M4" s="24"/>
    </row>
    <row r="5" s="11" customFormat="1" customHeight="1" spans="1:13">
      <c r="A5" s="13">
        <f t="shared" si="0"/>
        <v>3</v>
      </c>
      <c r="B5" s="13" t="s">
        <v>14</v>
      </c>
      <c r="C5" s="14"/>
      <c r="D5" s="9" t="s">
        <v>18</v>
      </c>
      <c r="E5" s="9">
        <v>26</v>
      </c>
      <c r="F5" s="9">
        <v>267.5</v>
      </c>
      <c r="G5" s="13"/>
      <c r="H5" s="13"/>
      <c r="I5" s="13">
        <f>18*F5+G5-H5</f>
        <v>4815</v>
      </c>
      <c r="J5" s="23">
        <f t="shared" si="1"/>
        <v>130</v>
      </c>
      <c r="K5" s="13">
        <f t="shared" si="2"/>
        <v>4945</v>
      </c>
      <c r="L5" s="13"/>
      <c r="M5" s="24"/>
    </row>
    <row r="6" s="11" customFormat="1" customHeight="1" spans="1:13">
      <c r="A6" s="13">
        <f t="shared" si="0"/>
        <v>4</v>
      </c>
      <c r="B6" s="13" t="s">
        <v>14</v>
      </c>
      <c r="C6" s="14"/>
      <c r="D6" s="9" t="s">
        <v>19</v>
      </c>
      <c r="E6" s="9">
        <v>25</v>
      </c>
      <c r="F6" s="9">
        <v>217.5</v>
      </c>
      <c r="G6" s="13"/>
      <c r="H6" s="13"/>
      <c r="I6" s="13">
        <f>18*0.8*8+18*(F6-8)+G6-H6</f>
        <v>3886.2</v>
      </c>
      <c r="J6" s="23">
        <f t="shared" si="1"/>
        <v>125</v>
      </c>
      <c r="K6" s="13">
        <f t="shared" si="2"/>
        <v>4011.2</v>
      </c>
      <c r="L6" s="13" t="s">
        <v>20</v>
      </c>
      <c r="M6" s="24"/>
    </row>
    <row r="7" s="11" customFormat="1" customHeight="1" spans="1:13">
      <c r="A7" s="13">
        <f t="shared" si="0"/>
        <v>5</v>
      </c>
      <c r="B7" s="13" t="s">
        <v>14</v>
      </c>
      <c r="C7" s="14"/>
      <c r="D7" s="9" t="s">
        <v>21</v>
      </c>
      <c r="E7" s="9">
        <v>4</v>
      </c>
      <c r="F7" s="9">
        <v>39.5</v>
      </c>
      <c r="G7" s="13"/>
      <c r="H7" s="13"/>
      <c r="I7" s="13">
        <f>18*F7+G7-H7</f>
        <v>711</v>
      </c>
      <c r="J7" s="23">
        <f t="shared" si="1"/>
        <v>20</v>
      </c>
      <c r="K7" s="13">
        <f t="shared" si="2"/>
        <v>731</v>
      </c>
      <c r="L7" s="13"/>
      <c r="M7" s="24"/>
    </row>
    <row r="8" s="11" customFormat="1" customHeight="1" spans="1:13">
      <c r="A8" s="13">
        <f t="shared" si="0"/>
        <v>6</v>
      </c>
      <c r="B8" s="13" t="s">
        <v>14</v>
      </c>
      <c r="C8" s="14"/>
      <c r="D8" s="9" t="s">
        <v>22</v>
      </c>
      <c r="E8" s="9">
        <v>28</v>
      </c>
      <c r="F8" s="9">
        <v>261.5</v>
      </c>
      <c r="G8" s="13"/>
      <c r="H8" s="13">
        <f>VLOOKUP(D8,扣款!$B$2:$D$9,3,0)</f>
        <v>70</v>
      </c>
      <c r="I8" s="13">
        <f>18*F8+G8-H8</f>
        <v>4637</v>
      </c>
      <c r="J8" s="23">
        <f t="shared" si="1"/>
        <v>140</v>
      </c>
      <c r="K8" s="13">
        <f t="shared" si="2"/>
        <v>4777</v>
      </c>
      <c r="L8" s="13"/>
      <c r="M8" s="24"/>
    </row>
    <row r="9" s="11" customFormat="1" customHeight="1" spans="1:13">
      <c r="A9" s="15">
        <f t="shared" si="0"/>
        <v>7</v>
      </c>
      <c r="B9" s="15" t="s">
        <v>14</v>
      </c>
      <c r="C9" s="16"/>
      <c r="D9" s="17" t="s">
        <v>23</v>
      </c>
      <c r="E9" s="17">
        <v>20</v>
      </c>
      <c r="F9" s="17">
        <v>183</v>
      </c>
      <c r="G9" s="15"/>
      <c r="H9" s="15">
        <f>VLOOKUP(D9,扣款!$B$2:$D$9,3,0)</f>
        <v>70</v>
      </c>
      <c r="I9" s="15">
        <f>18*0.8*9.5+16*43+18*(F9-43-9.5)+G9-H9</f>
        <v>3103.8</v>
      </c>
      <c r="J9" s="25">
        <f t="shared" si="1"/>
        <v>100</v>
      </c>
      <c r="K9" s="15">
        <f t="shared" si="2"/>
        <v>3203.8</v>
      </c>
      <c r="L9" s="15" t="s">
        <v>24</v>
      </c>
      <c r="M9" s="26"/>
    </row>
    <row r="10" s="11" customFormat="1" customHeight="1" spans="1:13">
      <c r="A10" s="15">
        <f t="shared" si="0"/>
        <v>8</v>
      </c>
      <c r="B10" s="15" t="s">
        <v>14</v>
      </c>
      <c r="C10" s="16"/>
      <c r="D10" s="17" t="s">
        <v>25</v>
      </c>
      <c r="E10" s="17">
        <v>21</v>
      </c>
      <c r="F10" s="17">
        <v>185</v>
      </c>
      <c r="G10" s="15"/>
      <c r="H10" s="15">
        <f>VLOOKUP(D10,扣款!$B$2:$D$9,3,0)</f>
        <v>70</v>
      </c>
      <c r="I10" s="15">
        <f>18*0.8*9.5+16*48+18*(F10-48-9.5)+G10-H10</f>
        <v>3129.8</v>
      </c>
      <c r="J10" s="25">
        <f t="shared" si="1"/>
        <v>105</v>
      </c>
      <c r="K10" s="15">
        <f t="shared" si="2"/>
        <v>3234.8</v>
      </c>
      <c r="L10" s="15" t="s">
        <v>24</v>
      </c>
      <c r="M10" s="26"/>
    </row>
    <row r="11" s="11" customFormat="1" customHeight="1" spans="1:13">
      <c r="A11" s="15">
        <f t="shared" si="0"/>
        <v>9</v>
      </c>
      <c r="B11" s="15" t="s">
        <v>14</v>
      </c>
      <c r="C11" s="16"/>
      <c r="D11" s="17" t="s">
        <v>26</v>
      </c>
      <c r="E11" s="17">
        <v>12</v>
      </c>
      <c r="F11" s="17">
        <v>101</v>
      </c>
      <c r="G11" s="15"/>
      <c r="H11" s="15"/>
      <c r="I11" s="15">
        <f>18*0.8*9.5+16*44.5+18*(F11-44.5-9.5)+G11-H11</f>
        <v>1694.8</v>
      </c>
      <c r="J11" s="25">
        <f t="shared" si="1"/>
        <v>60</v>
      </c>
      <c r="K11" s="15">
        <f t="shared" si="2"/>
        <v>1754.8</v>
      </c>
      <c r="L11" s="15" t="s">
        <v>24</v>
      </c>
      <c r="M11" s="26"/>
    </row>
    <row r="12" s="11" customFormat="1" customHeight="1" spans="1:13">
      <c r="A12" s="13">
        <f t="shared" si="0"/>
        <v>10</v>
      </c>
      <c r="B12" s="13" t="s">
        <v>27</v>
      </c>
      <c r="C12" s="14"/>
      <c r="D12" s="9" t="s">
        <v>28</v>
      </c>
      <c r="E12" s="9">
        <v>29</v>
      </c>
      <c r="F12" s="9">
        <v>340</v>
      </c>
      <c r="G12" s="13"/>
      <c r="H12" s="13"/>
      <c r="I12" s="13">
        <f>18*0.8*8+(F12-8)*18+G12-H12</f>
        <v>6091.2</v>
      </c>
      <c r="J12" s="23">
        <f t="shared" si="1"/>
        <v>145</v>
      </c>
      <c r="K12" s="13">
        <f t="shared" si="2"/>
        <v>6236.2</v>
      </c>
      <c r="L12" s="13" t="s">
        <v>20</v>
      </c>
      <c r="M12" s="24"/>
    </row>
    <row r="13" s="11" customFormat="1" customHeight="1" spans="1:13">
      <c r="A13" s="13">
        <f t="shared" si="0"/>
        <v>11</v>
      </c>
      <c r="B13" s="13" t="s">
        <v>27</v>
      </c>
      <c r="C13" s="14"/>
      <c r="D13" s="9" t="s">
        <v>29</v>
      </c>
      <c r="E13" s="9">
        <v>27</v>
      </c>
      <c r="F13" s="9">
        <v>277.5</v>
      </c>
      <c r="G13" s="13"/>
      <c r="H13" s="13"/>
      <c r="I13" s="13">
        <f>18*0.8*8+(F13-8)*18+G13-H13</f>
        <v>4966.2</v>
      </c>
      <c r="J13" s="23">
        <f t="shared" si="1"/>
        <v>135</v>
      </c>
      <c r="K13" s="13">
        <f t="shared" si="2"/>
        <v>5101.2</v>
      </c>
      <c r="L13" s="13" t="s">
        <v>20</v>
      </c>
      <c r="M13" s="24"/>
    </row>
    <row r="14" s="11" customFormat="1" customHeight="1" spans="1:13">
      <c r="A14" s="13">
        <f t="shared" ref="A14:A19" si="3">ROW()-2</f>
        <v>12</v>
      </c>
      <c r="B14" s="13" t="s">
        <v>30</v>
      </c>
      <c r="C14" s="14"/>
      <c r="D14" s="9" t="s">
        <v>31</v>
      </c>
      <c r="E14" s="9">
        <v>26</v>
      </c>
      <c r="F14" s="9">
        <v>268.5</v>
      </c>
      <c r="G14" s="13"/>
      <c r="H14" s="13">
        <f>VLOOKUP(D14,扣款!$B$2:$D$9,3,0)</f>
        <v>50</v>
      </c>
      <c r="I14" s="13">
        <f>F14*18+G14-H14</f>
        <v>4783</v>
      </c>
      <c r="J14" s="23">
        <f t="shared" si="1"/>
        <v>130</v>
      </c>
      <c r="K14" s="13">
        <f t="shared" si="2"/>
        <v>4913</v>
      </c>
      <c r="L14" s="13"/>
      <c r="M14" s="24"/>
    </row>
    <row r="15" s="11" customFormat="1" customHeight="1" spans="1:13">
      <c r="A15" s="13">
        <f t="shared" si="3"/>
        <v>13</v>
      </c>
      <c r="B15" s="13" t="s">
        <v>32</v>
      </c>
      <c r="C15" s="14"/>
      <c r="D15" s="9" t="s">
        <v>33</v>
      </c>
      <c r="E15" s="9">
        <v>3</v>
      </c>
      <c r="F15" s="9">
        <v>36</v>
      </c>
      <c r="G15" s="13"/>
      <c r="H15" s="13"/>
      <c r="I15" s="13">
        <f>18*F15+G15-H15</f>
        <v>648</v>
      </c>
      <c r="J15" s="23">
        <f t="shared" si="1"/>
        <v>15</v>
      </c>
      <c r="K15" s="13">
        <f t="shared" si="2"/>
        <v>663</v>
      </c>
      <c r="L15" s="13"/>
      <c r="M15" s="24"/>
    </row>
    <row r="16" s="11" customFormat="1" customHeight="1" spans="1:13">
      <c r="A16" s="13">
        <f t="shared" si="3"/>
        <v>14</v>
      </c>
      <c r="B16" s="13" t="s">
        <v>34</v>
      </c>
      <c r="C16" s="9" t="s">
        <v>35</v>
      </c>
      <c r="D16" s="9" t="s">
        <v>36</v>
      </c>
      <c r="E16" s="9">
        <v>27</v>
      </c>
      <c r="F16" s="9">
        <v>311.4</v>
      </c>
      <c r="G16" s="13"/>
      <c r="H16" s="13"/>
      <c r="I16" s="13">
        <f>18*F16+G16-H16</f>
        <v>5605.2</v>
      </c>
      <c r="J16" s="23">
        <f t="shared" si="1"/>
        <v>135</v>
      </c>
      <c r="K16" s="13">
        <f t="shared" si="2"/>
        <v>5740.2</v>
      </c>
      <c r="L16" s="13"/>
      <c r="M16" s="24"/>
    </row>
    <row r="17" s="11" customFormat="1" customHeight="1" spans="1:13">
      <c r="A17" s="13">
        <f t="shared" si="3"/>
        <v>15</v>
      </c>
      <c r="B17" s="13" t="s">
        <v>34</v>
      </c>
      <c r="C17" s="14"/>
      <c r="D17" s="9" t="s">
        <v>37</v>
      </c>
      <c r="E17" s="9">
        <v>23</v>
      </c>
      <c r="F17" s="9">
        <v>244.6</v>
      </c>
      <c r="G17" s="13"/>
      <c r="H17" s="13"/>
      <c r="I17" s="13">
        <f>18*F17+G17-H17</f>
        <v>4402.8</v>
      </c>
      <c r="J17" s="23">
        <f t="shared" si="1"/>
        <v>115</v>
      </c>
      <c r="K17" s="13">
        <f t="shared" si="2"/>
        <v>4517.8</v>
      </c>
      <c r="L17" s="13"/>
      <c r="M17" s="24"/>
    </row>
    <row r="18" s="11" customFormat="1" customHeight="1" spans="1:13">
      <c r="A18" s="13">
        <f t="shared" si="3"/>
        <v>16</v>
      </c>
      <c r="B18" s="13" t="s">
        <v>34</v>
      </c>
      <c r="C18" s="14"/>
      <c r="D18" s="9" t="s">
        <v>38</v>
      </c>
      <c r="E18" s="9">
        <v>21</v>
      </c>
      <c r="F18" s="9">
        <v>214.3</v>
      </c>
      <c r="G18" s="13"/>
      <c r="H18" s="13">
        <v>55</v>
      </c>
      <c r="I18" s="13">
        <f>18*F18+G18-H18</f>
        <v>3802.4</v>
      </c>
      <c r="J18" s="23">
        <f t="shared" si="1"/>
        <v>105</v>
      </c>
      <c r="K18" s="13">
        <f t="shared" si="2"/>
        <v>3907.4</v>
      </c>
      <c r="L18" s="13"/>
      <c r="M18" s="24"/>
    </row>
    <row r="19" s="11" customFormat="1" customHeight="1" spans="1:13">
      <c r="A19" s="13">
        <f t="shared" si="3"/>
        <v>17</v>
      </c>
      <c r="B19" s="13" t="s">
        <v>34</v>
      </c>
      <c r="C19" s="14"/>
      <c r="D19" s="9" t="s">
        <v>39</v>
      </c>
      <c r="E19" s="9">
        <v>26</v>
      </c>
      <c r="F19" s="9">
        <v>268.3</v>
      </c>
      <c r="G19" s="13"/>
      <c r="H19" s="13">
        <v>55</v>
      </c>
      <c r="I19" s="13">
        <f>18*F19+G19-H19</f>
        <v>4774.4</v>
      </c>
      <c r="J19" s="23">
        <f t="shared" si="1"/>
        <v>130</v>
      </c>
      <c r="K19" s="13">
        <f t="shared" si="2"/>
        <v>4904.4</v>
      </c>
      <c r="L19" s="13"/>
      <c r="M19" s="24"/>
    </row>
    <row r="20" s="11" customFormat="1" customHeight="1" spans="1:13">
      <c r="A20" s="18" t="s">
        <v>40</v>
      </c>
      <c r="B20" s="19"/>
      <c r="C20" s="14"/>
      <c r="D20" s="13"/>
      <c r="E20" s="13">
        <f t="shared" ref="E20:K20" si="4">SUM(E3:E19)</f>
        <v>346</v>
      </c>
      <c r="F20" s="13">
        <f t="shared" si="4"/>
        <v>3484.1</v>
      </c>
      <c r="G20" s="13">
        <f t="shared" si="4"/>
        <v>0</v>
      </c>
      <c r="H20" s="13">
        <f t="shared" si="4"/>
        <v>370</v>
      </c>
      <c r="I20" s="13">
        <f t="shared" si="4"/>
        <v>61883.8</v>
      </c>
      <c r="J20" s="13">
        <f t="shared" si="4"/>
        <v>1730</v>
      </c>
      <c r="K20" s="13">
        <f t="shared" si="4"/>
        <v>63613.8</v>
      </c>
      <c r="L20" s="13"/>
      <c r="M20" s="13"/>
    </row>
    <row r="21" s="11" customFormat="1" customHeight="1" spans="1:13">
      <c r="A21" s="20" t="s">
        <v>41</v>
      </c>
      <c r="B21" s="21"/>
      <c r="C21" s="21"/>
      <c r="D21" s="21"/>
      <c r="E21" s="21"/>
      <c r="F21" s="21"/>
      <c r="G21" s="21"/>
      <c r="H21" s="21"/>
      <c r="I21" s="21"/>
      <c r="J21" s="27"/>
      <c r="K21" s="13">
        <f>ROUND((K20+F20*3*0.05),2)</f>
        <v>64136.42</v>
      </c>
      <c r="L21" s="28"/>
      <c r="M21" s="28"/>
    </row>
    <row r="23" s="11" customFormat="1" customHeight="1" spans="2:12">
      <c r="B23" s="22" t="s">
        <v>42</v>
      </c>
      <c r="C23" s="22" t="s">
        <v>43</v>
      </c>
      <c r="D23" s="22"/>
      <c r="E23" s="22"/>
      <c r="F23" s="22"/>
      <c r="G23" s="22" t="s">
        <v>44</v>
      </c>
      <c r="J23" s="29"/>
      <c r="K23" s="29"/>
      <c r="L23" s="29"/>
    </row>
  </sheetData>
  <mergeCells count="3">
    <mergeCell ref="A1:M1"/>
    <mergeCell ref="A20:C20"/>
    <mergeCell ref="A21:J21"/>
  </mergeCells>
  <pageMargins left="0.393055555555556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B5" sqref="B5"/>
    </sheetView>
  </sheetViews>
  <sheetFormatPr defaultColWidth="9" defaultRowHeight="16.5" outlineLevelCol="3"/>
  <cols>
    <col min="1" max="1" width="7.125" style="1" customWidth="1"/>
    <col min="2" max="2" width="9" style="1"/>
    <col min="3" max="3" width="14.375" style="1" customWidth="1"/>
    <col min="4" max="4" width="9" style="1"/>
  </cols>
  <sheetData>
    <row r="1" spans="1:4">
      <c r="A1" s="2"/>
      <c r="B1" s="2" t="s">
        <v>4</v>
      </c>
      <c r="C1" s="2" t="s">
        <v>45</v>
      </c>
      <c r="D1" s="2" t="s">
        <v>46</v>
      </c>
    </row>
    <row r="2" ht="20" customHeight="1" spans="1:4">
      <c r="A2" s="3" t="s">
        <v>47</v>
      </c>
      <c r="B2" s="4" t="s">
        <v>38</v>
      </c>
      <c r="C2" s="4" t="s">
        <v>48</v>
      </c>
      <c r="D2" s="2">
        <v>50</v>
      </c>
    </row>
    <row r="3" ht="20" customHeight="1" spans="1:4">
      <c r="A3" s="3"/>
      <c r="B3" s="4" t="s">
        <v>39</v>
      </c>
      <c r="C3" s="4" t="s">
        <v>49</v>
      </c>
      <c r="D3" s="2">
        <v>50</v>
      </c>
    </row>
    <row r="4" ht="20" customHeight="1" spans="1:4">
      <c r="A4" s="5" t="s">
        <v>50</v>
      </c>
      <c r="B4" s="6" t="s">
        <v>38</v>
      </c>
      <c r="C4" s="2" t="s">
        <v>51</v>
      </c>
      <c r="D4" s="2">
        <v>5</v>
      </c>
    </row>
    <row r="5" ht="20" customHeight="1" spans="1:4">
      <c r="A5" s="7"/>
      <c r="B5" s="6" t="s">
        <v>39</v>
      </c>
      <c r="C5" s="2" t="s">
        <v>51</v>
      </c>
      <c r="D5" s="2">
        <v>5</v>
      </c>
    </row>
    <row r="6" ht="20" customHeight="1" spans="1:4">
      <c r="A6" s="8" t="s">
        <v>52</v>
      </c>
      <c r="B6" s="2" t="s">
        <v>31</v>
      </c>
      <c r="C6" s="2" t="s">
        <v>53</v>
      </c>
      <c r="D6" s="2">
        <v>50</v>
      </c>
    </row>
    <row r="7" ht="20" customHeight="1" spans="1:4">
      <c r="A7" s="5" t="s">
        <v>54</v>
      </c>
      <c r="B7" s="9" t="s">
        <v>22</v>
      </c>
      <c r="C7" s="2" t="s">
        <v>55</v>
      </c>
      <c r="D7" s="2">
        <v>70</v>
      </c>
    </row>
    <row r="8" spans="1:4">
      <c r="A8" s="10"/>
      <c r="B8" s="2" t="s">
        <v>23</v>
      </c>
      <c r="C8" s="2" t="s">
        <v>55</v>
      </c>
      <c r="D8" s="2">
        <v>70</v>
      </c>
    </row>
    <row r="9" spans="1:4">
      <c r="A9" s="7"/>
      <c r="B9" s="2" t="s">
        <v>25</v>
      </c>
      <c r="C9" s="2" t="s">
        <v>55</v>
      </c>
      <c r="D9" s="2">
        <v>70</v>
      </c>
    </row>
    <row r="14" spans="4:4">
      <c r="D14" s="1">
        <f>SUM(D2:D9)</f>
        <v>370</v>
      </c>
    </row>
  </sheetData>
  <mergeCells count="3">
    <mergeCell ref="A2:A3"/>
    <mergeCell ref="A4:A5"/>
    <mergeCell ref="A7:A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劳务工工资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2019-12-05T04:00:00Z</dcterms:created>
  <dcterms:modified xsi:type="dcterms:W3CDTF">2020-08-25T08:04:36Z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